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entiniDavide_1088760_bmpf" sheetId="1" r:id="rId4"/>
  </sheets>
  <definedNames>
    <definedName name="vol">valentiniDavide_1088760_bmpf!$B$6</definedName>
    <definedName name="X">valentiniDavide_1088760_bmpf!$B$9</definedName>
    <definedName name="rf">valentiniDavide_1088760_bmpf!$B$4</definedName>
    <definedName name="n">valentiniDavide_1088760_bmpf!$B$10</definedName>
    <definedName name="dividendo">#REF!</definedName>
    <definedName name="alfa">#REF!</definedName>
    <definedName name="p">valentiniDavide_1088760_bmpf!$B$17</definedName>
    <definedName name="riskFree">#REF!</definedName>
    <definedName name="T">valentiniDavide_1088760_bmpf!$B$8</definedName>
    <definedName name="dT">valentiniDavide_1088760_bmpf!$B$11</definedName>
    <definedName name="S">valentiniDavide_1088760_bmpf!$B$3</definedName>
    <definedName name="volatilità">#REF!</definedName>
    <definedName name="div">valentiniDavide_1088760_bmpf!$B$5</definedName>
    <definedName name="down">valentiniDavide_1088760_bmpf!$B$16</definedName>
    <definedName name="up">valentiniDavide_1088760_bmpf!$B$15</definedName>
  </definedNames>
  <calcPr/>
</workbook>
</file>

<file path=xl/sharedStrings.xml><?xml version="1.0" encoding="utf-8"?>
<sst xmlns="http://schemas.openxmlformats.org/spreadsheetml/2006/main" count="51" uniqueCount="40">
  <si>
    <t>Parameters</t>
  </si>
  <si>
    <r>
      <rPr>
        <rFont val="Calibri"/>
        <b/>
        <color theme="1"/>
        <sz val="20.0"/>
      </rPr>
      <t>S</t>
    </r>
    <r>
      <rPr>
        <rFont val="Calibri"/>
        <b/>
        <color theme="1"/>
        <sz val="20.0"/>
      </rPr>
      <t xml:space="preserve"> BINARY TREE</t>
    </r>
  </si>
  <si>
    <t>passo:</t>
  </si>
  <si>
    <t>S(0)</t>
  </si>
  <si>
    <t>tempo:</t>
  </si>
  <si>
    <t>Rialzi</t>
  </si>
  <si>
    <t>prob.</t>
  </si>
  <si>
    <t>riskFree</t>
  </si>
  <si>
    <t>div</t>
  </si>
  <si>
    <t>volatilità annuale</t>
  </si>
  <si>
    <t>T</t>
  </si>
  <si>
    <t>X - strike</t>
  </si>
  <si>
    <t>passi tot</t>
  </si>
  <si>
    <t>dT( in years)</t>
  </si>
  <si>
    <t>payoff</t>
  </si>
  <si>
    <t>IF S&lt;X: 1, else: 0</t>
  </si>
  <si>
    <t>up</t>
  </si>
  <si>
    <t>down</t>
  </si>
  <si>
    <t>p</t>
  </si>
  <si>
    <t>DOMANDA 4:</t>
  </si>
  <si>
    <t xml:space="preserve">Per aver un prezzo di </t>
  </si>
  <si>
    <t>mercato del derivato</t>
  </si>
  <si>
    <t>al tempo 0 di 0.5</t>
  </si>
  <si>
    <t xml:space="preserve">si necessità  una </t>
  </si>
  <si>
    <t>volatilità implicita pari a circa: 0.0085=0,85%</t>
  </si>
  <si>
    <t>DOMANDA 1:</t>
  </si>
  <si>
    <t>OPTION PRICING</t>
  </si>
  <si>
    <t>tot:</t>
  </si>
  <si>
    <t>DOMANDA 5:</t>
  </si>
  <si>
    <t>PROBABILITY TO BE IN THE MONEY</t>
  </si>
  <si>
    <t>DOPO 5 STEP:</t>
  </si>
  <si>
    <t>DOMANDA 2:</t>
  </si>
  <si>
    <t>PORTAFOGLIO REPLICANTE</t>
  </si>
  <si>
    <t>Delta</t>
  </si>
  <si>
    <r>
      <rPr>
        <rFont val="Calibri"/>
        <b val="0"/>
        <color theme="1"/>
        <sz val="11.0"/>
      </rPr>
      <t>passo</t>
    </r>
    <r>
      <rPr>
        <rFont val="Calibri"/>
        <b/>
        <color theme="1"/>
        <sz val="11.0"/>
      </rPr>
      <t>:</t>
    </r>
  </si>
  <si>
    <t>Rialzi:</t>
  </si>
  <si>
    <t>Beta</t>
  </si>
  <si>
    <r>
      <rPr>
        <rFont val="Calibri"/>
        <b val="0"/>
        <color theme="1"/>
        <sz val="11.0"/>
      </rPr>
      <t>passo</t>
    </r>
    <r>
      <rPr>
        <rFont val="Calibri"/>
        <b/>
        <color theme="1"/>
        <sz val="11.0"/>
      </rPr>
      <t>:</t>
    </r>
  </si>
  <si>
    <t>DOMANDA 3:</t>
  </si>
  <si>
    <t>OPTIMAL EXERCISE FRONTIER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</si>
</sst>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0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b/>
      <sz val="18.0"/>
      <color theme="1"/>
      <name val="Calibri"/>
    </font>
    <font>
      <b/>
      <sz val="24.0"/>
      <color theme="1"/>
      <name val="Calibri"/>
    </font>
    <font>
      <b/>
      <sz val="13.0"/>
      <color theme="1"/>
      <name val="Calibri"/>
    </font>
    <font>
      <b/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F3399"/>
        <bgColor rgb="FFFF3399"/>
      </patternFill>
    </fill>
    <fill>
      <patternFill patternType="solid">
        <fgColor rgb="FFC55A11"/>
        <bgColor rgb="FFC55A1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Border="1" applyFont="1"/>
    <xf borderId="1" fillId="3" fontId="2" numFmtId="0" xfId="0" applyBorder="1" applyFill="1" applyFont="1"/>
    <xf borderId="0" fillId="0" fontId="3" numFmtId="0" xfId="0" applyFont="1"/>
    <xf borderId="1" fillId="3" fontId="4" numFmtId="0" xfId="0" applyBorder="1" applyFont="1"/>
    <xf borderId="0" fillId="0" fontId="5" numFmtId="0" xfId="0" applyFont="1"/>
    <xf borderId="1" fillId="4" fontId="6" numFmtId="0" xfId="0" applyBorder="1" applyFill="1" applyFont="1"/>
    <xf borderId="1" fillId="4" fontId="2" numFmtId="0" xfId="0" applyBorder="1" applyFont="1"/>
    <xf borderId="1" fillId="5" fontId="5" numFmtId="0" xfId="0" applyBorder="1" applyFill="1" applyFont="1"/>
    <xf borderId="1" fillId="5" fontId="2" numFmtId="0" xfId="0" applyBorder="1" applyFont="1"/>
    <xf borderId="1" fillId="4" fontId="7" numFmtId="0" xfId="0" applyBorder="1" applyFont="1"/>
    <xf borderId="1" fillId="6" fontId="8" numFmtId="0" xfId="0" applyBorder="1" applyFill="1" applyFont="1"/>
    <xf borderId="1" fillId="6" fontId="2" numFmtId="0" xfId="0" applyBorder="1" applyFont="1"/>
    <xf borderId="1" fillId="7" fontId="5" numFmtId="0" xfId="0" applyBorder="1" applyFill="1" applyFont="1"/>
    <xf borderId="1" fillId="7" fontId="2" numFmtId="0" xfId="0" applyBorder="1" applyFont="1"/>
    <xf borderId="1" fillId="7" fontId="5" numFmtId="0" xfId="0" applyAlignment="1" applyBorder="1" applyFont="1">
      <alignment readingOrder="0"/>
    </xf>
    <xf borderId="1" fillId="7" fontId="9" numFmtId="0" xfId="0" applyBorder="1" applyFont="1"/>
    <xf borderId="1" fillId="4" fontId="1" numFmtId="0" xfId="0" applyBorder="1" applyFont="1"/>
    <xf borderId="1" fillId="8" fontId="8" numFmtId="0" xfId="0" applyBorder="1" applyFill="1" applyFont="1"/>
    <xf borderId="1" fillId="8" fontId="2" numFmtId="0" xfId="0" applyBorder="1" applyFont="1"/>
    <xf borderId="1" fillId="8" fontId="10" numFmtId="0" xfId="0" applyBorder="1" applyFont="1"/>
    <xf borderId="1" fillId="3" fontId="5" numFmtId="0" xfId="0" applyBorder="1" applyFont="1"/>
    <xf borderId="1" fillId="9" fontId="1" numFmtId="0" xfId="0" applyBorder="1" applyFill="1" applyFont="1"/>
    <xf borderId="1" fillId="9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  <col customWidth="1" min="29" max="29" width="11.86"/>
    <col customWidth="1" min="30" max="30" width="8.71"/>
  </cols>
  <sheetData>
    <row r="1" ht="14.25" customHeight="1">
      <c r="A1" s="1" t="s">
        <v>0</v>
      </c>
      <c r="E1" s="2" t="s">
        <v>1</v>
      </c>
      <c r="F1" s="3"/>
      <c r="G1" s="3"/>
    </row>
    <row r="2" ht="14.25" customHeight="1">
      <c r="E2" s="4" t="s">
        <v>2</v>
      </c>
      <c r="F2" s="4">
        <v>0.0</v>
      </c>
      <c r="G2" s="4">
        <v>1.0</v>
      </c>
      <c r="H2" s="4">
        <v>2.0</v>
      </c>
      <c r="I2" s="4">
        <v>3.0</v>
      </c>
      <c r="J2" s="4">
        <v>4.0</v>
      </c>
      <c r="K2" s="4">
        <v>5.0</v>
      </c>
      <c r="L2" s="4">
        <v>6.0</v>
      </c>
      <c r="M2" s="4">
        <v>7.0</v>
      </c>
      <c r="N2" s="4">
        <v>8.0</v>
      </c>
      <c r="O2" s="4">
        <v>9.0</v>
      </c>
      <c r="P2" s="4">
        <v>10.0</v>
      </c>
      <c r="Q2" s="4">
        <v>11.0</v>
      </c>
      <c r="R2" s="4">
        <v>12.0</v>
      </c>
      <c r="S2" s="4">
        <v>13.0</v>
      </c>
      <c r="T2" s="4">
        <v>14.0</v>
      </c>
      <c r="U2" s="4">
        <v>15.0</v>
      </c>
      <c r="V2" s="4">
        <v>16.0</v>
      </c>
      <c r="W2" s="4">
        <v>17.0</v>
      </c>
      <c r="X2" s="4">
        <v>18.0</v>
      </c>
      <c r="Y2" s="4">
        <v>19.0</v>
      </c>
      <c r="Z2" s="4">
        <v>20.0</v>
      </c>
    </row>
    <row r="3" ht="14.25" customHeight="1">
      <c r="A3" s="5" t="s">
        <v>3</v>
      </c>
      <c r="B3" s="5">
        <v>10.0</v>
      </c>
      <c r="E3" s="4" t="s">
        <v>4</v>
      </c>
      <c r="F3" s="4">
        <f>F2*dT</f>
        <v>0</v>
      </c>
      <c r="G3" s="4">
        <f>G2*dT</f>
        <v>0.075</v>
      </c>
      <c r="H3" s="4">
        <f>H2*dT</f>
        <v>0.15</v>
      </c>
      <c r="I3" s="4">
        <f>I2*dT</f>
        <v>0.225</v>
      </c>
      <c r="J3" s="4">
        <f>J2*dT</f>
        <v>0.3</v>
      </c>
      <c r="K3" s="4">
        <f>K2*dT</f>
        <v>0.375</v>
      </c>
      <c r="L3" s="4">
        <f>L2*dT</f>
        <v>0.45</v>
      </c>
      <c r="M3" s="4">
        <f>M2*dT</f>
        <v>0.525</v>
      </c>
      <c r="N3" s="4">
        <f>N2*dT</f>
        <v>0.6</v>
      </c>
      <c r="O3" s="4">
        <f>O2*dT</f>
        <v>0.675</v>
      </c>
      <c r="P3" s="4">
        <f>P2*dT</f>
        <v>0.75</v>
      </c>
      <c r="Q3" s="4">
        <f>Q2*dT</f>
        <v>0.825</v>
      </c>
      <c r="R3" s="4">
        <f>R2*dT</f>
        <v>0.9</v>
      </c>
      <c r="S3" s="4">
        <f>S2*dT</f>
        <v>0.975</v>
      </c>
      <c r="T3" s="4">
        <f>T2*dT</f>
        <v>1.05</v>
      </c>
      <c r="U3" s="4">
        <f>U2*dT</f>
        <v>1.125</v>
      </c>
      <c r="V3" s="4">
        <f>V2*dT</f>
        <v>1.2</v>
      </c>
      <c r="W3" s="4">
        <f>W2*dT</f>
        <v>1.275</v>
      </c>
      <c r="X3" s="4">
        <f>X2*dT</f>
        <v>1.35</v>
      </c>
      <c r="Y3" s="4">
        <f>Y2*dT</f>
        <v>1.425</v>
      </c>
      <c r="Z3" s="4">
        <f>Z2*dT</f>
        <v>1.5</v>
      </c>
      <c r="AB3" s="6" t="s">
        <v>5</v>
      </c>
      <c r="AC3" s="7" t="s">
        <v>6</v>
      </c>
    </row>
    <row r="4" ht="14.25" customHeight="1">
      <c r="A4" s="5" t="s">
        <v>7</v>
      </c>
      <c r="B4" s="5">
        <v>0.03</v>
      </c>
      <c r="F4" s="3">
        <f>S</f>
        <v>10</v>
      </c>
      <c r="G4" s="3">
        <f>F4*up</f>
        <v>10.85627742</v>
      </c>
      <c r="H4" s="3">
        <f>G4*up</f>
        <v>11.78587594</v>
      </c>
      <c r="I4" s="3">
        <f>H4*up</f>
        <v>12.79507388</v>
      </c>
      <c r="J4" s="3">
        <f>I4*up</f>
        <v>13.89068717</v>
      </c>
      <c r="K4" s="3">
        <f>J4*up</f>
        <v>15.08011534</v>
      </c>
      <c r="L4" s="3">
        <f>K4*up</f>
        <v>16.37139156</v>
      </c>
      <c r="M4" s="3">
        <f>L4*up</f>
        <v>17.77323686</v>
      </c>
      <c r="N4" s="3">
        <f>M4*up</f>
        <v>19.29511899</v>
      </c>
      <c r="O4" s="3">
        <f>N4*up</f>
        <v>20.94731646</v>
      </c>
      <c r="P4" s="3">
        <f>O4*up</f>
        <v>22.74098787</v>
      </c>
      <c r="Q4" s="3">
        <f>P4*up</f>
        <v>24.68824731</v>
      </c>
      <c r="R4" s="3">
        <f>Q4*up</f>
        <v>26.80224617</v>
      </c>
      <c r="S4" s="3">
        <f>R4*up</f>
        <v>29.09726199</v>
      </c>
      <c r="T4" s="3">
        <f>S4*up</f>
        <v>31.58879483</v>
      </c>
      <c r="U4" s="3">
        <f>T4*up</f>
        <v>34.293672</v>
      </c>
      <c r="V4" s="3">
        <f>U4*up</f>
        <v>37.23016169</v>
      </c>
      <c r="W4" s="3">
        <f>V4*up</f>
        <v>40.41809637</v>
      </c>
      <c r="X4" s="3">
        <f>W4*up</f>
        <v>43.87900669</v>
      </c>
      <c r="Y4" s="3">
        <f>X4*up</f>
        <v>47.63626695</v>
      </c>
      <c r="Z4" s="3">
        <f>Y4*up</f>
        <v>51.71525292</v>
      </c>
      <c r="AB4" s="4">
        <v>20.0</v>
      </c>
      <c r="AC4" s="5">
        <f>BINOMDIST(AB4,20,p,FALSE)</f>
        <v>0.0000004983074111</v>
      </c>
    </row>
    <row r="5" ht="14.25" customHeight="1">
      <c r="A5" s="5" t="s">
        <v>8</v>
      </c>
      <c r="B5" s="5">
        <v>0.02</v>
      </c>
      <c r="F5" s="3"/>
      <c r="G5" s="3">
        <f>F4*down</f>
        <v>9.211260559</v>
      </c>
      <c r="H5" s="3">
        <f>G4*down</f>
        <v>10</v>
      </c>
      <c r="I5" s="3">
        <f>H4*down</f>
        <v>10.85627742</v>
      </c>
      <c r="J5" s="3">
        <f>I4*down</f>
        <v>11.78587594</v>
      </c>
      <c r="K5" s="3">
        <f>J4*down</f>
        <v>12.79507388</v>
      </c>
      <c r="L5" s="3">
        <f>K4*down</f>
        <v>13.89068717</v>
      </c>
      <c r="M5" s="3">
        <f>L4*down</f>
        <v>15.08011534</v>
      </c>
      <c r="N5" s="3">
        <f>M4*down</f>
        <v>16.37139156</v>
      </c>
      <c r="O5" s="3">
        <f>N4*down</f>
        <v>17.77323686</v>
      </c>
      <c r="P5" s="3">
        <f>O4*down</f>
        <v>19.29511899</v>
      </c>
      <c r="Q5" s="3">
        <f>P4*down</f>
        <v>20.94731646</v>
      </c>
      <c r="R5" s="3">
        <f>Q4*down</f>
        <v>22.74098787</v>
      </c>
      <c r="S5" s="3">
        <f>R4*down</f>
        <v>24.68824731</v>
      </c>
      <c r="T5" s="3">
        <f>S4*down</f>
        <v>26.80224617</v>
      </c>
      <c r="U5" s="3">
        <f>T4*down</f>
        <v>29.09726199</v>
      </c>
      <c r="V5" s="3">
        <f>U4*down</f>
        <v>31.58879483</v>
      </c>
      <c r="W5" s="3">
        <f>V4*down</f>
        <v>34.293672</v>
      </c>
      <c r="X5" s="3">
        <f>W4*down</f>
        <v>37.23016169</v>
      </c>
      <c r="Y5" s="3">
        <f>X4*down</f>
        <v>40.41809637</v>
      </c>
      <c r="Z5" s="3">
        <f>Y4*down</f>
        <v>43.87900669</v>
      </c>
      <c r="AB5" s="4">
        <v>19.0</v>
      </c>
      <c r="AC5" s="5">
        <f>BINOMDIST(AB5,20,p,FALSE)</f>
        <v>0.00001062366821</v>
      </c>
    </row>
    <row r="6" ht="14.25" customHeight="1">
      <c r="A6" s="5" t="s">
        <v>9</v>
      </c>
      <c r="B6" s="5">
        <v>0.3</v>
      </c>
      <c r="F6" s="3"/>
      <c r="G6" s="3"/>
      <c r="H6" s="3">
        <f>G5*down</f>
        <v>8.484732108</v>
      </c>
      <c r="I6" s="3">
        <f>H5*down</f>
        <v>9.211260559</v>
      </c>
      <c r="J6" s="3">
        <f>I5*down</f>
        <v>10</v>
      </c>
      <c r="K6" s="3">
        <f>J5*down</f>
        <v>10.85627742</v>
      </c>
      <c r="L6" s="3">
        <f>K5*down</f>
        <v>11.78587594</v>
      </c>
      <c r="M6" s="3">
        <f>L5*down</f>
        <v>12.79507388</v>
      </c>
      <c r="N6" s="3">
        <f>M5*down</f>
        <v>13.89068717</v>
      </c>
      <c r="O6" s="3">
        <f>N5*down</f>
        <v>15.08011534</v>
      </c>
      <c r="P6" s="3">
        <f>O5*down</f>
        <v>16.37139156</v>
      </c>
      <c r="Q6" s="3">
        <f>P5*down</f>
        <v>17.77323686</v>
      </c>
      <c r="R6" s="3">
        <f>Q5*down</f>
        <v>19.29511899</v>
      </c>
      <c r="S6" s="3">
        <f>R5*down</f>
        <v>20.94731646</v>
      </c>
      <c r="T6" s="3">
        <f>S5*down</f>
        <v>22.74098787</v>
      </c>
      <c r="U6" s="3">
        <f>T5*down</f>
        <v>24.68824731</v>
      </c>
      <c r="V6" s="3">
        <f>U5*down</f>
        <v>26.80224617</v>
      </c>
      <c r="W6" s="3">
        <f>V5*down</f>
        <v>29.09726199</v>
      </c>
      <c r="X6" s="3">
        <f>W5*down</f>
        <v>31.58879483</v>
      </c>
      <c r="Y6" s="3">
        <f>X5*down</f>
        <v>34.293672</v>
      </c>
      <c r="Z6" s="3">
        <f>Y5*down</f>
        <v>37.23016169</v>
      </c>
      <c r="AB6" s="4">
        <v>18.0</v>
      </c>
      <c r="AC6" s="5">
        <f>BINOMDIST(AB6,20,p,FALSE)</f>
        <v>0.0001075833988</v>
      </c>
    </row>
    <row r="7" ht="14.25" customHeight="1">
      <c r="F7" s="3"/>
      <c r="G7" s="3"/>
      <c r="H7" s="3"/>
      <c r="I7" s="3">
        <f>H6*down</f>
        <v>7.815507821</v>
      </c>
      <c r="J7" s="3">
        <f>I6*down</f>
        <v>8.484732108</v>
      </c>
      <c r="K7" s="3">
        <f>J6*down</f>
        <v>9.211260559</v>
      </c>
      <c r="L7" s="3">
        <f>K6*down</f>
        <v>10</v>
      </c>
      <c r="M7" s="3">
        <f>L6*down</f>
        <v>10.85627742</v>
      </c>
      <c r="N7" s="3">
        <f>M6*down</f>
        <v>11.78587594</v>
      </c>
      <c r="O7" s="3">
        <f>N6*down</f>
        <v>12.79507388</v>
      </c>
      <c r="P7" s="3">
        <f>O6*down</f>
        <v>13.89068717</v>
      </c>
      <c r="Q7" s="3">
        <f>P6*down</f>
        <v>15.08011534</v>
      </c>
      <c r="R7" s="3">
        <f>Q6*down</f>
        <v>16.37139156</v>
      </c>
      <c r="S7" s="3">
        <f>R6*down</f>
        <v>17.77323686</v>
      </c>
      <c r="T7" s="3">
        <f>S6*down</f>
        <v>19.29511899</v>
      </c>
      <c r="U7" s="3">
        <f>T6*down</f>
        <v>20.94731646</v>
      </c>
      <c r="V7" s="3">
        <f>U6*down</f>
        <v>22.74098787</v>
      </c>
      <c r="W7" s="3">
        <f>V6*down</f>
        <v>24.68824731</v>
      </c>
      <c r="X7" s="3">
        <f>W6*down</f>
        <v>26.80224617</v>
      </c>
      <c r="Y7" s="3">
        <f>X6*down</f>
        <v>29.09726199</v>
      </c>
      <c r="Z7" s="3">
        <f>Y6*down</f>
        <v>31.58879483</v>
      </c>
      <c r="AB7" s="4">
        <v>17.0</v>
      </c>
      <c r="AC7" s="5">
        <f>BINOMDIST(AB7,20,p,FALSE)</f>
        <v>0.0006880874986</v>
      </c>
    </row>
    <row r="8" ht="14.25" customHeight="1">
      <c r="A8" s="5" t="s">
        <v>10</v>
      </c>
      <c r="B8" s="5">
        <v>1.5</v>
      </c>
      <c r="F8" s="3"/>
      <c r="G8" s="3"/>
      <c r="H8" s="3"/>
      <c r="I8" s="3"/>
      <c r="J8" s="3">
        <f>I7*down</f>
        <v>7.199067894</v>
      </c>
      <c r="K8" s="3">
        <f>J7*down</f>
        <v>7.815507821</v>
      </c>
      <c r="L8" s="3">
        <f>K7*down</f>
        <v>8.484732108</v>
      </c>
      <c r="M8" s="3">
        <f>L7*down</f>
        <v>9.211260559</v>
      </c>
      <c r="N8" s="3">
        <f>M7*down</f>
        <v>10</v>
      </c>
      <c r="O8" s="3">
        <f>N7*down</f>
        <v>10.85627742</v>
      </c>
      <c r="P8" s="3">
        <f>O7*down</f>
        <v>11.78587594</v>
      </c>
      <c r="Q8" s="3">
        <f>P7*down</f>
        <v>12.79507388</v>
      </c>
      <c r="R8" s="3">
        <f>Q7*down</f>
        <v>13.89068717</v>
      </c>
      <c r="S8" s="3">
        <f>R7*down</f>
        <v>15.08011534</v>
      </c>
      <c r="T8" s="3">
        <f>S7*down</f>
        <v>16.37139156</v>
      </c>
      <c r="U8" s="3">
        <f>T7*down</f>
        <v>17.77323686</v>
      </c>
      <c r="V8" s="3">
        <f>U7*down</f>
        <v>19.29511899</v>
      </c>
      <c r="W8" s="3">
        <f>V7*down</f>
        <v>20.94731646</v>
      </c>
      <c r="X8" s="3">
        <f>W7*down</f>
        <v>22.74098787</v>
      </c>
      <c r="Y8" s="3">
        <f>X7*down</f>
        <v>24.68824731</v>
      </c>
      <c r="Z8" s="3">
        <f>Y7*down</f>
        <v>26.80224617</v>
      </c>
      <c r="AB8" s="4">
        <v>16.0</v>
      </c>
      <c r="AC8" s="5">
        <f>BINOMDIST(AB8,20,p,FALSE)</f>
        <v>0.003117308288</v>
      </c>
    </row>
    <row r="9" ht="14.25" customHeight="1">
      <c r="A9" s="5" t="s">
        <v>11</v>
      </c>
      <c r="B9" s="5">
        <v>10.0</v>
      </c>
      <c r="F9" s="3"/>
      <c r="G9" s="3"/>
      <c r="H9" s="3"/>
      <c r="I9" s="3"/>
      <c r="J9" s="3"/>
      <c r="K9" s="3">
        <f>J8*down</f>
        <v>6.631249015</v>
      </c>
      <c r="L9" s="3">
        <f>K8*down</f>
        <v>7.199067894</v>
      </c>
      <c r="M9" s="3">
        <f>L8*down</f>
        <v>7.815507821</v>
      </c>
      <c r="N9" s="3">
        <f>M8*down</f>
        <v>8.484732108</v>
      </c>
      <c r="O9" s="3">
        <f>N8*down</f>
        <v>9.211260559</v>
      </c>
      <c r="P9" s="3">
        <f>O8*down</f>
        <v>10</v>
      </c>
      <c r="Q9" s="3">
        <f>P8*down</f>
        <v>10.85627742</v>
      </c>
      <c r="R9" s="3">
        <f>Q8*down</f>
        <v>11.78587594</v>
      </c>
      <c r="S9" s="3">
        <f>R8*down</f>
        <v>12.79507388</v>
      </c>
      <c r="T9" s="3">
        <f>S8*down</f>
        <v>13.89068717</v>
      </c>
      <c r="U9" s="3">
        <f>T8*down</f>
        <v>15.08011534</v>
      </c>
      <c r="V9" s="3">
        <f>U8*down</f>
        <v>16.37139156</v>
      </c>
      <c r="W9" s="3">
        <f>V8*down</f>
        <v>17.77323686</v>
      </c>
      <c r="X9" s="3">
        <f>W8*down</f>
        <v>19.29511899</v>
      </c>
      <c r="Y9" s="3">
        <f>X8*down</f>
        <v>20.94731646</v>
      </c>
      <c r="Z9" s="3">
        <f>Y8*down</f>
        <v>22.74098787</v>
      </c>
      <c r="AB9" s="4">
        <v>15.0</v>
      </c>
      <c r="AC9" s="5">
        <f>BINOMDIST(AB9,20,p,FALSE)</f>
        <v>0.01063351601</v>
      </c>
    </row>
    <row r="10" ht="14.25" customHeight="1">
      <c r="A10" s="5" t="s">
        <v>12</v>
      </c>
      <c r="B10" s="5">
        <v>20.0</v>
      </c>
      <c r="F10" s="3"/>
      <c r="G10" s="3"/>
      <c r="H10" s="3"/>
      <c r="I10" s="3"/>
      <c r="J10" s="3"/>
      <c r="K10" s="3"/>
      <c r="L10" s="3">
        <f>K9*down</f>
        <v>6.108216251</v>
      </c>
      <c r="M10" s="3">
        <f>L9*down</f>
        <v>6.631249015</v>
      </c>
      <c r="N10" s="3">
        <f>M9*down</f>
        <v>7.199067894</v>
      </c>
      <c r="O10" s="3">
        <f>N9*down</f>
        <v>7.815507821</v>
      </c>
      <c r="P10" s="3">
        <f>O9*down</f>
        <v>8.484732108</v>
      </c>
      <c r="Q10" s="3">
        <f>P9*down</f>
        <v>9.211260559</v>
      </c>
      <c r="R10" s="3">
        <f>Q9*down</f>
        <v>10</v>
      </c>
      <c r="S10" s="3">
        <f>R9*down</f>
        <v>10.85627742</v>
      </c>
      <c r="T10" s="3">
        <f>S9*down</f>
        <v>11.78587594</v>
      </c>
      <c r="U10" s="3">
        <f>T9*down</f>
        <v>12.79507388</v>
      </c>
      <c r="V10" s="3">
        <f>U9*down</f>
        <v>13.89068717</v>
      </c>
      <c r="W10" s="3">
        <f>V9*down</f>
        <v>15.08011534</v>
      </c>
      <c r="X10" s="3">
        <f>W9*down</f>
        <v>16.37139156</v>
      </c>
      <c r="Y10" s="3">
        <f>X9*down</f>
        <v>17.77323686</v>
      </c>
      <c r="Z10" s="3">
        <f>Y9*down</f>
        <v>19.29511899</v>
      </c>
      <c r="AB10" s="4">
        <v>14.0</v>
      </c>
      <c r="AC10" s="5">
        <f>BINOMDIST(AB10,20,p,FALSE)</f>
        <v>0.02833766452</v>
      </c>
    </row>
    <row r="11" ht="14.25" customHeight="1">
      <c r="A11" s="5" t="s">
        <v>13</v>
      </c>
      <c r="B11" s="5">
        <f>T/n</f>
        <v>0.075</v>
      </c>
      <c r="F11" s="3"/>
      <c r="G11" s="3"/>
      <c r="H11" s="3"/>
      <c r="I11" s="3"/>
      <c r="J11" s="3"/>
      <c r="K11" s="3"/>
      <c r="L11" s="3"/>
      <c r="M11" s="3">
        <f>L10*down</f>
        <v>5.626437143</v>
      </c>
      <c r="N11" s="3">
        <f>M10*down</f>
        <v>6.108216251</v>
      </c>
      <c r="O11" s="3">
        <f>N10*down</f>
        <v>6.631249015</v>
      </c>
      <c r="P11" s="3">
        <f>O10*down</f>
        <v>7.199067894</v>
      </c>
      <c r="Q11" s="3">
        <f>P10*down</f>
        <v>7.815507821</v>
      </c>
      <c r="R11" s="3">
        <f>Q10*down</f>
        <v>8.484732108</v>
      </c>
      <c r="S11" s="3">
        <f>R10*down</f>
        <v>9.211260559</v>
      </c>
      <c r="T11" s="3">
        <f>S10*down</f>
        <v>10</v>
      </c>
      <c r="U11" s="3">
        <f>T10*down</f>
        <v>10.85627742</v>
      </c>
      <c r="V11" s="3">
        <f>U10*down</f>
        <v>11.78587594</v>
      </c>
      <c r="W11" s="3">
        <f>V10*down</f>
        <v>12.79507388</v>
      </c>
      <c r="X11" s="3">
        <f>W10*down</f>
        <v>13.89068717</v>
      </c>
      <c r="Y11" s="3">
        <f>X10*down</f>
        <v>15.08011534</v>
      </c>
      <c r="Z11" s="3">
        <f>Y10*down</f>
        <v>16.37139156</v>
      </c>
      <c r="AB11" s="4">
        <v>13.0</v>
      </c>
      <c r="AC11" s="5">
        <f>BINOMDIST(AB11,20,p,FALSE)</f>
        <v>0.06041450295</v>
      </c>
    </row>
    <row r="12" ht="14.25" customHeight="1">
      <c r="F12" s="3"/>
      <c r="G12" s="3"/>
      <c r="H12" s="3"/>
      <c r="I12" s="3"/>
      <c r="J12" s="3"/>
      <c r="K12" s="3"/>
      <c r="L12" s="3"/>
      <c r="M12" s="3"/>
      <c r="N12" s="3">
        <f>M11*down</f>
        <v>5.182657854</v>
      </c>
      <c r="O12" s="3">
        <f>N11*down</f>
        <v>5.626437143</v>
      </c>
      <c r="P12" s="3">
        <f>O11*down</f>
        <v>6.108216251</v>
      </c>
      <c r="Q12" s="3">
        <f>P11*down</f>
        <v>6.631249015</v>
      </c>
      <c r="R12" s="3">
        <f>Q11*down</f>
        <v>7.199067894</v>
      </c>
      <c r="S12" s="3">
        <f>R11*down</f>
        <v>7.815507821</v>
      </c>
      <c r="T12" s="3">
        <f>S11*down</f>
        <v>8.484732108</v>
      </c>
      <c r="U12" s="3">
        <f>T11*down</f>
        <v>9.211260559</v>
      </c>
      <c r="V12" s="3">
        <f>U11*down</f>
        <v>10</v>
      </c>
      <c r="W12" s="3">
        <f>V11*down</f>
        <v>10.85627742</v>
      </c>
      <c r="X12" s="3">
        <f>W11*down</f>
        <v>11.78587594</v>
      </c>
      <c r="Y12" s="3">
        <f>X11*down</f>
        <v>12.79507388</v>
      </c>
      <c r="Z12" s="3">
        <f>Y11*down</f>
        <v>13.89068717</v>
      </c>
      <c r="AB12" s="4">
        <v>12.0</v>
      </c>
      <c r="AC12" s="5">
        <f>BINOMDIST(AB12,20,p,FALSE)</f>
        <v>0.1046506015</v>
      </c>
    </row>
    <row r="13" ht="14.25" customHeight="1">
      <c r="A13" s="5" t="s">
        <v>14</v>
      </c>
      <c r="B13" s="7" t="s">
        <v>15</v>
      </c>
      <c r="F13" s="3"/>
      <c r="G13" s="3"/>
      <c r="H13" s="3"/>
      <c r="I13" s="3"/>
      <c r="J13" s="3"/>
      <c r="K13" s="3"/>
      <c r="L13" s="3"/>
      <c r="M13" s="3"/>
      <c r="N13" s="3"/>
      <c r="O13" s="3">
        <f>N12*down</f>
        <v>4.773881188</v>
      </c>
      <c r="P13" s="3">
        <f>O12*down</f>
        <v>5.182657854</v>
      </c>
      <c r="Q13" s="3">
        <f>P12*down</f>
        <v>5.626437143</v>
      </c>
      <c r="R13" s="3">
        <f>Q12*down</f>
        <v>6.108216251</v>
      </c>
      <c r="S13" s="3">
        <f>R12*down</f>
        <v>6.631249015</v>
      </c>
      <c r="T13" s="3">
        <f>S12*down</f>
        <v>7.199067894</v>
      </c>
      <c r="U13" s="3">
        <f>T12*down</f>
        <v>7.815507821</v>
      </c>
      <c r="V13" s="3">
        <f>U12*down</f>
        <v>8.484732108</v>
      </c>
      <c r="W13" s="3">
        <f>V12*down</f>
        <v>9.211260559</v>
      </c>
      <c r="X13" s="3">
        <f>W12*down</f>
        <v>10</v>
      </c>
      <c r="Y13" s="3">
        <f>X12*down</f>
        <v>10.85627742</v>
      </c>
      <c r="Z13" s="3">
        <f>Y12*down</f>
        <v>11.78587594</v>
      </c>
      <c r="AB13" s="4">
        <v>11.0</v>
      </c>
      <c r="AC13" s="5">
        <f>BINOMDIST(AB13,20,p,FALSE)</f>
        <v>0.1487399468</v>
      </c>
    </row>
    <row r="14" ht="14.25" customHeight="1"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f>O13*down</f>
        <v>4.39734635</v>
      </c>
      <c r="Q14" s="3">
        <f>P13*down</f>
        <v>4.773881188</v>
      </c>
      <c r="R14" s="3">
        <f>Q13*down</f>
        <v>5.182657854</v>
      </c>
      <c r="S14" s="3">
        <f>R13*down</f>
        <v>5.626437143</v>
      </c>
      <c r="T14" s="3">
        <f>S13*down</f>
        <v>6.108216251</v>
      </c>
      <c r="U14" s="3">
        <f>T13*down</f>
        <v>6.631249015</v>
      </c>
      <c r="V14" s="3">
        <f>U13*down</f>
        <v>7.199067894</v>
      </c>
      <c r="W14" s="3">
        <f>V13*down</f>
        <v>7.815507821</v>
      </c>
      <c r="X14" s="3">
        <f>W13*down</f>
        <v>8.484732108</v>
      </c>
      <c r="Y14" s="3">
        <f>X13*down</f>
        <v>9.211260559</v>
      </c>
      <c r="Z14" s="3">
        <f>Y13*down</f>
        <v>10</v>
      </c>
      <c r="AB14" s="4">
        <v>10.0</v>
      </c>
      <c r="AC14" s="5">
        <f>BINOMDIST(AB14,20,p,FALSE)</f>
        <v>0.1744084264</v>
      </c>
    </row>
    <row r="15" ht="14.25" customHeight="1">
      <c r="A15" s="5" t="s">
        <v>16</v>
      </c>
      <c r="B15" s="5">
        <f>EXP(vol*SQRT(dT))</f>
        <v>1.085627742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f>P14*down</f>
        <v>4.0505103</v>
      </c>
      <c r="R15" s="3">
        <f>Q14*down</f>
        <v>4.39734635</v>
      </c>
      <c r="S15" s="3">
        <f>R14*down</f>
        <v>4.773881188</v>
      </c>
      <c r="T15" s="3">
        <f>S14*down</f>
        <v>5.182657854</v>
      </c>
      <c r="U15" s="3">
        <f>T14*down</f>
        <v>5.626437143</v>
      </c>
      <c r="V15" s="3">
        <f>U14*down</f>
        <v>6.108216251</v>
      </c>
      <c r="W15" s="3">
        <f>V14*down</f>
        <v>6.631249015</v>
      </c>
      <c r="X15" s="3">
        <f>W14*down</f>
        <v>7.199067894</v>
      </c>
      <c r="Y15" s="3">
        <f>X14*down</f>
        <v>7.815507821</v>
      </c>
      <c r="Z15" s="3">
        <f>Y14*down</f>
        <v>8.484732108</v>
      </c>
      <c r="AB15" s="4">
        <v>9.0</v>
      </c>
      <c r="AC15" s="5">
        <f>BINOMDIST(AB15,20,p,FALSE)</f>
        <v>0.1690137101</v>
      </c>
    </row>
    <row r="16" ht="14.25" customHeight="1">
      <c r="A16" s="5" t="s">
        <v>17</v>
      </c>
      <c r="B16" s="5">
        <f>1/up</f>
        <v>0.9211260559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>
        <f>Q15*down</f>
        <v>3.731030577</v>
      </c>
      <c r="S16" s="3">
        <f>R15*down</f>
        <v>4.0505103</v>
      </c>
      <c r="T16" s="3">
        <f>S15*down</f>
        <v>4.39734635</v>
      </c>
      <c r="U16" s="3">
        <f>T15*down</f>
        <v>4.773881188</v>
      </c>
      <c r="V16" s="3">
        <f>U15*down</f>
        <v>5.182657854</v>
      </c>
      <c r="W16" s="3">
        <f>V15*down</f>
        <v>5.626437143</v>
      </c>
      <c r="X16" s="3">
        <f>W15*down</f>
        <v>6.108216251</v>
      </c>
      <c r="Y16" s="3">
        <f>X15*down</f>
        <v>6.631249015</v>
      </c>
      <c r="Z16" s="3">
        <f>Y15*down</f>
        <v>7.199067894</v>
      </c>
      <c r="AB16" s="4">
        <v>8.0</v>
      </c>
      <c r="AC16" s="5">
        <f>BINOMDIST(AB16,20,p,FALSE)</f>
        <v>0.1351233349</v>
      </c>
    </row>
    <row r="17" ht="14.25" customHeight="1">
      <c r="A17" s="5" t="s">
        <v>18</v>
      </c>
      <c r="B17" s="5">
        <f>(EXP((rf-div)*dT)-down)/(up-down)</f>
        <v>0.4840328837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f>R16*down</f>
        <v>3.436749479</v>
      </c>
      <c r="T17" s="3">
        <f>S16*down</f>
        <v>3.731030577</v>
      </c>
      <c r="U17" s="3">
        <f>T16*down</f>
        <v>4.0505103</v>
      </c>
      <c r="V17" s="3">
        <f>U16*down</f>
        <v>4.39734635</v>
      </c>
      <c r="W17" s="3">
        <f>V16*down</f>
        <v>4.773881188</v>
      </c>
      <c r="X17" s="3">
        <f>W16*down</f>
        <v>5.182657854</v>
      </c>
      <c r="Y17" s="3">
        <f>X16*down</f>
        <v>5.626437143</v>
      </c>
      <c r="Z17" s="3">
        <f>Y16*down</f>
        <v>6.108216251</v>
      </c>
      <c r="AB17" s="4">
        <v>7.0</v>
      </c>
      <c r="AC17" s="5">
        <f>BINOMDIST(AB17,20,p,FALSE)</f>
        <v>0.08863885686</v>
      </c>
    </row>
    <row r="18" ht="14.25" customHeight="1"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f>S17*down</f>
        <v>3.165679493</v>
      </c>
      <c r="U18" s="3">
        <f>T17*down</f>
        <v>3.436749479</v>
      </c>
      <c r="V18" s="3">
        <f>U17*down</f>
        <v>3.731030577</v>
      </c>
      <c r="W18" s="3">
        <f>V17*down</f>
        <v>4.0505103</v>
      </c>
      <c r="X18" s="3">
        <f>W17*down</f>
        <v>4.39734635</v>
      </c>
      <c r="Y18" s="3">
        <f>X17*down</f>
        <v>4.773881188</v>
      </c>
      <c r="Z18" s="3">
        <f>Y17*down</f>
        <v>5.182657854</v>
      </c>
      <c r="AB18" s="4">
        <v>6.0</v>
      </c>
      <c r="AC18" s="5">
        <f>BINOMDIST(AB18,20,p,FALSE)</f>
        <v>0.04724341765</v>
      </c>
    </row>
    <row r="19" ht="14.25" customHeight="1">
      <c r="A19" s="8" t="s">
        <v>19</v>
      </c>
      <c r="B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>
        <f>T18*down</f>
        <v>2.915989865</v>
      </c>
      <c r="V19" s="3">
        <f>U18*down</f>
        <v>3.165679493</v>
      </c>
      <c r="W19" s="3">
        <f>V18*down</f>
        <v>3.436749479</v>
      </c>
      <c r="X19" s="3">
        <f>W18*down</f>
        <v>3.731030577</v>
      </c>
      <c r="Y19" s="3">
        <f>X18*down</f>
        <v>4.0505103</v>
      </c>
      <c r="Z19" s="3">
        <f>Y18*down</f>
        <v>4.39734635</v>
      </c>
      <c r="AB19" s="4">
        <v>5.0</v>
      </c>
      <c r="AC19" s="5">
        <f>BINOMDIST(AB19,20,p,FALSE)</f>
        <v>0.02014412721</v>
      </c>
    </row>
    <row r="20" ht="14.25" customHeight="1">
      <c r="A20" s="10" t="s">
        <v>20</v>
      </c>
      <c r="B20" s="11"/>
      <c r="C20" s="11"/>
      <c r="D20" s="11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f>U19*down</f>
        <v>2.685994244</v>
      </c>
      <c r="W20" s="3">
        <f>V19*down</f>
        <v>2.915989865</v>
      </c>
      <c r="X20" s="3">
        <f>W19*down</f>
        <v>3.165679493</v>
      </c>
      <c r="Y20" s="3">
        <f>X19*down</f>
        <v>3.436749479</v>
      </c>
      <c r="Z20" s="3">
        <f>Y19*down</f>
        <v>3.731030577</v>
      </c>
      <c r="AB20" s="4">
        <v>4.0</v>
      </c>
      <c r="AC20" s="5">
        <f>BINOMDIST(AB20,20,p,FALSE)</f>
        <v>0.006710357122</v>
      </c>
    </row>
    <row r="21" ht="14.25" customHeight="1">
      <c r="A21" s="10" t="s">
        <v>21</v>
      </c>
      <c r="B21" s="11"/>
      <c r="C21" s="11"/>
      <c r="D21" s="11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f>V20*down</f>
        <v>2.474139284</v>
      </c>
      <c r="X21" s="3">
        <f>W20*down</f>
        <v>2.685994244</v>
      </c>
      <c r="Y21" s="3">
        <f>X20*down</f>
        <v>2.915989865</v>
      </c>
      <c r="Z21" s="3">
        <f>Y20*down</f>
        <v>3.165679493</v>
      </c>
      <c r="AB21" s="4">
        <v>3.0</v>
      </c>
      <c r="AC21" s="5">
        <f>BINOMDIST(AB21,20,p,FALSE)</f>
        <v>0.001683076516</v>
      </c>
    </row>
    <row r="22" ht="14.25" customHeight="1">
      <c r="A22" s="10" t="s">
        <v>22</v>
      </c>
      <c r="B22" s="11"/>
      <c r="C22" s="11"/>
      <c r="D22" s="11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f>W21*down</f>
        <v>2.27899416</v>
      </c>
      <c r="Y22" s="3">
        <f>X21*down</f>
        <v>2.474139284</v>
      </c>
      <c r="Z22" s="3">
        <f>Y21*down</f>
        <v>2.685994244</v>
      </c>
      <c r="AB22" s="4">
        <v>2.0</v>
      </c>
      <c r="AC22" s="5">
        <f>BINOMDIST(AB22,20,p,FALSE)</f>
        <v>0.000299019676</v>
      </c>
    </row>
    <row r="23" ht="14.25" customHeight="1">
      <c r="A23" s="10" t="s">
        <v>23</v>
      </c>
      <c r="B23" s="11"/>
      <c r="C23" s="11"/>
      <c r="D23" s="11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f>X22*down</f>
        <v>2.099240902</v>
      </c>
      <c r="Z23" s="3">
        <f>Y22*down</f>
        <v>2.27899416</v>
      </c>
      <c r="AB23" s="4">
        <v>1.0</v>
      </c>
      <c r="AC23" s="5">
        <f>BINOMDIST(AB23,20,p,FALSE)</f>
        <v>0.00003355237893</v>
      </c>
    </row>
    <row r="24" ht="14.25" customHeight="1">
      <c r="A24" s="10" t="s">
        <v>24</v>
      </c>
      <c r="B24" s="11"/>
      <c r="C24" s="11"/>
      <c r="D24" s="11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>Y23*down</f>
        <v>1.933665492</v>
      </c>
      <c r="AB24" s="4">
        <v>0.0</v>
      </c>
      <c r="AC24" s="5">
        <f>BINOMDIST(AB24,20,p,FALSE)</f>
        <v>0.000001788300421</v>
      </c>
    </row>
    <row r="25" ht="14.25" customHeight="1"/>
    <row r="26" ht="14.25" customHeight="1">
      <c r="B26" s="12" t="s">
        <v>25</v>
      </c>
      <c r="C26" s="9"/>
      <c r="D26" s="9"/>
      <c r="E26" s="13" t="s">
        <v>26</v>
      </c>
      <c r="F26" s="14"/>
      <c r="G26" s="14"/>
      <c r="H26" s="14"/>
      <c r="I26" s="14"/>
      <c r="AB26" s="5" t="s">
        <v>27</v>
      </c>
      <c r="AC26" s="5">
        <f>SUM(AC4:AC24)</f>
        <v>1</v>
      </c>
    </row>
    <row r="27" ht="14.25" customHeight="1">
      <c r="E27" s="4" t="s">
        <v>2</v>
      </c>
      <c r="F27" s="4">
        <v>0.0</v>
      </c>
      <c r="G27" s="4">
        <v>1.0</v>
      </c>
      <c r="H27" s="4">
        <v>2.0</v>
      </c>
      <c r="I27" s="4">
        <v>3.0</v>
      </c>
      <c r="J27" s="4">
        <v>4.0</v>
      </c>
      <c r="K27" s="4">
        <v>5.0</v>
      </c>
      <c r="L27" s="4">
        <v>6.0</v>
      </c>
      <c r="M27" s="4">
        <v>7.0</v>
      </c>
      <c r="N27" s="4">
        <v>8.0</v>
      </c>
      <c r="O27" s="4">
        <v>9.0</v>
      </c>
      <c r="P27" s="4">
        <v>10.0</v>
      </c>
      <c r="Q27" s="4">
        <v>11.0</v>
      </c>
      <c r="R27" s="4">
        <v>12.0</v>
      </c>
      <c r="S27" s="4">
        <v>13.0</v>
      </c>
      <c r="T27" s="4">
        <v>14.0</v>
      </c>
      <c r="U27" s="4">
        <v>15.0</v>
      </c>
      <c r="V27" s="4">
        <v>16.0</v>
      </c>
      <c r="W27" s="4">
        <v>17.0</v>
      </c>
      <c r="X27" s="4">
        <v>18.0</v>
      </c>
      <c r="Y27" s="4">
        <v>19.0</v>
      </c>
      <c r="Z27" s="4">
        <v>20.0</v>
      </c>
      <c r="AB27" s="4" t="s">
        <v>5</v>
      </c>
      <c r="AC27" s="7" t="s">
        <v>6</v>
      </c>
      <c r="AD27" s="7"/>
    </row>
    <row r="28" ht="14.25" customHeight="1">
      <c r="E28" s="4" t="s">
        <v>4</v>
      </c>
      <c r="F28" s="4">
        <f>dT*F27</f>
        <v>0</v>
      </c>
      <c r="G28" s="4">
        <f>dT*G27</f>
        <v>0.075</v>
      </c>
      <c r="H28" s="4">
        <f>dT*H27</f>
        <v>0.15</v>
      </c>
      <c r="I28" s="4">
        <f>dT*I27</f>
        <v>0.225</v>
      </c>
      <c r="J28" s="4">
        <f>dT*J27</f>
        <v>0.3</v>
      </c>
      <c r="K28" s="4">
        <f>dT*K27</f>
        <v>0.375</v>
      </c>
      <c r="L28" s="4">
        <f>dT*L27</f>
        <v>0.45</v>
      </c>
      <c r="M28" s="4">
        <f>dT*M27</f>
        <v>0.525</v>
      </c>
      <c r="N28" s="4">
        <f>dT*N27</f>
        <v>0.6</v>
      </c>
      <c r="O28" s="4">
        <f>dT*O27</f>
        <v>0.675</v>
      </c>
      <c r="P28" s="4">
        <f>dT*P27</f>
        <v>0.75</v>
      </c>
      <c r="Q28" s="4">
        <f>dT*Q27</f>
        <v>0.825</v>
      </c>
      <c r="R28" s="4">
        <f>dT*R27</f>
        <v>0.9</v>
      </c>
      <c r="S28" s="4">
        <f>dT*S27</f>
        <v>0.975</v>
      </c>
      <c r="T28" s="4">
        <f>dT*T27</f>
        <v>1.05</v>
      </c>
      <c r="U28" s="4">
        <f>dT*U27</f>
        <v>1.125</v>
      </c>
      <c r="V28" s="4">
        <f>dT*V27</f>
        <v>1.2</v>
      </c>
      <c r="W28" s="4">
        <f>dT*W27</f>
        <v>1.275</v>
      </c>
      <c r="X28" s="4">
        <f>dT*X27</f>
        <v>1.35</v>
      </c>
      <c r="Y28" s="4">
        <f>dT*Y27</f>
        <v>1.425</v>
      </c>
      <c r="Z28" s="4">
        <f>dT*Z27</f>
        <v>1.5</v>
      </c>
      <c r="AB28" s="4"/>
    </row>
    <row r="29" ht="14.25" customHeight="1">
      <c r="F29" s="14">
        <f>MAX(EXP(-rf*dT)*(p*G29+(1-p)*G30),IF(F4&lt;X,1,0))</f>
        <v>0.8429349639</v>
      </c>
      <c r="G29" s="14">
        <f>MAX(EXP(-rf*dT)*(p*H29+(1-p)*H30),IF(G4&lt;X,1,0))</f>
        <v>0.679430257</v>
      </c>
      <c r="H29" s="14">
        <f>MAX(EXP(-rf*dT)*(p*I29+(1-p)*I30),IF(H4&lt;X,1,0))</f>
        <v>0.5179849085</v>
      </c>
      <c r="I29" s="14">
        <f>MAX(EXP(-rf*dT)*(p*J29+(1-p)*J30),IF(I4&lt;X,1,0))</f>
        <v>0.3683522843</v>
      </c>
      <c r="J29" s="14">
        <f>MAX(EXP(-rf*dT)*(p*K29+(1-p)*K30),IF(J4&lt;X,1,0))</f>
        <v>0.2398725438</v>
      </c>
      <c r="K29" s="14">
        <f>MAX(EXP(-rf*dT)*(p*L29+(1-p)*L30),IF(K4&lt;X,1,0))</f>
        <v>0.1394360883</v>
      </c>
      <c r="L29" s="14">
        <f>MAX(EXP(-rf*dT)*(p*M29+(1-p)*M30),IF(L4&lt;X,1,0))</f>
        <v>0.06967594089</v>
      </c>
      <c r="M29" s="14">
        <f>MAX(EXP(-rf*dT)*(p*N29+(1-p)*N30),IF(M4&lt;X,1,0))</f>
        <v>0.02816458407</v>
      </c>
      <c r="N29" s="14">
        <f>MAX(EXP(-rf*dT)*(p*O29+(1-p)*O30),IF(N4&lt;X,1,0))</f>
        <v>0.008222970948</v>
      </c>
      <c r="O29" s="14">
        <f>MAX(EXP(-rf*dT)*(p*P29+(1-p)*P30),IF(O4&lt;X,1,0))</f>
        <v>0.001307520822</v>
      </c>
      <c r="P29" s="14">
        <f>MAX(EXP(-rf*dT)*(p*Q29+(1-p)*Q30),IF(P4&lt;X,1,0))</f>
        <v>0</v>
      </c>
      <c r="Q29" s="14">
        <f>MAX(EXP(-rf*dT)*(p*R29+(1-p)*R30),IF(Q4&lt;X,1,0))</f>
        <v>0</v>
      </c>
      <c r="R29" s="14">
        <f>MAX(EXP(-rf*dT)*(p*S29+(1-p)*S30),IF(R4&lt;X,1,0))</f>
        <v>0</v>
      </c>
      <c r="S29" s="14">
        <f>MAX(EXP(-rf*dT)*(p*T29+(1-p)*T30),IF(S4&lt;X,1,0))</f>
        <v>0</v>
      </c>
      <c r="T29" s="14">
        <f>MAX(EXP(-rf*dT)*(p*U29+(1-p)*U30),IF(T4&lt;X,1,0))</f>
        <v>0</v>
      </c>
      <c r="U29" s="14">
        <f>MAX(EXP(-rf*dT)*(p*V29+(1-p)*V30),IF(U4&lt;X,1,0))</f>
        <v>0</v>
      </c>
      <c r="V29" s="14">
        <f>MAX(EXP(-rf*dT)*(p*W29+(1-p)*W30),IF(V4&lt;X,1,0))</f>
        <v>0</v>
      </c>
      <c r="W29" s="14">
        <f>MAX(EXP(-rf*dT)*(p*X29+(1-p)*X30),IF(W4&lt;X,1,0))</f>
        <v>0</v>
      </c>
      <c r="X29" s="14">
        <f>MAX(EXP(-rf*dT)*(p*Y29+(1-p)*Y30),IF(X4&lt;X,1,0))</f>
        <v>0</v>
      </c>
      <c r="Y29" s="14">
        <f>MAX(EXP(-rf*dT)*(p*Z29+(1-p)*Z30),IF(Y4&lt;X,1,0))</f>
        <v>0</v>
      </c>
      <c r="Z29" s="14">
        <f>MAX(EXP(-rf*dT)*(p*AA29+(1-p)*AA30),IF(Z4&lt;X,1,0))</f>
        <v>0</v>
      </c>
      <c r="AB29" s="4">
        <v>20.0</v>
      </c>
      <c r="AC29" s="5">
        <f>BINOMDIST(AB29,20,p,FALSE)</f>
        <v>0.0000004983074111</v>
      </c>
    </row>
    <row r="30" ht="14.25" customHeight="1">
      <c r="F30" s="14"/>
      <c r="G30" s="14">
        <f>MAX(EXP(-rf*dT)*(p*H30+(1-p)*H31),IF(G5&lt;X,1,0))</f>
        <v>1</v>
      </c>
      <c r="H30" s="14">
        <f>MAX(EXP(-rf*dT)*(p*I30+(1-p)*I31),IF(H5&lt;X,1,0))</f>
        <v>0.8338495878</v>
      </c>
      <c r="I30" s="14">
        <f>MAX(EXP(-rf*dT)*(p*J30+(1-p)*J31),IF(I5&lt;X,1,0))</f>
        <v>0.6606178136</v>
      </c>
      <c r="J30" s="14">
        <f>MAX(EXP(-rf*dT)*(p*K30+(1-p)*K31),IF(J5&lt;X,1,0))</f>
        <v>0.490488256</v>
      </c>
      <c r="K30" s="14">
        <f>MAX(EXP(-rf*dT)*(p*L30+(1-p)*L31),IF(K5&lt;X,1,0))</f>
        <v>0.3351399872</v>
      </c>
      <c r="L30" s="14">
        <f>MAX(EXP(-rf*dT)*(p*M30+(1-p)*M31),IF(L5&lt;X,1,0))</f>
        <v>0.2054873707</v>
      </c>
      <c r="M30" s="14">
        <f>MAX(EXP(-rf*dT)*(p*N30+(1-p)*N31),IF(M5&lt;X,1,0))</f>
        <v>0.1089222581</v>
      </c>
      <c r="N30" s="14">
        <f>MAX(EXP(-rf*dT)*(p*O30+(1-p)*O31),IF(N5&lt;X,1,0))</f>
        <v>0.04699492783</v>
      </c>
      <c r="O30" s="14">
        <f>MAX(EXP(-rf*dT)*(p*P30+(1-p)*P31),IF(O5&lt;X,1,0))</f>
        <v>0.01474630873</v>
      </c>
      <c r="P30" s="14">
        <f>MAX(EXP(-rf*dT)*(p*Q30+(1-p)*Q31),IF(P5&lt;X,1,0))</f>
        <v>0.002539824757</v>
      </c>
      <c r="Q30" s="14">
        <f>MAX(EXP(-rf*dT)*(p*R30+(1-p)*R31),IF(Q5&lt;X,1,0))</f>
        <v>0</v>
      </c>
      <c r="R30" s="14">
        <f>MAX(EXP(-rf*dT)*(p*S30+(1-p)*S31),IF(R5&lt;X,1,0))</f>
        <v>0</v>
      </c>
      <c r="S30" s="14">
        <f>MAX(EXP(-rf*dT)*(p*T30+(1-p)*T31),IF(S5&lt;X,1,0))</f>
        <v>0</v>
      </c>
      <c r="T30" s="14">
        <f>MAX(EXP(-rf*dT)*(p*U30+(1-p)*U31),IF(T5&lt;X,1,0))</f>
        <v>0</v>
      </c>
      <c r="U30" s="14">
        <f>MAX(EXP(-rf*dT)*(p*V30+(1-p)*V31),IF(U5&lt;X,1,0))</f>
        <v>0</v>
      </c>
      <c r="V30" s="14">
        <f>MAX(EXP(-rf*dT)*(p*W30+(1-p)*W31),IF(V5&lt;X,1,0))</f>
        <v>0</v>
      </c>
      <c r="W30" s="14">
        <f>MAX(EXP(-rf*dT)*(p*X30+(1-p)*X31),IF(W5&lt;X,1,0))</f>
        <v>0</v>
      </c>
      <c r="X30" s="14">
        <f>MAX(EXP(-rf*dT)*(p*Y30+(1-p)*Y31),IF(X5&lt;X,1,0))</f>
        <v>0</v>
      </c>
      <c r="Y30" s="14">
        <f>MAX(EXP(-rf*dT)*(p*Z30+(1-p)*Z31),IF(Y5&lt;X,1,0))</f>
        <v>0</v>
      </c>
      <c r="Z30" s="14">
        <f>MAX(EXP(-rf*dT)*(p*AA30+(1-p)*AA31),IF(Z5&lt;X,1,0))</f>
        <v>0</v>
      </c>
      <c r="AB30" s="4">
        <v>19.0</v>
      </c>
      <c r="AC30" s="5">
        <f>BINOMDIST(AB30,20,p,FALSE)</f>
        <v>0.00001062366821</v>
      </c>
    </row>
    <row r="31" ht="14.25" customHeight="1">
      <c r="A31" s="8" t="s">
        <v>28</v>
      </c>
      <c r="B31" s="9"/>
      <c r="F31" s="14"/>
      <c r="G31" s="14"/>
      <c r="H31" s="14">
        <f>MAX(EXP(-rf*dT)*(p*I31+(1-p)*I32),IF(H6&lt;X,1,0))</f>
        <v>1</v>
      </c>
      <c r="I31" s="14">
        <f>MAX(EXP(-rf*dT)*(p*J31+(1-p)*J32),IF(I6&lt;X,1,0))</f>
        <v>1</v>
      </c>
      <c r="J31" s="14">
        <f>MAX(EXP(-rf*dT)*(p*K31+(1-p)*K32),IF(J6&lt;X,1,0))</f>
        <v>0.823101742</v>
      </c>
      <c r="K31" s="14">
        <f>MAX(EXP(-rf*dT)*(p*L31+(1-p)*L32),IF(K6&lt;X,1,0))</f>
        <v>0.6383630123</v>
      </c>
      <c r="L31" s="14">
        <f>MAX(EXP(-rf*dT)*(p*M31+(1-p)*M32),IF(L6&lt;X,1,0))</f>
        <v>0.4582312497</v>
      </c>
      <c r="M31" s="14">
        <f>MAX(EXP(-rf*dT)*(p*N31+(1-p)*N32),IF(M6&lt;X,1,0))</f>
        <v>0.2969729626</v>
      </c>
      <c r="N31" s="14">
        <f>MAX(EXP(-rf*dT)*(p*O31+(1-p)*O32),IF(N6&lt;X,1,0))</f>
        <v>0.1674922993</v>
      </c>
      <c r="O31" s="14">
        <f>MAX(EXP(-rf*dT)*(p*P31+(1-p)*P32),IF(O6&lt;X,1,0))</f>
        <v>0.0774527792</v>
      </c>
      <c r="P31" s="14">
        <f>MAX(EXP(-rf*dT)*(p*Q31+(1-p)*Q32),IF(P6&lt;X,1,0))</f>
        <v>0.02626168635</v>
      </c>
      <c r="Q31" s="14">
        <f>MAX(EXP(-rf*dT)*(p*R31+(1-p)*R32),IF(Q6&lt;X,1,0))</f>
        <v>0.004933542694</v>
      </c>
      <c r="R31" s="14">
        <f>MAX(EXP(-rf*dT)*(p*S31+(1-p)*S32),IF(R6&lt;X,1,0))</f>
        <v>0</v>
      </c>
      <c r="S31" s="14">
        <f>MAX(EXP(-rf*dT)*(p*T31+(1-p)*T32),IF(S6&lt;X,1,0))</f>
        <v>0</v>
      </c>
      <c r="T31" s="14">
        <f>MAX(EXP(-rf*dT)*(p*U31+(1-p)*U32),IF(T6&lt;X,1,0))</f>
        <v>0</v>
      </c>
      <c r="U31" s="14">
        <f>MAX(EXP(-rf*dT)*(p*V31+(1-p)*V32),IF(U6&lt;X,1,0))</f>
        <v>0</v>
      </c>
      <c r="V31" s="14">
        <f>MAX(EXP(-rf*dT)*(p*W31+(1-p)*W32),IF(V6&lt;X,1,0))</f>
        <v>0</v>
      </c>
      <c r="W31" s="14">
        <f>MAX(EXP(-rf*dT)*(p*X31+(1-p)*X32),IF(W6&lt;X,1,0))</f>
        <v>0</v>
      </c>
      <c r="X31" s="14">
        <f>MAX(EXP(-rf*dT)*(p*Y31+(1-p)*Y32),IF(X6&lt;X,1,0))</f>
        <v>0</v>
      </c>
      <c r="Y31" s="14">
        <f>MAX(EXP(-rf*dT)*(p*Z31+(1-p)*Z32),IF(Y6&lt;X,1,0))</f>
        <v>0</v>
      </c>
      <c r="Z31" s="14">
        <f>MAX(EXP(-rf*dT)*(p*AA31+(1-p)*AA32),IF(Z6&lt;X,1,0))</f>
        <v>0</v>
      </c>
      <c r="AB31" s="4">
        <v>18.0</v>
      </c>
      <c r="AC31" s="5">
        <f>BINOMDIST(AB31,20,p,FALSE)</f>
        <v>0.0001075833988</v>
      </c>
    </row>
    <row r="32" ht="14.25" customHeight="1">
      <c r="A32" s="15" t="s">
        <v>29</v>
      </c>
      <c r="B32" s="16"/>
      <c r="C32" s="16"/>
      <c r="D32" s="16"/>
      <c r="F32" s="14"/>
      <c r="G32" s="14"/>
      <c r="H32" s="14"/>
      <c r="I32" s="14">
        <f>MAX(EXP(-rf*dT)*(p*J32+(1-p)*J33),IF(I7&lt;X,1,0))</f>
        <v>1</v>
      </c>
      <c r="J32" s="14">
        <f>MAX(EXP(-rf*dT)*(p*K32+(1-p)*K33),IF(J7&lt;X,1,0))</f>
        <v>1</v>
      </c>
      <c r="K32" s="14">
        <f>MAX(EXP(-rf*dT)*(p*L32+(1-p)*L33),IF(K7&lt;X,1,0))</f>
        <v>1</v>
      </c>
      <c r="L32" s="14">
        <f>MAX(EXP(-rf*dT)*(p*M32+(1-p)*M33),IF(L7&lt;X,1,0))</f>
        <v>0.8101329323</v>
      </c>
      <c r="M32" s="14">
        <f>MAX(EXP(-rf*dT)*(p*N32+(1-p)*N33),IF(M7&lt;X,1,0))</f>
        <v>0.6115094187</v>
      </c>
      <c r="N32" s="14">
        <f>MAX(EXP(-rf*dT)*(p*O32+(1-p)*O33),IF(N7&lt;X,1,0))</f>
        <v>0.4197362905</v>
      </c>
      <c r="O32" s="14">
        <f>MAX(EXP(-rf*dT)*(p*P32+(1-p)*P33),IF(O7&lt;X,1,0))</f>
        <v>0.2526903073</v>
      </c>
      <c r="P32" s="14">
        <f>MAX(EXP(-rf*dT)*(p*Q32+(1-p)*Q33),IF(P7&lt;X,1,0))</f>
        <v>0.1258136853</v>
      </c>
      <c r="Q32" s="14">
        <f>MAX(EXP(-rf*dT)*(p*R32+(1-p)*R33),IF(Q7&lt;X,1,0))</f>
        <v>0.04638443811</v>
      </c>
      <c r="R32" s="14">
        <f>MAX(EXP(-rf*dT)*(p*S32+(1-p)*S33),IF(R7&lt;X,1,0))</f>
        <v>0.009583276738</v>
      </c>
      <c r="S32" s="14">
        <f>MAX(EXP(-rf*dT)*(p*T32+(1-p)*T33),IF(S7&lt;X,1,0))</f>
        <v>0</v>
      </c>
      <c r="T32" s="14">
        <f>MAX(EXP(-rf*dT)*(p*U32+(1-p)*U33),IF(T7&lt;X,1,0))</f>
        <v>0</v>
      </c>
      <c r="U32" s="14">
        <f>MAX(EXP(-rf*dT)*(p*V32+(1-p)*V33),IF(U7&lt;X,1,0))</f>
        <v>0</v>
      </c>
      <c r="V32" s="14">
        <f>MAX(EXP(-rf*dT)*(p*W32+(1-p)*W33),IF(V7&lt;X,1,0))</f>
        <v>0</v>
      </c>
      <c r="W32" s="14">
        <f>MAX(EXP(-rf*dT)*(p*X32+(1-p)*X33),IF(W7&lt;X,1,0))</f>
        <v>0</v>
      </c>
      <c r="X32" s="14">
        <f>MAX(EXP(-rf*dT)*(p*Y32+(1-p)*Y33),IF(X7&lt;X,1,0))</f>
        <v>0</v>
      </c>
      <c r="Y32" s="14">
        <f>MAX(EXP(-rf*dT)*(p*Z32+(1-p)*Z33),IF(Y7&lt;X,1,0))</f>
        <v>0</v>
      </c>
      <c r="Z32" s="14">
        <f>MAX(EXP(-rf*dT)*(p*AA32+(1-p)*AA33),IF(Z7&lt;X,1,0))</f>
        <v>0</v>
      </c>
      <c r="AB32" s="4">
        <v>17.0</v>
      </c>
      <c r="AC32" s="5">
        <f>BINOMDIST(AB32,20,p,FALSE)</f>
        <v>0.0006880874986</v>
      </c>
    </row>
    <row r="33" ht="14.25" customHeight="1">
      <c r="A33" s="17" t="s">
        <v>30</v>
      </c>
      <c r="B33" s="16"/>
      <c r="C33" s="18">
        <f>BINOMDIST(2,5,p,FALSE)+BINOMDIST(1,5,p,FALSE)+BINOMDIST(0,5,p,FALSE)</f>
        <v>0.5299179952</v>
      </c>
      <c r="D33" s="16"/>
      <c r="F33" s="14"/>
      <c r="G33" s="14"/>
      <c r="H33" s="14"/>
      <c r="I33" s="14"/>
      <c r="J33" s="14">
        <f>MAX(EXP(-rf*dT)*(p*K33+(1-p)*K34),IF(J8&lt;X,1,0))</f>
        <v>1</v>
      </c>
      <c r="K33" s="14">
        <f>MAX(EXP(-rf*dT)*(p*L33+(1-p)*L34),IF(K8&lt;X,1,0))</f>
        <v>1</v>
      </c>
      <c r="L33" s="14">
        <f>MAX(EXP(-rf*dT)*(p*M33+(1-p)*M34),IF(L8&lt;X,1,0))</f>
        <v>1</v>
      </c>
      <c r="M33" s="14">
        <f>MAX(EXP(-rf*dT)*(p*N33+(1-p)*N34),IF(M8&lt;X,1,0))</f>
        <v>1</v>
      </c>
      <c r="N33" s="14">
        <f>MAX(EXP(-rf*dT)*(p*O33+(1-p)*O34),IF(N8&lt;X,1,0))</f>
        <v>0.7940829637</v>
      </c>
      <c r="O33" s="14">
        <f>MAX(EXP(-rf*dT)*(p*P33+(1-p)*P34),IF(O8&lt;X,1,0))</f>
        <v>0.5782758879</v>
      </c>
      <c r="P33" s="14">
        <f>MAX(EXP(-rf*dT)*(p*Q33+(1-p)*Q34),IF(P8&lt;X,1,0))</f>
        <v>0.3728174406</v>
      </c>
      <c r="Q33" s="14">
        <f>MAX(EXP(-rf*dT)*(p*R33+(1-p)*R34),IF(Q8&lt;X,1,0))</f>
        <v>0.200876157</v>
      </c>
      <c r="R33" s="14">
        <f>MAX(EXP(-rf*dT)*(p*S33+(1-p)*S34),IF(R8&lt;X,1,0))</f>
        <v>0.08111040064</v>
      </c>
      <c r="S33" s="14">
        <f>MAX(EXP(-rf*dT)*(p*T33+(1-p)*T34),IF(S8&lt;X,1,0))</f>
        <v>0.01861526265</v>
      </c>
      <c r="T33" s="14">
        <f>MAX(EXP(-rf*dT)*(p*U33+(1-p)*U34),IF(T8&lt;X,1,0))</f>
        <v>0</v>
      </c>
      <c r="U33" s="14">
        <f>MAX(EXP(-rf*dT)*(p*V33+(1-p)*V34),IF(U8&lt;X,1,0))</f>
        <v>0</v>
      </c>
      <c r="V33" s="14">
        <f>MAX(EXP(-rf*dT)*(p*W33+(1-p)*W34),IF(V8&lt;X,1,0))</f>
        <v>0</v>
      </c>
      <c r="W33" s="14">
        <f>MAX(EXP(-rf*dT)*(p*X33+(1-p)*X34),IF(W8&lt;X,1,0))</f>
        <v>0</v>
      </c>
      <c r="X33" s="14">
        <f>MAX(EXP(-rf*dT)*(p*Y33+(1-p)*Y34),IF(X8&lt;X,1,0))</f>
        <v>0</v>
      </c>
      <c r="Y33" s="14">
        <f>MAX(EXP(-rf*dT)*(p*Z33+(1-p)*Z34),IF(Y8&lt;X,1,0))</f>
        <v>0</v>
      </c>
      <c r="Z33" s="14">
        <f>MAX(EXP(-rf*dT)*(p*AA33+(1-p)*AA34),IF(Z8&lt;X,1,0))</f>
        <v>0</v>
      </c>
      <c r="AB33" s="4">
        <v>16.0</v>
      </c>
      <c r="AC33" s="5">
        <f>BINOMDIST(AB33,20,p,FALSE)</f>
        <v>0.003117308288</v>
      </c>
    </row>
    <row r="34" ht="14.25" customHeight="1">
      <c r="F34" s="14"/>
      <c r="G34" s="14"/>
      <c r="H34" s="14"/>
      <c r="I34" s="14"/>
      <c r="J34" s="14"/>
      <c r="K34" s="14">
        <f>MAX(EXP(-rf*dT)*(p*L34+(1-p)*L35),IF(K9&lt;X,1,0))</f>
        <v>1</v>
      </c>
      <c r="L34" s="14">
        <f>MAX(EXP(-rf*dT)*(p*M34+(1-p)*M35),IF(L9&lt;X,1,0))</f>
        <v>1</v>
      </c>
      <c r="M34" s="14">
        <f>MAX(EXP(-rf*dT)*(p*N34+(1-p)*N35),IF(M9&lt;X,1,0))</f>
        <v>1</v>
      </c>
      <c r="N34" s="14">
        <f>MAX(EXP(-rf*dT)*(p*O34+(1-p)*O35),IF(N9&lt;X,1,0))</f>
        <v>1</v>
      </c>
      <c r="O34" s="14">
        <f>MAX(EXP(-rf*dT)*(p*P34+(1-p)*P35),IF(O9&lt;X,1,0))</f>
        <v>1</v>
      </c>
      <c r="P34" s="14">
        <f>MAX(EXP(-rf*dT)*(p*Q34+(1-p)*Q35),IF(P9&lt;X,1,0))</f>
        <v>0.7735426542</v>
      </c>
      <c r="Q34" s="14">
        <f>MAX(EXP(-rf*dT)*(p*R34+(1-p)*R35),IF(Q9&lt;X,1,0))</f>
        <v>0.5357445272</v>
      </c>
      <c r="R34" s="14">
        <f>MAX(EXP(-rf*dT)*(p*S34+(1-p)*S35),IF(R9&lt;X,1,0))</f>
        <v>0.3141063276</v>
      </c>
      <c r="S34" s="14">
        <f>MAX(EXP(-rf*dT)*(p*T34+(1-p)*T35),IF(S9&lt;X,1,0))</f>
        <v>0.1400916899</v>
      </c>
      <c r="T34" s="14">
        <f>MAX(EXP(-rf*dT)*(p*U34+(1-p)*U35),IF(T9&lt;X,1,0))</f>
        <v>0.03615965738</v>
      </c>
      <c r="U34" s="14">
        <f>MAX(EXP(-rf*dT)*(p*V34+(1-p)*V35),IF(U9&lt;X,1,0))</f>
        <v>0</v>
      </c>
      <c r="V34" s="14">
        <f>MAX(EXP(-rf*dT)*(p*W34+(1-p)*W35),IF(V9&lt;X,1,0))</f>
        <v>0</v>
      </c>
      <c r="W34" s="14">
        <f>MAX(EXP(-rf*dT)*(p*X34+(1-p)*X35),IF(W9&lt;X,1,0))</f>
        <v>0</v>
      </c>
      <c r="X34" s="14">
        <f>MAX(EXP(-rf*dT)*(p*Y34+(1-p)*Y35),IF(X9&lt;X,1,0))</f>
        <v>0</v>
      </c>
      <c r="Y34" s="14">
        <f>MAX(EXP(-rf*dT)*(p*Z34+(1-p)*Z35),IF(Y9&lt;X,1,0))</f>
        <v>0</v>
      </c>
      <c r="Z34" s="14">
        <f>MAX(EXP(-rf*dT)*(p*AA34+(1-p)*AA35),IF(Z9&lt;X,1,0))</f>
        <v>0</v>
      </c>
      <c r="AB34" s="4">
        <v>15.0</v>
      </c>
      <c r="AC34" s="5">
        <f>BINOMDIST(AB34,20,p,FALSE)</f>
        <v>0.01063351601</v>
      </c>
    </row>
    <row r="35" ht="14.25" customHeight="1">
      <c r="F35" s="14"/>
      <c r="G35" s="14"/>
      <c r="H35" s="14"/>
      <c r="I35" s="14"/>
      <c r="J35" s="14"/>
      <c r="K35" s="14"/>
      <c r="L35" s="14">
        <f>MAX(EXP(-rf*dT)*(p*M35+(1-p)*M36),IF(L10&lt;X,1,0))</f>
        <v>1</v>
      </c>
      <c r="M35" s="14">
        <f>MAX(EXP(-rf*dT)*(p*N35+(1-p)*N36),IF(M10&lt;X,1,0))</f>
        <v>1</v>
      </c>
      <c r="N35" s="14">
        <f>MAX(EXP(-rf*dT)*(p*O35+(1-p)*O36),IF(N10&lt;X,1,0))</f>
        <v>1</v>
      </c>
      <c r="O35" s="14">
        <f>MAX(EXP(-rf*dT)*(p*P35+(1-p)*P36),IF(O10&lt;X,1,0))</f>
        <v>1</v>
      </c>
      <c r="P35" s="14">
        <f>MAX(EXP(-rf*dT)*(p*Q35+(1-p)*Q36),IF(P10&lt;X,1,0))</f>
        <v>1</v>
      </c>
      <c r="Q35" s="14">
        <f>MAX(EXP(-rf*dT)*(p*R35+(1-p)*R36),IF(Q10&lt;X,1,0))</f>
        <v>1</v>
      </c>
      <c r="R35" s="14">
        <f>MAX(EXP(-rf*dT)*(p*S35+(1-p)*S36),IF(R10&lt;X,1,0))</f>
        <v>0.7460039716</v>
      </c>
      <c r="S35" s="14">
        <f>MAX(EXP(-rf*dT)*(p*T35+(1-p)*T36),IF(S10&lt;X,1,0))</f>
        <v>0.4787221318</v>
      </c>
      <c r="T35" s="14">
        <f>MAX(EXP(-rf*dT)*(p*U35+(1-p)*U36),IF(T10&lt;X,1,0))</f>
        <v>0.2382027536</v>
      </c>
      <c r="U35" s="14">
        <f>MAX(EXP(-rf*dT)*(p*V35+(1-p)*V36),IF(U10&lt;X,1,0))</f>
        <v>0.07023918204</v>
      </c>
      <c r="V35" s="14">
        <f>MAX(EXP(-rf*dT)*(p*W35+(1-p)*W36),IF(V10&lt;X,1,0))</f>
        <v>0</v>
      </c>
      <c r="W35" s="14">
        <f>MAX(EXP(-rf*dT)*(p*X35+(1-p)*X36),IF(W10&lt;X,1,0))</f>
        <v>0</v>
      </c>
      <c r="X35" s="14">
        <f>MAX(EXP(-rf*dT)*(p*Y35+(1-p)*Y36),IF(X10&lt;X,1,0))</f>
        <v>0</v>
      </c>
      <c r="Y35" s="14">
        <f>MAX(EXP(-rf*dT)*(p*Z35+(1-p)*Z36),IF(Y10&lt;X,1,0))</f>
        <v>0</v>
      </c>
      <c r="Z35" s="14">
        <f>MAX(EXP(-rf*dT)*(p*AA35+(1-p)*AA36),IF(Z10&lt;X,1,0))</f>
        <v>0</v>
      </c>
      <c r="AB35" s="4">
        <v>14.0</v>
      </c>
      <c r="AC35" s="5">
        <f>BINOMDIST(AB35,20,p,FALSE)</f>
        <v>0.02833766452</v>
      </c>
    </row>
    <row r="36" ht="14.25" customHeight="1">
      <c r="F36" s="14"/>
      <c r="G36" s="14"/>
      <c r="H36" s="14"/>
      <c r="I36" s="14"/>
      <c r="J36" s="14"/>
      <c r="K36" s="14"/>
      <c r="L36" s="14"/>
      <c r="M36" s="14">
        <f>MAX(EXP(-rf*dT)*(p*N36+(1-p)*N37),IF(M11&lt;X,1,0))</f>
        <v>1</v>
      </c>
      <c r="N36" s="14">
        <f>MAX(EXP(-rf*dT)*(p*O36+(1-p)*O37),IF(N11&lt;X,1,0))</f>
        <v>1</v>
      </c>
      <c r="O36" s="14">
        <f>MAX(EXP(-rf*dT)*(p*P36+(1-p)*P37),IF(O11&lt;X,1,0))</f>
        <v>1</v>
      </c>
      <c r="P36" s="14">
        <f>MAX(EXP(-rf*dT)*(p*Q36+(1-p)*Q37),IF(P11&lt;X,1,0))</f>
        <v>1</v>
      </c>
      <c r="Q36" s="14">
        <f>MAX(EXP(-rf*dT)*(p*R36+(1-p)*R37),IF(Q11&lt;X,1,0))</f>
        <v>1</v>
      </c>
      <c r="R36" s="14">
        <f>MAX(EXP(-rf*dT)*(p*S36+(1-p)*S37),IF(R11&lt;X,1,0))</f>
        <v>1</v>
      </c>
      <c r="S36" s="14">
        <f>MAX(EXP(-rf*dT)*(p*T36+(1-p)*T37),IF(S11&lt;X,1,0))</f>
        <v>1</v>
      </c>
      <c r="T36" s="14">
        <f>MAX(EXP(-rf*dT)*(p*U36+(1-p)*U37),IF(T11&lt;X,1,0))</f>
        <v>0.7064452212</v>
      </c>
      <c r="U36" s="14">
        <f>MAX(EXP(-rf*dT)*(p*V36+(1-p)*V37),IF(U11&lt;X,1,0))</f>
        <v>0.3968106356</v>
      </c>
      <c r="V36" s="14">
        <f>MAX(EXP(-rf*dT)*(p*W36+(1-p)*W37),IF(V11&lt;X,1,0))</f>
        <v>0.1364377611</v>
      </c>
      <c r="W36" s="14">
        <f>MAX(EXP(-rf*dT)*(p*X36+(1-p)*X37),IF(W11&lt;X,1,0))</f>
        <v>0</v>
      </c>
      <c r="X36" s="14">
        <f>MAX(EXP(-rf*dT)*(p*Y36+(1-p)*Y37),IF(X11&lt;X,1,0))</f>
        <v>0</v>
      </c>
      <c r="Y36" s="14">
        <f>MAX(EXP(-rf*dT)*(p*Z36+(1-p)*Z37),IF(Y11&lt;X,1,0))</f>
        <v>0</v>
      </c>
      <c r="Z36" s="14">
        <f>MAX(EXP(-rf*dT)*(p*AA36+(1-p)*AA37),IF(Z11&lt;X,1,0))</f>
        <v>0</v>
      </c>
      <c r="AB36" s="4">
        <v>13.0</v>
      </c>
      <c r="AC36" s="5">
        <f>BINOMDIST(AB36,20,p,FALSE)</f>
        <v>0.06041450295</v>
      </c>
    </row>
    <row r="37" ht="14.25" customHeight="1">
      <c r="F37" s="14"/>
      <c r="G37" s="14"/>
      <c r="H37" s="14"/>
      <c r="I37" s="14"/>
      <c r="J37" s="14"/>
      <c r="K37" s="14"/>
      <c r="L37" s="14"/>
      <c r="M37" s="14"/>
      <c r="N37" s="14">
        <f>MAX(EXP(-rf*dT)*(p*O37+(1-p)*O38),IF(N12&lt;X,1,0))</f>
        <v>1</v>
      </c>
      <c r="O37" s="14">
        <f>MAX(EXP(-rf*dT)*(p*P37+(1-p)*P38),IF(O12&lt;X,1,0))</f>
        <v>1</v>
      </c>
      <c r="P37" s="14">
        <f>MAX(EXP(-rf*dT)*(p*Q37+(1-p)*Q38),IF(P12&lt;X,1,0))</f>
        <v>1</v>
      </c>
      <c r="Q37" s="14">
        <f>MAX(EXP(-rf*dT)*(p*R37+(1-p)*R38),IF(Q12&lt;X,1,0))</f>
        <v>1</v>
      </c>
      <c r="R37" s="14">
        <f>MAX(EXP(-rf*dT)*(p*S37+(1-p)*S38),IF(R12&lt;X,1,0))</f>
        <v>1</v>
      </c>
      <c r="S37" s="14">
        <f>MAX(EXP(-rf*dT)*(p*T37+(1-p)*T38),IF(S12&lt;X,1,0))</f>
        <v>1</v>
      </c>
      <c r="T37" s="14">
        <f>MAX(EXP(-rf*dT)*(p*U37+(1-p)*U38),IF(T12&lt;X,1,0))</f>
        <v>1</v>
      </c>
      <c r="U37" s="14">
        <f>MAX(EXP(-rf*dT)*(p*V37+(1-p)*V38),IF(U12&lt;X,1,0))</f>
        <v>1</v>
      </c>
      <c r="V37" s="14">
        <f>MAX(EXP(-rf*dT)*(p*W37+(1-p)*W38),IF(V12&lt;X,1,0))</f>
        <v>0.6428008516</v>
      </c>
      <c r="W37" s="14">
        <f>MAX(EXP(-rf*dT)*(p*X37+(1-p)*X38),IF(W12&lt;X,1,0))</f>
        <v>0.2650267572</v>
      </c>
      <c r="X37" s="14">
        <f>MAX(EXP(-rf*dT)*(p*Y37+(1-p)*Y38),IF(X12&lt;X,1,0))</f>
        <v>0</v>
      </c>
      <c r="Y37" s="14">
        <f>MAX(EXP(-rf*dT)*(p*Z37+(1-p)*Z38),IF(Y12&lt;X,1,0))</f>
        <v>0</v>
      </c>
      <c r="Z37" s="14">
        <f>MAX(EXP(-rf*dT)*(p*AA37+(1-p)*AA38),IF(Z12&lt;X,1,0))</f>
        <v>0</v>
      </c>
      <c r="AB37" s="4">
        <v>12.0</v>
      </c>
      <c r="AC37" s="5">
        <f>BINOMDIST(AB37,20,p,FALSE)</f>
        <v>0.1046506015</v>
      </c>
    </row>
    <row r="38" ht="14.25" customHeight="1">
      <c r="F38" s="14"/>
      <c r="G38" s="14"/>
      <c r="H38" s="14"/>
      <c r="I38" s="14"/>
      <c r="J38" s="14"/>
      <c r="K38" s="14"/>
      <c r="L38" s="14"/>
      <c r="M38" s="14"/>
      <c r="N38" s="14"/>
      <c r="O38" s="14">
        <f>MAX(EXP(-rf*dT)*(p*P38+(1-p)*P39),IF(O13&lt;X,1,0))</f>
        <v>1</v>
      </c>
      <c r="P38" s="14">
        <f>MAX(EXP(-rf*dT)*(p*Q38+(1-p)*Q39),IF(P13&lt;X,1,0))</f>
        <v>1</v>
      </c>
      <c r="Q38" s="14">
        <f>MAX(EXP(-rf*dT)*(p*R38+(1-p)*R39),IF(Q13&lt;X,1,0))</f>
        <v>1</v>
      </c>
      <c r="R38" s="14">
        <f>MAX(EXP(-rf*dT)*(p*S38+(1-p)*S39),IF(R13&lt;X,1,0))</f>
        <v>1</v>
      </c>
      <c r="S38" s="14">
        <f>MAX(EXP(-rf*dT)*(p*T38+(1-p)*T39),IF(S13&lt;X,1,0))</f>
        <v>1</v>
      </c>
      <c r="T38" s="14">
        <f>MAX(EXP(-rf*dT)*(p*U38+(1-p)*U39),IF(T13&lt;X,1,0))</f>
        <v>1</v>
      </c>
      <c r="U38" s="14">
        <f>MAX(EXP(-rf*dT)*(p*V38+(1-p)*V39),IF(U13&lt;X,1,0))</f>
        <v>1</v>
      </c>
      <c r="V38" s="14">
        <f>MAX(EXP(-rf*dT)*(p*W38+(1-p)*W39),IF(V13&lt;X,1,0))</f>
        <v>1</v>
      </c>
      <c r="W38" s="14">
        <f>MAX(EXP(-rf*dT)*(p*X38+(1-p)*X39),IF(W13&lt;X,1,0))</f>
        <v>1</v>
      </c>
      <c r="X38" s="14">
        <f>MAX(EXP(-rf*dT)*(p*Y38+(1-p)*Y39),IF(X13&lt;X,1,0))</f>
        <v>0.5148074953</v>
      </c>
      <c r="Y38" s="14">
        <f>MAX(EXP(-rf*dT)*(p*Z38+(1-p)*Z39),IF(Y13&lt;X,1,0))</f>
        <v>0</v>
      </c>
      <c r="Z38" s="14">
        <f>MAX(EXP(-rf*dT)*(p*AA38+(1-p)*AA39),IF(Z13&lt;X,1,0))</f>
        <v>0</v>
      </c>
      <c r="AB38" s="4">
        <v>11.0</v>
      </c>
      <c r="AC38" s="5">
        <f>BINOMDIST(AB38,20,p,FALSE)</f>
        <v>0.1487399468</v>
      </c>
    </row>
    <row r="39" ht="14.25" customHeight="1"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>
        <f>MAX(EXP(-rf*dT)*(p*Q39+(1-p)*Q40),IF(P14&lt;X,1,0))</f>
        <v>1</v>
      </c>
      <c r="Q39" s="14">
        <f>MAX(EXP(-rf*dT)*(p*R39+(1-p)*R40),IF(Q14&lt;X,1,0))</f>
        <v>1</v>
      </c>
      <c r="R39" s="14">
        <f>MAX(EXP(-rf*dT)*(p*S39+(1-p)*S40),IF(R14&lt;X,1,0))</f>
        <v>1</v>
      </c>
      <c r="S39" s="14">
        <f>MAX(EXP(-rf*dT)*(p*T39+(1-p)*T40),IF(S14&lt;X,1,0))</f>
        <v>1</v>
      </c>
      <c r="T39" s="14">
        <f>MAX(EXP(-rf*dT)*(p*U39+(1-p)*U40),IF(T14&lt;X,1,0))</f>
        <v>1</v>
      </c>
      <c r="U39" s="14">
        <f>MAX(EXP(-rf*dT)*(p*V39+(1-p)*V40),IF(U14&lt;X,1,0))</f>
        <v>1</v>
      </c>
      <c r="V39" s="14">
        <f>MAX(EXP(-rf*dT)*(p*W39+(1-p)*W40),IF(V14&lt;X,1,0))</f>
        <v>1</v>
      </c>
      <c r="W39" s="14">
        <f>MAX(EXP(-rf*dT)*(p*X39+(1-p)*X40),IF(W14&lt;X,1,0))</f>
        <v>1</v>
      </c>
      <c r="X39" s="14">
        <f>MAX(EXP(-rf*dT)*(p*Y39+(1-p)*Y40),IF(X14&lt;X,1,0))</f>
        <v>1</v>
      </c>
      <c r="Y39" s="14">
        <f>MAX(EXP(-rf*dT)*(p*Z39+(1-p)*Z40),IF(Y14&lt;X,1,0))</f>
        <v>1</v>
      </c>
      <c r="Z39" s="14">
        <f>MAX(EXP(-rf*dT)*(p*AA39+(1-p)*AA40),IF(Z14&lt;X,1,0))</f>
        <v>0</v>
      </c>
      <c r="AB39" s="4">
        <v>10.0</v>
      </c>
      <c r="AC39" s="5">
        <f>BINOMDIST(AB39,20,p,FALSE)</f>
        <v>0.1744084264</v>
      </c>
    </row>
    <row r="40" ht="14.25" customHeight="1"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>
        <f>MAX(EXP(-rf*dT)*(p*R40+(1-p)*R41),IF(Q15&lt;X,1,0))</f>
        <v>1</v>
      </c>
      <c r="R40" s="14">
        <f>MAX(EXP(-rf*dT)*(p*S40+(1-p)*S41),IF(R15&lt;X,1,0))</f>
        <v>1</v>
      </c>
      <c r="S40" s="14">
        <f>MAX(EXP(-rf*dT)*(p*T40+(1-p)*T41),IF(S15&lt;X,1,0))</f>
        <v>1</v>
      </c>
      <c r="T40" s="14">
        <f>MAX(EXP(-rf*dT)*(p*U40+(1-p)*U41),IF(T15&lt;X,1,0))</f>
        <v>1</v>
      </c>
      <c r="U40" s="14">
        <f>MAX(EXP(-rf*dT)*(p*V40+(1-p)*V41),IF(U15&lt;X,1,0))</f>
        <v>1</v>
      </c>
      <c r="V40" s="14">
        <f>MAX(EXP(-rf*dT)*(p*W40+(1-p)*W41),IF(V15&lt;X,1,0))</f>
        <v>1</v>
      </c>
      <c r="W40" s="14">
        <f>MAX(EXP(-rf*dT)*(p*X40+(1-p)*X41),IF(W15&lt;X,1,0))</f>
        <v>1</v>
      </c>
      <c r="X40" s="14">
        <f>MAX(EXP(-rf*dT)*(p*Y40+(1-p)*Y41),IF(X15&lt;X,1,0))</f>
        <v>1</v>
      </c>
      <c r="Y40" s="14">
        <f>MAX(EXP(-rf*dT)*(p*Z40+(1-p)*Z41),IF(Y15&lt;X,1,0))</f>
        <v>1</v>
      </c>
      <c r="Z40" s="14">
        <f>MAX(EXP(-rf*dT)*(p*AA40+(1-p)*AA41),IF(Z15&lt;X,1,0))</f>
        <v>1</v>
      </c>
      <c r="AB40" s="4">
        <v>9.0</v>
      </c>
      <c r="AC40" s="5">
        <f>BINOMDIST(AB40,20,p,FALSE)</f>
        <v>0.1690137101</v>
      </c>
    </row>
    <row r="41" ht="14.25" customHeight="1"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>
        <f>MAX(EXP(-rf*dT)*(p*S41+(1-p)*S42),IF(R16&lt;X,1,0))</f>
        <v>1</v>
      </c>
      <c r="S41" s="14">
        <f>MAX(EXP(-rf*dT)*(p*T41+(1-p)*T42),IF(S16&lt;X,1,0))</f>
        <v>1</v>
      </c>
      <c r="T41" s="14">
        <f>MAX(EXP(-rf*dT)*(p*U41+(1-p)*U42),IF(T16&lt;X,1,0))</f>
        <v>1</v>
      </c>
      <c r="U41" s="14">
        <f>MAX(EXP(-rf*dT)*(p*V41+(1-p)*V42),IF(U16&lt;X,1,0))</f>
        <v>1</v>
      </c>
      <c r="V41" s="14">
        <f>MAX(EXP(-rf*dT)*(p*W41+(1-p)*W42),IF(V16&lt;X,1,0))</f>
        <v>1</v>
      </c>
      <c r="W41" s="14">
        <f>MAX(EXP(-rf*dT)*(p*X41+(1-p)*X42),IF(W16&lt;X,1,0))</f>
        <v>1</v>
      </c>
      <c r="X41" s="14">
        <f>MAX(EXP(-rf*dT)*(p*Y41+(1-p)*Y42),IF(X16&lt;X,1,0))</f>
        <v>1</v>
      </c>
      <c r="Y41" s="14">
        <f>MAX(EXP(-rf*dT)*(p*Z41+(1-p)*Z42),IF(Y16&lt;X,1,0))</f>
        <v>1</v>
      </c>
      <c r="Z41" s="14">
        <f>MAX(EXP(-rf*dT)*(p*AA41+(1-p)*AA42),IF(Z16&lt;X,1,0))</f>
        <v>1</v>
      </c>
      <c r="AB41" s="4">
        <v>8.0</v>
      </c>
      <c r="AC41" s="5">
        <f>BINOMDIST(AB41,20,p,FALSE)</f>
        <v>0.1351233349</v>
      </c>
    </row>
    <row r="42" ht="14.25" customHeight="1"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>
        <f>MAX(EXP(-rf*dT)*(p*T42+(1-p)*T43),IF(S17&lt;X,1,0))</f>
        <v>1</v>
      </c>
      <c r="T42" s="14">
        <f>MAX(EXP(-rf*dT)*(p*U42+(1-p)*U43),IF(T17&lt;X,1,0))</f>
        <v>1</v>
      </c>
      <c r="U42" s="14">
        <f>MAX(EXP(-rf*dT)*(p*V42+(1-p)*V43),IF(U17&lt;X,1,0))</f>
        <v>1</v>
      </c>
      <c r="V42" s="14">
        <f>MAX(EXP(-rf*dT)*(p*W42+(1-p)*W43),IF(V17&lt;X,1,0))</f>
        <v>1</v>
      </c>
      <c r="W42" s="14">
        <f>MAX(EXP(-rf*dT)*(p*X42+(1-p)*X43),IF(W17&lt;X,1,0))</f>
        <v>1</v>
      </c>
      <c r="X42" s="14">
        <f>MAX(EXP(-rf*dT)*(p*Y42+(1-p)*Y43),IF(X17&lt;X,1,0))</f>
        <v>1</v>
      </c>
      <c r="Y42" s="14">
        <f>MAX(EXP(-rf*dT)*(p*Z42+(1-p)*Z43),IF(Y17&lt;X,1,0))</f>
        <v>1</v>
      </c>
      <c r="Z42" s="14">
        <f>MAX(EXP(-rf*dT)*(p*AA42+(1-p)*AA43),IF(Z17&lt;X,1,0))</f>
        <v>1</v>
      </c>
      <c r="AB42" s="4">
        <v>7.0</v>
      </c>
      <c r="AC42" s="5">
        <f>BINOMDIST(AB42,20,p,FALSE)</f>
        <v>0.08863885686</v>
      </c>
    </row>
    <row r="43" ht="14.25" customHeight="1"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>
        <f>MAX(EXP(-rf*dT)*(p*U43+(1-p)*U44),IF(T18&lt;X,1,0))</f>
        <v>1</v>
      </c>
      <c r="U43" s="14">
        <f>MAX(EXP(-rf*dT)*(p*V43+(1-p)*V44),IF(U18&lt;X,1,0))</f>
        <v>1</v>
      </c>
      <c r="V43" s="14">
        <f>MAX(EXP(-rf*dT)*(p*W43+(1-p)*W44),IF(V18&lt;X,1,0))</f>
        <v>1</v>
      </c>
      <c r="W43" s="14">
        <f>MAX(EXP(-rf*dT)*(p*X43+(1-p)*X44),IF(W18&lt;X,1,0))</f>
        <v>1</v>
      </c>
      <c r="X43" s="14">
        <f>MAX(EXP(-rf*dT)*(p*Y43+(1-p)*Y44),IF(X18&lt;X,1,0))</f>
        <v>1</v>
      </c>
      <c r="Y43" s="14">
        <f>MAX(EXP(-rf*dT)*(p*Z43+(1-p)*Z44),IF(Y18&lt;X,1,0))</f>
        <v>1</v>
      </c>
      <c r="Z43" s="14">
        <f>MAX(EXP(-rf*dT)*(p*AA43+(1-p)*AA44),IF(Z18&lt;X,1,0))</f>
        <v>1</v>
      </c>
      <c r="AB43" s="4">
        <v>6.0</v>
      </c>
      <c r="AC43" s="5">
        <f>BINOMDIST(AB43,20,p,FALSE)</f>
        <v>0.04724341765</v>
      </c>
    </row>
    <row r="44" ht="14.25" customHeight="1"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>
        <f>MAX(EXP(-rf*dT)*(p*V44+(1-p)*V45),IF(U19&lt;X,1,0))</f>
        <v>1</v>
      </c>
      <c r="V44" s="14">
        <f>MAX(EXP(-rf*dT)*(p*W44+(1-p)*W45),IF(V19&lt;X,1,0))</f>
        <v>1</v>
      </c>
      <c r="W44" s="14">
        <f>MAX(EXP(-rf*dT)*(p*X44+(1-p)*X45),IF(W19&lt;X,1,0))</f>
        <v>1</v>
      </c>
      <c r="X44" s="14">
        <f>MAX(EXP(-rf*dT)*(p*Y44+(1-p)*Y45),IF(X19&lt;X,1,0))</f>
        <v>1</v>
      </c>
      <c r="Y44" s="14">
        <f>MAX(EXP(-rf*dT)*(p*Z44+(1-p)*Z45),IF(Y19&lt;X,1,0))</f>
        <v>1</v>
      </c>
      <c r="Z44" s="14">
        <f>MAX(EXP(-rf*dT)*(p*AA44+(1-p)*AA45),IF(Z19&lt;X,1,0))</f>
        <v>1</v>
      </c>
      <c r="AB44" s="4">
        <v>5.0</v>
      </c>
      <c r="AC44" s="5">
        <f>BINOMDIST(AB44,20,p,FALSE)</f>
        <v>0.02014412721</v>
      </c>
    </row>
    <row r="45" ht="14.25" customHeight="1"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>
        <f>MAX(EXP(-rf*dT)*(p*W45+(1-p)*W46),IF(V20&lt;X,1,0))</f>
        <v>1</v>
      </c>
      <c r="W45" s="14">
        <f>MAX(EXP(-rf*dT)*(p*X45+(1-p)*X46),IF(W20&lt;X,1,0))</f>
        <v>1</v>
      </c>
      <c r="X45" s="14">
        <f>MAX(EXP(-rf*dT)*(p*Y45+(1-p)*Y46),IF(X20&lt;X,1,0))</f>
        <v>1</v>
      </c>
      <c r="Y45" s="14">
        <f>MAX(EXP(-rf*dT)*(p*Z45+(1-p)*Z46),IF(Y20&lt;X,1,0))</f>
        <v>1</v>
      </c>
      <c r="Z45" s="14">
        <f>IF(Z20&lt;X,1,0)</f>
        <v>1</v>
      </c>
      <c r="AB45" s="4">
        <v>4.0</v>
      </c>
      <c r="AC45" s="5">
        <f>BINOMDIST(AB45,20,p,FALSE)</f>
        <v>0.006710357122</v>
      </c>
    </row>
    <row r="46" ht="14.25" customHeight="1"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>
        <f>MAX(EXP(-rf*dT)*(p*X46+(1-p)*X47),IF(W21&lt;X,1,0))</f>
        <v>1</v>
      </c>
      <c r="X46" s="14">
        <f>MAX(EXP(-rf*dT)*(p*Y46+(1-p)*Y47),IF(X21&lt;X,1,0))</f>
        <v>1</v>
      </c>
      <c r="Y46" s="14">
        <f>MAX(EXP(-rf*dT)*(p*Z46+(1-p)*Z47),IF(Y21&lt;X,1,0))</f>
        <v>1</v>
      </c>
      <c r="Z46" s="14">
        <f>IF(Z21&lt;X,1,0)</f>
        <v>1</v>
      </c>
      <c r="AB46" s="4">
        <v>3.0</v>
      </c>
      <c r="AC46" s="5">
        <f>BINOMDIST(AB46,20,p,FALSE)</f>
        <v>0.001683076516</v>
      </c>
    </row>
    <row r="47" ht="14.25" customHeight="1"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>
        <f>MAX(EXP(-rf*dT)*(p*Y47+(1-p)*Y48),IF(X22&lt;X,1,0))</f>
        <v>1</v>
      </c>
      <c r="Y47" s="14">
        <f>MAX(EXP(-rf*dT)*(p*Z47+(1-p)*Z48),IF(Y22&lt;X,1,0))</f>
        <v>1</v>
      </c>
      <c r="Z47" s="14">
        <f>IF(Z22&lt;X,1,0)</f>
        <v>1</v>
      </c>
      <c r="AB47" s="4">
        <v>2.0</v>
      </c>
      <c r="AC47" s="5">
        <f>BINOMDIST(AB47,20,p,FALSE)</f>
        <v>0.000299019676</v>
      </c>
    </row>
    <row r="48" ht="14.25" customHeight="1"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>
        <f>MAX(EXP(-rf*dT)*(p*Z48+(1-p)*Z49),IF(Y23&lt;X,1,0))</f>
        <v>1</v>
      </c>
      <c r="Z48" s="14">
        <f>IF(Z23&lt;X,1,0)</f>
        <v>1</v>
      </c>
      <c r="AB48" s="4">
        <v>1.0</v>
      </c>
      <c r="AC48" s="5">
        <f>BINOMDIST(AB48,20,p,FALSE)</f>
        <v>0.00003355237893</v>
      </c>
    </row>
    <row r="49" ht="14.25" customHeight="1"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>
        <f>IF(Z24&lt;X,1,0)</f>
        <v>1</v>
      </c>
      <c r="AB49" s="4">
        <v>0.0</v>
      </c>
      <c r="AC49" s="5">
        <f>BINOMDIST(AB49,20,p,FALSE)</f>
        <v>0.000001788300421</v>
      </c>
    </row>
    <row r="50" ht="14.25" customHeight="1"/>
    <row r="51" ht="14.25" customHeight="1">
      <c r="AB51" s="5" t="s">
        <v>27</v>
      </c>
      <c r="AC51" s="5">
        <f>SUM(AC29:AC49)</f>
        <v>1</v>
      </c>
    </row>
    <row r="52" ht="14.25" customHeight="1">
      <c r="D52" s="19" t="s">
        <v>31</v>
      </c>
      <c r="E52" s="9"/>
      <c r="F52" s="9"/>
      <c r="G52" s="20" t="s">
        <v>32</v>
      </c>
      <c r="H52" s="21"/>
      <c r="I52" s="21"/>
      <c r="J52" s="21"/>
      <c r="K52" s="21"/>
      <c r="L52" s="21"/>
    </row>
    <row r="53" ht="14.25" customHeight="1">
      <c r="D53" s="22" t="s">
        <v>33</v>
      </c>
    </row>
    <row r="54" ht="14.25" customHeight="1">
      <c r="E54" s="23" t="s">
        <v>34</v>
      </c>
      <c r="F54" s="4">
        <v>0.0</v>
      </c>
      <c r="G54" s="4">
        <v>1.0</v>
      </c>
      <c r="H54" s="4">
        <v>2.0</v>
      </c>
      <c r="I54" s="4">
        <v>3.0</v>
      </c>
      <c r="J54" s="4">
        <v>4.0</v>
      </c>
      <c r="K54" s="4">
        <v>5.0</v>
      </c>
      <c r="L54" s="4">
        <v>6.0</v>
      </c>
      <c r="M54" s="4">
        <v>7.0</v>
      </c>
      <c r="N54" s="4">
        <v>8.0</v>
      </c>
      <c r="O54" s="4">
        <v>9.0</v>
      </c>
      <c r="P54" s="4">
        <v>10.0</v>
      </c>
      <c r="Q54" s="4">
        <v>11.0</v>
      </c>
      <c r="R54" s="4">
        <v>12.0</v>
      </c>
      <c r="S54" s="4">
        <v>13.0</v>
      </c>
      <c r="T54" s="4">
        <v>14.0</v>
      </c>
      <c r="U54" s="4">
        <v>15.0</v>
      </c>
      <c r="V54" s="4">
        <v>16.0</v>
      </c>
      <c r="W54" s="4">
        <v>17.0</v>
      </c>
      <c r="X54" s="4">
        <v>18.0</v>
      </c>
      <c r="Y54" s="4">
        <v>19.0</v>
      </c>
      <c r="AA54" s="4" t="s">
        <v>35</v>
      </c>
    </row>
    <row r="55" ht="14.25" customHeight="1">
      <c r="E55" s="4" t="s">
        <v>4</v>
      </c>
      <c r="F55" s="4">
        <f>dT*F54</f>
        <v>0</v>
      </c>
      <c r="G55" s="4">
        <f>dT*G54</f>
        <v>0.075</v>
      </c>
      <c r="H55" s="4">
        <f>dT*H54</f>
        <v>0.15</v>
      </c>
      <c r="I55" s="4">
        <f>dT*I54</f>
        <v>0.225</v>
      </c>
      <c r="J55" s="4">
        <f>dT*J54</f>
        <v>0.3</v>
      </c>
      <c r="K55" s="4">
        <f>dT*K54</f>
        <v>0.375</v>
      </c>
      <c r="L55" s="4">
        <f>dT*L54</f>
        <v>0.45</v>
      </c>
      <c r="M55" s="4">
        <f>dT*M54</f>
        <v>0.525</v>
      </c>
      <c r="N55" s="4">
        <f>dT*N54</f>
        <v>0.6</v>
      </c>
      <c r="O55" s="4">
        <f>dT*O54</f>
        <v>0.675</v>
      </c>
      <c r="P55" s="4">
        <f>dT*P54</f>
        <v>0.75</v>
      </c>
      <c r="Q55" s="4">
        <f>dT*Q54</f>
        <v>0.825</v>
      </c>
      <c r="R55" s="4">
        <f>dT*R54</f>
        <v>0.9</v>
      </c>
      <c r="S55" s="4">
        <f>dT*S54</f>
        <v>0.975</v>
      </c>
      <c r="T55" s="4">
        <f>dT*T54</f>
        <v>1.05</v>
      </c>
      <c r="U55" s="4">
        <f>dT*U54</f>
        <v>1.125</v>
      </c>
      <c r="V55" s="4">
        <f>dT*V54</f>
        <v>1.2</v>
      </c>
      <c r="W55" s="4">
        <f>dT*W54</f>
        <v>1.275</v>
      </c>
      <c r="X55" s="4">
        <f>dT*X54</f>
        <v>1.35</v>
      </c>
      <c r="Y55" s="4">
        <f>dT*Y54</f>
        <v>1.425</v>
      </c>
      <c r="AA55" s="4"/>
    </row>
    <row r="56" ht="14.25" customHeight="1">
      <c r="F56" s="21">
        <f t="shared" ref="F56:Y56" si="1">(G29-G30)/(G4-G5)</f>
        <v>-0.1948732264</v>
      </c>
      <c r="G56" s="21">
        <f t="shared" si="1"/>
        <v>-0.1768682092</v>
      </c>
      <c r="H56" s="21">
        <f t="shared" si="1"/>
        <v>-0.1507458544</v>
      </c>
      <c r="I56" s="21">
        <f t="shared" si="1"/>
        <v>-0.1190680233</v>
      </c>
      <c r="J56" s="21">
        <f t="shared" si="1"/>
        <v>-0.08564566659</v>
      </c>
      <c r="K56" s="21">
        <f t="shared" si="1"/>
        <v>-0.05474712338</v>
      </c>
      <c r="L56" s="21">
        <f t="shared" si="1"/>
        <v>-0.02998664323</v>
      </c>
      <c r="M56" s="21">
        <f t="shared" si="1"/>
        <v>-0.01326113936</v>
      </c>
      <c r="N56" s="21">
        <f t="shared" si="1"/>
        <v>-0.004233916464</v>
      </c>
      <c r="O56" s="21">
        <f t="shared" si="1"/>
        <v>-0.0007370636693</v>
      </c>
      <c r="P56" s="21">
        <f t="shared" si="1"/>
        <v>0</v>
      </c>
      <c r="Q56" s="21">
        <f t="shared" si="1"/>
        <v>0</v>
      </c>
      <c r="R56" s="21">
        <f t="shared" si="1"/>
        <v>0</v>
      </c>
      <c r="S56" s="21">
        <f t="shared" si="1"/>
        <v>0</v>
      </c>
      <c r="T56" s="21">
        <f t="shared" si="1"/>
        <v>0</v>
      </c>
      <c r="U56" s="21">
        <f t="shared" si="1"/>
        <v>0</v>
      </c>
      <c r="V56" s="21">
        <f t="shared" si="1"/>
        <v>0</v>
      </c>
      <c r="W56" s="21">
        <f t="shared" si="1"/>
        <v>0</v>
      </c>
      <c r="X56" s="21">
        <f t="shared" si="1"/>
        <v>0</v>
      </c>
      <c r="Y56" s="21">
        <f t="shared" si="1"/>
        <v>0</v>
      </c>
      <c r="AA56" s="4">
        <v>19.0</v>
      </c>
    </row>
    <row r="57" ht="14.25" customHeight="1">
      <c r="F57" s="21"/>
      <c r="G57" s="21">
        <f t="shared" ref="G57:Y57" si="2">(H30-H31)/(H5-H6)</f>
        <v>-0.1096508499</v>
      </c>
      <c r="H57" s="21">
        <f t="shared" si="2"/>
        <v>-0.206309245</v>
      </c>
      <c r="I57" s="21">
        <f t="shared" si="2"/>
        <v>-0.186246692</v>
      </c>
      <c r="J57" s="21">
        <f t="shared" si="2"/>
        <v>-0.1563975543</v>
      </c>
      <c r="K57" s="21">
        <f t="shared" si="2"/>
        <v>-0.1200791196</v>
      </c>
      <c r="L57" s="21">
        <f t="shared" si="2"/>
        <v>-0.08229640814</v>
      </c>
      <c r="M57" s="21">
        <f t="shared" si="2"/>
        <v>-0.04857385326</v>
      </c>
      <c r="N57" s="21">
        <f t="shared" si="2"/>
        <v>-0.02328393655</v>
      </c>
      <c r="O57" s="21">
        <f t="shared" si="2"/>
        <v>-0.008113568098</v>
      </c>
      <c r="P57" s="21">
        <f t="shared" si="2"/>
        <v>-0.001554322294</v>
      </c>
      <c r="Q57" s="21">
        <f t="shared" si="2"/>
        <v>0</v>
      </c>
      <c r="R57" s="21">
        <f t="shared" si="2"/>
        <v>0</v>
      </c>
      <c r="S57" s="21">
        <f t="shared" si="2"/>
        <v>0</v>
      </c>
      <c r="T57" s="21">
        <f t="shared" si="2"/>
        <v>0</v>
      </c>
      <c r="U57" s="21">
        <f t="shared" si="2"/>
        <v>0</v>
      </c>
      <c r="V57" s="21">
        <f t="shared" si="2"/>
        <v>0</v>
      </c>
      <c r="W57" s="21">
        <f t="shared" si="2"/>
        <v>0</v>
      </c>
      <c r="X57" s="21">
        <f t="shared" si="2"/>
        <v>0</v>
      </c>
      <c r="Y57" s="21">
        <f t="shared" si="2"/>
        <v>0</v>
      </c>
      <c r="AA57" s="4">
        <v>18.0</v>
      </c>
    </row>
    <row r="58" ht="14.25" customHeight="1">
      <c r="F58" s="21"/>
      <c r="G58" s="21"/>
      <c r="H58" s="21">
        <f t="shared" ref="H58:Y58" si="3">(I31-I32)/(I6-I7)</f>
        <v>0</v>
      </c>
      <c r="I58" s="21">
        <f t="shared" si="3"/>
        <v>-0.1167438833</v>
      </c>
      <c r="J58" s="21">
        <f t="shared" si="3"/>
        <v>-0.2198378609</v>
      </c>
      <c r="K58" s="21">
        <f t="shared" si="3"/>
        <v>-0.1970471044</v>
      </c>
      <c r="L58" s="21">
        <f t="shared" si="3"/>
        <v>-0.1622328399</v>
      </c>
      <c r="M58" s="21">
        <f t="shared" si="3"/>
        <v>-0.1198416219</v>
      </c>
      <c r="N58" s="21">
        <f t="shared" si="3"/>
        <v>-0.07668899287</v>
      </c>
      <c r="O58" s="21">
        <f t="shared" si="3"/>
        <v>-0.0401305367</v>
      </c>
      <c r="P58" s="21">
        <f t="shared" si="3"/>
        <v>-0.01539139441</v>
      </c>
      <c r="Q58" s="21">
        <f t="shared" si="3"/>
        <v>-0.003277759973</v>
      </c>
      <c r="R58" s="21">
        <f t="shared" si="3"/>
        <v>0</v>
      </c>
      <c r="S58" s="21">
        <f t="shared" si="3"/>
        <v>0</v>
      </c>
      <c r="T58" s="21">
        <f t="shared" si="3"/>
        <v>0</v>
      </c>
      <c r="U58" s="21">
        <f t="shared" si="3"/>
        <v>0</v>
      </c>
      <c r="V58" s="21">
        <f t="shared" si="3"/>
        <v>0</v>
      </c>
      <c r="W58" s="21">
        <f t="shared" si="3"/>
        <v>0</v>
      </c>
      <c r="X58" s="21">
        <f t="shared" si="3"/>
        <v>0</v>
      </c>
      <c r="Y58" s="21">
        <f t="shared" si="3"/>
        <v>0</v>
      </c>
      <c r="AA58" s="4">
        <v>17.0</v>
      </c>
    </row>
    <row r="59" ht="14.25" customHeight="1">
      <c r="F59" s="21"/>
      <c r="G59" s="21"/>
      <c r="H59" s="21"/>
      <c r="I59" s="21">
        <f t="shared" ref="I59:Y59" si="4">(J32-J33)/(J7-J8)</f>
        <v>0</v>
      </c>
      <c r="J59" s="21">
        <f t="shared" si="4"/>
        <v>0</v>
      </c>
      <c r="K59" s="21">
        <f t="shared" si="4"/>
        <v>-0.1253026403</v>
      </c>
      <c r="L59" s="21">
        <f t="shared" si="4"/>
        <v>-0.2361620666</v>
      </c>
      <c r="M59" s="21">
        <f t="shared" si="4"/>
        <v>-0.2096151614</v>
      </c>
      <c r="N59" s="21">
        <f t="shared" si="4"/>
        <v>-0.1679318003</v>
      </c>
      <c r="O59" s="21">
        <f t="shared" si="4"/>
        <v>-0.1173519754</v>
      </c>
      <c r="P59" s="21">
        <f t="shared" si="4"/>
        <v>-0.06761002881</v>
      </c>
      <c r="Q59" s="21">
        <f t="shared" si="4"/>
        <v>-0.02883339262</v>
      </c>
      <c r="R59" s="21">
        <f t="shared" si="4"/>
        <v>-0.006912151028</v>
      </c>
      <c r="S59" s="21">
        <f t="shared" si="4"/>
        <v>0</v>
      </c>
      <c r="T59" s="21">
        <f t="shared" si="4"/>
        <v>0</v>
      </c>
      <c r="U59" s="21">
        <f t="shared" si="4"/>
        <v>0</v>
      </c>
      <c r="V59" s="21">
        <f t="shared" si="4"/>
        <v>0</v>
      </c>
      <c r="W59" s="21">
        <f t="shared" si="4"/>
        <v>0</v>
      </c>
      <c r="X59" s="21">
        <f t="shared" si="4"/>
        <v>0</v>
      </c>
      <c r="Y59" s="21">
        <f t="shared" si="4"/>
        <v>0</v>
      </c>
      <c r="AA59" s="4">
        <v>16.0</v>
      </c>
    </row>
    <row r="60" ht="14.25" customHeight="1">
      <c r="F60" s="21"/>
      <c r="G60" s="21"/>
      <c r="H60" s="21"/>
      <c r="I60" s="21"/>
      <c r="J60" s="21">
        <f t="shared" ref="J60:Y60" si="5">(K33-K34)/(K8-K9)</f>
        <v>0</v>
      </c>
      <c r="K60" s="21">
        <f t="shared" si="5"/>
        <v>0</v>
      </c>
      <c r="L60" s="21">
        <f t="shared" si="5"/>
        <v>0</v>
      </c>
      <c r="M60" s="21">
        <f t="shared" si="5"/>
        <v>-0.1358948061</v>
      </c>
      <c r="N60" s="21">
        <f t="shared" si="5"/>
        <v>-0.2563646138</v>
      </c>
      <c r="O60" s="21">
        <f t="shared" si="5"/>
        <v>-0.2243858069</v>
      </c>
      <c r="P60" s="21">
        <f t="shared" si="5"/>
        <v>-0.1727197138</v>
      </c>
      <c r="Q60" s="21">
        <f t="shared" si="5"/>
        <v>-0.1106968283</v>
      </c>
      <c r="R60" s="21">
        <f t="shared" si="5"/>
        <v>-0.05316158567</v>
      </c>
      <c r="S60" s="21">
        <f t="shared" si="5"/>
        <v>-0.01457636686</v>
      </c>
      <c r="T60" s="21">
        <f t="shared" si="5"/>
        <v>0</v>
      </c>
      <c r="U60" s="21">
        <f t="shared" si="5"/>
        <v>0</v>
      </c>
      <c r="V60" s="21">
        <f t="shared" si="5"/>
        <v>0</v>
      </c>
      <c r="W60" s="21">
        <f t="shared" si="5"/>
        <v>0</v>
      </c>
      <c r="X60" s="21">
        <f t="shared" si="5"/>
        <v>0</v>
      </c>
      <c r="Y60" s="21">
        <f t="shared" si="5"/>
        <v>0</v>
      </c>
      <c r="AA60" s="4">
        <v>15.0</v>
      </c>
    </row>
    <row r="61" ht="14.25" customHeight="1">
      <c r="F61" s="21"/>
      <c r="G61" s="21"/>
      <c r="H61" s="21"/>
      <c r="I61" s="21"/>
      <c r="J61" s="21"/>
      <c r="K61" s="21">
        <f t="shared" ref="K61:Y61" si="6">(L34-L35)/(L9-L10)</f>
        <v>0</v>
      </c>
      <c r="L61" s="21">
        <f t="shared" si="6"/>
        <v>0</v>
      </c>
      <c r="M61" s="21">
        <f t="shared" si="6"/>
        <v>0</v>
      </c>
      <c r="N61" s="21">
        <f t="shared" si="6"/>
        <v>0</v>
      </c>
      <c r="O61" s="21">
        <f t="shared" si="6"/>
        <v>-0.1494503691</v>
      </c>
      <c r="P61" s="21">
        <f t="shared" si="6"/>
        <v>-0.2822192794</v>
      </c>
      <c r="Q61" s="21">
        <f t="shared" si="6"/>
        <v>-0.2418407878</v>
      </c>
      <c r="R61" s="21">
        <f t="shared" si="6"/>
        <v>-0.1746601298</v>
      </c>
      <c r="S61" s="21">
        <f t="shared" si="6"/>
        <v>-0.09599107686</v>
      </c>
      <c r="T61" s="21">
        <f t="shared" si="6"/>
        <v>-0.03073869044</v>
      </c>
      <c r="U61" s="21">
        <f t="shared" si="6"/>
        <v>0</v>
      </c>
      <c r="V61" s="21">
        <f t="shared" si="6"/>
        <v>0</v>
      </c>
      <c r="W61" s="21">
        <f t="shared" si="6"/>
        <v>0</v>
      </c>
      <c r="X61" s="21">
        <f t="shared" si="6"/>
        <v>0</v>
      </c>
      <c r="Y61" s="21">
        <f t="shared" si="6"/>
        <v>0</v>
      </c>
      <c r="AA61" s="4">
        <v>14.0</v>
      </c>
    </row>
    <row r="62" ht="14.25" customHeight="1">
      <c r="F62" s="21"/>
      <c r="G62" s="21"/>
      <c r="H62" s="21"/>
      <c r="I62" s="21"/>
      <c r="J62" s="21"/>
      <c r="K62" s="21"/>
      <c r="L62" s="21">
        <f t="shared" ref="L62:Y62" si="7">(M35-M36)/(M10-M11)</f>
        <v>0</v>
      </c>
      <c r="M62" s="21">
        <f t="shared" si="7"/>
        <v>0</v>
      </c>
      <c r="N62" s="21">
        <f t="shared" si="7"/>
        <v>0</v>
      </c>
      <c r="O62" s="21">
        <f t="shared" si="7"/>
        <v>0</v>
      </c>
      <c r="P62" s="21">
        <f t="shared" si="7"/>
        <v>0</v>
      </c>
      <c r="Q62" s="21">
        <f t="shared" si="7"/>
        <v>-0.1676245037</v>
      </c>
      <c r="R62" s="21">
        <f t="shared" si="7"/>
        <v>-0.3168829942</v>
      </c>
      <c r="S62" s="21">
        <f t="shared" si="7"/>
        <v>-0.2621920467</v>
      </c>
      <c r="T62" s="21">
        <f t="shared" si="7"/>
        <v>-0.1684402977</v>
      </c>
      <c r="U62" s="21">
        <f t="shared" si="7"/>
        <v>-0.06482185166</v>
      </c>
      <c r="V62" s="21">
        <f t="shared" si="7"/>
        <v>0</v>
      </c>
      <c r="W62" s="21">
        <f t="shared" si="7"/>
        <v>0</v>
      </c>
      <c r="X62" s="21">
        <f t="shared" si="7"/>
        <v>0</v>
      </c>
      <c r="Y62" s="21">
        <f t="shared" si="7"/>
        <v>0</v>
      </c>
      <c r="AA62" s="4">
        <v>13.0</v>
      </c>
    </row>
    <row r="63" ht="14.25" customHeight="1">
      <c r="F63" s="21"/>
      <c r="G63" s="21"/>
      <c r="H63" s="21"/>
      <c r="I63" s="21"/>
      <c r="J63" s="21"/>
      <c r="K63" s="21"/>
      <c r="L63" s="21"/>
      <c r="M63" s="21">
        <f t="shared" ref="M63:Y63" si="8">(N36-N37)/(N11-N12)</f>
        <v>0</v>
      </c>
      <c r="N63" s="21">
        <f t="shared" si="8"/>
        <v>0</v>
      </c>
      <c r="O63" s="21">
        <f t="shared" si="8"/>
        <v>0</v>
      </c>
      <c r="P63" s="21">
        <f t="shared" si="8"/>
        <v>0</v>
      </c>
      <c r="Q63" s="21">
        <f t="shared" si="8"/>
        <v>0</v>
      </c>
      <c r="R63" s="21">
        <f t="shared" si="8"/>
        <v>0</v>
      </c>
      <c r="S63" s="21">
        <f t="shared" si="8"/>
        <v>-0.1937312737</v>
      </c>
      <c r="T63" s="21">
        <f t="shared" si="8"/>
        <v>-0.3666767065</v>
      </c>
      <c r="U63" s="21">
        <f t="shared" si="8"/>
        <v>-0.2835376632</v>
      </c>
      <c r="V63" s="21">
        <f t="shared" si="8"/>
        <v>-0.1366965343</v>
      </c>
      <c r="W63" s="21">
        <f t="shared" si="8"/>
        <v>0</v>
      </c>
      <c r="X63" s="21">
        <f t="shared" si="8"/>
        <v>0</v>
      </c>
      <c r="Y63" s="21">
        <f t="shared" si="8"/>
        <v>0</v>
      </c>
      <c r="AA63" s="4">
        <v>12.0</v>
      </c>
    </row>
    <row r="64" ht="14.25" customHeight="1">
      <c r="F64" s="21"/>
      <c r="G64" s="21"/>
      <c r="H64" s="21"/>
      <c r="I64" s="21"/>
      <c r="J64" s="21"/>
      <c r="K64" s="21"/>
      <c r="L64" s="21"/>
      <c r="M64" s="21"/>
      <c r="N64" s="21">
        <f t="shared" ref="N64:Y64" si="9">(O37-O38)/(O12-O13)</f>
        <v>0</v>
      </c>
      <c r="O64" s="21">
        <f t="shared" si="9"/>
        <v>0</v>
      </c>
      <c r="P64" s="21">
        <f t="shared" si="9"/>
        <v>0</v>
      </c>
      <c r="Q64" s="21">
        <f t="shared" si="9"/>
        <v>0</v>
      </c>
      <c r="R64" s="21">
        <f t="shared" si="9"/>
        <v>0</v>
      </c>
      <c r="S64" s="21">
        <f t="shared" si="9"/>
        <v>0</v>
      </c>
      <c r="T64" s="21">
        <f t="shared" si="9"/>
        <v>0</v>
      </c>
      <c r="U64" s="21">
        <f t="shared" si="9"/>
        <v>-0.2357333315</v>
      </c>
      <c r="V64" s="21">
        <f t="shared" si="9"/>
        <v>-0.4467876656</v>
      </c>
      <c r="W64" s="21">
        <f t="shared" si="9"/>
        <v>-0.2882661018</v>
      </c>
      <c r="X64" s="21">
        <f t="shared" si="9"/>
        <v>0</v>
      </c>
      <c r="Y64" s="21">
        <f t="shared" si="9"/>
        <v>0</v>
      </c>
      <c r="AA64" s="4">
        <v>11.0</v>
      </c>
    </row>
    <row r="65" ht="14.25" customHeight="1">
      <c r="F65" s="21"/>
      <c r="G65" s="21"/>
      <c r="H65" s="21"/>
      <c r="I65" s="21"/>
      <c r="J65" s="21"/>
      <c r="K65" s="21"/>
      <c r="L65" s="21"/>
      <c r="M65" s="21"/>
      <c r="N65" s="21"/>
      <c r="O65" s="21">
        <f t="shared" ref="O65:Y65" si="10">(P38-P39)/(P13-P14)</f>
        <v>0</v>
      </c>
      <c r="P65" s="21">
        <f t="shared" si="10"/>
        <v>0</v>
      </c>
      <c r="Q65" s="21">
        <f t="shared" si="10"/>
        <v>0</v>
      </c>
      <c r="R65" s="21">
        <f t="shared" si="10"/>
        <v>0</v>
      </c>
      <c r="S65" s="21">
        <f t="shared" si="10"/>
        <v>0</v>
      </c>
      <c r="T65" s="21">
        <f t="shared" si="10"/>
        <v>0</v>
      </c>
      <c r="U65" s="21">
        <f t="shared" si="10"/>
        <v>0</v>
      </c>
      <c r="V65" s="21">
        <f t="shared" si="10"/>
        <v>0</v>
      </c>
      <c r="W65" s="21">
        <f t="shared" si="10"/>
        <v>-0.3202024587</v>
      </c>
      <c r="X65" s="21">
        <f t="shared" si="10"/>
        <v>-0.607896505</v>
      </c>
      <c r="Y65" s="21">
        <f t="shared" si="10"/>
        <v>0</v>
      </c>
      <c r="AA65" s="4">
        <v>10.0</v>
      </c>
    </row>
    <row r="66" ht="14.25" customHeight="1"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>
        <f t="shared" ref="P66:Y66" si="11">(Q39-Q40)/(Q14-Q15)</f>
        <v>0</v>
      </c>
      <c r="Q66" s="21">
        <f t="shared" si="11"/>
        <v>0</v>
      </c>
      <c r="R66" s="21">
        <f t="shared" si="11"/>
        <v>0</v>
      </c>
      <c r="S66" s="21">
        <f t="shared" si="11"/>
        <v>0</v>
      </c>
      <c r="T66" s="21">
        <f t="shared" si="11"/>
        <v>0</v>
      </c>
      <c r="U66" s="21">
        <f t="shared" si="11"/>
        <v>0</v>
      </c>
      <c r="V66" s="21">
        <f t="shared" si="11"/>
        <v>0</v>
      </c>
      <c r="W66" s="21">
        <f t="shared" si="11"/>
        <v>0</v>
      </c>
      <c r="X66" s="21">
        <f t="shared" si="11"/>
        <v>0</v>
      </c>
      <c r="Y66" s="21">
        <f t="shared" si="11"/>
        <v>-0.6599493101</v>
      </c>
      <c r="AA66" s="4">
        <v>9.0</v>
      </c>
    </row>
    <row r="67" ht="14.25" customHeight="1"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>
        <f t="shared" ref="Q67:Y67" si="12">(R40-R41)/(R15-R16)</f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0</v>
      </c>
      <c r="Y67" s="21">
        <f t="shared" si="12"/>
        <v>0</v>
      </c>
      <c r="AA67" s="4">
        <v>8.0</v>
      </c>
    </row>
    <row r="68" ht="14.25" customHeight="1"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>
        <f t="shared" ref="R68:Y68" si="13">(S41-S42)/(S16-S17)</f>
        <v>0</v>
      </c>
      <c r="S68" s="21">
        <f t="shared" si="13"/>
        <v>0</v>
      </c>
      <c r="T68" s="21">
        <f t="shared" si="13"/>
        <v>0</v>
      </c>
      <c r="U68" s="21">
        <f t="shared" si="13"/>
        <v>0</v>
      </c>
      <c r="V68" s="21">
        <f t="shared" si="13"/>
        <v>0</v>
      </c>
      <c r="W68" s="21">
        <f t="shared" si="13"/>
        <v>0</v>
      </c>
      <c r="X68" s="21">
        <f t="shared" si="13"/>
        <v>0</v>
      </c>
      <c r="Y68" s="21">
        <f t="shared" si="13"/>
        <v>0</v>
      </c>
      <c r="AA68" s="4">
        <v>7.0</v>
      </c>
    </row>
    <row r="69" ht="14.25" customHeight="1"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>
        <f t="shared" ref="S69:Y69" si="14">(T42-T43)/(T17-T18)</f>
        <v>0</v>
      </c>
      <c r="T69" s="21">
        <f t="shared" si="14"/>
        <v>0</v>
      </c>
      <c r="U69" s="21">
        <f t="shared" si="14"/>
        <v>0</v>
      </c>
      <c r="V69" s="21">
        <f t="shared" si="14"/>
        <v>0</v>
      </c>
      <c r="W69" s="21">
        <f t="shared" si="14"/>
        <v>0</v>
      </c>
      <c r="X69" s="21">
        <f t="shared" si="14"/>
        <v>0</v>
      </c>
      <c r="Y69" s="21">
        <f t="shared" si="14"/>
        <v>0</v>
      </c>
      <c r="AA69" s="4">
        <v>6.0</v>
      </c>
    </row>
    <row r="70" ht="14.25" customHeight="1"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>
        <f t="shared" ref="T70:Y70" si="15">(U43-U44)/(U18-U19)</f>
        <v>0</v>
      </c>
      <c r="U70" s="21">
        <f t="shared" si="15"/>
        <v>0</v>
      </c>
      <c r="V70" s="21">
        <f t="shared" si="15"/>
        <v>0</v>
      </c>
      <c r="W70" s="21">
        <f t="shared" si="15"/>
        <v>0</v>
      </c>
      <c r="X70" s="21">
        <f t="shared" si="15"/>
        <v>0</v>
      </c>
      <c r="Y70" s="21">
        <f t="shared" si="15"/>
        <v>0</v>
      </c>
      <c r="AA70" s="4">
        <v>5.0</v>
      </c>
    </row>
    <row r="71" ht="14.25" customHeight="1"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>
        <f t="shared" ref="U71:Y71" si="16">(V44-V45)/(V19-V20)</f>
        <v>0</v>
      </c>
      <c r="V71" s="21">
        <f t="shared" si="16"/>
        <v>0</v>
      </c>
      <c r="W71" s="21">
        <f t="shared" si="16"/>
        <v>0</v>
      </c>
      <c r="X71" s="21">
        <f t="shared" si="16"/>
        <v>0</v>
      </c>
      <c r="Y71" s="21">
        <f t="shared" si="16"/>
        <v>0</v>
      </c>
      <c r="AA71" s="4">
        <v>4.0</v>
      </c>
    </row>
    <row r="72" ht="14.25" customHeight="1"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>
        <f t="shared" ref="V72:Y72" si="17">(W45-W46)/(W20-W21)</f>
        <v>0</v>
      </c>
      <c r="W72" s="21">
        <f t="shared" si="17"/>
        <v>0</v>
      </c>
      <c r="X72" s="21">
        <f t="shared" si="17"/>
        <v>0</v>
      </c>
      <c r="Y72" s="21">
        <f t="shared" si="17"/>
        <v>0</v>
      </c>
      <c r="AA72" s="4">
        <v>3.0</v>
      </c>
    </row>
    <row r="73" ht="14.25" customHeight="1"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>
        <f t="shared" ref="W73:Y73" si="18">(X46-X47)/(X21-X22)</f>
        <v>0</v>
      </c>
      <c r="X73" s="21">
        <f t="shared" si="18"/>
        <v>0</v>
      </c>
      <c r="Y73" s="21">
        <f t="shared" si="18"/>
        <v>0</v>
      </c>
      <c r="AA73" s="4">
        <v>2.0</v>
      </c>
    </row>
    <row r="74" ht="14.25" customHeight="1"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>
        <f t="shared" ref="X74:Y74" si="19">(Y47-Y48)/(Y22-Y23)</f>
        <v>0</v>
      </c>
      <c r="Y74" s="21">
        <f t="shared" si="19"/>
        <v>0</v>
      </c>
      <c r="AA74" s="4">
        <v>1.0</v>
      </c>
    </row>
    <row r="75" ht="14.25" customHeight="1"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>
        <f>(Z48-Z49)/(Z23-Z24)</f>
        <v>0</v>
      </c>
      <c r="AA75" s="4">
        <v>0.0</v>
      </c>
    </row>
    <row r="76" ht="14.25" customHeight="1">
      <c r="D76" s="22" t="s">
        <v>36</v>
      </c>
    </row>
    <row r="77" ht="14.25" customHeight="1">
      <c r="E77" s="23" t="s">
        <v>37</v>
      </c>
      <c r="F77" s="4">
        <v>0.0</v>
      </c>
      <c r="G77" s="4">
        <v>1.0</v>
      </c>
      <c r="H77" s="4">
        <v>2.0</v>
      </c>
      <c r="I77" s="4">
        <v>3.0</v>
      </c>
      <c r="J77" s="4">
        <v>4.0</v>
      </c>
      <c r="K77" s="4">
        <v>5.0</v>
      </c>
      <c r="L77" s="4">
        <v>6.0</v>
      </c>
      <c r="M77" s="4">
        <v>7.0</v>
      </c>
      <c r="N77" s="4">
        <v>8.0</v>
      </c>
      <c r="O77" s="4">
        <v>9.0</v>
      </c>
      <c r="P77" s="4">
        <v>10.0</v>
      </c>
      <c r="Q77" s="4">
        <v>11.0</v>
      </c>
      <c r="R77" s="4">
        <v>12.0</v>
      </c>
      <c r="S77" s="4">
        <v>13.0</v>
      </c>
      <c r="T77" s="4">
        <v>14.0</v>
      </c>
      <c r="U77" s="4">
        <v>15.0</v>
      </c>
      <c r="V77" s="4">
        <v>16.0</v>
      </c>
      <c r="W77" s="4">
        <v>17.0</v>
      </c>
      <c r="X77" s="4">
        <v>18.0</v>
      </c>
      <c r="Y77" s="4">
        <v>19.0</v>
      </c>
      <c r="AA77" s="4" t="s">
        <v>35</v>
      </c>
    </row>
    <row r="78" ht="14.25" customHeight="1">
      <c r="E78" s="4" t="s">
        <v>4</v>
      </c>
      <c r="F78" s="4">
        <f>dT*F77</f>
        <v>0</v>
      </c>
      <c r="G78" s="4">
        <f>dT*G77</f>
        <v>0.075</v>
      </c>
      <c r="H78" s="4">
        <f>dT*H77</f>
        <v>0.15</v>
      </c>
      <c r="I78" s="4">
        <f>dT*I77</f>
        <v>0.225</v>
      </c>
      <c r="J78" s="4">
        <f>dT*J77</f>
        <v>0.3</v>
      </c>
      <c r="K78" s="4">
        <f>dT*K77</f>
        <v>0.375</v>
      </c>
      <c r="L78" s="4">
        <f>dT*L77</f>
        <v>0.45</v>
      </c>
      <c r="M78" s="4">
        <f>dT*M77</f>
        <v>0.525</v>
      </c>
      <c r="N78" s="4">
        <f>dT*N77</f>
        <v>0.6</v>
      </c>
      <c r="O78" s="4">
        <f>dT*O77</f>
        <v>0.675</v>
      </c>
      <c r="P78" s="4">
        <f>dT*P77</f>
        <v>0.75</v>
      </c>
      <c r="Q78" s="4">
        <f>dT*Q77</f>
        <v>0.825</v>
      </c>
      <c r="R78" s="4">
        <f>dT*R77</f>
        <v>0.9</v>
      </c>
      <c r="S78" s="4">
        <f>dT*S77</f>
        <v>0.975</v>
      </c>
      <c r="T78" s="4">
        <f>dT*T77</f>
        <v>1.05</v>
      </c>
      <c r="U78" s="4">
        <f>dT*U77</f>
        <v>1.125</v>
      </c>
      <c r="V78" s="4">
        <f>dT*V77</f>
        <v>1.2</v>
      </c>
      <c r="W78" s="4">
        <f>dT*W77</f>
        <v>1.275</v>
      </c>
      <c r="X78" s="4">
        <f>dT*X77</f>
        <v>1.35</v>
      </c>
      <c r="Y78" s="4">
        <f>dT*Y77</f>
        <v>1.425</v>
      </c>
      <c r="AA78" s="4"/>
    </row>
    <row r="79" ht="14.25" customHeight="1">
      <c r="F79" s="21">
        <f t="shared" ref="F79:Y79" si="20">F29-F4*F56</f>
        <v>2.791667228</v>
      </c>
      <c r="G79" s="21">
        <f t="shared" si="20"/>
        <v>2.599560603</v>
      </c>
      <c r="H79" s="21">
        <f t="shared" si="20"/>
        <v>2.294656847</v>
      </c>
      <c r="I79" s="21">
        <f t="shared" si="20"/>
        <v>1.89183644</v>
      </c>
      <c r="J79" s="21">
        <f t="shared" si="20"/>
        <v>1.429549705</v>
      </c>
      <c r="K79" s="21">
        <f t="shared" si="20"/>
        <v>0.9650290235</v>
      </c>
      <c r="L79" s="21">
        <f t="shared" si="20"/>
        <v>0.5605990189</v>
      </c>
      <c r="M79" s="21">
        <f t="shared" si="20"/>
        <v>0.2638579549</v>
      </c>
      <c r="N79" s="21">
        <f t="shared" si="20"/>
        <v>0.08991689293</v>
      </c>
      <c r="O79" s="21">
        <f t="shared" si="20"/>
        <v>0.01674702676</v>
      </c>
      <c r="P79" s="21">
        <f t="shared" si="20"/>
        <v>0</v>
      </c>
      <c r="Q79" s="21">
        <f t="shared" si="20"/>
        <v>0</v>
      </c>
      <c r="R79" s="21">
        <f t="shared" si="20"/>
        <v>0</v>
      </c>
      <c r="S79" s="21">
        <f t="shared" si="20"/>
        <v>0</v>
      </c>
      <c r="T79" s="21">
        <f t="shared" si="20"/>
        <v>0</v>
      </c>
      <c r="U79" s="21">
        <f t="shared" si="20"/>
        <v>0</v>
      </c>
      <c r="V79" s="21">
        <f t="shared" si="20"/>
        <v>0</v>
      </c>
      <c r="W79" s="21">
        <f t="shared" si="20"/>
        <v>0</v>
      </c>
      <c r="X79" s="21">
        <f t="shared" si="20"/>
        <v>0</v>
      </c>
      <c r="Y79" s="21">
        <f t="shared" si="20"/>
        <v>0</v>
      </c>
      <c r="AA79" s="4">
        <v>19.0</v>
      </c>
    </row>
    <row r="80" ht="14.25" customHeight="1">
      <c r="F80" s="21"/>
      <c r="G80" s="21">
        <f t="shared" ref="G80:Y80" si="21">G30-G5*G57</f>
        <v>2.010022549</v>
      </c>
      <c r="H80" s="21">
        <f t="shared" si="21"/>
        <v>2.896942037</v>
      </c>
      <c r="I80" s="21">
        <f t="shared" si="21"/>
        <v>2.682563571</v>
      </c>
      <c r="J80" s="21">
        <f t="shared" si="21"/>
        <v>2.333770428</v>
      </c>
      <c r="K80" s="21">
        <f t="shared" si="21"/>
        <v>1.871561195</v>
      </c>
      <c r="L80" s="21">
        <f t="shared" si="21"/>
        <v>1.348641031</v>
      </c>
      <c r="M80" s="21">
        <f t="shared" si="21"/>
        <v>0.8414215678</v>
      </c>
      <c r="N80" s="21">
        <f t="shared" si="21"/>
        <v>0.4281853703</v>
      </c>
      <c r="O80" s="21">
        <f t="shared" si="21"/>
        <v>0.1589506763</v>
      </c>
      <c r="P80" s="21">
        <f t="shared" si="21"/>
        <v>0.03253065837</v>
      </c>
      <c r="Q80" s="21">
        <f t="shared" si="21"/>
        <v>0</v>
      </c>
      <c r="R80" s="21">
        <f t="shared" si="21"/>
        <v>0</v>
      </c>
      <c r="S80" s="21">
        <f t="shared" si="21"/>
        <v>0</v>
      </c>
      <c r="T80" s="21">
        <f t="shared" si="21"/>
        <v>0</v>
      </c>
      <c r="U80" s="21">
        <f t="shared" si="21"/>
        <v>0</v>
      </c>
      <c r="V80" s="21">
        <f t="shared" si="21"/>
        <v>0</v>
      </c>
      <c r="W80" s="21">
        <f t="shared" si="21"/>
        <v>0</v>
      </c>
      <c r="X80" s="21">
        <f t="shared" si="21"/>
        <v>0</v>
      </c>
      <c r="Y80" s="21">
        <f t="shared" si="21"/>
        <v>0</v>
      </c>
      <c r="AA80" s="4">
        <v>18.0</v>
      </c>
    </row>
    <row r="81" ht="14.25" customHeight="1">
      <c r="F81" s="21"/>
      <c r="G81" s="21"/>
      <c r="H81" s="21">
        <f t="shared" ref="H81:Y81" si="22">H31-H6*H58</f>
        <v>1</v>
      </c>
      <c r="I81" s="21">
        <f t="shared" si="22"/>
        <v>2.075358328</v>
      </c>
      <c r="J81" s="21">
        <f t="shared" si="22"/>
        <v>3.021480351</v>
      </c>
      <c r="K81" s="21">
        <f t="shared" si="22"/>
        <v>2.777561042</v>
      </c>
      <c r="L81" s="21">
        <f t="shared" si="22"/>
        <v>2.370287373</v>
      </c>
      <c r="M81" s="21">
        <f t="shared" si="22"/>
        <v>1.830355369</v>
      </c>
      <c r="N81" s="21">
        <f t="shared" si="22"/>
        <v>1.232755108</v>
      </c>
      <c r="O81" s="21">
        <f t="shared" si="22"/>
        <v>0.6826259014</v>
      </c>
      <c r="P81" s="21">
        <f t="shared" si="22"/>
        <v>0.2782402309</v>
      </c>
      <c r="Q81" s="21">
        <f t="shared" si="22"/>
        <v>0.06318994705</v>
      </c>
      <c r="R81" s="21">
        <f t="shared" si="22"/>
        <v>0</v>
      </c>
      <c r="S81" s="21">
        <f t="shared" si="22"/>
        <v>0</v>
      </c>
      <c r="T81" s="21">
        <f t="shared" si="22"/>
        <v>0</v>
      </c>
      <c r="U81" s="21">
        <f t="shared" si="22"/>
        <v>0</v>
      </c>
      <c r="V81" s="21">
        <f t="shared" si="22"/>
        <v>0</v>
      </c>
      <c r="W81" s="21">
        <f t="shared" si="22"/>
        <v>0</v>
      </c>
      <c r="X81" s="21">
        <f t="shared" si="22"/>
        <v>0</v>
      </c>
      <c r="Y81" s="21">
        <f t="shared" si="22"/>
        <v>0</v>
      </c>
      <c r="AA81" s="4">
        <v>17.0</v>
      </c>
    </row>
    <row r="82" ht="14.25" customHeight="1">
      <c r="F82" s="21"/>
      <c r="G82" s="21"/>
      <c r="H82" s="21"/>
      <c r="I82" s="21">
        <f t="shared" ref="I82:Y82" si="23">I32-I7*I59</f>
        <v>1</v>
      </c>
      <c r="J82" s="21">
        <f t="shared" si="23"/>
        <v>1</v>
      </c>
      <c r="K82" s="21">
        <f t="shared" si="23"/>
        <v>2.154195269</v>
      </c>
      <c r="L82" s="21">
        <f t="shared" si="23"/>
        <v>3.171753598</v>
      </c>
      <c r="M82" s="21">
        <f t="shared" si="23"/>
        <v>2.887149762</v>
      </c>
      <c r="N82" s="21">
        <f t="shared" si="23"/>
        <v>2.398959656</v>
      </c>
      <c r="O82" s="21">
        <f t="shared" si="23"/>
        <v>1.754217503</v>
      </c>
      <c r="P82" s="21">
        <f t="shared" si="23"/>
        <v>1.064963445</v>
      </c>
      <c r="Q82" s="21">
        <f t="shared" si="23"/>
        <v>0.4811953245</v>
      </c>
      <c r="R82" s="21">
        <f t="shared" si="23"/>
        <v>0.1227448078</v>
      </c>
      <c r="S82" s="21">
        <f t="shared" si="23"/>
        <v>0</v>
      </c>
      <c r="T82" s="21">
        <f t="shared" si="23"/>
        <v>0</v>
      </c>
      <c r="U82" s="21">
        <f t="shared" si="23"/>
        <v>0</v>
      </c>
      <c r="V82" s="21">
        <f t="shared" si="23"/>
        <v>0</v>
      </c>
      <c r="W82" s="21">
        <f t="shared" si="23"/>
        <v>0</v>
      </c>
      <c r="X82" s="21">
        <f t="shared" si="23"/>
        <v>0</v>
      </c>
      <c r="Y82" s="21">
        <f t="shared" si="23"/>
        <v>0</v>
      </c>
      <c r="AA82" s="4">
        <v>16.0</v>
      </c>
    </row>
    <row r="83" ht="14.25" customHeight="1">
      <c r="F83" s="21"/>
      <c r="G83" s="21"/>
      <c r="H83" s="21"/>
      <c r="I83" s="21"/>
      <c r="J83" s="21">
        <f t="shared" ref="J83:Y83" si="24">J33-J8*J60</f>
        <v>1</v>
      </c>
      <c r="K83" s="21">
        <f t="shared" si="24"/>
        <v>1</v>
      </c>
      <c r="L83" s="21">
        <f t="shared" si="24"/>
        <v>1</v>
      </c>
      <c r="M83" s="21">
        <f t="shared" si="24"/>
        <v>2.251762467</v>
      </c>
      <c r="N83" s="21">
        <f t="shared" si="24"/>
        <v>3.357729102</v>
      </c>
      <c r="O83" s="21">
        <f t="shared" si="24"/>
        <v>3.014270456</v>
      </c>
      <c r="P83" s="21">
        <f t="shared" si="24"/>
        <v>2.408470559</v>
      </c>
      <c r="Q83" s="21">
        <f t="shared" si="24"/>
        <v>1.617250254</v>
      </c>
      <c r="R83" s="21">
        <f t="shared" si="24"/>
        <v>0.8195613564</v>
      </c>
      <c r="S83" s="21">
        <f t="shared" si="24"/>
        <v>0.2384285561</v>
      </c>
      <c r="T83" s="21">
        <f t="shared" si="24"/>
        <v>0</v>
      </c>
      <c r="U83" s="21">
        <f t="shared" si="24"/>
        <v>0</v>
      </c>
      <c r="V83" s="21">
        <f t="shared" si="24"/>
        <v>0</v>
      </c>
      <c r="W83" s="21">
        <f t="shared" si="24"/>
        <v>0</v>
      </c>
      <c r="X83" s="21">
        <f t="shared" si="24"/>
        <v>0</v>
      </c>
      <c r="Y83" s="21">
        <f t="shared" si="24"/>
        <v>0</v>
      </c>
      <c r="AA83" s="4">
        <v>15.0</v>
      </c>
    </row>
    <row r="84" ht="14.25" customHeight="1">
      <c r="F84" s="21"/>
      <c r="G84" s="21"/>
      <c r="H84" s="21"/>
      <c r="I84" s="21"/>
      <c r="J84" s="21"/>
      <c r="K84" s="21">
        <f t="shared" ref="K84:Y84" si="25">K34-K9*K61</f>
        <v>1</v>
      </c>
      <c r="L84" s="21">
        <f t="shared" si="25"/>
        <v>1</v>
      </c>
      <c r="M84" s="21">
        <f t="shared" si="25"/>
        <v>1</v>
      </c>
      <c r="N84" s="21">
        <f t="shared" si="25"/>
        <v>1</v>
      </c>
      <c r="O84" s="21">
        <f t="shared" si="25"/>
        <v>2.37662629</v>
      </c>
      <c r="P84" s="21">
        <f t="shared" si="25"/>
        <v>3.595735448</v>
      </c>
      <c r="Q84" s="21">
        <f t="shared" si="25"/>
        <v>3.16123521</v>
      </c>
      <c r="R84" s="21">
        <f t="shared" si="25"/>
        <v>2.372628949</v>
      </c>
      <c r="S84" s="21">
        <f t="shared" si="25"/>
        <v>1.36830461</v>
      </c>
      <c r="T84" s="21">
        <f t="shared" si="25"/>
        <v>0.4631411902</v>
      </c>
      <c r="U84" s="21">
        <f t="shared" si="25"/>
        <v>0</v>
      </c>
      <c r="V84" s="21">
        <f t="shared" si="25"/>
        <v>0</v>
      </c>
      <c r="W84" s="21">
        <f t="shared" si="25"/>
        <v>0</v>
      </c>
      <c r="X84" s="21">
        <f t="shared" si="25"/>
        <v>0</v>
      </c>
      <c r="Y84" s="21">
        <f t="shared" si="25"/>
        <v>0</v>
      </c>
      <c r="AA84" s="4">
        <v>14.0</v>
      </c>
    </row>
    <row r="85" ht="14.25" customHeight="1">
      <c r="F85" s="21"/>
      <c r="G85" s="21"/>
      <c r="H85" s="21"/>
      <c r="I85" s="21"/>
      <c r="J85" s="21"/>
      <c r="K85" s="21"/>
      <c r="L85" s="21">
        <f t="shared" ref="L85:Y85" si="26">L35-L10*L62</f>
        <v>1</v>
      </c>
      <c r="M85" s="21">
        <f t="shared" si="26"/>
        <v>1</v>
      </c>
      <c r="N85" s="21">
        <f t="shared" si="26"/>
        <v>1</v>
      </c>
      <c r="O85" s="21">
        <f t="shared" si="26"/>
        <v>1</v>
      </c>
      <c r="P85" s="21">
        <f t="shared" si="26"/>
        <v>1</v>
      </c>
      <c r="Q85" s="21">
        <f t="shared" si="26"/>
        <v>2.54403298</v>
      </c>
      <c r="R85" s="21">
        <f t="shared" si="26"/>
        <v>3.914833914</v>
      </c>
      <c r="S85" s="21">
        <f t="shared" si="26"/>
        <v>3.325151728</v>
      </c>
      <c r="T85" s="21">
        <f t="shared" si="26"/>
        <v>2.223419206</v>
      </c>
      <c r="U85" s="21">
        <f t="shared" si="26"/>
        <v>0.8996395632</v>
      </c>
      <c r="V85" s="21">
        <f t="shared" si="26"/>
        <v>0</v>
      </c>
      <c r="W85" s="21">
        <f t="shared" si="26"/>
        <v>0</v>
      </c>
      <c r="X85" s="21">
        <f t="shared" si="26"/>
        <v>0</v>
      </c>
      <c r="Y85" s="21">
        <f t="shared" si="26"/>
        <v>0</v>
      </c>
      <c r="AA85" s="4">
        <v>13.0</v>
      </c>
    </row>
    <row r="86" ht="14.25" customHeight="1">
      <c r="F86" s="21"/>
      <c r="G86" s="21"/>
      <c r="H86" s="21"/>
      <c r="I86" s="21"/>
      <c r="J86" s="21"/>
      <c r="K86" s="21"/>
      <c r="L86" s="21"/>
      <c r="M86" s="21">
        <f t="shared" ref="M86:Y86" si="27">M36-M11*M63</f>
        <v>1</v>
      </c>
      <c r="N86" s="21">
        <f t="shared" si="27"/>
        <v>1</v>
      </c>
      <c r="O86" s="21">
        <f t="shared" si="27"/>
        <v>1</v>
      </c>
      <c r="P86" s="21">
        <f t="shared" si="27"/>
        <v>1</v>
      </c>
      <c r="Q86" s="21">
        <f t="shared" si="27"/>
        <v>1</v>
      </c>
      <c r="R86" s="21">
        <f t="shared" si="27"/>
        <v>1</v>
      </c>
      <c r="S86" s="21">
        <f t="shared" si="27"/>
        <v>2.784509241</v>
      </c>
      <c r="T86" s="21">
        <f t="shared" si="27"/>
        <v>4.373212286</v>
      </c>
      <c r="U86" s="21">
        <f t="shared" si="27"/>
        <v>3.474974166</v>
      </c>
      <c r="V86" s="21">
        <f t="shared" si="27"/>
        <v>1.747526156</v>
      </c>
      <c r="W86" s="21">
        <f t="shared" si="27"/>
        <v>0</v>
      </c>
      <c r="X86" s="21">
        <f t="shared" si="27"/>
        <v>0</v>
      </c>
      <c r="Y86" s="21">
        <f t="shared" si="27"/>
        <v>0</v>
      </c>
      <c r="AA86" s="4">
        <v>12.0</v>
      </c>
    </row>
    <row r="87" ht="14.25" customHeight="1">
      <c r="F87" s="21"/>
      <c r="G87" s="21"/>
      <c r="H87" s="21"/>
      <c r="I87" s="21"/>
      <c r="J87" s="21"/>
      <c r="K87" s="21"/>
      <c r="L87" s="21"/>
      <c r="M87" s="21"/>
      <c r="N87" s="21">
        <f t="shared" ref="N87:Y87" si="28">N37-N12*N64</f>
        <v>1</v>
      </c>
      <c r="O87" s="21">
        <f t="shared" si="28"/>
        <v>1</v>
      </c>
      <c r="P87" s="21">
        <f t="shared" si="28"/>
        <v>1</v>
      </c>
      <c r="Q87" s="21">
        <f t="shared" si="28"/>
        <v>1</v>
      </c>
      <c r="R87" s="21">
        <f t="shared" si="28"/>
        <v>1</v>
      </c>
      <c r="S87" s="21">
        <f t="shared" si="28"/>
        <v>1</v>
      </c>
      <c r="T87" s="21">
        <f t="shared" si="28"/>
        <v>1</v>
      </c>
      <c r="U87" s="21">
        <f t="shared" si="28"/>
        <v>3.171401139</v>
      </c>
      <c r="V87" s="21">
        <f t="shared" si="28"/>
        <v>5.110677507</v>
      </c>
      <c r="W87" s="21">
        <f t="shared" si="28"/>
        <v>3.394523529</v>
      </c>
      <c r="X87" s="21">
        <f t="shared" si="28"/>
        <v>0</v>
      </c>
      <c r="Y87" s="21">
        <f t="shared" si="28"/>
        <v>0</v>
      </c>
      <c r="AA87" s="4">
        <v>11.0</v>
      </c>
    </row>
    <row r="88" ht="14.25" customHeight="1">
      <c r="F88" s="21"/>
      <c r="G88" s="21"/>
      <c r="H88" s="21"/>
      <c r="I88" s="21"/>
      <c r="J88" s="21"/>
      <c r="K88" s="21"/>
      <c r="L88" s="21"/>
      <c r="M88" s="21"/>
      <c r="N88" s="21"/>
      <c r="O88" s="21">
        <f t="shared" ref="O88:Y88" si="29">O38-O13*O65</f>
        <v>1</v>
      </c>
      <c r="P88" s="21">
        <f t="shared" si="29"/>
        <v>1</v>
      </c>
      <c r="Q88" s="21">
        <f t="shared" si="29"/>
        <v>1</v>
      </c>
      <c r="R88" s="21">
        <f t="shared" si="29"/>
        <v>1</v>
      </c>
      <c r="S88" s="21">
        <f t="shared" si="29"/>
        <v>1</v>
      </c>
      <c r="T88" s="21">
        <f t="shared" si="29"/>
        <v>1</v>
      </c>
      <c r="U88" s="21">
        <f t="shared" si="29"/>
        <v>1</v>
      </c>
      <c r="V88" s="21">
        <f t="shared" si="29"/>
        <v>1</v>
      </c>
      <c r="W88" s="21">
        <f t="shared" si="29"/>
        <v>3.949468279</v>
      </c>
      <c r="X88" s="21">
        <f t="shared" si="29"/>
        <v>6.593772546</v>
      </c>
      <c r="Y88" s="21">
        <f t="shared" si="29"/>
        <v>0</v>
      </c>
      <c r="AA88" s="4">
        <v>10.0</v>
      </c>
    </row>
    <row r="89" ht="14.25" customHeight="1"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>
        <f t="shared" ref="P89:Y89" si="30">P39-P14*P66</f>
        <v>1</v>
      </c>
      <c r="Q89" s="21">
        <f t="shared" si="30"/>
        <v>1</v>
      </c>
      <c r="R89" s="21">
        <f t="shared" si="30"/>
        <v>1</v>
      </c>
      <c r="S89" s="21">
        <f t="shared" si="30"/>
        <v>1</v>
      </c>
      <c r="T89" s="21">
        <f t="shared" si="30"/>
        <v>1</v>
      </c>
      <c r="U89" s="21">
        <f t="shared" si="30"/>
        <v>1</v>
      </c>
      <c r="V89" s="21">
        <f t="shared" si="30"/>
        <v>1</v>
      </c>
      <c r="W89" s="21">
        <f t="shared" si="30"/>
        <v>1</v>
      </c>
      <c r="X89" s="21">
        <f t="shared" si="30"/>
        <v>1</v>
      </c>
      <c r="Y89" s="21">
        <f t="shared" si="30"/>
        <v>7.07896505</v>
      </c>
      <c r="AA89" s="4">
        <v>9.0</v>
      </c>
    </row>
    <row r="90" ht="14.25" customHeight="1"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>
        <f t="shared" ref="Q90:Y90" si="31">Q40-Q15*Q67</f>
        <v>1</v>
      </c>
      <c r="R90" s="21">
        <f t="shared" si="31"/>
        <v>1</v>
      </c>
      <c r="S90" s="21">
        <f t="shared" si="31"/>
        <v>1</v>
      </c>
      <c r="T90" s="21">
        <f t="shared" si="31"/>
        <v>1</v>
      </c>
      <c r="U90" s="21">
        <f t="shared" si="31"/>
        <v>1</v>
      </c>
      <c r="V90" s="21">
        <f t="shared" si="31"/>
        <v>1</v>
      </c>
      <c r="W90" s="21">
        <f t="shared" si="31"/>
        <v>1</v>
      </c>
      <c r="X90" s="21">
        <f t="shared" si="31"/>
        <v>1</v>
      </c>
      <c r="Y90" s="21">
        <f t="shared" si="31"/>
        <v>1</v>
      </c>
      <c r="AA90" s="4">
        <v>8.0</v>
      </c>
    </row>
    <row r="91" ht="14.25" customHeight="1"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>
        <f t="shared" ref="R91:Y91" si="32">R41-R16*R68</f>
        <v>1</v>
      </c>
      <c r="S91" s="21">
        <f t="shared" si="32"/>
        <v>1</v>
      </c>
      <c r="T91" s="21">
        <f t="shared" si="32"/>
        <v>1</v>
      </c>
      <c r="U91" s="21">
        <f t="shared" si="32"/>
        <v>1</v>
      </c>
      <c r="V91" s="21">
        <f t="shared" si="32"/>
        <v>1</v>
      </c>
      <c r="W91" s="21">
        <f t="shared" si="32"/>
        <v>1</v>
      </c>
      <c r="X91" s="21">
        <f t="shared" si="32"/>
        <v>1</v>
      </c>
      <c r="Y91" s="21">
        <f t="shared" si="32"/>
        <v>1</v>
      </c>
      <c r="AA91" s="4">
        <v>7.0</v>
      </c>
    </row>
    <row r="92" ht="14.25" customHeight="1"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>
        <f t="shared" ref="S92:Y92" si="33">S42-S17*S69</f>
        <v>1</v>
      </c>
      <c r="T92" s="21">
        <f t="shared" si="33"/>
        <v>1</v>
      </c>
      <c r="U92" s="21">
        <f t="shared" si="33"/>
        <v>1</v>
      </c>
      <c r="V92" s="21">
        <f t="shared" si="33"/>
        <v>1</v>
      </c>
      <c r="W92" s="21">
        <f t="shared" si="33"/>
        <v>1</v>
      </c>
      <c r="X92" s="21">
        <f t="shared" si="33"/>
        <v>1</v>
      </c>
      <c r="Y92" s="21">
        <f t="shared" si="33"/>
        <v>1</v>
      </c>
      <c r="AA92" s="4">
        <v>6.0</v>
      </c>
    </row>
    <row r="93" ht="14.25" customHeight="1"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>
        <f t="shared" ref="T93:Y93" si="34">T43-T18*T70</f>
        <v>1</v>
      </c>
      <c r="U93" s="21">
        <f t="shared" si="34"/>
        <v>1</v>
      </c>
      <c r="V93" s="21">
        <f t="shared" si="34"/>
        <v>1</v>
      </c>
      <c r="W93" s="21">
        <f t="shared" si="34"/>
        <v>1</v>
      </c>
      <c r="X93" s="21">
        <f t="shared" si="34"/>
        <v>1</v>
      </c>
      <c r="Y93" s="21">
        <f t="shared" si="34"/>
        <v>1</v>
      </c>
      <c r="AA93" s="4">
        <v>5.0</v>
      </c>
    </row>
    <row r="94" ht="14.25" customHeight="1"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>
        <f t="shared" ref="U94:Y94" si="35">U44-U19*U71</f>
        <v>1</v>
      </c>
      <c r="V94" s="21">
        <f t="shared" si="35"/>
        <v>1</v>
      </c>
      <c r="W94" s="21">
        <f t="shared" si="35"/>
        <v>1</v>
      </c>
      <c r="X94" s="21">
        <f t="shared" si="35"/>
        <v>1</v>
      </c>
      <c r="Y94" s="21">
        <f t="shared" si="35"/>
        <v>1</v>
      </c>
      <c r="AA94" s="4">
        <v>4.0</v>
      </c>
    </row>
    <row r="95" ht="14.25" customHeight="1"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>
        <f t="shared" ref="V95:Y95" si="36">V45-V20*V72</f>
        <v>1</v>
      </c>
      <c r="W95" s="21">
        <f t="shared" si="36"/>
        <v>1</v>
      </c>
      <c r="X95" s="21">
        <f t="shared" si="36"/>
        <v>1</v>
      </c>
      <c r="Y95" s="21">
        <f t="shared" si="36"/>
        <v>1</v>
      </c>
      <c r="AA95" s="4">
        <v>3.0</v>
      </c>
    </row>
    <row r="96" ht="14.25" customHeight="1"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>
        <f t="shared" ref="W96:Y96" si="37">W46-W21*W73</f>
        <v>1</v>
      </c>
      <c r="X96" s="21">
        <f t="shared" si="37"/>
        <v>1</v>
      </c>
      <c r="Y96" s="21">
        <f t="shared" si="37"/>
        <v>1</v>
      </c>
      <c r="AA96" s="4">
        <v>2.0</v>
      </c>
    </row>
    <row r="97" ht="14.25" customHeight="1"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>
        <f t="shared" ref="X97:Y97" si="38">X47-X22*X74</f>
        <v>1</v>
      </c>
      <c r="Y97" s="21">
        <f t="shared" si="38"/>
        <v>1</v>
      </c>
      <c r="AA97" s="4">
        <v>1.0</v>
      </c>
    </row>
    <row r="98" ht="14.25" customHeight="1"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>
        <f>Y48-Y23*Y75</f>
        <v>1</v>
      </c>
      <c r="AA98" s="4">
        <v>0.0</v>
      </c>
    </row>
    <row r="99" ht="14.25" customHeight="1"/>
    <row r="100" ht="14.25" customHeight="1"/>
    <row r="101" ht="14.25" customHeight="1"/>
    <row r="102" ht="14.25" customHeight="1">
      <c r="A102" s="19" t="s">
        <v>38</v>
      </c>
      <c r="B102" s="9"/>
      <c r="C102" s="9"/>
      <c r="D102" s="24" t="s">
        <v>39</v>
      </c>
      <c r="E102" s="25"/>
      <c r="F102" s="25"/>
      <c r="G102" s="25"/>
      <c r="H102" s="25"/>
      <c r="I102" s="25"/>
    </row>
    <row r="103" ht="14.25" customHeight="1"/>
    <row r="104" ht="14.25" customHeight="1">
      <c r="E104" s="4" t="s">
        <v>2</v>
      </c>
      <c r="F104" s="4">
        <v>0.0</v>
      </c>
      <c r="G104" s="4">
        <v>1.0</v>
      </c>
      <c r="H104" s="4">
        <v>2.0</v>
      </c>
      <c r="I104" s="4">
        <v>3.0</v>
      </c>
      <c r="J104" s="4">
        <v>4.0</v>
      </c>
      <c r="K104" s="4">
        <v>5.0</v>
      </c>
      <c r="L104" s="4">
        <v>6.0</v>
      </c>
      <c r="M104" s="4">
        <v>7.0</v>
      </c>
      <c r="N104" s="4">
        <v>8.0</v>
      </c>
      <c r="O104" s="4">
        <v>9.0</v>
      </c>
      <c r="P104" s="4">
        <v>10.0</v>
      </c>
      <c r="Q104" s="4">
        <v>11.0</v>
      </c>
      <c r="R104" s="4">
        <v>12.0</v>
      </c>
      <c r="S104" s="4">
        <v>13.0</v>
      </c>
      <c r="T104" s="4">
        <v>14.0</v>
      </c>
      <c r="U104" s="4">
        <v>15.0</v>
      </c>
      <c r="V104" s="4">
        <v>16.0</v>
      </c>
      <c r="W104" s="4">
        <v>17.0</v>
      </c>
      <c r="X104" s="4">
        <v>18.0</v>
      </c>
      <c r="Y104" s="4">
        <v>19.0</v>
      </c>
      <c r="AA104" s="4" t="s">
        <v>35</v>
      </c>
    </row>
    <row r="105" ht="14.25" customHeight="1">
      <c r="E105" s="4" t="s">
        <v>4</v>
      </c>
      <c r="F105" s="4">
        <f>dT*F104</f>
        <v>0</v>
      </c>
      <c r="G105" s="4">
        <f>dT*G104</f>
        <v>0.075</v>
      </c>
      <c r="H105" s="4">
        <f>dT*H104</f>
        <v>0.15</v>
      </c>
      <c r="I105" s="4">
        <f>dT*I104</f>
        <v>0.225</v>
      </c>
      <c r="J105" s="4">
        <f>dT*J104</f>
        <v>0.3</v>
      </c>
      <c r="K105" s="4">
        <f>dT*K104</f>
        <v>0.375</v>
      </c>
      <c r="L105" s="4">
        <f>dT*L104</f>
        <v>0.45</v>
      </c>
      <c r="M105" s="4">
        <f>dT*M104</f>
        <v>0.525</v>
      </c>
      <c r="N105" s="4">
        <f>dT*N104</f>
        <v>0.6</v>
      </c>
      <c r="O105" s="4">
        <f>dT*O104</f>
        <v>0.675</v>
      </c>
      <c r="P105" s="4">
        <f>dT*P104</f>
        <v>0.75</v>
      </c>
      <c r="Q105" s="4">
        <f>dT*Q104</f>
        <v>0.825</v>
      </c>
      <c r="R105" s="4">
        <f>dT*R104</f>
        <v>0.9</v>
      </c>
      <c r="S105" s="4">
        <f>dT*S104</f>
        <v>0.975</v>
      </c>
      <c r="T105" s="4">
        <f>dT*T104</f>
        <v>1.05</v>
      </c>
      <c r="U105" s="4">
        <f>dT*U104</f>
        <v>1.125</v>
      </c>
      <c r="V105" s="4">
        <f>dT*V104</f>
        <v>1.2</v>
      </c>
      <c r="W105" s="4">
        <f>dT*W104</f>
        <v>1.275</v>
      </c>
      <c r="X105" s="4">
        <f>dT*X104</f>
        <v>1.35</v>
      </c>
      <c r="Y105" s="4">
        <f>dT*Y104</f>
        <v>1.425</v>
      </c>
      <c r="AA105" s="4"/>
    </row>
    <row r="106" ht="14.25" customHeight="1">
      <c r="F106" s="25">
        <f>IF(EXP(-rf*dT)*(p*G29+(1-p)*G30)&lt;IF(F4&lt;X,1,0),1,0)</f>
        <v>0</v>
      </c>
      <c r="G106" s="25">
        <f>IF(EXP(-rf*dT)*(p*H29+(1-p)*H30)&lt;IF(G4&lt;X,1,0),1,0)</f>
        <v>0</v>
      </c>
      <c r="H106" s="5">
        <f>IF(EXP(-rf*dT)*(p*I29+(1-p)*I30)&lt;IF(H4&lt;X,1,0),1,0)</f>
        <v>0</v>
      </c>
      <c r="I106" s="5">
        <f>IF(EXP(-rf*dT)*(p*J29+(1-p)*J30)&lt;IF(I4&lt;X,1,0),1,0)</f>
        <v>0</v>
      </c>
      <c r="J106" s="5">
        <f>IF(EXP(-rf*dT)*(p*K29+(1-p)*K30)&lt;IF(J4&lt;X,1,0),1,0)</f>
        <v>0</v>
      </c>
      <c r="K106" s="5">
        <f>IF(EXP(-rf*dT)*(p*L29+(1-p)*L30)&lt;IF(K4&lt;X,1,0),1,0)</f>
        <v>0</v>
      </c>
      <c r="L106" s="5">
        <f>IF(EXP(-rf*dT)*(p*M29+(1-p)*M30)&lt;IF(L4&lt;X,1,0),1,0)</f>
        <v>0</v>
      </c>
      <c r="M106" s="5">
        <f>IF(EXP(-rf*dT)*(p*N29+(1-p)*N30)&lt;IF(M4&lt;X,1,0),1,0)</f>
        <v>0</v>
      </c>
      <c r="N106" s="5">
        <f>IF(EXP(-rf*dT)*(p*O29+(1-p)*O30)&lt;IF(N4&lt;X,1,0),1,0)</f>
        <v>0</v>
      </c>
      <c r="O106" s="5">
        <f>IF(EXP(-rf*dT)*(p*P29+(1-p)*P30)&lt;IF(O4&lt;X,1,0),1,0)</f>
        <v>0</v>
      </c>
      <c r="P106" s="5">
        <f>IF(EXP(-rf*dT)*(p*Q29+(1-p)*Q30)&lt;IF(P4&lt;X,1,0),1,0)</f>
        <v>0</v>
      </c>
      <c r="Q106" s="5">
        <f>IF(EXP(-rf*dT)*(p*R29+(1-p)*R30)&lt;IF(Q4&lt;X,1,0),1,0)</f>
        <v>0</v>
      </c>
      <c r="R106" s="5">
        <f>IF(EXP(-rf*dT)*(p*S29+(1-p)*S30)&lt;IF(R4&lt;X,1,0),1,0)</f>
        <v>0</v>
      </c>
      <c r="S106" s="5">
        <f>IF(EXP(-rf*dT)*(p*T29+(1-p)*T30)&lt;IF(S4&lt;X,1,0),1,0)</f>
        <v>0</v>
      </c>
      <c r="T106" s="5">
        <f>IF(EXP(-rf*dT)*(p*U29+(1-p)*U30)&lt;IF(T4&lt;X,1,0),1,0)</f>
        <v>0</v>
      </c>
      <c r="U106" s="5">
        <f>IF(EXP(-rf*dT)*(p*V29+(1-p)*V30)&lt;IF(U4&lt;X,1,0),1,0)</f>
        <v>0</v>
      </c>
      <c r="V106" s="5">
        <f>IF(EXP(-rf*dT)*(p*W29+(1-p)*W30)&lt;IF(V4&lt;X,1,0),1,0)</f>
        <v>0</v>
      </c>
      <c r="W106" s="5">
        <f>IF(EXP(-rf*dT)*(p*X29+(1-p)*X30)&lt;IF(W4&lt;X,1,0),1,0)</f>
        <v>0</v>
      </c>
      <c r="X106" s="5">
        <f>IF(EXP(-rf*dT)*(p*Y29+(1-p)*Y30)&lt;IF(X4&lt;X,1,0),1,0)</f>
        <v>0</v>
      </c>
      <c r="Y106" s="5">
        <f>IF(EXP(-rf*dT)*(p*Z29+(1-p)*Z30)&lt;IF(Y4&lt;X,1,0),1,0)</f>
        <v>0</v>
      </c>
      <c r="AA106" s="4">
        <v>19.0</v>
      </c>
    </row>
    <row r="107" ht="14.25" customHeight="1">
      <c r="G107" s="25">
        <f>IF(EXP(-rf*dT)*(p*H30+(1-p)*H31)&lt;IF(G5&lt;X,1,0),1,0)</f>
        <v>1</v>
      </c>
      <c r="H107" s="25">
        <f>IF(EXP(-rf*dT)*(p*I30+(1-p)*I31)&lt;IF(H5&lt;X,1,0),1,0)</f>
        <v>0</v>
      </c>
      <c r="I107" s="25">
        <f>IF(EXP(-rf*dT)*(p*J30+(1-p)*J31)&lt;IF(I5&lt;X,1,0),1,0)</f>
        <v>0</v>
      </c>
      <c r="J107" s="5">
        <f>IF(EXP(-rf*dT)*(p*K30+(1-p)*K31)&lt;IF(J5&lt;X,1,0),1,0)</f>
        <v>0</v>
      </c>
      <c r="K107" s="5">
        <f>IF(EXP(-rf*dT)*(p*L30+(1-p)*L31)&lt;IF(K5&lt;X,1,0),1,0)</f>
        <v>0</v>
      </c>
      <c r="L107" s="5">
        <f>IF(EXP(-rf*dT)*(p*M30+(1-p)*M31)&lt;IF(L5&lt;X,1,0),1,0)</f>
        <v>0</v>
      </c>
      <c r="M107" s="5">
        <f>IF(EXP(-rf*dT)*(p*N30+(1-p)*N31)&lt;IF(M5&lt;X,1,0),1,0)</f>
        <v>0</v>
      </c>
      <c r="N107" s="5">
        <f>IF(EXP(-rf*dT)*(p*O30+(1-p)*O31)&lt;IF(N5&lt;X,1,0),1,0)</f>
        <v>0</v>
      </c>
      <c r="O107" s="5">
        <f>IF(EXP(-rf*dT)*(p*P30+(1-p)*P31)&lt;IF(O5&lt;X,1,0),1,0)</f>
        <v>0</v>
      </c>
      <c r="P107" s="5">
        <f>IF(EXP(-rf*dT)*(p*Q30+(1-p)*Q31)&lt;IF(P5&lt;X,1,0),1,0)</f>
        <v>0</v>
      </c>
      <c r="Q107" s="5">
        <f>IF(EXP(-rf*dT)*(p*R30+(1-p)*R31)&lt;IF(Q5&lt;X,1,0),1,0)</f>
        <v>0</v>
      </c>
      <c r="R107" s="5">
        <f>IF(EXP(-rf*dT)*(p*S30+(1-p)*S31)&lt;IF(R5&lt;X,1,0),1,0)</f>
        <v>0</v>
      </c>
      <c r="S107" s="5">
        <f>IF(EXP(-rf*dT)*(p*T30+(1-p)*T31)&lt;IF(S5&lt;X,1,0),1,0)</f>
        <v>0</v>
      </c>
      <c r="T107" s="5">
        <f>IF(EXP(-rf*dT)*(p*U30+(1-p)*U31)&lt;IF(T5&lt;X,1,0),1,0)</f>
        <v>0</v>
      </c>
      <c r="U107" s="5">
        <f>IF(EXP(-rf*dT)*(p*V30+(1-p)*V31)&lt;IF(U5&lt;X,1,0),1,0)</f>
        <v>0</v>
      </c>
      <c r="V107" s="5">
        <f>IF(EXP(-rf*dT)*(p*W30+(1-p)*W31)&lt;IF(V5&lt;X,1,0),1,0)</f>
        <v>0</v>
      </c>
      <c r="W107" s="5">
        <f>IF(EXP(-rf*dT)*(p*X30+(1-p)*X31)&lt;IF(W5&lt;X,1,0),1,0)</f>
        <v>0</v>
      </c>
      <c r="X107" s="5">
        <f>IF(EXP(-rf*dT)*(p*Y30+(1-p)*Y31)&lt;IF(X5&lt;X,1,0),1,0)</f>
        <v>0</v>
      </c>
      <c r="Y107" s="5">
        <f>IF(EXP(-rf*dT)*(p*Z30+(1-p)*Z31)&lt;IF(Y5&lt;X,1,0),1,0)</f>
        <v>0</v>
      </c>
      <c r="AA107" s="4">
        <v>18.0</v>
      </c>
    </row>
    <row r="108" ht="14.25" customHeight="1">
      <c r="H108" s="25">
        <f>IF(EXP(-rf*dT)*(p*I31+(1-p)*I32)&lt;IF(H6&lt;X,1,0),1,0)</f>
        <v>1</v>
      </c>
      <c r="I108" s="25">
        <f>IF(EXP(-rf*dT)*(p*J31+(1-p)*J32)&lt;IF(I6&lt;X,1,0),1,0)</f>
        <v>1</v>
      </c>
      <c r="J108" s="25">
        <f>IF(EXP(-rf*dT)*(p*K31+(1-p)*K32)&lt;IF(J6&lt;X,1,0),1,0)</f>
        <v>0</v>
      </c>
      <c r="K108" s="25">
        <f>IF(EXP(-rf*dT)*(p*L31+(1-p)*L32)&lt;IF(K6&lt;X,1,0),1,0)</f>
        <v>0</v>
      </c>
      <c r="L108" s="5">
        <f>IF(EXP(-rf*dT)*(p*M31+(1-p)*M32)&lt;IF(L6&lt;X,1,0),1,0)</f>
        <v>0</v>
      </c>
      <c r="M108" s="5">
        <f>IF(EXP(-rf*dT)*(p*N31+(1-p)*N32)&lt;IF(M6&lt;X,1,0),1,0)</f>
        <v>0</v>
      </c>
      <c r="N108" s="5">
        <f>IF(EXP(-rf*dT)*(p*O31+(1-p)*O32)&lt;IF(N6&lt;X,1,0),1,0)</f>
        <v>0</v>
      </c>
      <c r="O108" s="5">
        <f>IF(EXP(-rf*dT)*(p*P31+(1-p)*P32)&lt;IF(O6&lt;X,1,0),1,0)</f>
        <v>0</v>
      </c>
      <c r="P108" s="5">
        <f>IF(EXP(-rf*dT)*(p*Q31+(1-p)*Q32)&lt;IF(P6&lt;X,1,0),1,0)</f>
        <v>0</v>
      </c>
      <c r="Q108" s="5">
        <f>IF(EXP(-rf*dT)*(p*R31+(1-p)*R32)&lt;IF(Q6&lt;X,1,0),1,0)</f>
        <v>0</v>
      </c>
      <c r="R108" s="5">
        <f>IF(EXP(-rf*dT)*(p*S31+(1-p)*S32)&lt;IF(R6&lt;X,1,0),1,0)</f>
        <v>0</v>
      </c>
      <c r="S108" s="5">
        <f>IF(EXP(-rf*dT)*(p*T31+(1-p)*T32)&lt;IF(S6&lt;X,1,0),1,0)</f>
        <v>0</v>
      </c>
      <c r="T108" s="5">
        <f>IF(EXP(-rf*dT)*(p*U31+(1-p)*U32)&lt;IF(T6&lt;X,1,0),1,0)</f>
        <v>0</v>
      </c>
      <c r="U108" s="5">
        <f>IF(EXP(-rf*dT)*(p*V31+(1-p)*V32)&lt;IF(U6&lt;X,1,0),1,0)</f>
        <v>0</v>
      </c>
      <c r="V108" s="5">
        <f>IF(EXP(-rf*dT)*(p*W31+(1-p)*W32)&lt;IF(V6&lt;X,1,0),1,0)</f>
        <v>0</v>
      </c>
      <c r="W108" s="5">
        <f>IF(EXP(-rf*dT)*(p*X31+(1-p)*X32)&lt;IF(W6&lt;X,1,0),1,0)</f>
        <v>0</v>
      </c>
      <c r="X108" s="5">
        <f>IF(EXP(-rf*dT)*(p*Y31+(1-p)*Y32)&lt;IF(X6&lt;X,1,0),1,0)</f>
        <v>0</v>
      </c>
      <c r="Y108" s="5">
        <f>IF(EXP(-rf*dT)*(p*Z31+(1-p)*Z32)&lt;IF(Y6&lt;X,1,0),1,0)</f>
        <v>0</v>
      </c>
      <c r="AA108" s="4">
        <v>17.0</v>
      </c>
    </row>
    <row r="109" ht="14.25" customHeight="1">
      <c r="I109" s="5">
        <f>IF(EXP(-rf*dT)*(p*J32+(1-p)*J33)&lt;IF(I7&lt;X,1,0),1,0)</f>
        <v>1</v>
      </c>
      <c r="J109" s="25">
        <f>IF(EXP(-rf*dT)*(p*K32+(1-p)*K33)&lt;IF(J7&lt;X,1,0),1,0)</f>
        <v>1</v>
      </c>
      <c r="K109" s="25">
        <f>IF(EXP(-rf*dT)*(p*L32+(1-p)*L33)&lt;IF(K7&lt;X,1,0),1,0)</f>
        <v>1</v>
      </c>
      <c r="L109" s="25">
        <f>IF(EXP(-rf*dT)*(p*M32+(1-p)*M33)&lt;IF(L7&lt;X,1,0),1,0)</f>
        <v>0</v>
      </c>
      <c r="M109" s="25">
        <f>IF(EXP(-rf*dT)*(p*N32+(1-p)*N33)&lt;IF(M7&lt;X,1,0),1,0)</f>
        <v>0</v>
      </c>
      <c r="N109" s="5">
        <f>IF(EXP(-rf*dT)*(p*O32+(1-p)*O33)&lt;IF(N7&lt;X,1,0),1,0)</f>
        <v>0</v>
      </c>
      <c r="O109" s="5">
        <f>IF(EXP(-rf*dT)*(p*P32+(1-p)*P33)&lt;IF(O7&lt;X,1,0),1,0)</f>
        <v>0</v>
      </c>
      <c r="P109" s="5">
        <f>IF(EXP(-rf*dT)*(p*Q32+(1-p)*Q33)&lt;IF(P7&lt;X,1,0),1,0)</f>
        <v>0</v>
      </c>
      <c r="Q109" s="5">
        <f>IF(EXP(-rf*dT)*(p*R32+(1-p)*R33)&lt;IF(Q7&lt;X,1,0),1,0)</f>
        <v>0</v>
      </c>
      <c r="R109" s="5">
        <f>IF(EXP(-rf*dT)*(p*S32+(1-p)*S33)&lt;IF(R7&lt;X,1,0),1,0)</f>
        <v>0</v>
      </c>
      <c r="S109" s="5">
        <f>IF(EXP(-rf*dT)*(p*T32+(1-p)*T33)&lt;IF(S7&lt;X,1,0),1,0)</f>
        <v>0</v>
      </c>
      <c r="T109" s="5">
        <f>IF(EXP(-rf*dT)*(p*U32+(1-p)*U33)&lt;IF(T7&lt;X,1,0),1,0)</f>
        <v>0</v>
      </c>
      <c r="U109" s="5">
        <f>IF(EXP(-rf*dT)*(p*V32+(1-p)*V33)&lt;IF(U7&lt;X,1,0),1,0)</f>
        <v>0</v>
      </c>
      <c r="V109" s="5">
        <f>IF(EXP(-rf*dT)*(p*W32+(1-p)*W33)&lt;IF(V7&lt;X,1,0),1,0)</f>
        <v>0</v>
      </c>
      <c r="W109" s="5">
        <f>IF(EXP(-rf*dT)*(p*X32+(1-p)*X33)&lt;IF(W7&lt;X,1,0),1,0)</f>
        <v>0</v>
      </c>
      <c r="X109" s="5">
        <f>IF(EXP(-rf*dT)*(p*Y32+(1-p)*Y33)&lt;IF(X7&lt;X,1,0),1,0)</f>
        <v>0</v>
      </c>
      <c r="Y109" s="5">
        <f>IF(EXP(-rf*dT)*(p*Z32+(1-p)*Z33)&lt;IF(Y7&lt;X,1,0),1,0)</f>
        <v>0</v>
      </c>
      <c r="AA109" s="4">
        <v>16.0</v>
      </c>
    </row>
    <row r="110" ht="14.25" customHeight="1">
      <c r="J110" s="5">
        <f>IF(EXP(-rf*dT)*(p*K33+(1-p)*K34)&lt;IF(J8&lt;X,1,0),1,0)</f>
        <v>1</v>
      </c>
      <c r="K110" s="5">
        <f>IF(EXP(-rf*dT)*(p*L33+(1-p)*L34)&lt;IF(K8&lt;X,1,0),1,0)</f>
        <v>1</v>
      </c>
      <c r="L110" s="25">
        <f>IF(EXP(-rf*dT)*(p*M33+(1-p)*M34)&lt;IF(L8&lt;X,1,0),1,0)</f>
        <v>1</v>
      </c>
      <c r="M110" s="25">
        <f>IF(EXP(-rf*dT)*(p*N33+(1-p)*N34)&lt;IF(M8&lt;X,1,0),1,0)</f>
        <v>1</v>
      </c>
      <c r="N110" s="25">
        <f>IF(EXP(-rf*dT)*(p*O33+(1-p)*O34)&lt;IF(N8&lt;X,1,0),1,0)</f>
        <v>0</v>
      </c>
      <c r="O110" s="25">
        <f>IF(EXP(-rf*dT)*(p*P33+(1-p)*P34)&lt;IF(O8&lt;X,1,0),1,0)</f>
        <v>0</v>
      </c>
      <c r="P110" s="5">
        <f>IF(EXP(-rf*dT)*(p*Q33+(1-p)*Q34)&lt;IF(P8&lt;X,1,0),1,0)</f>
        <v>0</v>
      </c>
      <c r="Q110" s="5">
        <f>IF(EXP(-rf*dT)*(p*R33+(1-p)*R34)&lt;IF(Q8&lt;X,1,0),1,0)</f>
        <v>0</v>
      </c>
      <c r="R110" s="5">
        <f>IF(EXP(-rf*dT)*(p*S33+(1-p)*S34)&lt;IF(R8&lt;X,1,0),1,0)</f>
        <v>0</v>
      </c>
      <c r="S110" s="5">
        <f>IF(EXP(-rf*dT)*(p*T33+(1-p)*T34)&lt;IF(S8&lt;X,1,0),1,0)</f>
        <v>0</v>
      </c>
      <c r="T110" s="5">
        <f>IF(EXP(-rf*dT)*(p*U33+(1-p)*U34)&lt;IF(T8&lt;X,1,0),1,0)</f>
        <v>0</v>
      </c>
      <c r="U110" s="5">
        <f>IF(EXP(-rf*dT)*(p*V33+(1-p)*V34)&lt;IF(U8&lt;X,1,0),1,0)</f>
        <v>0</v>
      </c>
      <c r="V110" s="5">
        <f>IF(EXP(-rf*dT)*(p*W33+(1-p)*W34)&lt;IF(V8&lt;X,1,0),1,0)</f>
        <v>0</v>
      </c>
      <c r="W110" s="5">
        <f>IF(EXP(-rf*dT)*(p*X33+(1-p)*X34)&lt;IF(W8&lt;X,1,0),1,0)</f>
        <v>0</v>
      </c>
      <c r="X110" s="5">
        <f>IF(EXP(-rf*dT)*(p*Y33+(1-p)*Y34)&lt;IF(X8&lt;X,1,0),1,0)</f>
        <v>0</v>
      </c>
      <c r="Y110" s="5">
        <f>IF(EXP(-rf*dT)*(p*Z33+(1-p)*Z34)&lt;IF(Y8&lt;X,1,0),1,0)</f>
        <v>0</v>
      </c>
      <c r="AA110" s="4">
        <v>15.0</v>
      </c>
    </row>
    <row r="111" ht="14.25" customHeight="1">
      <c r="K111" s="5">
        <f>IF(EXP(-rf*dT)*(p*L34+(1-p)*L35)&lt;IF(K9&lt;X,1,0),1,0)</f>
        <v>1</v>
      </c>
      <c r="L111" s="5">
        <f>IF(EXP(-rf*dT)*(p*M34+(1-p)*M35)&lt;IF(L9&lt;X,1,0),1,0)</f>
        <v>1</v>
      </c>
      <c r="M111" s="5">
        <f>IF(EXP(-rf*dT)*(p*N34+(1-p)*N35)&lt;IF(M9&lt;X,1,0),1,0)</f>
        <v>1</v>
      </c>
      <c r="N111" s="25">
        <f>IF(EXP(-rf*dT)*(p*O34+(1-p)*O35)&lt;IF(N9&lt;X,1,0),1,0)</f>
        <v>1</v>
      </c>
      <c r="O111" s="25">
        <f>IF(EXP(-rf*dT)*(p*P34+(1-p)*P35)&lt;IF(O9&lt;X,1,0),1,0)</f>
        <v>1</v>
      </c>
      <c r="P111" s="25">
        <f>IF(EXP(-rf*dT)*(p*Q34+(1-p)*Q35)&lt;IF(P9&lt;X,1,0),1,0)</f>
        <v>0</v>
      </c>
      <c r="Q111" s="25">
        <f>IF(EXP(-rf*dT)*(p*R34+(1-p)*R35)&lt;IF(Q9&lt;X,1,0),1,0)</f>
        <v>0</v>
      </c>
      <c r="R111" s="5">
        <f>IF(EXP(-rf*dT)*(p*S34+(1-p)*S35)&lt;IF(R9&lt;X,1,0),1,0)</f>
        <v>0</v>
      </c>
      <c r="S111" s="5">
        <f>IF(EXP(-rf*dT)*(p*T34+(1-p)*T35)&lt;IF(S9&lt;X,1,0),1,0)</f>
        <v>0</v>
      </c>
      <c r="T111" s="5">
        <f>IF(EXP(-rf*dT)*(p*U34+(1-p)*U35)&lt;IF(T9&lt;X,1,0),1,0)</f>
        <v>0</v>
      </c>
      <c r="U111" s="5">
        <f>IF(EXP(-rf*dT)*(p*V34+(1-p)*V35)&lt;IF(U9&lt;X,1,0),1,0)</f>
        <v>0</v>
      </c>
      <c r="V111" s="5">
        <f>IF(EXP(-rf*dT)*(p*W34+(1-p)*W35)&lt;IF(V9&lt;X,1,0),1,0)</f>
        <v>0</v>
      </c>
      <c r="W111" s="5">
        <f>IF(EXP(-rf*dT)*(p*X34+(1-p)*X35)&lt;IF(W9&lt;X,1,0),1,0)</f>
        <v>0</v>
      </c>
      <c r="X111" s="5">
        <f>IF(EXP(-rf*dT)*(p*Y34+(1-p)*Y35)&lt;IF(X9&lt;X,1,0),1,0)</f>
        <v>0</v>
      </c>
      <c r="Y111" s="5">
        <f>IF(EXP(-rf*dT)*(p*Z34+(1-p)*Z35)&lt;IF(Y9&lt;X,1,0),1,0)</f>
        <v>0</v>
      </c>
      <c r="AA111" s="4">
        <v>14.0</v>
      </c>
    </row>
    <row r="112" ht="14.25" customHeight="1">
      <c r="L112" s="5">
        <f>IF(EXP(-rf*dT)*(p*M35+(1-p)*M36)&lt;IF(L10&lt;X,1,0),1,0)</f>
        <v>1</v>
      </c>
      <c r="M112" s="5">
        <f>IF(EXP(-rf*dT)*(p*N35+(1-p)*N36)&lt;IF(M10&lt;X,1,0),1,0)</f>
        <v>1</v>
      </c>
      <c r="N112" s="5">
        <f>IF(EXP(-rf*dT)*(p*O35+(1-p)*O36)&lt;IF(N10&lt;X,1,0),1,0)</f>
        <v>1</v>
      </c>
      <c r="O112" s="5">
        <f>IF(EXP(-rf*dT)*(p*P35+(1-p)*P36)&lt;IF(O10&lt;X,1,0),1,0)</f>
        <v>1</v>
      </c>
      <c r="P112" s="25">
        <f>IF(EXP(-rf*dT)*(p*Q35+(1-p)*Q36)&lt;IF(P10&lt;X,1,0),1,0)</f>
        <v>1</v>
      </c>
      <c r="Q112" s="25">
        <f>IF(EXP(-rf*dT)*(p*R35+(1-p)*R36)&lt;IF(Q10&lt;X,1,0),1,0)</f>
        <v>1</v>
      </c>
      <c r="R112" s="25">
        <f>IF(EXP(-rf*dT)*(p*S35+(1-p)*S36)&lt;IF(R10&lt;X,1,0),1,0)</f>
        <v>0</v>
      </c>
      <c r="S112" s="25">
        <f>IF(EXP(-rf*dT)*(p*T35+(1-p)*T36)&lt;IF(S10&lt;X,1,0),1,0)</f>
        <v>0</v>
      </c>
      <c r="T112" s="5">
        <f>IF(EXP(-rf*dT)*(p*U35+(1-p)*U36)&lt;IF(T10&lt;X,1,0),1,0)</f>
        <v>0</v>
      </c>
      <c r="U112" s="5">
        <f>IF(EXP(-rf*dT)*(p*V35+(1-p)*V36)&lt;IF(U10&lt;X,1,0),1,0)</f>
        <v>0</v>
      </c>
      <c r="V112" s="5">
        <f>IF(EXP(-rf*dT)*(p*W35+(1-p)*W36)&lt;IF(V10&lt;X,1,0),1,0)</f>
        <v>0</v>
      </c>
      <c r="W112" s="5">
        <f>IF(EXP(-rf*dT)*(p*X35+(1-p)*X36)&lt;IF(W10&lt;X,1,0),1,0)</f>
        <v>0</v>
      </c>
      <c r="X112" s="5">
        <f>IF(EXP(-rf*dT)*(p*Y35+(1-p)*Y36)&lt;IF(X10&lt;X,1,0),1,0)</f>
        <v>0</v>
      </c>
      <c r="Y112" s="5">
        <f>IF(EXP(-rf*dT)*(p*Z35+(1-p)*Z36)&lt;IF(Y10&lt;X,1,0),1,0)</f>
        <v>0</v>
      </c>
      <c r="AA112" s="4">
        <v>13.0</v>
      </c>
    </row>
    <row r="113" ht="14.25" customHeight="1">
      <c r="M113" s="5">
        <f>IF(EXP(-rf*dT)*(p*N36+(1-p)*N37)&lt;IF(M11&lt;X,1,0),1,0)</f>
        <v>1</v>
      </c>
      <c r="N113" s="5">
        <f>IF(EXP(-rf*dT)*(p*O36+(1-p)*O37)&lt;IF(N11&lt;X,1,0),1,0)</f>
        <v>1</v>
      </c>
      <c r="O113" s="5">
        <f>IF(EXP(-rf*dT)*(p*P36+(1-p)*P37)&lt;IF(O11&lt;X,1,0),1,0)</f>
        <v>1</v>
      </c>
      <c r="P113" s="5">
        <f>IF(EXP(-rf*dT)*(p*Q36+(1-p)*Q37)&lt;IF(P11&lt;X,1,0),1,0)</f>
        <v>1</v>
      </c>
      <c r="Q113" s="5">
        <f>IF(EXP(-rf*dT)*(p*R36+(1-p)*R37)&lt;IF(Q11&lt;X,1,0),1,0)</f>
        <v>1</v>
      </c>
      <c r="R113" s="25">
        <f>IF(EXP(-rf*dT)*(p*S36+(1-p)*S37)&lt;IF(R11&lt;X,1,0),1,0)</f>
        <v>1</v>
      </c>
      <c r="S113" s="25">
        <f>IF(EXP(-rf*dT)*(p*T36+(1-p)*T37)&lt;IF(S11&lt;X,1,0),1,0)</f>
        <v>1</v>
      </c>
      <c r="T113" s="25">
        <f>IF(EXP(-rf*dT)*(p*U36+(1-p)*U37)&lt;IF(T11&lt;X,1,0),1,0)</f>
        <v>0</v>
      </c>
      <c r="U113" s="25">
        <f>IF(EXP(-rf*dT)*(p*V36+(1-p)*V37)&lt;IF(U11&lt;X,1,0),1,0)</f>
        <v>0</v>
      </c>
      <c r="V113" s="5">
        <f>IF(EXP(-rf*dT)*(p*W36+(1-p)*W37)&lt;IF(V11&lt;X,1,0),1,0)</f>
        <v>0</v>
      </c>
      <c r="W113" s="5">
        <f>IF(EXP(-rf*dT)*(p*X36+(1-p)*X37)&lt;IF(W11&lt;X,1,0),1,0)</f>
        <v>0</v>
      </c>
      <c r="X113" s="5">
        <f>IF(EXP(-rf*dT)*(p*Y36+(1-p)*Y37)&lt;IF(X11&lt;X,1,0),1,0)</f>
        <v>0</v>
      </c>
      <c r="Y113" s="5">
        <f>IF(EXP(-rf*dT)*(p*Z36+(1-p)*Z37)&lt;IF(Y11&lt;X,1,0),1,0)</f>
        <v>0</v>
      </c>
      <c r="AA113" s="4">
        <v>12.0</v>
      </c>
    </row>
    <row r="114" ht="14.25" customHeight="1">
      <c r="N114" s="5">
        <f>IF(EXP(-rf*dT)*(p*O37+(1-p)*O38)&lt;IF(N12&lt;X,1,0),1,0)</f>
        <v>1</v>
      </c>
      <c r="O114" s="5">
        <f>IF(EXP(-rf*dT)*(p*P37+(1-p)*P38)&lt;IF(O12&lt;X,1,0),1,0)</f>
        <v>1</v>
      </c>
      <c r="P114" s="5">
        <f>IF(EXP(-rf*dT)*(p*Q37+(1-p)*Q38)&lt;IF(P12&lt;X,1,0),1,0)</f>
        <v>1</v>
      </c>
      <c r="Q114" s="5">
        <f>IF(EXP(-rf*dT)*(p*R37+(1-p)*R38)&lt;IF(Q12&lt;X,1,0),1,0)</f>
        <v>1</v>
      </c>
      <c r="R114" s="5">
        <f>IF(EXP(-rf*dT)*(p*S37+(1-p)*S38)&lt;IF(R12&lt;X,1,0),1,0)</f>
        <v>1</v>
      </c>
      <c r="S114" s="5">
        <f>IF(EXP(-rf*dT)*(p*T37+(1-p)*T38)&lt;IF(S12&lt;X,1,0),1,0)</f>
        <v>1</v>
      </c>
      <c r="T114" s="25">
        <f>IF(EXP(-rf*dT)*(p*U37+(1-p)*U38)&lt;IF(T12&lt;X,1,0),1,0)</f>
        <v>1</v>
      </c>
      <c r="U114" s="25">
        <f>IF(EXP(-rf*dT)*(p*V37+(1-p)*V38)&lt;IF(U12&lt;X,1,0),1,0)</f>
        <v>1</v>
      </c>
      <c r="V114" s="25">
        <f>IF(EXP(-rf*dT)*(p*W37+(1-p)*W38)&lt;IF(V12&lt;X,1,0),1,0)</f>
        <v>0</v>
      </c>
      <c r="W114" s="25">
        <f>IF(EXP(-rf*dT)*(p*X37+(1-p)*X38)&lt;IF(W12&lt;X,1,0),1,0)</f>
        <v>0</v>
      </c>
      <c r="X114" s="5">
        <f>IF(EXP(-rf*dT)*(p*Y37+(1-p)*Y38)&lt;IF(X12&lt;X,1,0),1,0)</f>
        <v>0</v>
      </c>
      <c r="Y114" s="5">
        <f>IF(EXP(-rf*dT)*(p*Z37+(1-p)*Z38)&lt;IF(Y12&lt;X,1,0),1,0)</f>
        <v>0</v>
      </c>
      <c r="AA114" s="4">
        <v>11.0</v>
      </c>
    </row>
    <row r="115" ht="14.25" customHeight="1">
      <c r="O115" s="5">
        <f>IF(EXP(-rf*dT)*(p*P38+(1-p)*P39)&lt;IF(O13&lt;X,1,0),1,0)</f>
        <v>1</v>
      </c>
      <c r="P115" s="5">
        <f>IF(EXP(-rf*dT)*(p*Q38+(1-p)*Q39)&lt;IF(P13&lt;X,1,0),1,0)</f>
        <v>1</v>
      </c>
      <c r="Q115" s="5">
        <f>IF(EXP(-rf*dT)*(p*R38+(1-p)*R39)&lt;IF(Q13&lt;X,1,0),1,0)</f>
        <v>1</v>
      </c>
      <c r="R115" s="5">
        <f>IF(EXP(-rf*dT)*(p*S38+(1-p)*S39)&lt;IF(R13&lt;X,1,0),1,0)</f>
        <v>1</v>
      </c>
      <c r="S115" s="5">
        <f>IF(EXP(-rf*dT)*(p*T38+(1-p)*T39)&lt;IF(S13&lt;X,1,0),1,0)</f>
        <v>1</v>
      </c>
      <c r="T115" s="5">
        <f>IF(EXP(-rf*dT)*(p*U38+(1-p)*U39)&lt;IF(T13&lt;X,1,0),1,0)</f>
        <v>1</v>
      </c>
      <c r="U115" s="5">
        <f>IF(EXP(-rf*dT)*(p*V38+(1-p)*V39)&lt;IF(U13&lt;X,1,0),1,0)</f>
        <v>1</v>
      </c>
      <c r="V115" s="25">
        <f>IF(EXP(-rf*dT)*(p*W38+(1-p)*W39)&lt;IF(V13&lt;X,1,0),1,0)</f>
        <v>1</v>
      </c>
      <c r="W115" s="25">
        <f>IF(EXP(-rf*dT)*(p*X38+(1-p)*X39)&lt;IF(W13&lt;X,1,0),1,0)</f>
        <v>1</v>
      </c>
      <c r="X115" s="25">
        <f>IF(EXP(-rf*dT)*(p*Y38+(1-p)*Y39)&lt;IF(X13&lt;X,1,0),1,0)</f>
        <v>0</v>
      </c>
      <c r="Y115" s="25">
        <f>IF(EXP(-rf*dT)*(p*Z38+(1-p)*Z39)&lt;IF(Y13&lt;X,1,0),1,0)</f>
        <v>0</v>
      </c>
      <c r="AA115" s="4">
        <v>10.0</v>
      </c>
    </row>
    <row r="116" ht="14.25" customHeight="1">
      <c r="P116" s="5">
        <f>IF(EXP(-rf*dT)*(p*Q39+(1-p)*Q40)&lt;IF(P14&lt;X,1,0),1,0)</f>
        <v>1</v>
      </c>
      <c r="Q116" s="5">
        <f>IF(EXP(-rf*dT)*(p*R39+(1-p)*R40)&lt;IF(Q14&lt;X,1,0),1,0)</f>
        <v>1</v>
      </c>
      <c r="R116" s="5">
        <f>IF(EXP(-rf*dT)*(p*S39+(1-p)*S40)&lt;IF(R14&lt;X,1,0),1,0)</f>
        <v>1</v>
      </c>
      <c r="S116" s="5">
        <f>IF(EXP(-rf*dT)*(p*T39+(1-p)*T40)&lt;IF(S14&lt;X,1,0),1,0)</f>
        <v>1</v>
      </c>
      <c r="T116" s="5">
        <f>IF(EXP(-rf*dT)*(p*U39+(1-p)*U40)&lt;IF(T14&lt;X,1,0),1,0)</f>
        <v>1</v>
      </c>
      <c r="U116" s="5">
        <f>IF(EXP(-rf*dT)*(p*V39+(1-p)*V40)&lt;IF(U14&lt;X,1,0),1,0)</f>
        <v>1</v>
      </c>
      <c r="V116" s="5">
        <f>IF(EXP(-rf*dT)*(p*W39+(1-p)*W40)&lt;IF(V14&lt;X,1,0),1,0)</f>
        <v>1</v>
      </c>
      <c r="W116" s="5">
        <f>IF(EXP(-rf*dT)*(p*X39+(1-p)*X40)&lt;IF(W14&lt;X,1,0),1,0)</f>
        <v>1</v>
      </c>
      <c r="X116" s="25">
        <f>IF(EXP(-rf*dT)*(p*Y39+(1-p)*Y40)&lt;IF(X14&lt;X,1,0),1,0)</f>
        <v>1</v>
      </c>
      <c r="Y116" s="25">
        <f>IF(EXP(-rf*dT)*(p*Z39+(1-p)*Z40)&lt;IF(Y14&lt;X,1,0),1,0)</f>
        <v>1</v>
      </c>
      <c r="AA116" s="4">
        <v>9.0</v>
      </c>
    </row>
    <row r="117" ht="14.25" customHeight="1">
      <c r="Q117" s="5">
        <f>IF(EXP(-rf*dT)*(p*R40+(1-p)*R41)&lt;IF(Q15&lt;X,1,0),1,0)</f>
        <v>1</v>
      </c>
      <c r="R117" s="5">
        <f>IF(EXP(-rf*dT)*(p*S40+(1-p)*S41)&lt;IF(R15&lt;X,1,0),1,0)</f>
        <v>1</v>
      </c>
      <c r="S117" s="5">
        <f>IF(EXP(-rf*dT)*(p*T40+(1-p)*T41)&lt;IF(S15&lt;X,1,0),1,0)</f>
        <v>1</v>
      </c>
      <c r="T117" s="5">
        <f>IF(EXP(-rf*dT)*(p*U40+(1-p)*U41)&lt;IF(T15&lt;X,1,0),1,0)</f>
        <v>1</v>
      </c>
      <c r="U117" s="5">
        <f>IF(EXP(-rf*dT)*(p*V40+(1-p)*V41)&lt;IF(U15&lt;X,1,0),1,0)</f>
        <v>1</v>
      </c>
      <c r="V117" s="5">
        <f>IF(EXP(-rf*dT)*(p*W40+(1-p)*W41)&lt;IF(V15&lt;X,1,0),1,0)</f>
        <v>1</v>
      </c>
      <c r="W117" s="5">
        <f>IF(EXP(-rf*dT)*(p*X40+(1-p)*X41)&lt;IF(W15&lt;X,1,0),1,0)</f>
        <v>1</v>
      </c>
      <c r="X117" s="5">
        <f>IF(EXP(-rf*dT)*(p*Y40+(1-p)*Y41)&lt;IF(X15&lt;X,1,0),1,0)</f>
        <v>1</v>
      </c>
      <c r="Y117" s="5">
        <f>IF(EXP(-rf*dT)*(p*Z40+(1-p)*Z41)&lt;IF(Y15&lt;X,1,0),1,0)</f>
        <v>1</v>
      </c>
      <c r="AA117" s="4">
        <v>8.0</v>
      </c>
    </row>
    <row r="118" ht="14.25" customHeight="1">
      <c r="R118" s="5">
        <f>IF(EXP(-rf*dT)*(p*S41+(1-p)*S42)&lt;IF(R16&lt;X,1,0),1,0)</f>
        <v>1</v>
      </c>
      <c r="S118" s="5">
        <f>IF(EXP(-rf*dT)*(p*T41+(1-p)*T42)&lt;IF(S16&lt;X,1,0),1,0)</f>
        <v>1</v>
      </c>
      <c r="T118" s="5">
        <f>IF(EXP(-rf*dT)*(p*U41+(1-p)*U42)&lt;IF(T16&lt;X,1,0),1,0)</f>
        <v>1</v>
      </c>
      <c r="U118" s="5">
        <f>IF(EXP(-rf*dT)*(p*V41+(1-p)*V42)&lt;IF(U16&lt;X,1,0),1,0)</f>
        <v>1</v>
      </c>
      <c r="V118" s="5">
        <f>IF(EXP(-rf*dT)*(p*W41+(1-p)*W42)&lt;IF(V16&lt;X,1,0),1,0)</f>
        <v>1</v>
      </c>
      <c r="W118" s="5">
        <f>IF(EXP(-rf*dT)*(p*X41+(1-p)*X42)&lt;IF(W16&lt;X,1,0),1,0)</f>
        <v>1</v>
      </c>
      <c r="X118" s="5">
        <f>IF(EXP(-rf*dT)*(p*Y41+(1-p)*Y42)&lt;IF(X16&lt;X,1,0),1,0)</f>
        <v>1</v>
      </c>
      <c r="Y118" s="5">
        <f>IF(EXP(-rf*dT)*(p*Z41+(1-p)*Z42)&lt;IF(Y16&lt;X,1,0),1,0)</f>
        <v>1</v>
      </c>
      <c r="AA118" s="4">
        <v>7.0</v>
      </c>
    </row>
    <row r="119" ht="14.25" customHeight="1">
      <c r="S119" s="5">
        <f>IF(EXP(-rf*dT)*(p*T42+(1-p)*T43)&lt;IF(S17&lt;X,1,0),1,0)</f>
        <v>1</v>
      </c>
      <c r="T119" s="5">
        <f>IF(EXP(-rf*dT)*(p*U42+(1-p)*U43)&lt;IF(T17&lt;X,1,0),1,0)</f>
        <v>1</v>
      </c>
      <c r="U119" s="5">
        <f>IF(EXP(-rf*dT)*(p*V42+(1-p)*V43)&lt;IF(U17&lt;X,1,0),1,0)</f>
        <v>1</v>
      </c>
      <c r="V119" s="5">
        <f>IF(EXP(-rf*dT)*(p*W42+(1-p)*W43)&lt;IF(V17&lt;X,1,0),1,0)</f>
        <v>1</v>
      </c>
      <c r="W119" s="5">
        <f>IF(EXP(-rf*dT)*(p*X42+(1-p)*X43)&lt;IF(W17&lt;X,1,0),1,0)</f>
        <v>1</v>
      </c>
      <c r="X119" s="5">
        <f>IF(EXP(-rf*dT)*(p*Y42+(1-p)*Y43)&lt;IF(X17&lt;X,1,0),1,0)</f>
        <v>1</v>
      </c>
      <c r="Y119" s="5">
        <f>IF(EXP(-rf*dT)*(p*Z42+(1-p)*Z43)&lt;IF(Y17&lt;X,1,0),1,0)</f>
        <v>1</v>
      </c>
      <c r="AA119" s="4">
        <v>6.0</v>
      </c>
    </row>
    <row r="120" ht="14.25" customHeight="1">
      <c r="T120" s="5">
        <f>IF(EXP(-rf*dT)*(p*U43+(1-p)*U44)&lt;IF(T18&lt;X,1,0),1,0)</f>
        <v>1</v>
      </c>
      <c r="U120" s="5">
        <f>IF(EXP(-rf*dT)*(p*V43+(1-p)*V44)&lt;IF(U18&lt;X,1,0),1,0)</f>
        <v>1</v>
      </c>
      <c r="V120" s="5">
        <f>IF(EXP(-rf*dT)*(p*W43+(1-p)*W44)&lt;IF(V18&lt;X,1,0),1,0)</f>
        <v>1</v>
      </c>
      <c r="W120" s="5">
        <f>IF(EXP(-rf*dT)*(p*X43+(1-p)*X44)&lt;IF(W18&lt;X,1,0),1,0)</f>
        <v>1</v>
      </c>
      <c r="X120" s="5">
        <f>IF(EXP(-rf*dT)*(p*Y43+(1-p)*Y44)&lt;IF(X18&lt;X,1,0),1,0)</f>
        <v>1</v>
      </c>
      <c r="Y120" s="5">
        <f>IF(EXP(-rf*dT)*(p*Z43+(1-p)*Z44)&lt;IF(Y18&lt;X,1,0),1,0)</f>
        <v>1</v>
      </c>
      <c r="AA120" s="4">
        <v>5.0</v>
      </c>
    </row>
    <row r="121" ht="14.25" customHeight="1">
      <c r="U121" s="5">
        <f>IF(EXP(-rf*dT)*(p*V44+(1-p)*V45)&lt;IF(U19&lt;X,1,0),1,0)</f>
        <v>1</v>
      </c>
      <c r="V121" s="5">
        <f>IF(EXP(-rf*dT)*(p*W44+(1-p)*W45)&lt;IF(V19&lt;X,1,0),1,0)</f>
        <v>1</v>
      </c>
      <c r="W121" s="5">
        <f>IF(EXP(-rf*dT)*(p*X44+(1-p)*X45)&lt;IF(W19&lt;X,1,0),1,0)</f>
        <v>1</v>
      </c>
      <c r="X121" s="5">
        <f>IF(EXP(-rf*dT)*(p*Y44+(1-p)*Y45)&lt;IF(X19&lt;X,1,0),1,0)</f>
        <v>1</v>
      </c>
      <c r="Y121" s="5">
        <f>IF(EXP(-rf*dT)*(p*Z44+(1-p)*Z45)&lt;IF(Y19&lt;X,1,0),1,0)</f>
        <v>1</v>
      </c>
      <c r="AA121" s="4">
        <v>4.0</v>
      </c>
    </row>
    <row r="122" ht="14.25" customHeight="1">
      <c r="V122" s="5">
        <f>IF(EXP(-rf*dT)*(p*W45+(1-p)*W46)&lt;IF(V20&lt;X,1,0),1,0)</f>
        <v>1</v>
      </c>
      <c r="W122" s="5">
        <f>IF(EXP(-rf*dT)*(p*X45+(1-p)*X46)&lt;IF(W20&lt;X,1,0),1,0)</f>
        <v>1</v>
      </c>
      <c r="X122" s="5">
        <f>IF(EXP(-rf*dT)*(p*Y45+(1-p)*Y46)&lt;IF(X20&lt;X,1,0),1,0)</f>
        <v>1</v>
      </c>
      <c r="Y122" s="5">
        <f>IF(EXP(-rf*dT)*(p*Z45+(1-p)*Z46)&lt;IF(Y20&lt;X,1,0),1,0)</f>
        <v>1</v>
      </c>
      <c r="AA122" s="4">
        <v>3.0</v>
      </c>
    </row>
    <row r="123" ht="14.25" customHeight="1">
      <c r="W123" s="5">
        <f>IF(EXP(-rf*dT)*(p*X46+(1-p)*X47)&lt;IF(W21&lt;X,1,0),1,0)</f>
        <v>1</v>
      </c>
      <c r="X123" s="5">
        <f>IF(EXP(-rf*dT)*(p*Y46+(1-p)*Y47)&lt;IF(X21&lt;X,1,0),1,0)</f>
        <v>1</v>
      </c>
      <c r="Y123" s="5">
        <f>IF(EXP(-rf*dT)*(p*Z46+(1-p)*Z47)&lt;IF(Y21&lt;X,1,0),1,0)</f>
        <v>1</v>
      </c>
      <c r="AA123" s="4">
        <v>2.0</v>
      </c>
    </row>
    <row r="124" ht="14.25" customHeight="1">
      <c r="X124" s="5">
        <f>IF(EXP(-rf*dT)*(p*Y47+(1-p)*Y48)&lt;IF(X22&lt;X,1,0),1,0)</f>
        <v>1</v>
      </c>
      <c r="Y124" s="5">
        <f>IF(EXP(-rf*dT)*(p*Z47+(1-p)*Z48)&lt;IF(Y22&lt;X,1,0),1,0)</f>
        <v>1</v>
      </c>
      <c r="AA124" s="4">
        <v>1.0</v>
      </c>
    </row>
    <row r="125" ht="14.25" customHeight="1">
      <c r="Y125" s="5">
        <f>IF(EXP(-rf*dT)*(p*Z48+(1-p)*Z49)&lt;IF(Y23&lt;X,1,0),1,0)</f>
        <v>1</v>
      </c>
      <c r="AA125" s="4">
        <v>0.0</v>
      </c>
    </row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