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Plan" sheetId="1" r:id="rId4"/>
    <sheet state="visible" name="Team capacity" sheetId="2" r:id="rId5"/>
    <sheet state="visible" name="Defect Log" sheetId="3" r:id="rId6"/>
  </sheets>
  <definedNames>
    <definedName hidden="1" localSheetId="2" name="Z_E722A242_03C8_472A_A053_EFB3281192B8_.wvu.FilterData">'Defect Log'!$A$1:$H$56</definedName>
  </definedNames>
  <calcPr/>
  <customWorkbookViews>
    <customWorkbookView activeSheetId="0" maximized="1" windowHeight="0" windowWidth="0" guid="{E722A242-03C8-472A-A053-EFB3281192B8}" name="Filter 1"/>
  </customWorkbookViews>
  <extLst>
    <ext uri="GoogleSheetsCustomDataVersion2">
      <go:sheetsCustomData xmlns:go="http://customooxmlschemas.google.com/" r:id="rId7" roundtripDataChecksum="kRRECKGBVmmsKLuaPd/my+Srfp8L/z0nVhdOhgXWBQE="/>
    </ext>
  </extLst>
</workbook>
</file>

<file path=xl/sharedStrings.xml><?xml version="1.0" encoding="utf-8"?>
<sst xmlns="http://schemas.openxmlformats.org/spreadsheetml/2006/main" count="170" uniqueCount="103">
  <si>
    <t>&lt;</t>
  </si>
  <si>
    <t>Monitoring</t>
  </si>
  <si>
    <t>ID</t>
  </si>
  <si>
    <t xml:space="preserve">Task </t>
  </si>
  <si>
    <t>Progress</t>
  </si>
  <si>
    <t>Fase</t>
  </si>
  <si>
    <t>Assigned person</t>
  </si>
  <si>
    <t>APs</t>
  </si>
  <si>
    <t xml:space="preserve">accumulated APs </t>
  </si>
  <si>
    <t>Planned value</t>
  </si>
  <si>
    <t>Accumulated planned value</t>
  </si>
  <si>
    <t>Estimated cost (minutes)</t>
  </si>
  <si>
    <t>Accumulated estimated cost</t>
  </si>
  <si>
    <t>Planned due date</t>
  </si>
  <si>
    <t>Earned APs</t>
  </si>
  <si>
    <t>Accumulated earned APs</t>
  </si>
  <si>
    <t>Cumulative earned value</t>
  </si>
  <si>
    <t>APs in revision</t>
  </si>
  <si>
    <t xml:space="preserve">Accumulated APs in revision </t>
  </si>
  <si>
    <t>Accumulated value under review</t>
  </si>
  <si>
    <t>Real cost (mins)</t>
  </si>
  <si>
    <t>Accumulated real cost</t>
  </si>
  <si>
    <t>Actual end date</t>
  </si>
  <si>
    <t>Stage 1</t>
  </si>
  <si>
    <t>Iteration 1</t>
  </si>
  <si>
    <t>T3</t>
  </si>
  <si>
    <t>Create database</t>
  </si>
  <si>
    <t>Complete</t>
  </si>
  <si>
    <t>diseño</t>
  </si>
  <si>
    <t>David</t>
  </si>
  <si>
    <t>Architecture test</t>
  </si>
  <si>
    <t>documentación</t>
  </si>
  <si>
    <t>Create repository</t>
  </si>
  <si>
    <t>Technology stack selection</t>
  </si>
  <si>
    <t>Architecture diagram</t>
  </si>
  <si>
    <t>Aps</t>
  </si>
  <si>
    <t>Valor</t>
  </si>
  <si>
    <t>Deployment diagram</t>
  </si>
  <si>
    <t>Project configuration</t>
  </si>
  <si>
    <t>Architecture configuration</t>
  </si>
  <si>
    <t>analisis</t>
  </si>
  <si>
    <t>T1</t>
  </si>
  <si>
    <t>Iteration 2</t>
  </si>
  <si>
    <t>Log in</t>
  </si>
  <si>
    <t>In progress</t>
  </si>
  <si>
    <t>Implementación</t>
  </si>
  <si>
    <t>Browse products</t>
  </si>
  <si>
    <t>See specific product</t>
  </si>
  <si>
    <t>Create admin</t>
  </si>
  <si>
    <t>Log out</t>
  </si>
  <si>
    <t>Iteration 3</t>
  </si>
  <si>
    <t>Create product</t>
  </si>
  <si>
    <t>Upcoming</t>
  </si>
  <si>
    <t>Browse report</t>
  </si>
  <si>
    <t>Delete product</t>
  </si>
  <si>
    <t>FT1</t>
  </si>
  <si>
    <t>Browse admin</t>
  </si>
  <si>
    <t>Delete admin</t>
  </si>
  <si>
    <t>Update product</t>
  </si>
  <si>
    <t>Update admin</t>
  </si>
  <si>
    <t>FT2</t>
  </si>
  <si>
    <t>FT3</t>
  </si>
  <si>
    <t>Member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</si>
  <si>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</si>
  <si>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</si>
  <si>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</si>
  <si>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</si>
  <si>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</si>
  <si>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</si>
  <si>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</si>
  <si>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</si>
  <si>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50% of team capacity</t>
  </si>
  <si>
    <t>Defect name</t>
  </si>
  <si>
    <t>Cost in minutes</t>
  </si>
  <si>
    <t>Severity</t>
  </si>
  <si>
    <t>Injection fase</t>
  </si>
  <si>
    <t>Detection fase</t>
  </si>
  <si>
    <t>Kind</t>
  </si>
  <si>
    <t>Status</t>
  </si>
  <si>
    <t>Injection</t>
  </si>
  <si>
    <t>Detection</t>
  </si>
  <si>
    <t>Delete comments in Spanish</t>
  </si>
  <si>
    <t>Cosmetic</t>
  </si>
  <si>
    <t>Implementation</t>
  </si>
  <si>
    <t>UI</t>
  </si>
  <si>
    <t>To do</t>
  </si>
  <si>
    <t>Analisi</t>
  </si>
  <si>
    <t>Connection failure with the database</t>
  </si>
  <si>
    <t>Urgent</t>
  </si>
  <si>
    <t>Segurity</t>
  </si>
  <si>
    <t>Done</t>
  </si>
  <si>
    <t>Design</t>
  </si>
  <si>
    <t>Database outage</t>
  </si>
  <si>
    <t>Emergency</t>
  </si>
  <si>
    <t>Data</t>
  </si>
  <si>
    <t>Outdated version for creating React application</t>
  </si>
  <si>
    <t>Version</t>
  </si>
  <si>
    <t>Failed connection with Auth0</t>
  </si>
  <si>
    <t>Necessary</t>
  </si>
  <si>
    <t>Test</t>
  </si>
  <si>
    <t>Failures with React context for product and admin user hooks</t>
  </si>
  <si>
    <t>Bug</t>
  </si>
  <si>
    <t>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</si>
</sst>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-yyyy"/>
    <numFmt numFmtId="165" formatCode="yyyy-mm-dd"/>
    <numFmt numFmtId="166" formatCode="mm/dd/yyyy"/>
    <numFmt numFmtId="167" formatCode="0.0"/>
    <numFmt numFmtId="168" formatCode="d/M/yyyy"/>
    <numFmt numFmtId="169" formatCode="M/d/yyyy"/>
  </numFmts>
  <fonts count="12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Inconsolata"/>
    </font>
    <font>
      <color theme="1"/>
      <name val="Montserrat"/>
    </font>
    <font>
      <sz val="11.0"/>
      <color theme="1"/>
      <name val="Inconsolata"/>
    </font>
    <font>
      <b/>
      <color theme="0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Inconsolata"/>
    </font>
    <font>
      <color theme="1"/>
      <name val="Times New Roman"/>
    </font>
    <font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D9E6FC"/>
        <bgColor rgb="FFD9E6F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2" fillId="4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2" numFmtId="164" xfId="0" applyAlignment="1" applyBorder="1" applyFont="1" applyNumberFormat="1">
      <alignment vertical="bottom"/>
    </xf>
    <xf borderId="1" fillId="4" fontId="2" numFmtId="0" xfId="0" applyAlignment="1" applyBorder="1" applyFont="1">
      <alignment horizontal="center" shrinkToFit="0" vertical="bottom" wrapText="1"/>
    </xf>
    <xf borderId="1" fillId="4" fontId="2" numFmtId="165" xfId="0" applyAlignment="1" applyBorder="1" applyFont="1" applyNumberFormat="1">
      <alignment horizontal="right" shrinkToFit="0" vertical="bottom" wrapText="1"/>
    </xf>
    <xf borderId="3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horizontal="right" shrinkToFit="0" vertical="bottom" wrapText="1"/>
    </xf>
    <xf borderId="0" fillId="5" fontId="3" numFmtId="10" xfId="0" applyAlignment="1" applyFont="1" applyNumberFormat="1">
      <alignment horizontal="right" shrinkToFit="0" vertical="bottom" wrapText="1"/>
    </xf>
    <xf borderId="0" fillId="5" fontId="2" numFmtId="0" xfId="0" applyAlignment="1" applyFont="1">
      <alignment shrinkToFit="0" vertical="bottom" wrapText="1"/>
    </xf>
    <xf borderId="0" fillId="5" fontId="3" numFmtId="4" xfId="0" applyAlignment="1" applyFont="1" applyNumberFormat="1">
      <alignment horizontal="right" shrinkToFit="0" vertical="bottom" wrapText="1"/>
    </xf>
    <xf borderId="3" fillId="6" fontId="2" numFmtId="0" xfId="0" applyAlignment="1" applyBorder="1" applyFill="1" applyFont="1">
      <alignment horizontal="center" shrinkToFit="0" vertical="bottom" wrapText="1"/>
    </xf>
    <xf borderId="1" fillId="7" fontId="4" numFmtId="0" xfId="0" applyAlignment="1" applyBorder="1" applyFill="1" applyFont="1">
      <alignment horizontal="center" readingOrder="0" vertical="bottom"/>
    </xf>
    <xf borderId="0" fillId="8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9" fontId="5" numFmtId="4" xfId="0" applyAlignment="1" applyFill="1" applyFont="1" applyNumberFormat="1">
      <alignment horizontal="right" shrinkToFit="0" vertical="bottom" wrapText="1"/>
    </xf>
    <xf borderId="0" fillId="0" fontId="2" numFmtId="10" xfId="0" applyFont="1" applyNumberFormat="1"/>
    <xf borderId="0" fillId="0" fontId="2" numFmtId="166" xfId="0" applyAlignment="1" applyFont="1" applyNumberFormat="1">
      <alignment readingOrder="0" shrinkToFit="0" vertical="bottom" wrapText="1"/>
    </xf>
    <xf borderId="0" fillId="9" fontId="5" numFmtId="0" xfId="0" applyAlignment="1" applyFont="1">
      <alignment horizontal="right" shrinkToFit="0" vertical="bottom" wrapText="1"/>
    </xf>
    <xf borderId="0" fillId="9" fontId="5" numFmtId="10" xfId="0" applyAlignment="1" applyFont="1" applyNumberFormat="1">
      <alignment horizontal="right" shrinkToFit="0" vertical="bottom" wrapText="1"/>
    </xf>
    <xf borderId="0" fillId="10" fontId="2" numFmtId="164" xfId="0" applyAlignment="1" applyFill="1" applyFont="1" applyNumberForma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7" xfId="0" applyFont="1" applyNumberFormat="1"/>
    <xf borderId="1" fillId="11" fontId="6" numFmtId="0" xfId="0" applyBorder="1" applyFill="1" applyFont="1"/>
    <xf borderId="1" fillId="11" fontId="6" numFmtId="0" xfId="0" applyAlignment="1" applyBorder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borderId="1" fillId="0" fontId="7" numFmtId="0" xfId="0" applyAlignment="1" applyBorder="1" applyFont="1">
      <alignment horizontal="center"/>
    </xf>
    <xf borderId="1" fillId="0" fontId="2" numFmtId="167" xfId="0" applyBorder="1" applyFont="1" applyNumberFormat="1"/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5" numFmtId="4" xfId="0" applyAlignment="1" applyFont="1" applyNumberFormat="1">
      <alignment horizontal="right" shrinkToFit="0" vertical="bottom" wrapText="1"/>
    </xf>
    <xf borderId="0" fillId="0" fontId="2" numFmtId="168" xfId="0" applyAlignment="1" applyFont="1" applyNumberForma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10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shrinkToFit="0" vertical="bottom" wrapText="1"/>
    </xf>
    <xf borderId="1" fillId="0" fontId="2" numFmtId="167" xfId="0" applyAlignment="1" applyBorder="1" applyFont="1" applyNumberFormat="1">
      <alignment shrinkToFit="0" wrapText="1"/>
    </xf>
    <xf borderId="0" fillId="0" fontId="2" numFmtId="169" xfId="0" applyAlignment="1" applyFont="1" applyNumberFormat="1">
      <alignment readingOrder="0" shrinkToFit="0" vertical="bottom" wrapText="1"/>
    </xf>
    <xf borderId="0" fillId="10" fontId="2" numFmtId="164" xfId="0" applyAlignment="1" applyFont="1" applyNumberFormat="1">
      <alignment shrinkToFit="0" vertical="bottom" wrapText="1"/>
    </xf>
    <xf borderId="1" fillId="0" fontId="7" numFmtId="0" xfId="0" applyAlignment="1" applyBorder="1" applyFont="1">
      <alignment horizontal="center" readingOrder="0"/>
    </xf>
    <xf borderId="1" fillId="0" fontId="2" numFmtId="167" xfId="0" applyAlignment="1" applyBorder="1" applyFont="1" applyNumberFormat="1">
      <alignment readingOrder="0" shrinkToFit="0" wrapText="1"/>
    </xf>
    <xf borderId="4" fillId="7" fontId="4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0" fontId="8" numFmtId="164" xfId="0" applyFont="1" applyNumberFormat="1"/>
    <xf borderId="0" fillId="0" fontId="8" numFmtId="0" xfId="0" applyFont="1"/>
    <xf borderId="0" fillId="0" fontId="2" numFmtId="169" xfId="0" applyAlignment="1" applyFont="1" applyNumberFormat="1">
      <alignment readingOrder="0"/>
    </xf>
    <xf borderId="0" fillId="0" fontId="2" numFmtId="164" xfId="0" applyFont="1" applyNumberFormat="1"/>
    <xf borderId="0" fillId="0" fontId="2" numFmtId="4" xfId="0" applyFont="1" applyNumberFormat="1"/>
    <xf borderId="0" fillId="0" fontId="2" numFmtId="168" xfId="0" applyFont="1" applyNumberFormat="1"/>
    <xf borderId="0" fillId="9" fontId="9" numFmtId="0" xfId="0" applyFont="1"/>
    <xf borderId="1" fillId="2" fontId="1" numFmtId="0" xfId="0" applyAlignment="1" applyBorder="1" applyFont="1">
      <alignment horizontal="center" readingOrder="0" shrinkToFit="0" vertical="bottom" wrapText="1"/>
    </xf>
    <xf borderId="4" fillId="2" fontId="1" numFmtId="0" xfId="0" applyAlignment="1" applyBorder="1" applyFont="1">
      <alignment horizontal="center" readingOrder="0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6" fontId="2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6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9" fontId="5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1" fillId="11" fontId="6" numFmtId="0" xfId="0" applyAlignment="1" applyBorder="1" applyFont="1">
      <alignment vertical="bottom"/>
    </xf>
    <xf borderId="1" fillId="11" fontId="1" numFmtId="0" xfId="0" applyAlignment="1" applyBorder="1" applyFont="1">
      <alignment readingOrder="0" vertical="center"/>
    </xf>
    <xf borderId="1" fillId="11" fontId="1" numFmtId="0" xfId="0" applyAlignment="1" applyBorder="1" applyFont="1">
      <alignment horizontal="center" readingOrder="0" shrinkToFit="0" vertical="center" wrapText="1"/>
    </xf>
    <xf borderId="1" fillId="11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top"/>
    </xf>
    <xf borderId="0" fillId="0" fontId="10" numFmtId="0" xfId="0" applyAlignment="1" applyFont="1">
      <alignment readingOrder="0" vertical="top"/>
    </xf>
    <xf borderId="1" fillId="9" fontId="2" numFmtId="1" xfId="0" applyAlignment="1" applyBorder="1" applyFont="1" applyNumberFormat="1">
      <alignment horizontal="right" vertical="bottom"/>
    </xf>
    <xf borderId="1" fillId="12" fontId="11" numFmtId="0" xfId="0" applyAlignment="1" applyBorder="1" applyFill="1" applyFont="1">
      <alignment readingOrder="0" vertical="bottom"/>
    </xf>
    <xf borderId="1" fillId="9" fontId="2" numFmtId="0" xfId="0" applyAlignment="1" applyBorder="1" applyFont="1">
      <alignment horizontal="right" readingOrder="0" vertical="bottom"/>
    </xf>
    <xf borderId="1" fillId="9" fontId="2" numFmtId="0" xfId="0" applyAlignment="1" applyBorder="1" applyFont="1">
      <alignment readingOrder="0"/>
    </xf>
    <xf borderId="1" fillId="9" fontId="2" numFmtId="0" xfId="0" applyAlignment="1" applyBorder="1" applyFont="1">
      <alignment readingOrder="0" vertical="bottom"/>
    </xf>
    <xf borderId="1" fillId="0" fontId="2" numFmtId="0" xfId="0" applyBorder="1" applyFont="1"/>
    <xf borderId="1" fillId="12" fontId="2" numFmtId="0" xfId="0" applyAlignment="1" applyBorder="1" applyFont="1">
      <alignment readingOrder="0"/>
    </xf>
    <xf borderId="0" fillId="0" fontId="2" numFmtId="0" xfId="0" applyAlignment="1" applyFont="1">
      <alignment readingOrder="0" vertical="bottom"/>
    </xf>
    <xf borderId="0" fillId="0" fontId="10" numFmtId="0" xfId="0" applyAlignment="1" applyFont="1">
      <alignment horizontal="right" vertical="top"/>
    </xf>
    <xf borderId="1" fillId="9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1" fillId="12" fontId="2" numFmtId="0" xfId="0" applyBorder="1" applyFont="1"/>
    <xf borderId="1" fillId="12" fontId="11" numFmtId="0" xfId="0" applyAlignment="1" applyBorder="1" applyFont="1">
      <alignment readingOrder="0" shrinkToFit="0" vertical="bottom" wrapText="1"/>
    </xf>
    <xf borderId="1" fillId="9" fontId="11" numFmtId="0" xfId="0" applyAlignment="1" applyBorder="1" applyFont="1">
      <alignment readingOrder="0" vertical="bottom"/>
    </xf>
    <xf borderId="1" fillId="9" fontId="11" numFmtId="0" xfId="0" applyAlignment="1" applyBorder="1" applyFont="1">
      <alignment vertical="bottom"/>
    </xf>
    <xf borderId="1" fillId="9" fontId="2" numFmtId="0" xfId="0" applyBorder="1" applyFont="1"/>
    <xf borderId="1" fillId="9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horizontal="right" vertical="bottom"/>
    </xf>
    <xf borderId="1" fillId="0" fontId="11" numFmtId="0" xfId="0" applyBorder="1" applyFont="1"/>
    <xf borderId="1" fillId="0" fontId="11" numFmtId="0" xfId="0" applyAlignment="1" applyBorder="1" applyFont="1">
      <alignment shrinkToFit="0" wrapText="1"/>
    </xf>
    <xf borderId="1" fillId="0" fontId="11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CDDDE"/>
          <bgColor rgb="FFDCDDD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Injection y Detection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Injection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Log'!$K$2:$K$7</c:f>
            </c:strRef>
          </c:cat>
          <c:val>
            <c:numRef>
              <c:f>'Defect Log'!$L$2:$L$7</c:f>
              <c:numCache/>
            </c:numRef>
          </c:val>
        </c:ser>
        <c:ser>
          <c:idx val="1"/>
          <c:order val="1"/>
          <c:tx>
            <c:v>Detection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Log'!$K$2:$K$7</c:f>
            </c:strRef>
          </c:cat>
          <c:val>
            <c:numRef>
              <c:f>'Defect Log'!$M$2:$M$7</c:f>
              <c:numCache/>
            </c:numRef>
          </c:val>
        </c:ser>
        <c:axId val="1677495843"/>
        <c:axId val="1930717068"/>
      </c:barChart>
      <c:catAx>
        <c:axId val="1677495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0717068"/>
      </c:catAx>
      <c:valAx>
        <c:axId val="193071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74958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6</xdr:row>
      <xdr:rowOff>171450</xdr:rowOff>
    </xdr:from>
    <xdr:ext cx="5715000" cy="3533775"/>
    <xdr:graphicFrame>
      <xdr:nvGraphicFramePr>
        <xdr:cNvPr id="37694457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26</xdr:row>
      <xdr:rowOff>152400</xdr:rowOff>
    </xdr:from>
    <xdr:ext cx="5715000" cy="3533775"/>
    <xdr:pic>
      <xdr:nvPicPr>
        <xdr:cNvPr id="2080564567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46</xdr:row>
      <xdr:rowOff>66675</xdr:rowOff>
    </xdr:from>
    <xdr:ext cx="5715000" cy="3533775"/>
    <xdr:pic>
      <xdr:nvPicPr>
        <xdr:cNvPr id="196289618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0.38"/>
    <col customWidth="1" min="2" max="2" width="41.13"/>
    <col customWidth="1" min="4" max="4" width="15.13"/>
    <col customWidth="1" min="5" max="5" width="11.75"/>
    <col customWidth="1" min="8" max="10" width="11.75"/>
    <col customWidth="1" min="11" max="11" width="11.63"/>
    <col customWidth="1" min="19" max="19" width="11.0"/>
    <col customWidth="1" min="23" max="23" width="13.63"/>
    <col customWidth="1" min="25" max="25" width="5.88"/>
    <col customWidth="1" min="26" max="26" width="6.75"/>
    <col customWidth="1" min="27" max="28" width="6.38"/>
    <col customWidth="1" min="29" max="29" width="11.38"/>
    <col customWidth="1" min="30" max="30" width="3.88"/>
    <col customWidth="1" min="32" max="32" width="4.25"/>
  </cols>
  <sheetData>
    <row r="1" ht="15.75" customHeight="1">
      <c r="A1" s="1"/>
      <c r="B1" s="1"/>
      <c r="C1" s="1" t="s">
        <v>0</v>
      </c>
      <c r="M1" s="2" t="s">
        <v>1</v>
      </c>
      <c r="V1" s="3"/>
      <c r="W1" s="3"/>
      <c r="AB1" s="4"/>
      <c r="AC1" s="4"/>
      <c r="AD1" s="4"/>
      <c r="AE1" s="4"/>
      <c r="AF1" s="4"/>
      <c r="AG1" s="4"/>
      <c r="AL1" s="4"/>
      <c r="AM1" s="4"/>
      <c r="AN1" s="4"/>
      <c r="AO1" s="4"/>
    </row>
    <row r="2" ht="39.0" customHeight="1">
      <c r="A2" s="5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3"/>
      <c r="W2" s="3"/>
      <c r="AB2" s="4"/>
      <c r="AC2" s="4"/>
      <c r="AD2" s="4"/>
      <c r="AE2" s="4"/>
      <c r="AF2" s="4"/>
      <c r="AG2" s="4"/>
      <c r="AL2" s="4"/>
      <c r="AM2" s="4"/>
      <c r="AN2" s="4"/>
      <c r="AO2" s="4"/>
    </row>
    <row r="3" ht="15.75" customHeight="1">
      <c r="A3" s="9"/>
      <c r="B3" s="10" t="s">
        <v>23</v>
      </c>
      <c r="C3" s="11"/>
      <c r="D3" s="11"/>
      <c r="E3" s="12"/>
      <c r="F3" s="13"/>
      <c r="G3" s="12"/>
      <c r="H3" s="12"/>
      <c r="I3" s="12"/>
      <c r="J3" s="12"/>
      <c r="K3" s="12"/>
      <c r="L3" s="14"/>
      <c r="M3" s="12"/>
      <c r="N3" s="12"/>
      <c r="O3" s="12"/>
      <c r="P3" s="12"/>
      <c r="Q3" s="12"/>
      <c r="R3" s="12"/>
      <c r="S3" s="12"/>
      <c r="T3" s="12"/>
      <c r="U3" s="12"/>
      <c r="V3" s="4"/>
      <c r="W3" s="4"/>
      <c r="AB3" s="4"/>
      <c r="AC3" s="4"/>
      <c r="AD3" s="4"/>
      <c r="AE3" s="4"/>
      <c r="AF3" s="4"/>
      <c r="AG3" s="4"/>
      <c r="AH3" s="3"/>
      <c r="AI3" s="3"/>
      <c r="AJ3" s="3"/>
      <c r="AK3" s="3"/>
      <c r="AL3" s="4"/>
      <c r="AM3" s="4"/>
      <c r="AN3" s="4"/>
      <c r="AO3" s="4"/>
    </row>
    <row r="4" ht="15.75" customHeight="1">
      <c r="A4" s="15"/>
      <c r="B4" s="16" t="s">
        <v>24</v>
      </c>
      <c r="C4" s="17"/>
      <c r="D4" s="17"/>
      <c r="E4" s="18"/>
      <c r="F4" s="19"/>
      <c r="G4" s="20">
        <v>0.0</v>
      </c>
      <c r="H4" s="18"/>
      <c r="I4" s="18">
        <v>0.0</v>
      </c>
      <c r="J4" s="18"/>
      <c r="K4" s="20">
        <v>0.0</v>
      </c>
      <c r="L4" s="19"/>
      <c r="M4" s="18"/>
      <c r="N4" s="20">
        <v>0.0</v>
      </c>
      <c r="O4" s="20"/>
      <c r="P4" s="18"/>
      <c r="Q4" s="20">
        <v>0.0</v>
      </c>
      <c r="R4" s="20"/>
      <c r="S4" s="18"/>
      <c r="T4" s="20">
        <v>0.0</v>
      </c>
      <c r="U4" s="19"/>
      <c r="V4" s="4"/>
      <c r="W4" s="4"/>
      <c r="AB4" s="4"/>
      <c r="AC4" s="4"/>
      <c r="AD4" s="4"/>
      <c r="AE4" s="4"/>
      <c r="AF4" s="4"/>
      <c r="AG4" s="4"/>
      <c r="AH4" s="3"/>
      <c r="AI4" s="3"/>
      <c r="AJ4" s="3"/>
      <c r="AK4" s="3"/>
      <c r="AL4" s="4"/>
      <c r="AM4" s="4"/>
      <c r="AN4" s="4"/>
      <c r="AO4" s="4"/>
    </row>
    <row r="5" ht="15.75" customHeight="1">
      <c r="A5" s="21" t="s">
        <v>25</v>
      </c>
      <c r="B5" s="22" t="s">
        <v>26</v>
      </c>
      <c r="C5" s="23" t="s">
        <v>27</v>
      </c>
      <c r="D5" s="24" t="s">
        <v>28</v>
      </c>
      <c r="E5" s="24" t="s">
        <v>29</v>
      </c>
      <c r="F5" s="25">
        <v>3.0</v>
      </c>
      <c r="G5" s="26">
        <f t="shared" ref="G5:G12" si="1">G4+F5</f>
        <v>3</v>
      </c>
      <c r="H5" s="27">
        <f t="shared" ref="H5:H12" si="2">F5/$G$12</f>
        <v>0.09677419355</v>
      </c>
      <c r="I5" s="27">
        <f t="shared" ref="I5:I12" si="3">I4+H5</f>
        <v>0.09677419355</v>
      </c>
      <c r="J5" s="26">
        <f t="shared" ref="J5:J12" si="4">IF(F5=1,$Z$10,IF(F5=2,$Z$11,IF(F5=3,$Z$12,IF(F5=5,$Z$13,IF(F5=8,$Z$14,$Z$15)))))</f>
        <v>770</v>
      </c>
      <c r="K5" s="26">
        <f t="shared" ref="K5:K12" si="5">K4+J5</f>
        <v>770</v>
      </c>
      <c r="L5" s="28">
        <v>45104.0</v>
      </c>
      <c r="M5" s="29">
        <f t="shared" ref="M5:M12" si="6">IF(C5="Complete",F5,0)</f>
        <v>3</v>
      </c>
      <c r="N5" s="26">
        <f t="shared" ref="N5:N12" si="7">N4+M5</f>
        <v>3</v>
      </c>
      <c r="O5" s="30">
        <f t="shared" ref="O5:O12" si="8">M5/$G$12</f>
        <v>0.09677419355</v>
      </c>
      <c r="P5" s="29">
        <f t="shared" ref="P5:P12" si="9">IF(C5="Complete",F5,IF(C5="Review",F5,0))</f>
        <v>3</v>
      </c>
      <c r="Q5" s="26">
        <f t="shared" ref="Q5:Q12" si="10">Q4+P5</f>
        <v>3</v>
      </c>
      <c r="R5" s="30">
        <f t="shared" ref="R5:R12" si="11">Q5/$G$12</f>
        <v>0.09677419355</v>
      </c>
      <c r="S5" s="29"/>
      <c r="T5" s="26">
        <f t="shared" ref="T5:T12" si="12">T4+S5</f>
        <v>0</v>
      </c>
      <c r="U5" s="31">
        <v>45104.0</v>
      </c>
      <c r="V5" s="4"/>
      <c r="AB5" s="4"/>
      <c r="AC5" s="4"/>
      <c r="AD5" s="4"/>
      <c r="AE5" s="4"/>
      <c r="AF5" s="4"/>
      <c r="AK5" s="4"/>
      <c r="AL5" s="4"/>
      <c r="AM5" s="4"/>
      <c r="AN5" s="4"/>
      <c r="AO5" s="4"/>
    </row>
    <row r="6" ht="15.75" customHeight="1">
      <c r="A6" s="21">
        <v>11.0</v>
      </c>
      <c r="B6" s="22" t="s">
        <v>30</v>
      </c>
      <c r="C6" s="23" t="s">
        <v>27</v>
      </c>
      <c r="D6" s="24" t="s">
        <v>31</v>
      </c>
      <c r="E6" s="24" t="s">
        <v>29</v>
      </c>
      <c r="F6" s="32">
        <v>5.0</v>
      </c>
      <c r="G6" s="26">
        <f t="shared" si="1"/>
        <v>8</v>
      </c>
      <c r="H6" s="27">
        <f t="shared" si="2"/>
        <v>0.1612903226</v>
      </c>
      <c r="I6" s="27">
        <f t="shared" si="3"/>
        <v>0.2580645161</v>
      </c>
      <c r="J6" s="26">
        <f t="shared" si="4"/>
        <v>908</v>
      </c>
      <c r="K6" s="26">
        <f t="shared" si="5"/>
        <v>1678</v>
      </c>
      <c r="L6" s="28">
        <v>45104.0</v>
      </c>
      <c r="M6" s="29">
        <f t="shared" si="6"/>
        <v>5</v>
      </c>
      <c r="N6" s="26">
        <f t="shared" si="7"/>
        <v>8</v>
      </c>
      <c r="O6" s="30">
        <f t="shared" si="8"/>
        <v>0.1612903226</v>
      </c>
      <c r="P6" s="29">
        <f t="shared" si="9"/>
        <v>5</v>
      </c>
      <c r="Q6" s="26">
        <f t="shared" si="10"/>
        <v>8</v>
      </c>
      <c r="R6" s="30">
        <f t="shared" si="11"/>
        <v>0.2580645161</v>
      </c>
      <c r="S6" s="29"/>
      <c r="T6" s="26">
        <f t="shared" si="12"/>
        <v>0</v>
      </c>
      <c r="U6" s="31">
        <v>45105.0</v>
      </c>
      <c r="V6" s="4"/>
      <c r="AB6" s="4"/>
      <c r="AC6" s="4"/>
      <c r="AD6" s="4"/>
      <c r="AE6" s="4"/>
      <c r="AF6" s="4"/>
      <c r="AG6" s="4"/>
      <c r="AL6" s="4"/>
      <c r="AM6" s="4"/>
      <c r="AN6" s="4"/>
      <c r="AO6" s="4"/>
    </row>
    <row r="7" ht="15.75" customHeight="1">
      <c r="A7" s="21">
        <v>13.0</v>
      </c>
      <c r="B7" s="22" t="s">
        <v>32</v>
      </c>
      <c r="C7" s="23" t="s">
        <v>27</v>
      </c>
      <c r="D7" s="24" t="s">
        <v>31</v>
      </c>
      <c r="E7" s="24" t="s">
        <v>29</v>
      </c>
      <c r="F7" s="32">
        <v>1.0</v>
      </c>
      <c r="G7" s="26">
        <f t="shared" si="1"/>
        <v>9</v>
      </c>
      <c r="H7" s="27">
        <f t="shared" si="2"/>
        <v>0.03225806452</v>
      </c>
      <c r="I7" s="27">
        <f t="shared" si="3"/>
        <v>0.2903225806</v>
      </c>
      <c r="J7" s="26">
        <f t="shared" si="4"/>
        <v>120</v>
      </c>
      <c r="K7" s="26">
        <f t="shared" si="5"/>
        <v>1798</v>
      </c>
      <c r="L7" s="28">
        <v>45104.0</v>
      </c>
      <c r="M7" s="29">
        <f t="shared" si="6"/>
        <v>1</v>
      </c>
      <c r="N7" s="26">
        <f t="shared" si="7"/>
        <v>9</v>
      </c>
      <c r="O7" s="30">
        <f t="shared" si="8"/>
        <v>0.03225806452</v>
      </c>
      <c r="P7" s="29">
        <f t="shared" si="9"/>
        <v>1</v>
      </c>
      <c r="Q7" s="26">
        <f t="shared" si="10"/>
        <v>9</v>
      </c>
      <c r="R7" s="30">
        <f t="shared" si="11"/>
        <v>0.2903225806</v>
      </c>
      <c r="S7" s="3"/>
      <c r="T7" s="26">
        <f t="shared" si="12"/>
        <v>0</v>
      </c>
      <c r="U7" s="31">
        <v>45104.0</v>
      </c>
      <c r="V7" s="4"/>
      <c r="W7" s="4"/>
      <c r="AB7" s="4"/>
      <c r="AC7" s="4"/>
      <c r="AD7" s="4"/>
      <c r="AE7" s="4"/>
      <c r="AF7" s="4"/>
      <c r="AG7" s="4"/>
      <c r="AL7" s="4"/>
      <c r="AM7" s="4"/>
      <c r="AN7" s="4"/>
      <c r="AO7" s="4"/>
    </row>
    <row r="8" ht="15.75" customHeight="1">
      <c r="A8" s="21">
        <v>6.0</v>
      </c>
      <c r="B8" s="22" t="s">
        <v>33</v>
      </c>
      <c r="C8" s="23" t="s">
        <v>27</v>
      </c>
      <c r="D8" s="24" t="s">
        <v>31</v>
      </c>
      <c r="E8" s="24" t="s">
        <v>29</v>
      </c>
      <c r="F8" s="32">
        <v>3.0</v>
      </c>
      <c r="G8" s="26">
        <f t="shared" si="1"/>
        <v>12</v>
      </c>
      <c r="H8" s="27">
        <f t="shared" si="2"/>
        <v>0.09677419355</v>
      </c>
      <c r="I8" s="27">
        <f t="shared" si="3"/>
        <v>0.3870967742</v>
      </c>
      <c r="J8" s="26">
        <f t="shared" si="4"/>
        <v>770</v>
      </c>
      <c r="K8" s="26">
        <f t="shared" si="5"/>
        <v>2568</v>
      </c>
      <c r="L8" s="28">
        <v>45104.0</v>
      </c>
      <c r="M8" s="29">
        <f t="shared" si="6"/>
        <v>3</v>
      </c>
      <c r="N8" s="26">
        <f t="shared" si="7"/>
        <v>12</v>
      </c>
      <c r="O8" s="30">
        <f t="shared" si="8"/>
        <v>0.09677419355</v>
      </c>
      <c r="P8" s="29">
        <f t="shared" si="9"/>
        <v>3</v>
      </c>
      <c r="Q8" s="26">
        <f t="shared" si="10"/>
        <v>12</v>
      </c>
      <c r="R8" s="30">
        <f t="shared" si="11"/>
        <v>0.3870967742</v>
      </c>
      <c r="S8" s="29"/>
      <c r="T8" s="26">
        <f t="shared" si="12"/>
        <v>0</v>
      </c>
      <c r="U8" s="31">
        <v>45104.0</v>
      </c>
      <c r="V8" s="4"/>
      <c r="W8" s="4"/>
      <c r="Y8" s="3"/>
      <c r="Z8" s="33"/>
      <c r="AA8" s="33"/>
      <c r="AB8" s="33"/>
      <c r="AC8" s="33"/>
      <c r="AD8" s="4"/>
      <c r="AE8" s="4"/>
      <c r="AF8" s="4"/>
      <c r="AK8" s="4"/>
      <c r="AL8" s="4"/>
      <c r="AM8" s="4"/>
      <c r="AN8" s="4"/>
      <c r="AO8" s="4"/>
    </row>
    <row r="9" ht="15.75" customHeight="1">
      <c r="A9" s="21">
        <v>1.0</v>
      </c>
      <c r="B9" s="22" t="s">
        <v>34</v>
      </c>
      <c r="C9" s="23" t="s">
        <v>27</v>
      </c>
      <c r="D9" s="24" t="s">
        <v>31</v>
      </c>
      <c r="E9" s="24" t="s">
        <v>29</v>
      </c>
      <c r="F9" s="32">
        <v>2.0</v>
      </c>
      <c r="G9" s="26">
        <f t="shared" si="1"/>
        <v>14</v>
      </c>
      <c r="H9" s="27">
        <f t="shared" si="2"/>
        <v>0.06451612903</v>
      </c>
      <c r="I9" s="27">
        <f t="shared" si="3"/>
        <v>0.4516129032</v>
      </c>
      <c r="J9" s="26">
        <f t="shared" si="4"/>
        <v>410</v>
      </c>
      <c r="K9" s="26">
        <f t="shared" si="5"/>
        <v>2978</v>
      </c>
      <c r="L9" s="28">
        <v>45104.0</v>
      </c>
      <c r="M9" s="29">
        <f t="shared" si="6"/>
        <v>2</v>
      </c>
      <c r="N9" s="26">
        <f t="shared" si="7"/>
        <v>14</v>
      </c>
      <c r="O9" s="30">
        <f t="shared" si="8"/>
        <v>0.06451612903</v>
      </c>
      <c r="P9" s="29">
        <f t="shared" si="9"/>
        <v>2</v>
      </c>
      <c r="Q9" s="26">
        <f t="shared" si="10"/>
        <v>14</v>
      </c>
      <c r="R9" s="30">
        <f t="shared" si="11"/>
        <v>0.4516129032</v>
      </c>
      <c r="S9" s="29"/>
      <c r="T9" s="26">
        <f t="shared" si="12"/>
        <v>0</v>
      </c>
      <c r="U9" s="31">
        <v>45104.0</v>
      </c>
      <c r="V9" s="4"/>
      <c r="W9" s="4"/>
      <c r="Y9" s="34" t="s">
        <v>35</v>
      </c>
      <c r="Z9" s="35" t="s">
        <v>36</v>
      </c>
      <c r="AA9" s="36"/>
      <c r="AB9" s="37"/>
      <c r="AD9" s="4"/>
      <c r="AE9" s="4"/>
      <c r="AF9" s="4"/>
      <c r="AG9" s="4"/>
      <c r="AH9" s="3"/>
      <c r="AI9" s="3"/>
      <c r="AJ9" s="3"/>
      <c r="AK9" s="3"/>
      <c r="AL9" s="4"/>
      <c r="AM9" s="4"/>
      <c r="AN9" s="4"/>
      <c r="AO9" s="4"/>
    </row>
    <row r="10" ht="15.75" customHeight="1">
      <c r="A10" s="21">
        <v>3.0</v>
      </c>
      <c r="B10" s="22" t="s">
        <v>37</v>
      </c>
      <c r="C10" s="23" t="s">
        <v>27</v>
      </c>
      <c r="D10" s="24" t="s">
        <v>31</v>
      </c>
      <c r="E10" s="24" t="s">
        <v>29</v>
      </c>
      <c r="F10" s="32">
        <v>1.0</v>
      </c>
      <c r="G10" s="26">
        <f t="shared" si="1"/>
        <v>15</v>
      </c>
      <c r="H10" s="27">
        <f t="shared" si="2"/>
        <v>0.03225806452</v>
      </c>
      <c r="I10" s="27">
        <f t="shared" si="3"/>
        <v>0.4838709677</v>
      </c>
      <c r="J10" s="26">
        <f t="shared" si="4"/>
        <v>120</v>
      </c>
      <c r="K10" s="26">
        <f t="shared" si="5"/>
        <v>3098</v>
      </c>
      <c r="L10" s="28">
        <v>45104.0</v>
      </c>
      <c r="M10" s="29">
        <f t="shared" si="6"/>
        <v>1</v>
      </c>
      <c r="N10" s="26">
        <f t="shared" si="7"/>
        <v>15</v>
      </c>
      <c r="O10" s="30">
        <f t="shared" si="8"/>
        <v>0.03225806452</v>
      </c>
      <c r="P10" s="29">
        <f t="shared" si="9"/>
        <v>1</v>
      </c>
      <c r="Q10" s="26">
        <f t="shared" si="10"/>
        <v>15</v>
      </c>
      <c r="R10" s="30">
        <f t="shared" si="11"/>
        <v>0.4838709677</v>
      </c>
      <c r="S10" s="29"/>
      <c r="T10" s="26">
        <f t="shared" si="12"/>
        <v>0</v>
      </c>
      <c r="U10" s="31">
        <v>45105.0</v>
      </c>
      <c r="V10" s="4"/>
      <c r="W10" s="4"/>
      <c r="Y10" s="38">
        <v>1.0</v>
      </c>
      <c r="Z10" s="39">
        <v>120.0</v>
      </c>
      <c r="AA10" s="33"/>
      <c r="AB10" s="33"/>
      <c r="AD10" s="4"/>
      <c r="AE10" s="4"/>
      <c r="AF10" s="4"/>
      <c r="AG10" s="4"/>
      <c r="AH10" s="3"/>
      <c r="AI10" s="3"/>
      <c r="AJ10" s="3"/>
      <c r="AK10" s="3"/>
      <c r="AL10" s="4"/>
      <c r="AM10" s="4"/>
      <c r="AN10" s="4"/>
      <c r="AO10" s="4"/>
    </row>
    <row r="11" ht="15.75" customHeight="1">
      <c r="A11" s="21">
        <f t="shared" ref="A11:A12" si="13">SUM(A9+1)</f>
        <v>2</v>
      </c>
      <c r="B11" s="22" t="s">
        <v>38</v>
      </c>
      <c r="C11" s="23" t="s">
        <v>27</v>
      </c>
      <c r="D11" s="24" t="s">
        <v>28</v>
      </c>
      <c r="E11" s="24" t="s">
        <v>29</v>
      </c>
      <c r="F11" s="32">
        <v>8.0</v>
      </c>
      <c r="G11" s="26">
        <f t="shared" si="1"/>
        <v>23</v>
      </c>
      <c r="H11" s="27">
        <f t="shared" si="2"/>
        <v>0.2580645161</v>
      </c>
      <c r="I11" s="27">
        <f t="shared" si="3"/>
        <v>0.7419354839</v>
      </c>
      <c r="J11" s="26">
        <f t="shared" si="4"/>
        <v>1470</v>
      </c>
      <c r="K11" s="26">
        <f t="shared" si="5"/>
        <v>4568</v>
      </c>
      <c r="L11" s="28">
        <v>45104.0</v>
      </c>
      <c r="M11" s="29">
        <f t="shared" si="6"/>
        <v>8</v>
      </c>
      <c r="N11" s="26">
        <f t="shared" si="7"/>
        <v>23</v>
      </c>
      <c r="O11" s="30">
        <f t="shared" si="8"/>
        <v>0.2580645161</v>
      </c>
      <c r="P11" s="29">
        <f t="shared" si="9"/>
        <v>8</v>
      </c>
      <c r="Q11" s="26">
        <f t="shared" si="10"/>
        <v>23</v>
      </c>
      <c r="R11" s="30">
        <f t="shared" si="11"/>
        <v>0.7419354839</v>
      </c>
      <c r="S11" s="29"/>
      <c r="T11" s="26">
        <f t="shared" si="12"/>
        <v>0</v>
      </c>
      <c r="U11" s="31">
        <v>45106.0</v>
      </c>
      <c r="V11" s="4"/>
      <c r="W11" s="4"/>
      <c r="Y11" s="38">
        <v>2.0</v>
      </c>
      <c r="Z11" s="39">
        <v>410.0</v>
      </c>
      <c r="AA11" s="33"/>
      <c r="AB11" s="33"/>
      <c r="AD11" s="4"/>
      <c r="AE11" s="4"/>
      <c r="AF11" s="4"/>
      <c r="AG11" s="4"/>
      <c r="AH11" s="3"/>
      <c r="AI11" s="3"/>
      <c r="AJ11" s="3"/>
      <c r="AK11" s="3"/>
      <c r="AL11" s="4"/>
      <c r="AM11" s="4"/>
      <c r="AN11" s="4"/>
      <c r="AO11" s="4"/>
    </row>
    <row r="12" ht="15.75" customHeight="1">
      <c r="A12" s="21">
        <f t="shared" si="13"/>
        <v>4</v>
      </c>
      <c r="B12" s="22" t="s">
        <v>39</v>
      </c>
      <c r="C12" s="23" t="s">
        <v>27</v>
      </c>
      <c r="D12" s="24" t="s">
        <v>40</v>
      </c>
      <c r="E12" s="24" t="s">
        <v>29</v>
      </c>
      <c r="F12" s="32">
        <v>8.0</v>
      </c>
      <c r="G12" s="26">
        <f t="shared" si="1"/>
        <v>31</v>
      </c>
      <c r="H12" s="27">
        <f t="shared" si="2"/>
        <v>0.2580645161</v>
      </c>
      <c r="I12" s="27">
        <f t="shared" si="3"/>
        <v>1</v>
      </c>
      <c r="J12" s="26">
        <f t="shared" si="4"/>
        <v>1470</v>
      </c>
      <c r="K12" s="26">
        <f t="shared" si="5"/>
        <v>6038</v>
      </c>
      <c r="L12" s="28">
        <v>45104.0</v>
      </c>
      <c r="M12" s="29">
        <f t="shared" si="6"/>
        <v>8</v>
      </c>
      <c r="N12" s="26">
        <f t="shared" si="7"/>
        <v>31</v>
      </c>
      <c r="O12" s="30">
        <f t="shared" si="8"/>
        <v>0.2580645161</v>
      </c>
      <c r="P12" s="29">
        <f t="shared" si="9"/>
        <v>8</v>
      </c>
      <c r="Q12" s="26">
        <f t="shared" si="10"/>
        <v>31</v>
      </c>
      <c r="R12" s="30">
        <f t="shared" si="11"/>
        <v>1</v>
      </c>
      <c r="S12" s="29"/>
      <c r="T12" s="26">
        <f t="shared" si="12"/>
        <v>0</v>
      </c>
      <c r="U12" s="31">
        <v>45106.0</v>
      </c>
      <c r="V12" s="4"/>
      <c r="W12" s="4"/>
      <c r="Y12" s="38">
        <v>3.0</v>
      </c>
      <c r="Z12" s="39">
        <v>770.0</v>
      </c>
      <c r="AA12" s="33"/>
      <c r="AB12" s="33"/>
      <c r="AD12" s="4"/>
      <c r="AE12" s="4"/>
      <c r="AF12" s="4"/>
      <c r="AG12" s="4"/>
      <c r="AL12" s="4"/>
      <c r="AM12" s="4"/>
      <c r="AN12" s="4"/>
      <c r="AO12" s="4"/>
    </row>
    <row r="13" ht="15.75" customHeight="1">
      <c r="A13" s="21">
        <f>SUM(A12+1)</f>
        <v>5</v>
      </c>
      <c r="C13" s="40"/>
      <c r="D13" s="3"/>
      <c r="E13" s="24"/>
      <c r="F13" s="41">
        <f>SUM(F5:F12)</f>
        <v>31</v>
      </c>
      <c r="G13" s="42"/>
      <c r="H13" s="27"/>
      <c r="I13" s="27"/>
      <c r="J13" s="26"/>
      <c r="K13" s="42"/>
      <c r="L13" s="43"/>
      <c r="M13" s="44"/>
      <c r="N13" s="42"/>
      <c r="O13" s="45"/>
      <c r="P13" s="44"/>
      <c r="Q13" s="42"/>
      <c r="R13" s="45"/>
      <c r="S13" s="44"/>
      <c r="T13" s="42"/>
      <c r="U13" s="46"/>
      <c r="V13" s="4"/>
      <c r="W13" s="4"/>
      <c r="Y13" s="38">
        <v>5.0</v>
      </c>
      <c r="Z13" s="39">
        <v>908.0</v>
      </c>
      <c r="AA13" s="33"/>
      <c r="AB13" s="33"/>
      <c r="AD13" s="4"/>
      <c r="AE13" s="4"/>
      <c r="AF13" s="4"/>
      <c r="AG13" s="3"/>
      <c r="AH13" s="3"/>
      <c r="AI13" s="3"/>
      <c r="AK13" s="4"/>
      <c r="AL13" s="4"/>
      <c r="AM13" s="4"/>
      <c r="AN13" s="4"/>
      <c r="AO13" s="4"/>
    </row>
    <row r="14" ht="15.75" customHeight="1">
      <c r="A14" s="21" t="s">
        <v>41</v>
      </c>
      <c r="B14" s="16" t="s">
        <v>42</v>
      </c>
      <c r="C14" s="16"/>
      <c r="D14" s="16"/>
      <c r="E14" s="16"/>
      <c r="F14" s="16"/>
      <c r="G14" s="20">
        <v>0.0</v>
      </c>
      <c r="H14" s="16"/>
      <c r="I14" s="18">
        <v>0.0</v>
      </c>
      <c r="J14" s="16"/>
      <c r="K14" s="20">
        <v>0.0</v>
      </c>
      <c r="L14" s="16"/>
      <c r="M14" s="16"/>
      <c r="N14" s="20">
        <v>0.0</v>
      </c>
      <c r="O14" s="16"/>
      <c r="P14" s="16"/>
      <c r="Q14" s="20">
        <v>0.0</v>
      </c>
      <c r="R14" s="16"/>
      <c r="S14" s="16"/>
      <c r="T14" s="20">
        <v>0.0</v>
      </c>
      <c r="U14" s="16"/>
      <c r="V14" s="4"/>
      <c r="Y14" s="38">
        <v>8.0</v>
      </c>
      <c r="Z14" s="47">
        <v>1470.0</v>
      </c>
      <c r="AB14" s="4"/>
      <c r="AD14" s="4"/>
      <c r="AE14" s="4"/>
      <c r="AF14" s="4"/>
      <c r="AK14" s="4"/>
      <c r="AL14" s="4"/>
      <c r="AM14" s="4"/>
      <c r="AN14" s="4"/>
      <c r="AO14" s="4"/>
    </row>
    <row r="15" ht="15.75" customHeight="1">
      <c r="A15" s="21">
        <v>8.0</v>
      </c>
      <c r="B15" s="22" t="s">
        <v>43</v>
      </c>
      <c r="C15" s="23" t="s">
        <v>44</v>
      </c>
      <c r="D15" s="24" t="s">
        <v>45</v>
      </c>
      <c r="E15" s="24" t="s">
        <v>29</v>
      </c>
      <c r="F15" s="32">
        <v>8.0</v>
      </c>
      <c r="G15" s="26">
        <f t="shared" ref="G15:G19" si="14">G14+F15</f>
        <v>8</v>
      </c>
      <c r="H15" s="27">
        <f t="shared" ref="H15:H19" si="15">F15/$G$19</f>
        <v>0.275862069</v>
      </c>
      <c r="I15" s="27">
        <f t="shared" ref="I15:I19" si="16">I14+H15</f>
        <v>0.275862069</v>
      </c>
      <c r="J15" s="26">
        <f t="shared" ref="J15:J19" si="17">IF(F15=1,$Z$10,IF(F15=2,$Z$11,IF(F15=3,$Z$12,IF(F15=5,$Z$13,IF(F15=8,$Z$14,$Z$15)))))</f>
        <v>1470</v>
      </c>
      <c r="K15" s="26">
        <f t="shared" ref="K15:K19" si="18">K14+J15</f>
        <v>1470</v>
      </c>
      <c r="L15" s="48">
        <v>45107.0</v>
      </c>
      <c r="M15" s="29">
        <f t="shared" ref="M15:M19" si="19">IF(C15="Complete",F15,0)</f>
        <v>0</v>
      </c>
      <c r="N15" s="26">
        <f t="shared" ref="N15:N19" si="20">N14+M15</f>
        <v>0</v>
      </c>
      <c r="O15" s="30">
        <f t="shared" ref="O15:O19" si="21">M15/$G$19</f>
        <v>0</v>
      </c>
      <c r="P15" s="29">
        <f t="shared" ref="P15:P19" si="22">IF(C15="Complete",F15,IF(C15="Review",F15,0))</f>
        <v>0</v>
      </c>
      <c r="Q15" s="26">
        <f t="shared" ref="Q15:Q19" si="23">Q14+P15</f>
        <v>0</v>
      </c>
      <c r="R15" s="30">
        <f t="shared" ref="R15:R19" si="24">Q15/$G$19</f>
        <v>0</v>
      </c>
      <c r="S15" s="29"/>
      <c r="T15" s="26">
        <f t="shared" ref="T15:T19" si="25">T14+S15</f>
        <v>0</v>
      </c>
      <c r="U15" s="49"/>
      <c r="V15" s="4"/>
      <c r="W15" s="4"/>
      <c r="Y15" s="50">
        <v>13.0</v>
      </c>
      <c r="Z15" s="51">
        <v>2370.0</v>
      </c>
      <c r="AA15" s="33"/>
      <c r="AB15" s="33"/>
      <c r="AD15" s="4"/>
      <c r="AE15" s="4"/>
      <c r="AF15" s="4"/>
      <c r="AK15" s="4"/>
      <c r="AL15" s="4"/>
      <c r="AM15" s="4"/>
      <c r="AN15" s="4"/>
      <c r="AO15" s="4"/>
    </row>
    <row r="16" ht="15.75" customHeight="1">
      <c r="A16" s="21">
        <v>7.0</v>
      </c>
      <c r="B16" s="22" t="s">
        <v>46</v>
      </c>
      <c r="C16" s="23" t="s">
        <v>44</v>
      </c>
      <c r="D16" s="24" t="s">
        <v>40</v>
      </c>
      <c r="E16" s="24" t="s">
        <v>29</v>
      </c>
      <c r="F16" s="25">
        <v>5.0</v>
      </c>
      <c r="G16" s="26">
        <f t="shared" si="14"/>
        <v>13</v>
      </c>
      <c r="H16" s="27">
        <f t="shared" si="15"/>
        <v>0.1724137931</v>
      </c>
      <c r="I16" s="27">
        <f t="shared" si="16"/>
        <v>0.4482758621</v>
      </c>
      <c r="J16" s="26">
        <f t="shared" si="17"/>
        <v>908</v>
      </c>
      <c r="K16" s="26">
        <f t="shared" si="18"/>
        <v>2378</v>
      </c>
      <c r="L16" s="48">
        <v>45107.0</v>
      </c>
      <c r="M16" s="29">
        <f t="shared" si="19"/>
        <v>0</v>
      </c>
      <c r="N16" s="26">
        <f t="shared" si="20"/>
        <v>0</v>
      </c>
      <c r="O16" s="30">
        <f t="shared" si="21"/>
        <v>0</v>
      </c>
      <c r="P16" s="29">
        <f t="shared" si="22"/>
        <v>0</v>
      </c>
      <c r="Q16" s="26">
        <f t="shared" si="23"/>
        <v>0</v>
      </c>
      <c r="R16" s="30">
        <f t="shared" si="24"/>
        <v>0</v>
      </c>
      <c r="S16" s="3"/>
      <c r="T16" s="26">
        <f t="shared" si="25"/>
        <v>0</v>
      </c>
      <c r="U16" s="49"/>
      <c r="V16" s="4"/>
      <c r="W16" s="4"/>
      <c r="Y16" s="3"/>
      <c r="Z16" s="33"/>
      <c r="AA16" s="33"/>
      <c r="AB16" s="33"/>
      <c r="AC16" s="33"/>
      <c r="AD16" s="4"/>
      <c r="AE16" s="4"/>
      <c r="AF16" s="4"/>
      <c r="AK16" s="4"/>
      <c r="AL16" s="4"/>
      <c r="AM16" s="4"/>
      <c r="AN16" s="4"/>
      <c r="AO16" s="4"/>
    </row>
    <row r="17" ht="15.75" customHeight="1">
      <c r="A17" s="21">
        <v>9.0</v>
      </c>
      <c r="B17" s="52" t="s">
        <v>47</v>
      </c>
      <c r="C17" s="23" t="s">
        <v>44</v>
      </c>
      <c r="D17" s="24" t="s">
        <v>40</v>
      </c>
      <c r="E17" s="24" t="s">
        <v>29</v>
      </c>
      <c r="F17" s="53">
        <v>8.0</v>
      </c>
      <c r="G17" s="26">
        <f t="shared" si="14"/>
        <v>21</v>
      </c>
      <c r="H17" s="27">
        <f t="shared" si="15"/>
        <v>0.275862069</v>
      </c>
      <c r="I17" s="27">
        <f t="shared" si="16"/>
        <v>0.724137931</v>
      </c>
      <c r="J17" s="26">
        <f t="shared" si="17"/>
        <v>1470</v>
      </c>
      <c r="K17" s="26">
        <f t="shared" si="18"/>
        <v>3848</v>
      </c>
      <c r="L17" s="48">
        <v>45107.0</v>
      </c>
      <c r="M17" s="29">
        <f t="shared" si="19"/>
        <v>0</v>
      </c>
      <c r="N17" s="26">
        <f t="shared" si="20"/>
        <v>0</v>
      </c>
      <c r="O17" s="30">
        <f t="shared" si="21"/>
        <v>0</v>
      </c>
      <c r="P17" s="29">
        <f t="shared" si="22"/>
        <v>0</v>
      </c>
      <c r="Q17" s="26">
        <f t="shared" si="23"/>
        <v>0</v>
      </c>
      <c r="R17" s="30">
        <f t="shared" si="24"/>
        <v>0</v>
      </c>
      <c r="S17" s="44"/>
      <c r="T17" s="26">
        <f t="shared" si="25"/>
        <v>0</v>
      </c>
      <c r="U17" s="54"/>
      <c r="V17" s="4"/>
      <c r="W17" s="4"/>
      <c r="AB17" s="4"/>
      <c r="AC17" s="4"/>
      <c r="AD17" s="4"/>
      <c r="AE17" s="4"/>
      <c r="AF17" s="4"/>
      <c r="AK17" s="4"/>
      <c r="AL17" s="4"/>
      <c r="AM17" s="4"/>
      <c r="AN17" s="4"/>
      <c r="AO17" s="4"/>
    </row>
    <row r="18" ht="15.75" customHeight="1">
      <c r="A18" s="21">
        <v>10.0</v>
      </c>
      <c r="B18" s="22" t="s">
        <v>48</v>
      </c>
      <c r="C18" s="23" t="s">
        <v>44</v>
      </c>
      <c r="D18" s="24" t="s">
        <v>45</v>
      </c>
      <c r="E18" s="24" t="s">
        <v>29</v>
      </c>
      <c r="F18" s="32">
        <v>3.0</v>
      </c>
      <c r="G18" s="26">
        <f t="shared" si="14"/>
        <v>24</v>
      </c>
      <c r="H18" s="27">
        <f t="shared" si="15"/>
        <v>0.1034482759</v>
      </c>
      <c r="I18" s="27">
        <f t="shared" si="16"/>
        <v>0.8275862069</v>
      </c>
      <c r="J18" s="26">
        <f t="shared" si="17"/>
        <v>770</v>
      </c>
      <c r="K18" s="26">
        <f t="shared" si="18"/>
        <v>4618</v>
      </c>
      <c r="L18" s="48">
        <v>45107.0</v>
      </c>
      <c r="M18" s="29">
        <f t="shared" si="19"/>
        <v>0</v>
      </c>
      <c r="N18" s="26">
        <f t="shared" si="20"/>
        <v>0</v>
      </c>
      <c r="O18" s="30">
        <f t="shared" si="21"/>
        <v>0</v>
      </c>
      <c r="P18" s="29">
        <f t="shared" si="22"/>
        <v>0</v>
      </c>
      <c r="Q18" s="26">
        <f t="shared" si="23"/>
        <v>0</v>
      </c>
      <c r="R18" s="30">
        <f t="shared" si="24"/>
        <v>0</v>
      </c>
      <c r="S18" s="44"/>
      <c r="T18" s="26">
        <f t="shared" si="25"/>
        <v>0</v>
      </c>
      <c r="U18" s="54"/>
      <c r="V18" s="4"/>
      <c r="AB18" s="4"/>
      <c r="AC18" s="4"/>
      <c r="AD18" s="4"/>
      <c r="AE18" s="4"/>
      <c r="AF18" s="4"/>
      <c r="AG18" s="4"/>
      <c r="AL18" s="4"/>
      <c r="AM18" s="4"/>
      <c r="AN18" s="4"/>
      <c r="AO18" s="4"/>
    </row>
    <row r="19" ht="15.75" customHeight="1">
      <c r="A19" s="21">
        <v>12.0</v>
      </c>
      <c r="B19" s="22" t="s">
        <v>49</v>
      </c>
      <c r="C19" s="23" t="s">
        <v>44</v>
      </c>
      <c r="D19" s="24" t="s">
        <v>40</v>
      </c>
      <c r="E19" s="24" t="s">
        <v>29</v>
      </c>
      <c r="F19" s="32">
        <v>5.0</v>
      </c>
      <c r="G19" s="26">
        <f t="shared" si="14"/>
        <v>29</v>
      </c>
      <c r="H19" s="27">
        <f t="shared" si="15"/>
        <v>0.1724137931</v>
      </c>
      <c r="I19" s="27">
        <f t="shared" si="16"/>
        <v>1</v>
      </c>
      <c r="J19" s="26">
        <f t="shared" si="17"/>
        <v>908</v>
      </c>
      <c r="K19" s="26">
        <f t="shared" si="18"/>
        <v>5526</v>
      </c>
      <c r="L19" s="48">
        <v>45107.0</v>
      </c>
      <c r="M19" s="29">
        <f t="shared" si="19"/>
        <v>0</v>
      </c>
      <c r="N19" s="26">
        <f t="shared" si="20"/>
        <v>0</v>
      </c>
      <c r="O19" s="30">
        <f t="shared" si="21"/>
        <v>0</v>
      </c>
      <c r="P19" s="29">
        <f t="shared" si="22"/>
        <v>0</v>
      </c>
      <c r="Q19" s="26">
        <f t="shared" si="23"/>
        <v>0</v>
      </c>
      <c r="R19" s="30">
        <f t="shared" si="24"/>
        <v>0</v>
      </c>
      <c r="S19" s="44"/>
      <c r="T19" s="26">
        <f t="shared" si="25"/>
        <v>0</v>
      </c>
      <c r="U19" s="54"/>
      <c r="V19" s="4"/>
      <c r="W19" s="4"/>
      <c r="AB19" s="4"/>
      <c r="AC19" s="4"/>
      <c r="AD19" s="4"/>
      <c r="AE19" s="4"/>
      <c r="AF19" s="4"/>
      <c r="AG19" s="4"/>
      <c r="AL19" s="4"/>
      <c r="AM19" s="4"/>
      <c r="AN19" s="4"/>
      <c r="AO19" s="4"/>
    </row>
    <row r="20" ht="15.75" customHeight="1">
      <c r="A20" s="21"/>
      <c r="C20" s="55"/>
      <c r="D20" s="3"/>
      <c r="E20" s="24"/>
      <c r="F20" s="3">
        <f>SUM(F15:F19)</f>
        <v>29</v>
      </c>
      <c r="G20" s="42"/>
      <c r="H20" s="27"/>
      <c r="I20" s="27"/>
      <c r="J20" s="26"/>
      <c r="K20" s="42"/>
      <c r="L20" s="43"/>
      <c r="M20" s="44"/>
      <c r="N20" s="42"/>
      <c r="O20" s="45"/>
      <c r="P20" s="44"/>
      <c r="Q20" s="42"/>
      <c r="R20" s="45"/>
      <c r="S20" s="44"/>
      <c r="T20" s="42"/>
      <c r="U20" s="54"/>
      <c r="V20" s="4"/>
      <c r="W20" s="4"/>
      <c r="AB20" s="4"/>
      <c r="AC20" s="4"/>
      <c r="AD20" s="4"/>
      <c r="AE20" s="4"/>
      <c r="AF20" s="4"/>
      <c r="AG20" s="4"/>
      <c r="AL20" s="4"/>
      <c r="AM20" s="4"/>
      <c r="AN20" s="4"/>
      <c r="AO20" s="4"/>
    </row>
    <row r="21" ht="15.75" customHeight="1">
      <c r="A21" s="21">
        <f>SUM(A7+1)</f>
        <v>14</v>
      </c>
      <c r="B21" s="16" t="s">
        <v>50</v>
      </c>
      <c r="C21" s="16"/>
      <c r="D21" s="16"/>
      <c r="E21" s="16"/>
      <c r="F21" s="16"/>
      <c r="G21" s="20">
        <v>0.0</v>
      </c>
      <c r="H21" s="16"/>
      <c r="I21" s="18">
        <v>0.0</v>
      </c>
      <c r="J21" s="16"/>
      <c r="K21" s="20">
        <v>0.0</v>
      </c>
      <c r="L21" s="16"/>
      <c r="M21" s="16"/>
      <c r="N21" s="20">
        <v>0.0</v>
      </c>
      <c r="O21" s="16"/>
      <c r="P21" s="16"/>
      <c r="Q21" s="20">
        <v>0.0</v>
      </c>
      <c r="R21" s="16"/>
      <c r="S21" s="16"/>
      <c r="T21" s="20">
        <v>0.0</v>
      </c>
      <c r="U21" s="16"/>
      <c r="V21" s="4"/>
      <c r="W21" s="4"/>
      <c r="AB21" s="4"/>
      <c r="AC21" s="4"/>
      <c r="AD21" s="4"/>
      <c r="AE21" s="4"/>
      <c r="AF21" s="4"/>
      <c r="AG21" s="4"/>
      <c r="AL21" s="4"/>
      <c r="AM21" s="4"/>
      <c r="AN21" s="4"/>
      <c r="AO21" s="4"/>
    </row>
    <row r="22" ht="15.75" customHeight="1">
      <c r="A22" s="21">
        <f>SUM(A21+1)</f>
        <v>15</v>
      </c>
      <c r="B22" s="22" t="s">
        <v>51</v>
      </c>
      <c r="C22" s="23" t="s">
        <v>52</v>
      </c>
      <c r="D22" s="3"/>
      <c r="E22" s="24" t="s">
        <v>29</v>
      </c>
      <c r="F22" s="25">
        <v>3.0</v>
      </c>
      <c r="G22" s="26">
        <f t="shared" ref="G22:G28" si="26">F22+G21</f>
        <v>3</v>
      </c>
      <c r="H22" s="27">
        <f t="shared" ref="H22:H28" si="27">F22/$G$28</f>
        <v>0.08108108108</v>
      </c>
      <c r="I22" s="27">
        <f t="shared" ref="I22:I28" si="28">H22+I21</f>
        <v>0.08108108108</v>
      </c>
      <c r="J22" s="26">
        <f t="shared" ref="J22:J28" si="29">IF(F22=1,$Z$10,IF(F22=2,$Z$11,IF(F22=3,$Z$12,IF(F22=5,$Z$13,IF(F22=8,$Z$14,$Z$15)))))</f>
        <v>770</v>
      </c>
      <c r="K22" s="26">
        <f t="shared" ref="K22:K28" si="30">J22+K21</f>
        <v>770</v>
      </c>
      <c r="L22" s="56">
        <v>45111.0</v>
      </c>
      <c r="M22" s="29">
        <f t="shared" ref="M22:M28" si="31">IF(C22="Complete",F22,0)</f>
        <v>0</v>
      </c>
      <c r="N22" s="26">
        <f t="shared" ref="N22:N28" si="32">M22+N21</f>
        <v>0</v>
      </c>
      <c r="O22" s="30">
        <f t="shared" ref="O22:O28" si="33">N22/$G$28</f>
        <v>0</v>
      </c>
      <c r="P22" s="29">
        <f t="shared" ref="P22:P28" si="34">IF(C22="Complete",F22,IF(C22="Review",F22,0))</f>
        <v>0</v>
      </c>
      <c r="Q22" s="26">
        <f t="shared" ref="Q22:Q28" si="35">P22+Q21</f>
        <v>0</v>
      </c>
      <c r="R22" s="30">
        <f t="shared" ref="R22:R28" si="36">Q22/$G$28</f>
        <v>0</v>
      </c>
      <c r="S22" s="3"/>
      <c r="T22" s="26">
        <f t="shared" ref="T22:T28" si="37">S22+T21</f>
        <v>0</v>
      </c>
      <c r="U22" s="57"/>
      <c r="V22" s="4"/>
      <c r="W22" s="4"/>
      <c r="AB22" s="4"/>
      <c r="AC22" s="4"/>
      <c r="AD22" s="4"/>
      <c r="AE22" s="4"/>
      <c r="AF22" s="4"/>
      <c r="AG22" s="4"/>
      <c r="AL22" s="4"/>
      <c r="AM22" s="4"/>
      <c r="AN22" s="4"/>
      <c r="AO22" s="4"/>
    </row>
    <row r="23" ht="15.75" customHeight="1">
      <c r="A23" s="21">
        <f>SUM(A26+1)</f>
        <v>17</v>
      </c>
      <c r="B23" s="22" t="s">
        <v>53</v>
      </c>
      <c r="C23" s="23" t="s">
        <v>52</v>
      </c>
      <c r="D23" s="3"/>
      <c r="E23" s="24" t="s">
        <v>29</v>
      </c>
      <c r="F23" s="25">
        <v>5.0</v>
      </c>
      <c r="G23" s="26">
        <f t="shared" si="26"/>
        <v>8</v>
      </c>
      <c r="H23" s="27">
        <f t="shared" si="27"/>
        <v>0.1351351351</v>
      </c>
      <c r="I23" s="27">
        <f t="shared" si="28"/>
        <v>0.2162162162</v>
      </c>
      <c r="J23" s="26">
        <f t="shared" si="29"/>
        <v>908</v>
      </c>
      <c r="K23" s="26">
        <f t="shared" si="30"/>
        <v>1678</v>
      </c>
      <c r="L23" s="56">
        <v>45111.0</v>
      </c>
      <c r="M23" s="29">
        <f t="shared" si="31"/>
        <v>0</v>
      </c>
      <c r="N23" s="26">
        <f t="shared" si="32"/>
        <v>0</v>
      </c>
      <c r="O23" s="30">
        <f t="shared" si="33"/>
        <v>0</v>
      </c>
      <c r="P23" s="29">
        <f t="shared" si="34"/>
        <v>0</v>
      </c>
      <c r="Q23" s="26">
        <f t="shared" si="35"/>
        <v>0</v>
      </c>
      <c r="R23" s="30">
        <f t="shared" si="36"/>
        <v>0</v>
      </c>
      <c r="S23" s="3"/>
      <c r="T23" s="26">
        <f t="shared" si="37"/>
        <v>0</v>
      </c>
      <c r="U23" s="57"/>
      <c r="V23" s="4"/>
      <c r="W23" s="4"/>
      <c r="AB23" s="4"/>
      <c r="AC23" s="4"/>
      <c r="AD23" s="4"/>
      <c r="AE23" s="4"/>
      <c r="AF23" s="4"/>
      <c r="AG23" s="4"/>
      <c r="AL23" s="4"/>
      <c r="AM23" s="4"/>
      <c r="AN23" s="4"/>
      <c r="AO23" s="4"/>
    </row>
    <row r="24" ht="15.75" customHeight="1">
      <c r="A24" s="21">
        <f>SUM(A23+1)</f>
        <v>18</v>
      </c>
      <c r="B24" s="22" t="s">
        <v>54</v>
      </c>
      <c r="C24" s="23" t="s">
        <v>52</v>
      </c>
      <c r="D24" s="3"/>
      <c r="E24" s="24" t="s">
        <v>29</v>
      </c>
      <c r="F24" s="25">
        <v>3.0</v>
      </c>
      <c r="G24" s="26">
        <f t="shared" si="26"/>
        <v>11</v>
      </c>
      <c r="H24" s="27">
        <f t="shared" si="27"/>
        <v>0.08108108108</v>
      </c>
      <c r="I24" s="27">
        <f t="shared" si="28"/>
        <v>0.2972972973</v>
      </c>
      <c r="J24" s="26">
        <f t="shared" si="29"/>
        <v>770</v>
      </c>
      <c r="K24" s="26">
        <f t="shared" si="30"/>
        <v>2448</v>
      </c>
      <c r="L24" s="56">
        <v>45111.0</v>
      </c>
      <c r="M24" s="29">
        <f t="shared" si="31"/>
        <v>0</v>
      </c>
      <c r="N24" s="26">
        <f t="shared" si="32"/>
        <v>0</v>
      </c>
      <c r="O24" s="30">
        <f t="shared" si="33"/>
        <v>0</v>
      </c>
      <c r="P24" s="29">
        <f t="shared" si="34"/>
        <v>0</v>
      </c>
      <c r="Q24" s="26">
        <f t="shared" si="35"/>
        <v>0</v>
      </c>
      <c r="R24" s="30">
        <f t="shared" si="36"/>
        <v>0</v>
      </c>
      <c r="S24" s="3"/>
      <c r="T24" s="26">
        <f t="shared" si="37"/>
        <v>0</v>
      </c>
      <c r="U24" s="57"/>
      <c r="V24" s="4"/>
      <c r="W24" s="4"/>
      <c r="AB24" s="4"/>
      <c r="AC24" s="4"/>
      <c r="AD24" s="4"/>
      <c r="AE24" s="4"/>
      <c r="AF24" s="4"/>
      <c r="AG24" s="4"/>
      <c r="AL24" s="4"/>
      <c r="AM24" s="4"/>
      <c r="AN24" s="4"/>
      <c r="AO24" s="4"/>
    </row>
    <row r="25" ht="15.75" customHeight="1">
      <c r="A25" s="21" t="s">
        <v>55</v>
      </c>
      <c r="B25" s="52" t="s">
        <v>56</v>
      </c>
      <c r="C25" s="23" t="s">
        <v>52</v>
      </c>
      <c r="D25" s="3"/>
      <c r="E25" s="24" t="s">
        <v>29</v>
      </c>
      <c r="F25" s="25">
        <v>5.0</v>
      </c>
      <c r="G25" s="26">
        <f t="shared" si="26"/>
        <v>16</v>
      </c>
      <c r="H25" s="27">
        <f t="shared" si="27"/>
        <v>0.1351351351</v>
      </c>
      <c r="I25" s="27">
        <f t="shared" si="28"/>
        <v>0.4324324324</v>
      </c>
      <c r="J25" s="26">
        <f t="shared" si="29"/>
        <v>908</v>
      </c>
      <c r="K25" s="26">
        <f t="shared" si="30"/>
        <v>3356</v>
      </c>
      <c r="L25" s="56">
        <v>45111.0</v>
      </c>
      <c r="M25" s="29">
        <f t="shared" si="31"/>
        <v>0</v>
      </c>
      <c r="N25" s="26">
        <f t="shared" si="32"/>
        <v>0</v>
      </c>
      <c r="O25" s="30">
        <f t="shared" si="33"/>
        <v>0</v>
      </c>
      <c r="P25" s="29">
        <f t="shared" si="34"/>
        <v>0</v>
      </c>
      <c r="Q25" s="26">
        <f t="shared" si="35"/>
        <v>0</v>
      </c>
      <c r="R25" s="30">
        <f t="shared" si="36"/>
        <v>0</v>
      </c>
      <c r="S25" s="3"/>
      <c r="T25" s="26">
        <f t="shared" si="37"/>
        <v>0</v>
      </c>
      <c r="U25" s="57"/>
      <c r="V25" s="4"/>
      <c r="W25" s="4"/>
      <c r="AB25" s="4"/>
      <c r="AC25" s="4"/>
      <c r="AD25" s="4"/>
      <c r="AE25" s="4"/>
      <c r="AF25" s="4"/>
      <c r="AG25" s="4"/>
      <c r="AL25" s="4"/>
      <c r="AM25" s="4"/>
      <c r="AN25" s="4"/>
      <c r="AO25" s="4"/>
    </row>
    <row r="26" ht="15.75" customHeight="1">
      <c r="A26" s="21">
        <f>SUM(A22+1)</f>
        <v>16</v>
      </c>
      <c r="B26" s="52" t="s">
        <v>57</v>
      </c>
      <c r="C26" s="23" t="s">
        <v>52</v>
      </c>
      <c r="D26" s="3"/>
      <c r="E26" s="24" t="s">
        <v>29</v>
      </c>
      <c r="F26" s="25">
        <v>3.0</v>
      </c>
      <c r="G26" s="26">
        <f t="shared" si="26"/>
        <v>19</v>
      </c>
      <c r="H26" s="27">
        <f t="shared" si="27"/>
        <v>0.08108108108</v>
      </c>
      <c r="I26" s="27">
        <f t="shared" si="28"/>
        <v>0.5135135135</v>
      </c>
      <c r="J26" s="26">
        <f t="shared" si="29"/>
        <v>770</v>
      </c>
      <c r="K26" s="26">
        <f t="shared" si="30"/>
        <v>4126</v>
      </c>
      <c r="L26" s="56">
        <v>45111.0</v>
      </c>
      <c r="M26" s="29">
        <f t="shared" si="31"/>
        <v>0</v>
      </c>
      <c r="N26" s="26">
        <f t="shared" si="32"/>
        <v>0</v>
      </c>
      <c r="O26" s="30">
        <f t="shared" si="33"/>
        <v>0</v>
      </c>
      <c r="P26" s="29">
        <f t="shared" si="34"/>
        <v>0</v>
      </c>
      <c r="Q26" s="26">
        <f t="shared" si="35"/>
        <v>0</v>
      </c>
      <c r="R26" s="30">
        <f t="shared" si="36"/>
        <v>0</v>
      </c>
      <c r="S26" s="3"/>
      <c r="T26" s="26">
        <f t="shared" si="37"/>
        <v>0</v>
      </c>
      <c r="U26" s="57"/>
      <c r="V26" s="4"/>
      <c r="W26" s="4"/>
      <c r="AB26" s="4"/>
      <c r="AC26" s="4"/>
      <c r="AD26" s="4"/>
      <c r="AE26" s="4"/>
      <c r="AF26" s="4"/>
      <c r="AG26" s="4"/>
      <c r="AL26" s="4"/>
      <c r="AM26" s="4"/>
      <c r="AN26" s="4"/>
      <c r="AO26" s="4"/>
    </row>
    <row r="27" ht="15.75" customHeight="1">
      <c r="A27" s="21">
        <f>SUM(A24+1)</f>
        <v>19</v>
      </c>
      <c r="B27" s="52" t="s">
        <v>58</v>
      </c>
      <c r="C27" s="23" t="s">
        <v>52</v>
      </c>
      <c r="D27" s="3"/>
      <c r="E27" s="24" t="s">
        <v>29</v>
      </c>
      <c r="F27" s="25">
        <v>13.0</v>
      </c>
      <c r="G27" s="26">
        <f t="shared" si="26"/>
        <v>32</v>
      </c>
      <c r="H27" s="27">
        <f t="shared" si="27"/>
        <v>0.3513513514</v>
      </c>
      <c r="I27" s="27">
        <f t="shared" si="28"/>
        <v>0.8648648649</v>
      </c>
      <c r="J27" s="26">
        <f t="shared" si="29"/>
        <v>2370</v>
      </c>
      <c r="K27" s="26">
        <f t="shared" si="30"/>
        <v>6496</v>
      </c>
      <c r="L27" s="56">
        <v>45111.0</v>
      </c>
      <c r="M27" s="29">
        <f t="shared" si="31"/>
        <v>0</v>
      </c>
      <c r="N27" s="26">
        <f t="shared" si="32"/>
        <v>0</v>
      </c>
      <c r="O27" s="30">
        <f t="shared" si="33"/>
        <v>0</v>
      </c>
      <c r="P27" s="29">
        <f t="shared" si="34"/>
        <v>0</v>
      </c>
      <c r="Q27" s="26">
        <f t="shared" si="35"/>
        <v>0</v>
      </c>
      <c r="R27" s="30">
        <f t="shared" si="36"/>
        <v>0</v>
      </c>
      <c r="S27" s="3"/>
      <c r="T27" s="26">
        <f t="shared" si="37"/>
        <v>0</v>
      </c>
      <c r="U27" s="57"/>
      <c r="V27" s="4"/>
      <c r="W27" s="4"/>
      <c r="AB27" s="4"/>
      <c r="AC27" s="4"/>
      <c r="AD27" s="4"/>
      <c r="AE27" s="4"/>
      <c r="AF27" s="4"/>
      <c r="AG27" s="4"/>
      <c r="AL27" s="4"/>
      <c r="AM27" s="4"/>
      <c r="AN27" s="4"/>
      <c r="AO27" s="4"/>
    </row>
    <row r="28" ht="15.75" customHeight="1">
      <c r="A28" s="21">
        <f t="shared" ref="A28:A32" si="38">SUM(A27+1)</f>
        <v>20</v>
      </c>
      <c r="B28" s="22" t="s">
        <v>59</v>
      </c>
      <c r="C28" s="23" t="s">
        <v>52</v>
      </c>
      <c r="D28" s="3"/>
      <c r="E28" s="24" t="s">
        <v>29</v>
      </c>
      <c r="F28" s="25">
        <v>5.0</v>
      </c>
      <c r="G28" s="26">
        <f t="shared" si="26"/>
        <v>37</v>
      </c>
      <c r="H28" s="27">
        <f t="shared" si="27"/>
        <v>0.1351351351</v>
      </c>
      <c r="I28" s="27">
        <f t="shared" si="28"/>
        <v>1</v>
      </c>
      <c r="J28" s="26">
        <f t="shared" si="29"/>
        <v>908</v>
      </c>
      <c r="K28" s="26">
        <f t="shared" si="30"/>
        <v>7404</v>
      </c>
      <c r="L28" s="56">
        <v>45111.0</v>
      </c>
      <c r="M28" s="29">
        <f t="shared" si="31"/>
        <v>0</v>
      </c>
      <c r="N28" s="26">
        <f t="shared" si="32"/>
        <v>0</v>
      </c>
      <c r="O28" s="30">
        <f t="shared" si="33"/>
        <v>0</v>
      </c>
      <c r="P28" s="29">
        <f t="shared" si="34"/>
        <v>0</v>
      </c>
      <c r="Q28" s="26">
        <f t="shared" si="35"/>
        <v>0</v>
      </c>
      <c r="R28" s="30">
        <f t="shared" si="36"/>
        <v>0</v>
      </c>
      <c r="S28" s="3"/>
      <c r="T28" s="26">
        <f t="shared" si="37"/>
        <v>0</v>
      </c>
      <c r="U28" s="57"/>
      <c r="V28" s="4"/>
      <c r="W28" s="4"/>
      <c r="AB28" s="4"/>
      <c r="AC28" s="4"/>
      <c r="AD28" s="4"/>
      <c r="AE28" s="4"/>
      <c r="AF28" s="4"/>
      <c r="AG28" s="4"/>
      <c r="AL28" s="4"/>
      <c r="AM28" s="4"/>
      <c r="AN28" s="4"/>
      <c r="AO28" s="4"/>
    </row>
    <row r="29" ht="15.75" customHeight="1">
      <c r="A29" s="21">
        <f t="shared" si="38"/>
        <v>21</v>
      </c>
      <c r="C29" s="3"/>
      <c r="D29" s="3"/>
      <c r="E29" s="3"/>
      <c r="F29" s="3">
        <f>SUM(F22:F28)</f>
        <v>37</v>
      </c>
      <c r="G29" s="58"/>
      <c r="H29" s="27"/>
      <c r="I29" s="27"/>
      <c r="J29" s="33"/>
      <c r="K29" s="58"/>
      <c r="L29" s="59"/>
      <c r="M29" s="3"/>
      <c r="N29" s="58"/>
      <c r="O29" s="27"/>
      <c r="P29" s="3"/>
      <c r="Q29" s="58"/>
      <c r="R29" s="27"/>
      <c r="S29" s="3"/>
      <c r="T29" s="58"/>
      <c r="U29" s="57"/>
      <c r="V29" s="4"/>
      <c r="W29" s="4"/>
      <c r="AB29" s="4"/>
      <c r="AC29" s="4"/>
      <c r="AD29" s="4"/>
      <c r="AE29" s="4"/>
      <c r="AF29" s="4"/>
      <c r="AG29" s="4"/>
      <c r="AL29" s="4"/>
      <c r="AM29" s="4"/>
      <c r="AN29" s="4"/>
      <c r="AO29" s="4"/>
    </row>
    <row r="30" ht="15.75" customHeight="1">
      <c r="A30" s="21">
        <f t="shared" si="38"/>
        <v>22</v>
      </c>
      <c r="B30" s="3"/>
      <c r="C30" s="3"/>
      <c r="D30" s="3"/>
      <c r="E30" s="3"/>
      <c r="F30" s="3"/>
      <c r="G30" s="58"/>
      <c r="H30" s="27"/>
      <c r="I30" s="27"/>
      <c r="J30" s="33"/>
      <c r="K30" s="58"/>
      <c r="L30" s="59"/>
      <c r="M30" s="3"/>
      <c r="N30" s="58"/>
      <c r="O30" s="27"/>
      <c r="P30" s="3"/>
      <c r="Q30" s="58"/>
      <c r="R30" s="27"/>
      <c r="S30" s="3"/>
      <c r="T30" s="58"/>
      <c r="U30" s="57"/>
      <c r="V30" s="4"/>
      <c r="W30" s="4"/>
      <c r="AB30" s="4"/>
      <c r="AC30" s="4"/>
      <c r="AD30" s="4"/>
      <c r="AE30" s="4"/>
      <c r="AF30" s="4"/>
      <c r="AG30" s="4"/>
      <c r="AL30" s="4"/>
      <c r="AM30" s="4"/>
      <c r="AN30" s="4"/>
      <c r="AO30" s="4"/>
    </row>
    <row r="31" ht="15.75" customHeight="1">
      <c r="A31" s="21">
        <f t="shared" si="38"/>
        <v>23</v>
      </c>
      <c r="B31" s="3"/>
      <c r="C31" s="3"/>
      <c r="D31" s="3"/>
      <c r="E31" s="3"/>
      <c r="F31" s="3"/>
      <c r="G31" s="58"/>
      <c r="H31" s="27"/>
      <c r="I31" s="27"/>
      <c r="J31" s="33"/>
      <c r="K31" s="58"/>
      <c r="L31" s="59"/>
      <c r="M31" s="3"/>
      <c r="N31" s="58"/>
      <c r="O31" s="27"/>
      <c r="P31" s="3"/>
      <c r="Q31" s="58"/>
      <c r="R31" s="27"/>
      <c r="S31" s="3"/>
      <c r="T31" s="58"/>
      <c r="U31" s="57"/>
      <c r="V31" s="4"/>
      <c r="W31" s="4"/>
      <c r="AB31" s="4"/>
      <c r="AC31" s="4"/>
      <c r="AD31" s="4"/>
      <c r="AE31" s="4"/>
      <c r="AF31" s="4"/>
      <c r="AG31" s="4"/>
      <c r="AL31" s="4"/>
      <c r="AM31" s="4"/>
      <c r="AN31" s="4"/>
      <c r="AO31" s="4"/>
    </row>
    <row r="32" ht="15.75" customHeight="1">
      <c r="A32" s="21">
        <f t="shared" si="38"/>
        <v>24</v>
      </c>
      <c r="B32" s="3"/>
      <c r="C32" s="3"/>
      <c r="D32" s="3"/>
      <c r="E32" s="3"/>
      <c r="F32" s="3"/>
      <c r="G32" s="58"/>
      <c r="H32" s="27"/>
      <c r="I32" s="27"/>
      <c r="J32" s="33"/>
      <c r="K32" s="58"/>
      <c r="L32" s="59"/>
      <c r="M32" s="3"/>
      <c r="N32" s="58"/>
      <c r="O32" s="27"/>
      <c r="P32" s="3"/>
      <c r="Q32" s="58"/>
      <c r="R32" s="27"/>
      <c r="S32" s="3"/>
      <c r="T32" s="58"/>
      <c r="U32" s="57"/>
      <c r="V32" s="4"/>
      <c r="W32" s="4"/>
      <c r="AB32" s="4"/>
      <c r="AC32" s="4"/>
      <c r="AD32" s="4"/>
      <c r="AE32" s="4"/>
      <c r="AF32" s="4"/>
      <c r="AG32" s="4"/>
      <c r="AL32" s="4"/>
      <c r="AM32" s="4"/>
      <c r="AN32" s="4"/>
      <c r="AO32" s="4"/>
    </row>
    <row r="33" ht="15.0" customHeight="1">
      <c r="A33" s="21" t="s">
        <v>60</v>
      </c>
      <c r="B33" s="3"/>
      <c r="C33" s="3"/>
      <c r="D33" s="3"/>
      <c r="E33" s="3"/>
      <c r="F33" s="3"/>
      <c r="G33" s="58"/>
      <c r="H33" s="27"/>
      <c r="I33" s="27"/>
      <c r="J33" s="33"/>
      <c r="K33" s="58"/>
      <c r="L33" s="59"/>
      <c r="M33" s="3"/>
      <c r="N33" s="58"/>
      <c r="O33" s="27"/>
      <c r="P33" s="3"/>
      <c r="Q33" s="58"/>
      <c r="R33" s="27"/>
      <c r="S33" s="3"/>
      <c r="T33" s="58"/>
      <c r="U33" s="57"/>
      <c r="V33" s="4"/>
      <c r="W33" s="4"/>
      <c r="AB33" s="4"/>
      <c r="AC33" s="4"/>
      <c r="AD33" s="4"/>
      <c r="AE33" s="4"/>
      <c r="AF33" s="4"/>
      <c r="AG33" s="4"/>
      <c r="AL33" s="4"/>
      <c r="AM33" s="4"/>
      <c r="AN33" s="4"/>
      <c r="AO33" s="4"/>
    </row>
    <row r="34" ht="15.75" customHeight="1">
      <c r="A34" s="21">
        <f>SUM(A32+1)</f>
        <v>25</v>
      </c>
      <c r="B34" s="3"/>
      <c r="C34" s="3"/>
      <c r="D34" s="3"/>
      <c r="E34" s="3"/>
      <c r="F34" s="3"/>
      <c r="G34" s="58"/>
      <c r="H34" s="27"/>
      <c r="I34" s="27"/>
      <c r="J34" s="33"/>
      <c r="K34" s="58"/>
      <c r="L34" s="59"/>
      <c r="M34" s="3"/>
      <c r="N34" s="58"/>
      <c r="O34" s="27"/>
      <c r="P34" s="3"/>
      <c r="Q34" s="58"/>
      <c r="R34" s="27"/>
      <c r="S34" s="3"/>
      <c r="T34" s="58"/>
      <c r="U34" s="57"/>
      <c r="V34" s="4"/>
      <c r="W34" s="4"/>
      <c r="AB34" s="4"/>
      <c r="AC34" s="4"/>
      <c r="AD34" s="4"/>
      <c r="AE34" s="4"/>
      <c r="AF34" s="4"/>
      <c r="AG34" s="4"/>
      <c r="AL34" s="4"/>
      <c r="AM34" s="4"/>
      <c r="AN34" s="4"/>
      <c r="AO34" s="4"/>
    </row>
    <row r="35" ht="15.75" customHeight="1">
      <c r="A35" s="21">
        <f t="shared" ref="A35:A41" si="39">SUM(A34+1)</f>
        <v>26</v>
      </c>
      <c r="B35" s="3"/>
      <c r="C35" s="3"/>
      <c r="D35" s="3"/>
      <c r="E35" s="3"/>
      <c r="F35" s="3"/>
      <c r="G35" s="58"/>
      <c r="H35" s="27"/>
      <c r="I35" s="27"/>
      <c r="J35" s="33"/>
      <c r="K35" s="58"/>
      <c r="L35" s="59"/>
      <c r="M35" s="3"/>
      <c r="N35" s="58"/>
      <c r="O35" s="27"/>
      <c r="P35" s="3"/>
      <c r="Q35" s="58"/>
      <c r="R35" s="27"/>
      <c r="S35" s="3"/>
      <c r="T35" s="58"/>
      <c r="U35" s="57"/>
      <c r="V35" s="4"/>
      <c r="W35" s="4"/>
      <c r="AB35" s="4"/>
      <c r="AC35" s="4"/>
      <c r="AD35" s="4"/>
      <c r="AE35" s="4"/>
      <c r="AF35" s="4"/>
      <c r="AG35" s="4"/>
      <c r="AL35" s="4"/>
      <c r="AM35" s="4"/>
      <c r="AN35" s="4"/>
      <c r="AO35" s="4"/>
    </row>
    <row r="36" ht="15.75" customHeight="1">
      <c r="A36" s="21">
        <f t="shared" si="39"/>
        <v>27</v>
      </c>
      <c r="B36" s="3"/>
      <c r="C36" s="3"/>
      <c r="D36" s="3"/>
      <c r="E36" s="3"/>
      <c r="F36" s="3"/>
      <c r="G36" s="58"/>
      <c r="H36" s="27"/>
      <c r="I36" s="27"/>
      <c r="J36" s="33"/>
      <c r="K36" s="58"/>
      <c r="L36" s="59"/>
      <c r="M36" s="3"/>
      <c r="N36" s="58"/>
      <c r="O36" s="27"/>
      <c r="P36" s="3"/>
      <c r="Q36" s="58"/>
      <c r="R36" s="27"/>
      <c r="S36" s="3"/>
      <c r="T36" s="58"/>
      <c r="U36" s="57"/>
      <c r="V36" s="4"/>
      <c r="W36" s="4"/>
      <c r="AB36" s="4"/>
      <c r="AC36" s="4"/>
      <c r="AD36" s="4"/>
      <c r="AE36" s="4"/>
      <c r="AF36" s="4"/>
      <c r="AG36" s="4"/>
      <c r="AL36" s="4"/>
      <c r="AM36" s="4"/>
      <c r="AN36" s="4"/>
      <c r="AO36" s="4"/>
    </row>
    <row r="37" ht="15.75" customHeight="1">
      <c r="A37" s="21">
        <f t="shared" si="39"/>
        <v>28</v>
      </c>
      <c r="B37" s="3"/>
      <c r="C37" s="3"/>
      <c r="D37" s="3"/>
      <c r="E37" s="3"/>
      <c r="F37" s="3"/>
      <c r="G37" s="58"/>
      <c r="H37" s="27"/>
      <c r="I37" s="27"/>
      <c r="J37" s="33"/>
      <c r="K37" s="58"/>
      <c r="L37" s="59"/>
      <c r="M37" s="3"/>
      <c r="N37" s="58"/>
      <c r="O37" s="27"/>
      <c r="P37" s="3"/>
      <c r="Q37" s="58"/>
      <c r="R37" s="27"/>
      <c r="S37" s="3"/>
      <c r="T37" s="58"/>
      <c r="U37" s="57"/>
      <c r="V37" s="4"/>
      <c r="W37" s="4"/>
      <c r="AB37" s="4"/>
      <c r="AC37" s="4"/>
      <c r="AD37" s="4"/>
      <c r="AE37" s="4"/>
      <c r="AF37" s="4"/>
      <c r="AG37" s="4"/>
      <c r="AL37" s="4"/>
      <c r="AM37" s="4"/>
      <c r="AN37" s="4"/>
      <c r="AO37" s="4"/>
    </row>
    <row r="38" ht="15.75" customHeight="1">
      <c r="A38" s="21">
        <f t="shared" si="39"/>
        <v>29</v>
      </c>
      <c r="B38" s="3"/>
      <c r="C38" s="3"/>
      <c r="D38" s="3"/>
      <c r="E38" s="3"/>
      <c r="F38" s="3"/>
      <c r="G38" s="58"/>
      <c r="H38" s="27"/>
      <c r="I38" s="27"/>
      <c r="J38" s="33"/>
      <c r="K38" s="58"/>
      <c r="L38" s="59"/>
      <c r="M38" s="3"/>
      <c r="N38" s="58"/>
      <c r="O38" s="27"/>
      <c r="P38" s="3"/>
      <c r="Q38" s="58"/>
      <c r="R38" s="27"/>
      <c r="S38" s="3"/>
      <c r="T38" s="58"/>
      <c r="U38" s="57"/>
      <c r="V38" s="4"/>
      <c r="AB38" s="4"/>
      <c r="AC38" s="4"/>
      <c r="AD38" s="4"/>
      <c r="AE38" s="4"/>
      <c r="AF38" s="4"/>
      <c r="AG38" s="4"/>
      <c r="AL38" s="4"/>
      <c r="AM38" s="4"/>
      <c r="AN38" s="4"/>
      <c r="AO38" s="4"/>
    </row>
    <row r="39" ht="15.75" customHeight="1">
      <c r="A39" s="21">
        <f t="shared" si="39"/>
        <v>30</v>
      </c>
      <c r="B39" s="3"/>
      <c r="C39" s="3"/>
      <c r="D39" s="3"/>
      <c r="E39" s="3"/>
      <c r="F39" s="3"/>
      <c r="G39" s="58"/>
      <c r="H39" s="27"/>
      <c r="I39" s="27"/>
      <c r="J39" s="33"/>
      <c r="K39" s="58"/>
      <c r="L39" s="59"/>
      <c r="M39" s="3"/>
      <c r="N39" s="58"/>
      <c r="O39" s="27"/>
      <c r="P39" s="3"/>
      <c r="Q39" s="58"/>
      <c r="R39" s="27"/>
      <c r="S39" s="3"/>
      <c r="T39" s="58"/>
      <c r="U39" s="57"/>
      <c r="V39" s="4"/>
      <c r="W39" s="4"/>
      <c r="AB39" s="4"/>
      <c r="AC39" s="4"/>
      <c r="AD39" s="4"/>
      <c r="AE39" s="4"/>
      <c r="AF39" s="4"/>
      <c r="AG39" s="4"/>
      <c r="AL39" s="4"/>
      <c r="AM39" s="4"/>
      <c r="AN39" s="4"/>
      <c r="AO39" s="4"/>
    </row>
    <row r="40" ht="15.75" customHeight="1">
      <c r="A40" s="21">
        <f t="shared" si="39"/>
        <v>31</v>
      </c>
      <c r="B40" s="3"/>
      <c r="C40" s="3"/>
      <c r="D40" s="3"/>
      <c r="E40" s="3"/>
      <c r="F40" s="3"/>
      <c r="G40" s="58"/>
      <c r="H40" s="27"/>
      <c r="I40" s="27"/>
      <c r="J40" s="33"/>
      <c r="K40" s="58"/>
      <c r="L40" s="59"/>
      <c r="M40" s="3"/>
      <c r="N40" s="58"/>
      <c r="O40" s="27"/>
      <c r="P40" s="3"/>
      <c r="Q40" s="58"/>
      <c r="R40" s="27"/>
      <c r="S40" s="3"/>
      <c r="T40" s="58"/>
      <c r="U40" s="57"/>
      <c r="V40" s="4"/>
      <c r="W40" s="4"/>
      <c r="AB40" s="4"/>
      <c r="AC40" s="4"/>
      <c r="AD40" s="4"/>
      <c r="AE40" s="4"/>
      <c r="AF40" s="4"/>
      <c r="AG40" s="4"/>
      <c r="AL40" s="4"/>
      <c r="AM40" s="4"/>
      <c r="AN40" s="4"/>
      <c r="AO40" s="4"/>
    </row>
    <row r="41" ht="15.75" customHeight="1">
      <c r="A41" s="21">
        <f t="shared" si="39"/>
        <v>32</v>
      </c>
      <c r="B41" s="3"/>
      <c r="C41" s="3"/>
      <c r="D41" s="3"/>
      <c r="E41" s="3"/>
      <c r="F41" s="3"/>
      <c r="G41" s="58"/>
      <c r="H41" s="27"/>
      <c r="I41" s="27"/>
      <c r="J41" s="33"/>
      <c r="K41" s="58"/>
      <c r="L41" s="59"/>
      <c r="M41" s="3"/>
      <c r="N41" s="58"/>
      <c r="O41" s="27"/>
      <c r="P41" s="3"/>
      <c r="Q41" s="58"/>
      <c r="R41" s="27"/>
      <c r="S41" s="3"/>
      <c r="T41" s="58"/>
      <c r="U41" s="57"/>
      <c r="V41" s="4"/>
      <c r="W41" s="4"/>
      <c r="AB41" s="4"/>
      <c r="AC41" s="4"/>
      <c r="AD41" s="4"/>
      <c r="AE41" s="4"/>
      <c r="AF41" s="4"/>
      <c r="AG41" s="4"/>
      <c r="AL41" s="4"/>
      <c r="AM41" s="4"/>
      <c r="AN41" s="4"/>
      <c r="AO41" s="4"/>
    </row>
    <row r="42" ht="15.75" customHeight="1">
      <c r="A42" s="21">
        <f>33</f>
        <v>33</v>
      </c>
      <c r="B42" s="3"/>
      <c r="C42" s="3"/>
      <c r="D42" s="3"/>
      <c r="E42" s="3"/>
      <c r="F42" s="3"/>
      <c r="G42" s="58"/>
      <c r="H42" s="27"/>
      <c r="I42" s="27"/>
      <c r="J42" s="33"/>
      <c r="K42" s="58"/>
      <c r="L42" s="59"/>
      <c r="M42" s="3"/>
      <c r="N42" s="58"/>
      <c r="O42" s="27"/>
      <c r="P42" s="3"/>
      <c r="Q42" s="58"/>
      <c r="R42" s="27"/>
      <c r="S42" s="3"/>
      <c r="T42" s="58"/>
      <c r="U42" s="57"/>
      <c r="V42" s="4"/>
      <c r="W42" s="4"/>
      <c r="AB42" s="4"/>
      <c r="AC42" s="4"/>
      <c r="AD42" s="4"/>
      <c r="AE42" s="4"/>
      <c r="AF42" s="4"/>
      <c r="AG42" s="4"/>
      <c r="AL42" s="4"/>
      <c r="AM42" s="4"/>
      <c r="AN42" s="4"/>
      <c r="AO42" s="4"/>
    </row>
    <row r="43" ht="15.75" customHeight="1">
      <c r="A43" s="21">
        <f t="shared" ref="A43:A50" si="40">SUM(A42+1)</f>
        <v>34</v>
      </c>
      <c r="B43" s="3"/>
      <c r="C43" s="3"/>
      <c r="D43" s="3"/>
      <c r="E43" s="3"/>
      <c r="F43" s="3"/>
      <c r="G43" s="58"/>
      <c r="H43" s="27"/>
      <c r="I43" s="27"/>
      <c r="J43" s="33"/>
      <c r="K43" s="58"/>
      <c r="L43" s="59"/>
      <c r="M43" s="3"/>
      <c r="N43" s="58"/>
      <c r="O43" s="27"/>
      <c r="P43" s="3"/>
      <c r="Q43" s="58"/>
      <c r="R43" s="27"/>
      <c r="S43" s="3"/>
      <c r="T43" s="58"/>
      <c r="U43" s="57"/>
      <c r="V43" s="4"/>
      <c r="W43" s="4"/>
      <c r="AB43" s="4"/>
      <c r="AC43" s="4"/>
      <c r="AD43" s="4"/>
      <c r="AE43" s="4"/>
      <c r="AF43" s="4"/>
      <c r="AG43" s="4"/>
      <c r="AL43" s="4"/>
      <c r="AM43" s="4"/>
      <c r="AN43" s="4"/>
      <c r="AO43" s="4"/>
    </row>
    <row r="44" ht="15.75" customHeight="1">
      <c r="A44" s="21">
        <f t="shared" si="40"/>
        <v>35</v>
      </c>
      <c r="C44" s="3"/>
      <c r="D44" s="3"/>
      <c r="E44" s="3"/>
      <c r="F44" s="3"/>
      <c r="G44" s="58"/>
      <c r="H44" s="27"/>
      <c r="I44" s="27"/>
      <c r="J44" s="33"/>
      <c r="K44" s="58"/>
      <c r="L44" s="59"/>
      <c r="M44" s="3"/>
      <c r="N44" s="58"/>
      <c r="O44" s="27"/>
      <c r="P44" s="3"/>
      <c r="Q44" s="58"/>
      <c r="R44" s="27"/>
      <c r="S44" s="3"/>
      <c r="T44" s="58"/>
      <c r="U44" s="57"/>
      <c r="V44" s="4"/>
      <c r="W44" s="4"/>
      <c r="AB44" s="4"/>
      <c r="AC44" s="4"/>
      <c r="AD44" s="4"/>
      <c r="AE44" s="4"/>
      <c r="AF44" s="4"/>
      <c r="AG44" s="4"/>
      <c r="AL44" s="4"/>
      <c r="AM44" s="4"/>
      <c r="AN44" s="4"/>
      <c r="AO44" s="4"/>
    </row>
    <row r="45" ht="15.75" customHeight="1">
      <c r="A45" s="21">
        <f t="shared" si="40"/>
        <v>36</v>
      </c>
      <c r="C45" s="3"/>
      <c r="D45" s="3"/>
      <c r="E45" s="3"/>
      <c r="F45" s="3"/>
      <c r="G45" s="58"/>
      <c r="H45" s="27"/>
      <c r="I45" s="27"/>
      <c r="J45" s="33"/>
      <c r="K45" s="58"/>
      <c r="L45" s="59"/>
      <c r="M45" s="3"/>
      <c r="N45" s="58"/>
      <c r="O45" s="27"/>
      <c r="P45" s="3"/>
      <c r="Q45" s="58"/>
      <c r="R45" s="27"/>
      <c r="S45" s="3"/>
      <c r="T45" s="58"/>
      <c r="U45" s="57"/>
      <c r="V45" s="4"/>
      <c r="W45" s="4"/>
      <c r="AB45" s="4"/>
      <c r="AC45" s="4"/>
      <c r="AD45" s="4"/>
      <c r="AE45" s="4"/>
      <c r="AF45" s="4"/>
      <c r="AG45" s="4"/>
      <c r="AL45" s="4"/>
      <c r="AM45" s="4"/>
      <c r="AN45" s="4"/>
      <c r="AO45" s="4"/>
    </row>
    <row r="46" ht="15.75" customHeight="1">
      <c r="A46" s="21">
        <f t="shared" si="40"/>
        <v>37</v>
      </c>
      <c r="C46" s="3"/>
      <c r="D46" s="3"/>
      <c r="E46" s="3"/>
      <c r="F46" s="3"/>
      <c r="G46" s="58"/>
      <c r="H46" s="27"/>
      <c r="I46" s="27"/>
      <c r="J46" s="33"/>
      <c r="K46" s="58"/>
      <c r="L46" s="59"/>
      <c r="M46" s="3"/>
      <c r="N46" s="58"/>
      <c r="O46" s="27"/>
      <c r="P46" s="3"/>
      <c r="Q46" s="58"/>
      <c r="R46" s="27"/>
      <c r="S46" s="3"/>
      <c r="T46" s="58"/>
      <c r="U46" s="57"/>
      <c r="V46" s="4"/>
      <c r="W46" s="4"/>
      <c r="AB46" s="4"/>
      <c r="AC46" s="4"/>
      <c r="AD46" s="4"/>
      <c r="AE46" s="4"/>
      <c r="AF46" s="4"/>
      <c r="AG46" s="4"/>
      <c r="AL46" s="4"/>
      <c r="AM46" s="4"/>
      <c r="AN46" s="4"/>
      <c r="AO46" s="4"/>
    </row>
    <row r="47" ht="15.75" customHeight="1">
      <c r="A47" s="21">
        <f t="shared" si="40"/>
        <v>38</v>
      </c>
      <c r="C47" s="3"/>
      <c r="D47" s="3"/>
      <c r="E47" s="3"/>
      <c r="F47" s="3"/>
      <c r="G47" s="58"/>
      <c r="H47" s="27"/>
      <c r="I47" s="27"/>
      <c r="J47" s="33"/>
      <c r="K47" s="58"/>
      <c r="L47" s="59"/>
      <c r="M47" s="3"/>
      <c r="N47" s="58"/>
      <c r="O47" s="27"/>
      <c r="P47" s="3"/>
      <c r="Q47" s="58"/>
      <c r="R47" s="27"/>
      <c r="S47" s="3"/>
      <c r="T47" s="58"/>
      <c r="U47" s="57"/>
      <c r="V47" s="4"/>
      <c r="W47" s="4"/>
      <c r="AB47" s="4"/>
      <c r="AC47" s="4"/>
      <c r="AD47" s="4"/>
      <c r="AE47" s="4"/>
      <c r="AF47" s="4"/>
      <c r="AG47" s="4"/>
      <c r="AL47" s="4"/>
      <c r="AM47" s="4"/>
      <c r="AN47" s="4"/>
      <c r="AO47" s="4"/>
    </row>
    <row r="48" ht="15.75" customHeight="1">
      <c r="A48" s="21">
        <f t="shared" si="40"/>
        <v>39</v>
      </c>
      <c r="C48" s="3"/>
      <c r="D48" s="3"/>
      <c r="E48" s="3"/>
      <c r="F48" s="3"/>
      <c r="G48" s="58"/>
      <c r="H48" s="27"/>
      <c r="I48" s="27"/>
      <c r="J48" s="33"/>
      <c r="K48" s="58"/>
      <c r="L48" s="59"/>
      <c r="M48" s="3"/>
      <c r="N48" s="58"/>
      <c r="O48" s="27"/>
      <c r="P48" s="3"/>
      <c r="Q48" s="58"/>
      <c r="R48" s="27"/>
      <c r="S48" s="3"/>
      <c r="T48" s="58"/>
      <c r="U48" s="57"/>
      <c r="V48" s="4"/>
      <c r="W48" s="4"/>
      <c r="AB48" s="4"/>
      <c r="AC48" s="4"/>
      <c r="AD48" s="4"/>
      <c r="AE48" s="4"/>
      <c r="AF48" s="4"/>
      <c r="AG48" s="4"/>
      <c r="AL48" s="4"/>
      <c r="AM48" s="4"/>
      <c r="AN48" s="4"/>
      <c r="AO48" s="4"/>
    </row>
    <row r="49" ht="15.75" customHeight="1">
      <c r="A49" s="21">
        <f t="shared" si="40"/>
        <v>40</v>
      </c>
      <c r="C49" s="3"/>
      <c r="D49" s="3"/>
      <c r="E49" s="3"/>
      <c r="F49" s="3"/>
      <c r="G49" s="58"/>
      <c r="H49" s="27"/>
      <c r="I49" s="27"/>
      <c r="J49" s="33"/>
      <c r="K49" s="58"/>
      <c r="L49" s="59"/>
      <c r="M49" s="3"/>
      <c r="N49" s="58"/>
      <c r="O49" s="27"/>
      <c r="P49" s="3"/>
      <c r="Q49" s="58"/>
      <c r="R49" s="27"/>
      <c r="S49" s="3"/>
      <c r="T49" s="58"/>
      <c r="U49" s="57"/>
      <c r="V49" s="4"/>
      <c r="W49" s="4"/>
      <c r="AB49" s="4"/>
      <c r="AC49" s="4"/>
      <c r="AD49" s="4"/>
      <c r="AE49" s="4"/>
      <c r="AF49" s="4"/>
      <c r="AG49" s="4"/>
      <c r="AL49" s="4"/>
      <c r="AM49" s="4"/>
      <c r="AN49" s="4"/>
      <c r="AO49" s="4"/>
    </row>
    <row r="50" ht="15.75" customHeight="1">
      <c r="A50" s="21">
        <f t="shared" si="40"/>
        <v>41</v>
      </c>
      <c r="C50" s="3"/>
      <c r="D50" s="3"/>
      <c r="E50" s="3"/>
      <c r="F50" s="3"/>
      <c r="G50" s="58"/>
      <c r="H50" s="27"/>
      <c r="I50" s="27"/>
      <c r="J50" s="33"/>
      <c r="K50" s="58"/>
      <c r="L50" s="59"/>
      <c r="M50" s="3"/>
      <c r="N50" s="58"/>
      <c r="O50" s="27"/>
      <c r="P50" s="3"/>
      <c r="Q50" s="58"/>
      <c r="R50" s="27"/>
      <c r="S50" s="3"/>
      <c r="T50" s="58"/>
      <c r="U50" s="57"/>
      <c r="V50" s="4"/>
      <c r="W50" s="4"/>
      <c r="AB50" s="4"/>
      <c r="AC50" s="4"/>
      <c r="AD50" s="4"/>
      <c r="AE50" s="4"/>
      <c r="AF50" s="4"/>
      <c r="AG50" s="4"/>
      <c r="AL50" s="4"/>
      <c r="AM50" s="4"/>
      <c r="AN50" s="4"/>
      <c r="AO50" s="4"/>
    </row>
    <row r="51" ht="15.75" customHeight="1">
      <c r="A51" s="21" t="s">
        <v>61</v>
      </c>
      <c r="C51" s="3"/>
      <c r="D51" s="3"/>
      <c r="E51" s="3"/>
      <c r="F51" s="3"/>
      <c r="G51" s="58"/>
      <c r="H51" s="27"/>
      <c r="I51" s="27"/>
      <c r="J51" s="33"/>
      <c r="K51" s="58"/>
      <c r="L51" s="59"/>
      <c r="M51" s="3"/>
      <c r="N51" s="58"/>
      <c r="O51" s="27"/>
      <c r="P51" s="3"/>
      <c r="Q51" s="58"/>
      <c r="R51" s="27"/>
      <c r="S51" s="3"/>
      <c r="T51" s="58"/>
      <c r="U51" s="57"/>
      <c r="V51" s="4"/>
      <c r="W51" s="4"/>
      <c r="AB51" s="4"/>
      <c r="AC51" s="4"/>
      <c r="AD51" s="4"/>
      <c r="AE51" s="4"/>
      <c r="AF51" s="4"/>
      <c r="AG51" s="4"/>
      <c r="AL51" s="4"/>
      <c r="AM51" s="4"/>
      <c r="AN51" s="4"/>
      <c r="AO51" s="4"/>
    </row>
    <row r="52" ht="15.75" customHeight="1">
      <c r="A52" s="3"/>
      <c r="B52" s="3"/>
      <c r="C52" s="3"/>
      <c r="D52" s="3"/>
      <c r="E52" s="3"/>
      <c r="F52" s="3"/>
      <c r="G52" s="27"/>
      <c r="H52" s="3"/>
      <c r="I52" s="3"/>
      <c r="J52" s="3"/>
      <c r="K52" s="3"/>
      <c r="L52" s="3"/>
      <c r="M52" s="27"/>
      <c r="N52" s="27"/>
      <c r="O52" s="58"/>
      <c r="P52" s="27"/>
      <c r="Q52" s="27"/>
      <c r="R52" s="27"/>
      <c r="S52" s="3"/>
      <c r="T52" s="3"/>
      <c r="U52" s="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L52" s="4"/>
      <c r="AM52" s="4"/>
      <c r="AN52" s="4"/>
      <c r="AO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L53" s="4"/>
      <c r="AM53" s="4"/>
      <c r="AN53" s="4"/>
      <c r="AO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L54" s="4"/>
      <c r="AM54" s="4"/>
      <c r="AN54" s="4"/>
      <c r="AO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ht="15.75" customHeight="1"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ht="15.75" customHeight="1">
      <c r="A57" s="4"/>
      <c r="C57" s="60"/>
      <c r="D57" s="6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ht="15.75" customHeight="1">
      <c r="A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ht="15.75" customHeight="1">
      <c r="A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ht="15.75" customHeight="1">
      <c r="A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ht="15.75" customHeight="1">
      <c r="A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ht="15.75" customHeight="1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ht="15.75" customHeight="1">
      <c r="A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ht="15.75" customHeight="1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ht="15.75" customHeight="1">
      <c r="A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ht="15.75" customHeight="1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ht="15.75" customHeight="1">
      <c r="A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ht="15.75" customHeight="1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ht="15.75" customHeight="1">
      <c r="A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ht="15.75" customHeight="1">
      <c r="A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ht="15.75" customHeight="1">
      <c r="A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ht="15.75" customHeight="1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ht="15.75" customHeight="1">
      <c r="A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ht="15.75" customHeight="1">
      <c r="A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ht="15.75" customHeight="1">
      <c r="A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ht="15.75" customHeight="1">
      <c r="A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ht="15.75" customHeight="1">
      <c r="A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ht="15.75" customHeight="1">
      <c r="A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ht="15.75" customHeight="1">
      <c r="A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ht="15.75" customHeight="1">
      <c r="A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ht="15.75" customHeight="1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ht="15.75" customHeight="1">
      <c r="A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ht="15.75" customHeight="1">
      <c r="A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ht="15.75" customHeight="1">
      <c r="A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ht="15.75" customHeight="1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ht="15.75" customHeight="1">
      <c r="A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ht="15.75" customHeight="1">
      <c r="A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ht="15.75" customHeight="1">
      <c r="A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ht="15.75" customHeight="1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ht="15.75" customHeight="1">
      <c r="A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ht="15.75" customHeight="1">
      <c r="A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ht="15.75" customHeight="1">
      <c r="A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ht="15.75" customHeight="1">
      <c r="A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ht="15.75" customHeight="1">
      <c r="A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ht="15.75" customHeight="1">
      <c r="A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ht="15.75" customHeight="1">
      <c r="A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ht="15.75" customHeight="1">
      <c r="A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ht="15.75" customHeight="1">
      <c r="A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</sheetData>
  <mergeCells count="2">
    <mergeCell ref="C1:L1"/>
    <mergeCell ref="M1:U1"/>
  </mergeCells>
  <conditionalFormatting sqref="C2:C13 D2:D4 C15:C19 C22:C28 C53:D1042">
    <cfRule type="cellIs" dxfId="0" priority="1" operator="equal">
      <formula>"Complete"</formula>
    </cfRule>
  </conditionalFormatting>
  <conditionalFormatting sqref="C2:C13 D2:D4 C15:C19 C22:C28 C53:D1042">
    <cfRule type="cellIs" dxfId="1" priority="2" operator="equal">
      <formula>"In progress"</formula>
    </cfRule>
  </conditionalFormatting>
  <conditionalFormatting sqref="C2:C13 D2:D4 C15:C19 C22:C28 C53:D1042">
    <cfRule type="cellIs" dxfId="2" priority="3" operator="equal">
      <formula>"Upcoming"</formula>
    </cfRule>
  </conditionalFormatting>
  <conditionalFormatting sqref="C5:C13 C15:C19 C22:C28">
    <cfRule type="cellIs" dxfId="3" priority="4" operator="equal">
      <formula>"Review"</formula>
    </cfRule>
  </conditionalFormatting>
  <conditionalFormatting sqref="U5:U13 U15:U20 U22:U28">
    <cfRule type="cellIs" dxfId="0" priority="5" operator="equal">
      <formula>L5</formula>
    </cfRule>
  </conditionalFormatting>
  <conditionalFormatting sqref="U5:U13 U15:U20 U22:U28">
    <cfRule type="cellIs" dxfId="4" priority="6" operator="greaterThan">
      <formula>L5</formula>
    </cfRule>
  </conditionalFormatting>
  <conditionalFormatting sqref="U5:U13 U15:U20 U22:U28">
    <cfRule type="cellIs" dxfId="1" priority="7" operator="lessThan">
      <formula>L5</formula>
    </cfRule>
  </conditionalFormatting>
  <conditionalFormatting sqref="U5:U13 U15:U20 U22:U28">
    <cfRule type="containsBlanks" dxfId="5" priority="8">
      <formula>LEN(TRIM(U5))=0</formula>
    </cfRule>
  </conditionalFormatting>
  <dataValidations>
    <dataValidation type="list" allowBlank="1" sqref="D5:D12 D15:D19 D22:D28">
      <formula1>"Implementación,pruebas,ver/val,diseño,analisis,documentación"</formula1>
    </dataValidation>
    <dataValidation type="list" allowBlank="1" sqref="E5:E12 E15:E19 E22:E28">
      <formula1>"David"</formula1>
    </dataValidation>
    <dataValidation type="list" allowBlank="1" sqref="C5:C12 C15:C19 C22:C28">
      <formula1>"Complete,In progress,Upcoming,Review"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1" t="s">
        <v>62</v>
      </c>
      <c r="B1" s="62" t="s">
        <v>63</v>
      </c>
      <c r="C1" s="62" t="s">
        <v>64</v>
      </c>
      <c r="D1" s="62" t="s">
        <v>65</v>
      </c>
      <c r="E1" s="62" t="s">
        <v>66</v>
      </c>
      <c r="F1" s="62" t="s">
        <v>67</v>
      </c>
      <c r="G1" s="62" t="s">
        <v>68</v>
      </c>
      <c r="H1" s="62" t="s">
        <v>69</v>
      </c>
      <c r="I1" s="63" t="s">
        <v>70</v>
      </c>
      <c r="J1" s="64"/>
      <c r="K1" s="64"/>
      <c r="L1" s="64"/>
      <c r="M1" s="64"/>
    </row>
    <row r="2">
      <c r="A2" s="65" t="s">
        <v>29</v>
      </c>
      <c r="B2" s="66">
        <v>0.0</v>
      </c>
      <c r="C2" s="66">
        <v>8.0</v>
      </c>
      <c r="D2" s="66">
        <v>4.0</v>
      </c>
      <c r="E2" s="66">
        <v>8.0</v>
      </c>
      <c r="F2" s="66">
        <v>8.0</v>
      </c>
      <c r="G2" s="66">
        <v>8.0</v>
      </c>
      <c r="H2" s="66">
        <v>8.0</v>
      </c>
      <c r="I2" s="67">
        <f t="shared" ref="I2:I9" si="1">SUM(B2:H2)</f>
        <v>44</v>
      </c>
      <c r="J2" s="64"/>
      <c r="K2" s="64"/>
      <c r="L2" s="64"/>
      <c r="M2" s="64"/>
    </row>
    <row r="3">
      <c r="A3" s="68"/>
      <c r="B3" s="67"/>
      <c r="C3" s="67"/>
      <c r="D3" s="67"/>
      <c r="E3" s="67"/>
      <c r="F3" s="67"/>
      <c r="G3" s="67"/>
      <c r="H3" s="67"/>
      <c r="I3" s="67">
        <f t="shared" si="1"/>
        <v>0</v>
      </c>
      <c r="J3" s="64"/>
      <c r="K3" s="64"/>
      <c r="L3" s="64"/>
      <c r="M3" s="64"/>
    </row>
    <row r="4">
      <c r="A4" s="68"/>
      <c r="B4" s="67"/>
      <c r="C4" s="67"/>
      <c r="D4" s="67"/>
      <c r="E4" s="67"/>
      <c r="F4" s="67"/>
      <c r="G4" s="67"/>
      <c r="H4" s="67"/>
      <c r="I4" s="67">
        <f t="shared" si="1"/>
        <v>0</v>
      </c>
      <c r="J4" s="64"/>
      <c r="K4" s="64"/>
      <c r="L4" s="64"/>
      <c r="M4" s="64"/>
    </row>
    <row r="5">
      <c r="A5" s="68"/>
      <c r="B5" s="67"/>
      <c r="C5" s="67"/>
      <c r="D5" s="67"/>
      <c r="E5" s="67"/>
      <c r="F5" s="67"/>
      <c r="G5" s="67"/>
      <c r="H5" s="67"/>
      <c r="I5" s="67">
        <f t="shared" si="1"/>
        <v>0</v>
      </c>
      <c r="J5" s="64"/>
      <c r="K5" s="64"/>
      <c r="L5" s="64"/>
      <c r="M5" s="64"/>
    </row>
    <row r="6">
      <c r="A6" s="68"/>
      <c r="B6" s="67"/>
      <c r="C6" s="67"/>
      <c r="D6" s="67"/>
      <c r="E6" s="67"/>
      <c r="F6" s="67"/>
      <c r="G6" s="67"/>
      <c r="H6" s="67"/>
      <c r="I6" s="67">
        <f t="shared" si="1"/>
        <v>0</v>
      </c>
      <c r="K6" s="64"/>
      <c r="L6" s="64"/>
      <c r="M6" s="64"/>
    </row>
    <row r="7">
      <c r="A7" s="68"/>
      <c r="B7" s="67"/>
      <c r="C7" s="67"/>
      <c r="D7" s="67"/>
      <c r="E7" s="67"/>
      <c r="F7" s="67"/>
      <c r="G7" s="67"/>
      <c r="H7" s="67"/>
      <c r="I7" s="67">
        <f t="shared" si="1"/>
        <v>0</v>
      </c>
      <c r="K7" s="64"/>
      <c r="L7" s="64"/>
      <c r="M7" s="64"/>
    </row>
    <row r="8">
      <c r="A8" s="68"/>
      <c r="B8" s="67"/>
      <c r="C8" s="67"/>
      <c r="D8" s="67"/>
      <c r="E8" s="67"/>
      <c r="F8" s="67"/>
      <c r="G8" s="67"/>
      <c r="H8" s="67"/>
      <c r="I8" s="67">
        <f t="shared" si="1"/>
        <v>0</v>
      </c>
      <c r="K8" s="64"/>
      <c r="L8" s="64"/>
      <c r="M8" s="64"/>
    </row>
    <row r="9">
      <c r="A9" s="68"/>
      <c r="B9" s="67"/>
      <c r="C9" s="67"/>
      <c r="D9" s="67"/>
      <c r="E9" s="67"/>
      <c r="F9" s="67"/>
      <c r="G9" s="67"/>
      <c r="H9" s="67"/>
      <c r="I9" s="67">
        <f t="shared" si="1"/>
        <v>0</v>
      </c>
      <c r="K9" s="64"/>
      <c r="L9" s="64"/>
      <c r="M9" s="64"/>
    </row>
    <row r="10">
      <c r="A10" s="69" t="s">
        <v>71</v>
      </c>
      <c r="B10" s="67">
        <f t="shared" ref="B10:I10" si="2">B11/2</f>
        <v>0</v>
      </c>
      <c r="C10" s="67">
        <f t="shared" si="2"/>
        <v>4</v>
      </c>
      <c r="D10" s="67">
        <f t="shared" si="2"/>
        <v>2</v>
      </c>
      <c r="E10" s="67">
        <f t="shared" si="2"/>
        <v>4</v>
      </c>
      <c r="F10" s="67">
        <f t="shared" si="2"/>
        <v>4</v>
      </c>
      <c r="G10" s="67">
        <f t="shared" si="2"/>
        <v>4</v>
      </c>
      <c r="H10" s="67">
        <f t="shared" si="2"/>
        <v>4</v>
      </c>
      <c r="I10" s="67">
        <f t="shared" si="2"/>
        <v>22</v>
      </c>
      <c r="K10" s="64"/>
      <c r="L10" s="64"/>
      <c r="M10" s="64"/>
    </row>
    <row r="11" ht="19.5" customHeight="1">
      <c r="A11" s="70" t="s">
        <v>70</v>
      </c>
      <c r="B11" s="71">
        <f t="shared" ref="B11:I11" si="3">SUM(B2:B9)</f>
        <v>0</v>
      </c>
      <c r="C11" s="71">
        <f t="shared" si="3"/>
        <v>8</v>
      </c>
      <c r="D11" s="71">
        <f t="shared" si="3"/>
        <v>4</v>
      </c>
      <c r="E11" s="71">
        <f t="shared" si="3"/>
        <v>8</v>
      </c>
      <c r="F11" s="71">
        <f t="shared" si="3"/>
        <v>8</v>
      </c>
      <c r="G11" s="71">
        <f t="shared" si="3"/>
        <v>8</v>
      </c>
      <c r="H11" s="71">
        <f t="shared" si="3"/>
        <v>8</v>
      </c>
      <c r="I11" s="71">
        <f t="shared" si="3"/>
        <v>44</v>
      </c>
      <c r="K11" s="64"/>
      <c r="L11" s="64"/>
      <c r="M11" s="64"/>
    </row>
    <row r="12">
      <c r="A12" s="64"/>
      <c r="B12" s="64">
        <f t="shared" ref="B12:H12" si="4">B10*60</f>
        <v>0</v>
      </c>
      <c r="C12" s="64">
        <f t="shared" si="4"/>
        <v>240</v>
      </c>
      <c r="D12" s="64">
        <f t="shared" si="4"/>
        <v>120</v>
      </c>
      <c r="E12" s="64">
        <f t="shared" si="4"/>
        <v>240</v>
      </c>
      <c r="F12" s="64">
        <f t="shared" si="4"/>
        <v>240</v>
      </c>
      <c r="G12" s="64">
        <f t="shared" si="4"/>
        <v>240</v>
      </c>
      <c r="H12" s="64">
        <f t="shared" si="4"/>
        <v>240</v>
      </c>
      <c r="I12" s="64"/>
      <c r="K12" s="64"/>
      <c r="L12" s="64"/>
      <c r="M12" s="64"/>
    </row>
    <row r="13">
      <c r="A13" s="64"/>
      <c r="K13" s="64"/>
      <c r="L13" s="64"/>
      <c r="M13" s="64"/>
    </row>
    <row r="14">
      <c r="A14" s="64"/>
      <c r="K14" s="64"/>
      <c r="L14" s="64"/>
      <c r="M14" s="64"/>
    </row>
    <row r="15">
      <c r="A15" s="64"/>
      <c r="K15" s="64"/>
      <c r="L15" s="64"/>
      <c r="M15" s="64"/>
    </row>
    <row r="16">
      <c r="A16" s="64"/>
      <c r="K16" s="64"/>
      <c r="L16" s="64"/>
      <c r="M16" s="64"/>
    </row>
    <row r="17">
      <c r="A17" s="64"/>
      <c r="K17" s="64"/>
      <c r="L17" s="64"/>
      <c r="M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72"/>
      <c r="K19" s="72"/>
      <c r="L19" s="72"/>
      <c r="M19" s="72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72"/>
      <c r="K20" s="72"/>
      <c r="L20" s="72"/>
      <c r="M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73"/>
      <c r="K22" s="64"/>
      <c r="L22" s="64"/>
      <c r="M22" s="64"/>
    </row>
    <row r="24">
      <c r="I24" s="3"/>
    </row>
    <row r="27">
      <c r="B27" s="3"/>
      <c r="C27" s="3"/>
      <c r="D27" s="3"/>
      <c r="E27" s="3"/>
      <c r="F27" s="3"/>
      <c r="G27" s="3"/>
      <c r="H27" s="3"/>
      <c r="I27" s="3"/>
      <c r="J27" s="3"/>
    </row>
    <row r="28">
      <c r="B28" s="3"/>
      <c r="C28" s="3"/>
      <c r="D28" s="3"/>
      <c r="E28" s="3"/>
      <c r="F28" s="3"/>
      <c r="G28" s="3"/>
      <c r="H28" s="3"/>
      <c r="I28" s="3"/>
      <c r="J28" s="3"/>
    </row>
    <row r="29">
      <c r="B29" s="3"/>
      <c r="C29" s="3"/>
      <c r="D29" s="3"/>
      <c r="E29" s="3"/>
      <c r="F29" s="3"/>
      <c r="G29" s="3"/>
      <c r="H29" s="3"/>
      <c r="I29" s="3"/>
      <c r="J29" s="3"/>
    </row>
    <row r="30">
      <c r="B30" s="3"/>
      <c r="C30" s="3"/>
      <c r="D30" s="3"/>
      <c r="E30" s="3"/>
      <c r="F30" s="3"/>
      <c r="G30" s="3"/>
      <c r="H30" s="3"/>
      <c r="I30" s="3"/>
      <c r="J30" s="3"/>
    </row>
    <row r="31">
      <c r="B31" s="3"/>
      <c r="C31" s="3"/>
      <c r="D31" s="3"/>
      <c r="E31" s="3"/>
      <c r="F31" s="3"/>
      <c r="G31" s="3"/>
      <c r="H31" s="3"/>
      <c r="I31" s="3"/>
      <c r="J31" s="3"/>
    </row>
    <row r="32">
      <c r="B32" s="3"/>
      <c r="C32" s="3"/>
      <c r="D32" s="3"/>
      <c r="E32" s="3"/>
      <c r="F32" s="3"/>
      <c r="G32" s="3"/>
      <c r="H32" s="3"/>
      <c r="I32" s="3"/>
      <c r="J32" s="3"/>
    </row>
    <row r="33">
      <c r="B33" s="3"/>
      <c r="C33" s="3"/>
      <c r="D33" s="3"/>
      <c r="E33" s="3"/>
      <c r="F33" s="3"/>
      <c r="G33" s="3"/>
      <c r="H33" s="3"/>
      <c r="I33" s="3"/>
      <c r="J33" s="3"/>
    </row>
    <row r="35">
      <c r="C35" s="3"/>
      <c r="D35" s="3"/>
      <c r="E35" s="3"/>
      <c r="F35" s="3"/>
      <c r="G35" s="3"/>
      <c r="H35" s="3"/>
      <c r="I3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.75"/>
    <col customWidth="1" min="2" max="2" width="94.25"/>
    <col customWidth="1" min="4" max="4" width="13.63"/>
    <col customWidth="1" min="5" max="6" width="14.75"/>
  </cols>
  <sheetData>
    <row r="1">
      <c r="A1" s="74" t="s">
        <v>2</v>
      </c>
      <c r="B1" s="75" t="s">
        <v>72</v>
      </c>
      <c r="C1" s="76" t="s">
        <v>73</v>
      </c>
      <c r="D1" s="76" t="s">
        <v>74</v>
      </c>
      <c r="E1" s="76" t="s">
        <v>75</v>
      </c>
      <c r="F1" s="76" t="s">
        <v>76</v>
      </c>
      <c r="G1" s="77" t="s">
        <v>77</v>
      </c>
      <c r="H1" s="77" t="s">
        <v>78</v>
      </c>
      <c r="K1" s="78"/>
      <c r="L1" s="79" t="s">
        <v>79</v>
      </c>
      <c r="M1" s="79" t="s">
        <v>80</v>
      </c>
    </row>
    <row r="2">
      <c r="A2" s="80">
        <v>1.0</v>
      </c>
      <c r="B2" s="81" t="s">
        <v>81</v>
      </c>
      <c r="C2" s="82">
        <v>15.0</v>
      </c>
      <c r="D2" s="83" t="s">
        <v>82</v>
      </c>
      <c r="E2" s="84" t="s">
        <v>83</v>
      </c>
      <c r="F2" s="84" t="s">
        <v>83</v>
      </c>
      <c r="G2" s="85" t="s">
        <v>84</v>
      </c>
      <c r="H2" s="86" t="s">
        <v>85</v>
      </c>
      <c r="K2" s="87" t="s">
        <v>86</v>
      </c>
      <c r="L2" s="88">
        <f t="shared" ref="L2:M2" si="1">COUNTIF(E:E,$K2)</f>
        <v>0</v>
      </c>
      <c r="M2" s="88">
        <f t="shared" si="1"/>
        <v>0</v>
      </c>
    </row>
    <row r="3">
      <c r="A3" s="80">
        <v>2.0</v>
      </c>
      <c r="B3" s="81" t="s">
        <v>87</v>
      </c>
      <c r="C3" s="89">
        <v>20.0</v>
      </c>
      <c r="D3" s="83" t="s">
        <v>88</v>
      </c>
      <c r="E3" s="84" t="s">
        <v>83</v>
      </c>
      <c r="F3" s="84" t="s">
        <v>83</v>
      </c>
      <c r="G3" s="90" t="s">
        <v>89</v>
      </c>
      <c r="H3" s="91" t="s">
        <v>90</v>
      </c>
      <c r="K3" s="87" t="s">
        <v>91</v>
      </c>
      <c r="L3" s="88">
        <f>COUNTIF(E:E,K3)</f>
        <v>0</v>
      </c>
      <c r="M3" s="88">
        <f>COUNTIF(F:F,$K3)</f>
        <v>0</v>
      </c>
    </row>
    <row r="4">
      <c r="A4" s="80">
        <v>3.0</v>
      </c>
      <c r="B4" s="81" t="s">
        <v>92</v>
      </c>
      <c r="C4" s="89"/>
      <c r="D4" s="83" t="s">
        <v>93</v>
      </c>
      <c r="E4" s="84" t="s">
        <v>83</v>
      </c>
      <c r="F4" s="84" t="s">
        <v>83</v>
      </c>
      <c r="G4" s="90" t="s">
        <v>94</v>
      </c>
      <c r="H4" s="86" t="s">
        <v>90</v>
      </c>
      <c r="K4" s="64"/>
      <c r="L4" s="88"/>
      <c r="M4" s="88"/>
    </row>
    <row r="5">
      <c r="A5" s="80">
        <v>4.0</v>
      </c>
      <c r="B5" s="81" t="s">
        <v>95</v>
      </c>
      <c r="C5" s="89">
        <v>5.0</v>
      </c>
      <c r="D5" s="83" t="s">
        <v>88</v>
      </c>
      <c r="E5" s="84" t="s">
        <v>83</v>
      </c>
      <c r="F5" s="84" t="s">
        <v>83</v>
      </c>
      <c r="G5" s="90" t="s">
        <v>96</v>
      </c>
      <c r="H5" s="91" t="s">
        <v>90</v>
      </c>
      <c r="K5" s="87" t="s">
        <v>83</v>
      </c>
      <c r="L5" s="88">
        <f t="shared" ref="L5:L7" si="2">COUNTIF(E:E,K5)</f>
        <v>6</v>
      </c>
      <c r="M5" s="88">
        <f t="shared" ref="M5:M7" si="3">COUNTIF(F:F,$K5)</f>
        <v>6</v>
      </c>
    </row>
    <row r="6">
      <c r="A6" s="80">
        <v>5.0</v>
      </c>
      <c r="B6" s="92" t="s">
        <v>97</v>
      </c>
      <c r="C6" s="89">
        <v>5.0</v>
      </c>
      <c r="D6" s="83" t="s">
        <v>98</v>
      </c>
      <c r="E6" s="84" t="s">
        <v>83</v>
      </c>
      <c r="F6" s="84" t="s">
        <v>83</v>
      </c>
      <c r="G6" s="90" t="s">
        <v>96</v>
      </c>
      <c r="H6" s="91" t="s">
        <v>90</v>
      </c>
      <c r="K6" s="87" t="s">
        <v>99</v>
      </c>
      <c r="L6" s="88">
        <f t="shared" si="2"/>
        <v>0</v>
      </c>
      <c r="M6" s="88">
        <f t="shared" si="3"/>
        <v>0</v>
      </c>
    </row>
    <row r="7">
      <c r="A7" s="80">
        <v>6.0</v>
      </c>
      <c r="B7" s="93" t="s">
        <v>100</v>
      </c>
      <c r="C7" s="89">
        <v>5.0</v>
      </c>
      <c r="D7" s="83" t="s">
        <v>98</v>
      </c>
      <c r="E7" s="84" t="s">
        <v>83</v>
      </c>
      <c r="F7" s="84" t="s">
        <v>83</v>
      </c>
      <c r="G7" s="90" t="s">
        <v>101</v>
      </c>
      <c r="H7" s="86" t="s">
        <v>85</v>
      </c>
      <c r="K7" s="87" t="s">
        <v>102</v>
      </c>
      <c r="L7" s="88">
        <f t="shared" si="2"/>
        <v>0</v>
      </c>
      <c r="M7" s="88">
        <f t="shared" si="3"/>
        <v>0</v>
      </c>
    </row>
    <row r="8">
      <c r="A8" s="80"/>
      <c r="B8" s="94"/>
      <c r="C8" s="89"/>
      <c r="D8" s="95"/>
      <c r="E8" s="96"/>
      <c r="F8" s="96"/>
      <c r="G8" s="85"/>
      <c r="H8" s="91"/>
    </row>
    <row r="9">
      <c r="A9" s="80"/>
      <c r="B9" s="94"/>
      <c r="C9" s="89"/>
      <c r="D9" s="95"/>
      <c r="E9" s="96"/>
      <c r="F9" s="96"/>
      <c r="G9" s="85"/>
      <c r="H9" s="91"/>
    </row>
    <row r="10">
      <c r="A10" s="80"/>
      <c r="B10" s="94"/>
      <c r="C10" s="89"/>
      <c r="D10" s="95"/>
      <c r="E10" s="96"/>
      <c r="F10" s="96"/>
      <c r="G10" s="85"/>
      <c r="H10" s="91"/>
    </row>
    <row r="11">
      <c r="A11" s="80"/>
      <c r="B11" s="94"/>
      <c r="C11" s="96"/>
      <c r="D11" s="95"/>
      <c r="E11" s="96"/>
      <c r="F11" s="96"/>
      <c r="G11" s="85"/>
      <c r="H11" s="91"/>
    </row>
    <row r="12">
      <c r="A12" s="80"/>
      <c r="B12" s="94"/>
      <c r="C12" s="89"/>
      <c r="D12" s="95"/>
      <c r="E12" s="96"/>
      <c r="F12" s="96"/>
      <c r="G12" s="85"/>
      <c r="H12" s="91"/>
    </row>
    <row r="13">
      <c r="A13" s="80"/>
      <c r="B13" s="94"/>
      <c r="C13" s="89"/>
      <c r="D13" s="95"/>
      <c r="E13" s="96"/>
      <c r="F13" s="96"/>
      <c r="G13" s="85"/>
      <c r="H13" s="91"/>
    </row>
    <row r="14">
      <c r="A14" s="80"/>
      <c r="B14" s="94"/>
      <c r="C14" s="89"/>
      <c r="D14" s="95"/>
      <c r="E14" s="96"/>
      <c r="F14" s="96"/>
      <c r="G14" s="85"/>
      <c r="H14" s="91"/>
    </row>
    <row r="15">
      <c r="A15" s="80"/>
      <c r="B15" s="94"/>
      <c r="C15" s="89"/>
      <c r="D15" s="95"/>
      <c r="E15" s="96"/>
      <c r="F15" s="96"/>
      <c r="G15" s="85"/>
      <c r="H15" s="91"/>
    </row>
    <row r="16">
      <c r="A16" s="80"/>
      <c r="B16" s="94"/>
      <c r="C16" s="89"/>
      <c r="D16" s="95"/>
      <c r="E16" s="96"/>
      <c r="F16" s="96"/>
      <c r="G16" s="85"/>
      <c r="H16" s="91"/>
    </row>
    <row r="17">
      <c r="A17" s="80"/>
      <c r="B17" s="94"/>
      <c r="C17" s="89"/>
      <c r="D17" s="95"/>
      <c r="E17" s="96"/>
      <c r="F17" s="96"/>
      <c r="G17" s="85"/>
      <c r="H17" s="91"/>
    </row>
    <row r="18">
      <c r="A18" s="80"/>
      <c r="B18" s="94"/>
      <c r="C18" s="89"/>
      <c r="D18" s="95"/>
      <c r="E18" s="96"/>
      <c r="F18" s="96"/>
      <c r="G18" s="85"/>
      <c r="H18" s="91"/>
    </row>
    <row r="19">
      <c r="A19" s="97"/>
      <c r="B19" s="98"/>
      <c r="C19" s="85"/>
      <c r="D19" s="85"/>
      <c r="E19" s="96"/>
      <c r="F19" s="96"/>
      <c r="G19" s="85"/>
      <c r="H19" s="91"/>
    </row>
    <row r="20">
      <c r="A20" s="97"/>
      <c r="B20" s="98"/>
      <c r="C20" s="85"/>
      <c r="D20" s="85"/>
      <c r="E20" s="96"/>
      <c r="F20" s="96"/>
      <c r="G20" s="85"/>
      <c r="H20" s="91"/>
    </row>
    <row r="21">
      <c r="A21" s="97"/>
      <c r="B21" s="98"/>
      <c r="C21" s="85"/>
      <c r="D21" s="85"/>
      <c r="E21" s="96"/>
      <c r="F21" s="96"/>
      <c r="G21" s="85"/>
      <c r="H21" s="91"/>
    </row>
    <row r="22">
      <c r="A22" s="97"/>
      <c r="B22" s="98"/>
      <c r="C22" s="85"/>
      <c r="D22" s="85"/>
      <c r="E22" s="96"/>
      <c r="F22" s="96"/>
      <c r="G22" s="85"/>
      <c r="H22" s="91"/>
    </row>
    <row r="23">
      <c r="A23" s="97"/>
      <c r="B23" s="98"/>
      <c r="C23" s="85"/>
      <c r="D23" s="85"/>
      <c r="E23" s="96"/>
      <c r="F23" s="96"/>
      <c r="G23" s="85"/>
      <c r="H23" s="91"/>
    </row>
    <row r="24">
      <c r="A24" s="97"/>
      <c r="B24" s="98"/>
      <c r="C24" s="85"/>
      <c r="D24" s="85"/>
      <c r="E24" s="96"/>
      <c r="F24" s="96"/>
      <c r="G24" s="85"/>
      <c r="H24" s="91"/>
    </row>
    <row r="25">
      <c r="A25" s="97"/>
      <c r="B25" s="98"/>
      <c r="C25" s="85"/>
      <c r="D25" s="85"/>
      <c r="E25" s="96"/>
      <c r="F25" s="96"/>
      <c r="G25" s="85"/>
      <c r="H25" s="91"/>
    </row>
    <row r="26">
      <c r="A26" s="97"/>
      <c r="B26" s="98"/>
      <c r="C26" s="85"/>
      <c r="D26" s="85"/>
      <c r="E26" s="96"/>
      <c r="F26" s="96"/>
      <c r="G26" s="85"/>
      <c r="H26" s="91"/>
    </row>
    <row r="27">
      <c r="A27" s="97"/>
      <c r="B27" s="98"/>
      <c r="C27" s="85"/>
      <c r="D27" s="85"/>
      <c r="E27" s="96"/>
      <c r="F27" s="96"/>
      <c r="G27" s="85"/>
      <c r="H27" s="91"/>
    </row>
    <row r="28">
      <c r="A28" s="97"/>
      <c r="B28" s="98"/>
      <c r="C28" s="85"/>
      <c r="D28" s="85"/>
      <c r="E28" s="96"/>
      <c r="F28" s="96"/>
      <c r="G28" s="85"/>
      <c r="H28" s="91"/>
    </row>
    <row r="29">
      <c r="A29" s="97"/>
      <c r="B29" s="98"/>
      <c r="C29" s="85"/>
      <c r="D29" s="85"/>
      <c r="E29" s="96"/>
      <c r="F29" s="96"/>
      <c r="G29" s="85"/>
      <c r="H29" s="91"/>
    </row>
    <row r="30">
      <c r="A30" s="97"/>
      <c r="B30" s="98"/>
      <c r="C30" s="85"/>
      <c r="D30" s="85"/>
      <c r="E30" s="96"/>
      <c r="F30" s="96"/>
      <c r="G30" s="85"/>
      <c r="H30" s="91"/>
    </row>
    <row r="31">
      <c r="A31" s="97"/>
      <c r="B31" s="98"/>
      <c r="C31" s="85"/>
      <c r="D31" s="85"/>
      <c r="E31" s="96"/>
      <c r="F31" s="96"/>
      <c r="G31" s="85"/>
      <c r="H31" s="91"/>
    </row>
    <row r="32">
      <c r="A32" s="97"/>
      <c r="B32" s="98"/>
      <c r="C32" s="85"/>
      <c r="D32" s="85"/>
      <c r="E32" s="96"/>
      <c r="F32" s="96"/>
      <c r="G32" s="85"/>
      <c r="H32" s="91"/>
    </row>
    <row r="33">
      <c r="A33" s="97"/>
      <c r="B33" s="98"/>
      <c r="C33" s="85"/>
      <c r="D33" s="85"/>
      <c r="E33" s="96"/>
      <c r="F33" s="96"/>
      <c r="G33" s="85"/>
      <c r="H33" s="91"/>
    </row>
    <row r="34">
      <c r="A34" s="97"/>
      <c r="B34" s="98"/>
      <c r="C34" s="85"/>
      <c r="D34" s="85"/>
      <c r="E34" s="96"/>
      <c r="F34" s="96"/>
      <c r="G34" s="85"/>
      <c r="H34" s="91"/>
    </row>
    <row r="35">
      <c r="A35" s="97"/>
      <c r="B35" s="98"/>
      <c r="C35" s="85"/>
      <c r="D35" s="85"/>
      <c r="E35" s="96"/>
      <c r="F35" s="96"/>
      <c r="G35" s="85"/>
      <c r="H35" s="91"/>
    </row>
    <row r="36">
      <c r="A36" s="97"/>
      <c r="B36" s="98"/>
      <c r="C36" s="85"/>
      <c r="D36" s="85"/>
      <c r="E36" s="96"/>
      <c r="F36" s="96"/>
      <c r="G36" s="85"/>
      <c r="H36" s="91"/>
    </row>
    <row r="37">
      <c r="A37" s="97"/>
      <c r="B37" s="98"/>
      <c r="C37" s="85"/>
      <c r="D37" s="85"/>
      <c r="E37" s="96"/>
      <c r="F37" s="96"/>
      <c r="G37" s="85"/>
      <c r="H37" s="91"/>
    </row>
    <row r="38">
      <c r="A38" s="97"/>
      <c r="B38" s="99"/>
      <c r="C38" s="85"/>
      <c r="D38" s="85"/>
      <c r="E38" s="96"/>
      <c r="F38" s="96"/>
      <c r="G38" s="85"/>
      <c r="H38" s="91"/>
    </row>
    <row r="39">
      <c r="A39" s="97"/>
      <c r="B39" s="98"/>
      <c r="C39" s="85"/>
      <c r="D39" s="85"/>
      <c r="E39" s="96"/>
      <c r="F39" s="96"/>
      <c r="G39" s="85"/>
      <c r="H39" s="91"/>
    </row>
    <row r="40">
      <c r="A40" s="97"/>
      <c r="B40" s="98"/>
      <c r="C40" s="85"/>
      <c r="D40" s="85"/>
      <c r="E40" s="96"/>
      <c r="F40" s="96"/>
      <c r="G40" s="85"/>
      <c r="H40" s="91"/>
    </row>
    <row r="41">
      <c r="A41" s="97"/>
      <c r="B41" s="98"/>
      <c r="C41" s="85"/>
      <c r="D41" s="85"/>
      <c r="E41" s="96"/>
      <c r="F41" s="96"/>
      <c r="G41" s="85"/>
      <c r="H41" s="91"/>
    </row>
    <row r="42">
      <c r="A42" s="97"/>
      <c r="B42" s="98"/>
      <c r="C42" s="85"/>
      <c r="D42" s="85"/>
      <c r="E42" s="96"/>
      <c r="F42" s="96"/>
      <c r="G42" s="85"/>
      <c r="H42" s="91"/>
    </row>
    <row r="43">
      <c r="A43" s="97"/>
      <c r="B43" s="98"/>
      <c r="C43" s="85"/>
      <c r="D43" s="85"/>
      <c r="E43" s="96"/>
      <c r="F43" s="96"/>
      <c r="G43" s="85"/>
      <c r="H43" s="91"/>
    </row>
    <row r="44">
      <c r="A44" s="97"/>
      <c r="B44" s="98"/>
      <c r="C44" s="85"/>
      <c r="D44" s="85"/>
      <c r="E44" s="96"/>
      <c r="F44" s="96"/>
      <c r="G44" s="85"/>
      <c r="H44" s="91"/>
    </row>
    <row r="45">
      <c r="A45" s="97"/>
      <c r="B45" s="98"/>
      <c r="C45" s="85"/>
      <c r="D45" s="85"/>
      <c r="E45" s="96"/>
      <c r="F45" s="96"/>
      <c r="G45" s="85"/>
      <c r="H45" s="91"/>
    </row>
    <row r="46">
      <c r="A46" s="97"/>
      <c r="B46" s="98"/>
      <c r="C46" s="85"/>
      <c r="D46" s="85"/>
      <c r="E46" s="96"/>
      <c r="F46" s="96"/>
      <c r="G46" s="85"/>
      <c r="H46" s="91"/>
    </row>
    <row r="47">
      <c r="A47" s="97"/>
      <c r="B47" s="98"/>
      <c r="C47" s="85"/>
      <c r="D47" s="85"/>
      <c r="E47" s="96"/>
      <c r="F47" s="96"/>
      <c r="G47" s="85"/>
      <c r="H47" s="91"/>
    </row>
    <row r="48">
      <c r="A48" s="97"/>
      <c r="B48" s="98"/>
      <c r="C48" s="85"/>
      <c r="D48" s="85"/>
      <c r="E48" s="96"/>
      <c r="F48" s="96"/>
      <c r="G48" s="85"/>
      <c r="H48" s="91"/>
    </row>
    <row r="49">
      <c r="A49" s="97"/>
      <c r="B49" s="98"/>
      <c r="C49" s="85"/>
      <c r="D49" s="85"/>
      <c r="E49" s="96"/>
      <c r="F49" s="96"/>
      <c r="G49" s="85"/>
      <c r="H49" s="91"/>
    </row>
    <row r="50">
      <c r="A50" s="97"/>
      <c r="B50" s="98"/>
      <c r="C50" s="85"/>
      <c r="D50" s="85"/>
      <c r="E50" s="96"/>
      <c r="F50" s="96"/>
      <c r="G50" s="85"/>
      <c r="H50" s="91"/>
    </row>
    <row r="51">
      <c r="A51" s="97"/>
      <c r="B51" s="98"/>
      <c r="C51" s="85"/>
      <c r="D51" s="85"/>
      <c r="E51" s="96"/>
      <c r="F51" s="96"/>
      <c r="G51" s="85"/>
      <c r="H51" s="91"/>
    </row>
    <row r="52">
      <c r="A52" s="97"/>
      <c r="B52" s="98"/>
      <c r="C52" s="85"/>
      <c r="D52" s="85"/>
      <c r="E52" s="96"/>
      <c r="F52" s="96"/>
      <c r="G52" s="85"/>
      <c r="H52" s="91"/>
    </row>
    <row r="53">
      <c r="A53" s="97"/>
      <c r="B53" s="98"/>
      <c r="C53" s="85"/>
      <c r="D53" s="85"/>
      <c r="E53" s="96"/>
      <c r="F53" s="96"/>
      <c r="G53" s="85"/>
      <c r="H53" s="91"/>
    </row>
    <row r="54">
      <c r="A54" s="97"/>
      <c r="B54" s="98"/>
      <c r="C54" s="85"/>
      <c r="D54" s="85"/>
      <c r="E54" s="96"/>
      <c r="F54" s="96"/>
      <c r="G54" s="85"/>
      <c r="H54" s="91"/>
    </row>
    <row r="55">
      <c r="A55" s="97"/>
      <c r="B55" s="98"/>
      <c r="C55" s="85"/>
      <c r="D55" s="85"/>
      <c r="E55" s="96"/>
      <c r="F55" s="96"/>
      <c r="G55" s="85"/>
      <c r="H55" s="91"/>
    </row>
    <row r="56">
      <c r="A56" s="97"/>
      <c r="B56" s="100"/>
      <c r="C56" s="67"/>
      <c r="D56" s="70"/>
      <c r="E56" s="96"/>
      <c r="F56" s="96"/>
      <c r="G56" s="85"/>
      <c r="H56" s="91"/>
    </row>
    <row r="57">
      <c r="A57" s="97"/>
      <c r="B57" s="85"/>
      <c r="C57" s="85"/>
      <c r="D57" s="85"/>
      <c r="E57" s="96"/>
      <c r="F57" s="96"/>
      <c r="G57" s="85"/>
      <c r="H57" s="91"/>
    </row>
    <row r="58">
      <c r="A58" s="97"/>
      <c r="B58" s="85"/>
      <c r="C58" s="85"/>
      <c r="D58" s="85"/>
      <c r="E58" s="96"/>
      <c r="F58" s="96"/>
      <c r="G58" s="85"/>
      <c r="H58" s="91"/>
    </row>
    <row r="59">
      <c r="A59" s="97"/>
      <c r="B59" s="85"/>
      <c r="C59" s="85"/>
      <c r="D59" s="85"/>
      <c r="E59" s="96"/>
      <c r="F59" s="96"/>
      <c r="G59" s="85"/>
      <c r="H59" s="91"/>
    </row>
    <row r="60">
      <c r="A60" s="97"/>
      <c r="B60" s="85"/>
      <c r="C60" s="85"/>
      <c r="D60" s="85"/>
      <c r="E60" s="96"/>
      <c r="F60" s="96"/>
      <c r="G60" s="85"/>
      <c r="H60" s="91"/>
    </row>
    <row r="61">
      <c r="A61" s="97"/>
      <c r="B61" s="85"/>
      <c r="C61" s="85"/>
      <c r="D61" s="85"/>
      <c r="E61" s="96"/>
      <c r="F61" s="96"/>
      <c r="G61" s="85"/>
      <c r="H61" s="91"/>
    </row>
    <row r="62">
      <c r="A62" s="97"/>
      <c r="B62" s="90"/>
      <c r="C62" s="85"/>
      <c r="D62" s="85"/>
      <c r="E62" s="96"/>
      <c r="F62" s="96"/>
      <c r="G62" s="85"/>
      <c r="H62" s="91"/>
    </row>
  </sheetData>
  <customSheetViews>
    <customSheetView guid="{E722A242-03C8-472A-A053-EFB3281192B8}" filter="1" showAutoFilter="1">
      <autoFilter ref="$A$1:$H$56"/>
      <extLst>
        <ext uri="GoogleSheetsCustomDataVersion1">
          <go:sheetsCustomData xmlns:go="http://customooxmlschemas.google.com/" filterViewId="1996726352"/>
        </ext>
      </extLst>
    </customSheetView>
  </customSheetViews>
  <conditionalFormatting sqref="H2:H62">
    <cfRule type="cellIs" dxfId="0" priority="1" operator="equal">
      <formula>"Done"</formula>
    </cfRule>
  </conditionalFormatting>
  <conditionalFormatting sqref="H2:H62">
    <cfRule type="cellIs" dxfId="1" priority="2" operator="equal">
      <formula>"En progreso"</formula>
    </cfRule>
  </conditionalFormatting>
  <conditionalFormatting sqref="H8:H62">
    <cfRule type="cellIs" dxfId="4" priority="3" operator="equal">
      <formula>"Rechazado"</formula>
    </cfRule>
  </conditionalFormatting>
  <conditionalFormatting sqref="H10:H62">
    <cfRule type="cellIs" dxfId="6" priority="4" operator="equal">
      <formula>"Pendiente"</formula>
    </cfRule>
  </conditionalFormatting>
  <dataValidations>
    <dataValidation type="list" allowBlank="1" sqref="H2:H62">
      <formula1>"Done,In progress,To do,Refused"</formula1>
    </dataValidation>
    <dataValidation type="list" allowBlank="1" sqref="D2:D62">
      <formula1>"Format,Cosmetic,Necessary,Urgent,Emergency,Desirable"</formula1>
    </dataValidation>
    <dataValidation type="list" allowBlank="1" sqref="G2:G62">
      <formula1>"Format,Data,Logic,Ortographic,Version,UI,Segurity,Bug"</formula1>
    </dataValidation>
    <dataValidation type="list" allowBlank="1" showErrorMessage="1" sqref="E2:F62">
      <formula1>"Analisis,Design,Implementation,Test,Producction"</formula1>
    </dataValidation>
  </dataValidations>
  <drawing r:id="rId1"/>
</worksheet>
</file>