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00810D04-3B24-4143-89D5-EC908E652D68}" xr6:coauthVersionLast="45" xr6:coauthVersionMax="45" xr10:uidLastSave="{00000000-0000-0000-0000-000000000000}"/>
  <bookViews>
    <workbookView xWindow="-104" yWindow="-104" windowWidth="22326" windowHeight="12050" xr2:uid="{3DBCCE37-EC12-8E47-95AD-63BE33261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7" i="1" l="1"/>
  <c r="N57" i="1"/>
  <c r="O56" i="1"/>
  <c r="N56" i="1"/>
  <c r="O55" i="1"/>
  <c r="N55" i="1"/>
  <c r="O54" i="1"/>
  <c r="P54" i="1" s="1"/>
  <c r="N54" i="1"/>
  <c r="O46" i="1"/>
  <c r="N46" i="1"/>
  <c r="O45" i="1"/>
  <c r="N45" i="1"/>
  <c r="O44" i="1"/>
  <c r="N44" i="1"/>
  <c r="O43" i="1"/>
  <c r="N43" i="1"/>
  <c r="O35" i="1"/>
  <c r="N35" i="1"/>
  <c r="O34" i="1"/>
  <c r="N34" i="1"/>
  <c r="O33" i="1"/>
  <c r="N33" i="1"/>
  <c r="O32" i="1"/>
  <c r="N32" i="1"/>
  <c r="O24" i="1"/>
  <c r="N24" i="1"/>
  <c r="O23" i="1"/>
  <c r="N23" i="1"/>
  <c r="O22" i="1"/>
  <c r="N22" i="1"/>
  <c r="O21" i="1"/>
  <c r="N21" i="1"/>
  <c r="N11" i="1"/>
  <c r="O11" i="1"/>
  <c r="N12" i="1"/>
  <c r="O12" i="1"/>
  <c r="N13" i="1"/>
  <c r="O13" i="1"/>
  <c r="N10" i="1"/>
  <c r="O10" i="1"/>
  <c r="G54" i="1" l="1"/>
  <c r="G55" i="1"/>
  <c r="G57" i="1"/>
  <c r="P33" i="1"/>
  <c r="F57" i="1"/>
  <c r="F56" i="1"/>
  <c r="G56" i="1" s="1"/>
  <c r="F55" i="1"/>
  <c r="F54" i="1"/>
  <c r="F46" i="1"/>
  <c r="F45" i="1"/>
  <c r="G45" i="1" s="1"/>
  <c r="F44" i="1"/>
  <c r="F43" i="1"/>
  <c r="G43" i="1" s="1"/>
  <c r="F35" i="1"/>
  <c r="F34" i="1"/>
  <c r="F33" i="1"/>
  <c r="F32" i="1"/>
  <c r="G32" i="1" s="1"/>
  <c r="F24" i="1"/>
  <c r="F23" i="1"/>
  <c r="F22" i="1"/>
  <c r="F21" i="1"/>
  <c r="F11" i="1"/>
  <c r="G11" i="1" s="1"/>
  <c r="F12" i="1"/>
  <c r="G12" i="1" s="1"/>
  <c r="F13" i="1"/>
  <c r="F10" i="1"/>
  <c r="G10" i="1" s="1"/>
  <c r="E11" i="1"/>
  <c r="P44" i="1"/>
  <c r="G33" i="1"/>
  <c r="G13" i="1"/>
  <c r="K68" i="1"/>
  <c r="K67" i="1"/>
  <c r="K66" i="1"/>
  <c r="K65" i="1"/>
  <c r="K64" i="1"/>
  <c r="P34" i="1"/>
  <c r="G35" i="1"/>
  <c r="G34" i="1"/>
  <c r="G24" i="1"/>
  <c r="E57" i="1"/>
  <c r="E56" i="1"/>
  <c r="E55" i="1"/>
  <c r="E54" i="1"/>
  <c r="E46" i="1"/>
  <c r="G46" i="1" s="1"/>
  <c r="E45" i="1"/>
  <c r="E44" i="1"/>
  <c r="G44" i="1" s="1"/>
  <c r="E43" i="1"/>
  <c r="E35" i="1"/>
  <c r="E34" i="1"/>
  <c r="E33" i="1"/>
  <c r="E32" i="1"/>
  <c r="E22" i="1"/>
  <c r="E23" i="1"/>
  <c r="G23" i="1" s="1"/>
  <c r="E24" i="1"/>
  <c r="E21" i="1"/>
  <c r="G21" i="1" s="1"/>
  <c r="E12" i="1"/>
  <c r="E13" i="1"/>
  <c r="E10" i="1"/>
  <c r="B68" i="1"/>
  <c r="B67" i="1"/>
  <c r="B66" i="1"/>
  <c r="B65" i="1"/>
  <c r="B64" i="1"/>
  <c r="G22" i="1" l="1"/>
  <c r="G27" i="1" s="1"/>
  <c r="G60" i="1"/>
  <c r="P35" i="1"/>
  <c r="G59" i="1"/>
  <c r="C68" i="1" s="1"/>
  <c r="G49" i="1"/>
  <c r="G26" i="1"/>
  <c r="C65" i="1" s="1"/>
  <c r="G48" i="1"/>
  <c r="C67" i="1" s="1"/>
  <c r="G37" i="1"/>
  <c r="C66" i="1" s="1"/>
  <c r="G38" i="1"/>
  <c r="G16" i="1"/>
  <c r="G15" i="1"/>
  <c r="C64" i="1" s="1"/>
  <c r="P57" i="1"/>
  <c r="P56" i="1"/>
  <c r="P55" i="1"/>
  <c r="P46" i="1"/>
  <c r="P45" i="1"/>
  <c r="P43" i="1"/>
  <c r="P48" i="1" s="1"/>
  <c r="P32" i="1"/>
  <c r="P38" i="1" s="1"/>
  <c r="P24" i="1"/>
  <c r="P23" i="1"/>
  <c r="P22" i="1"/>
  <c r="P21" i="1"/>
  <c r="P10" i="1"/>
  <c r="P13" i="1"/>
  <c r="P12" i="1"/>
  <c r="P11" i="1"/>
  <c r="P37" i="1" l="1"/>
  <c r="L66" i="1" s="1"/>
  <c r="P60" i="1"/>
  <c r="P26" i="1"/>
  <c r="L65" i="1" s="1"/>
  <c r="P59" i="1"/>
  <c r="L68" i="1" s="1"/>
  <c r="L67" i="1"/>
  <c r="P49" i="1"/>
  <c r="P27" i="1"/>
  <c r="P16" i="1"/>
  <c r="P15" i="1"/>
  <c r="L64" i="1" s="1"/>
</calcChain>
</file>

<file path=xl/sharedStrings.xml><?xml version="1.0" encoding="utf-8"?>
<sst xmlns="http://schemas.openxmlformats.org/spreadsheetml/2006/main" count="166" uniqueCount="32">
  <si>
    <t>Name:</t>
  </si>
  <si>
    <t>Lightweight Cart on an Incline</t>
  </si>
  <si>
    <t>Trial 1</t>
  </si>
  <si>
    <t>height (cm)</t>
  </si>
  <si>
    <t>height (cm):</t>
  </si>
  <si>
    <t>Length of Tab (cm):</t>
  </si>
  <si>
    <t>Total Mass (g):</t>
  </si>
  <si>
    <r>
      <t>t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(s)</t>
    </r>
  </si>
  <si>
    <r>
      <t>t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(s)</t>
    </r>
  </si>
  <si>
    <r>
      <t>t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(s)</t>
    </r>
  </si>
  <si>
    <r>
      <t>v</t>
    </r>
    <r>
      <rPr>
        <vertAlign val="subscript"/>
        <sz val="12"/>
        <color theme="1"/>
        <rFont val="Calibri (Body)"/>
      </rPr>
      <t>1</t>
    </r>
    <r>
      <rPr>
        <sz val="12"/>
        <color theme="1"/>
        <rFont val="Calibri"/>
        <family val="2"/>
        <scheme val="minor"/>
      </rPr>
      <t xml:space="preserve"> (cm/s)</t>
    </r>
  </si>
  <si>
    <r>
      <t>v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 xml:space="preserve"> (cm/s)</t>
    </r>
  </si>
  <si>
    <r>
      <t>a (cm/s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</si>
  <si>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t>Trial 2</t>
  </si>
  <si>
    <t>Trial 3</t>
  </si>
  <si>
    <t>Trial 4</t>
  </si>
  <si>
    <t>Trial 5</t>
  </si>
  <si>
    <r>
      <t>average acceleration (cm/s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):</t>
    </r>
  </si>
  <si>
    <r>
      <t>stdev (cm/s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):</t>
    </r>
  </si>
  <si>
    <t>run 1:</t>
  </si>
  <si>
    <t>run 2:</t>
  </si>
  <si>
    <t>run 3:</t>
  </si>
  <si>
    <t>run 4:</t>
  </si>
  <si>
    <t>Trial 1:</t>
  </si>
  <si>
    <t>Trial 2:</t>
  </si>
  <si>
    <t>Trial 3:</t>
  </si>
  <si>
    <t>Trial 4:</t>
  </si>
  <si>
    <t>Trial 5:</t>
  </si>
  <si>
    <t>Heavy Cart on an Incline</t>
  </si>
  <si>
    <t>Results:</t>
  </si>
  <si>
    <r>
      <t>"g" for heavy cart (m/s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):</t>
    </r>
  </si>
  <si>
    <r>
      <t>"g" for lightweight cart (m/s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</si>
</sst>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vertAlign val="subscript"/>
      <sz val="12"/>
      <color theme="1"/>
      <name val="Calibri (Body)"/>
    </font>
    <font>
      <vertAlign val="superscript"/>
      <sz val="12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Border="1"/>
    <xf numFmtId="164" fontId="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right"/>
    </xf>
    <xf numFmtId="164" fontId="2" fillId="0" borderId="0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Border="1" applyAlignment="1"/>
    <xf numFmtId="0" fontId="0" fillId="0" borderId="0" xfId="0" applyAlignment="1">
      <alignment horizontal="right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6" xfId="0" quotePrefix="1" applyBorder="1" applyAlignment="1">
      <alignment horizontal="right"/>
    </xf>
    <xf numFmtId="0" fontId="0" fillId="0" borderId="7" xfId="0" quotePrefix="1" applyBorder="1" applyAlignment="1">
      <alignment horizontal="right"/>
    </xf>
    <xf numFmtId="0" fontId="0" fillId="0" borderId="0" xfId="0" applyAlignment="1">
      <alignment horizontal="right" indent="1"/>
    </xf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Lightweight Cart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Height v. Acceleration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746937882764659"/>
                  <c:y val="-2.65689669033157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Sheet1!$B$64:$B$68</c:f>
              <c:numCache>
                <c:formatCode>0.0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6.9</c:v>
                </c:pt>
                <c:pt idx="3">
                  <c:v>9</c:v>
                </c:pt>
                <c:pt idx="4">
                  <c:v>10.8</c:v>
                </c:pt>
              </c:numCache>
            </c:numRef>
          </c:xVal>
          <c:yVal>
            <c:numRef>
              <c:f>Sheet1!$C$64:$C$68</c:f>
              <c:numCache>
                <c:formatCode>0.0</c:formatCode>
                <c:ptCount val="5"/>
                <c:pt idx="0">
                  <c:v>25.917778466563522</c:v>
                </c:pt>
                <c:pt idx="1">
                  <c:v>46.370721801362627</c:v>
                </c:pt>
                <c:pt idx="2">
                  <c:v>66.056447243912373</c:v>
                </c:pt>
                <c:pt idx="3">
                  <c:v>84.393947685983107</c:v>
                </c:pt>
                <c:pt idx="4">
                  <c:v>104.33516958316991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3-4B3E-B6ED-02068F60B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969951"/>
        <c:axId val="921255135"/>
      </c:scatterChart>
      <c:valAx>
        <c:axId val="92696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55135"/>
        <c:crosses val="autoZero"/>
        <c:crossBetween val="midCat"/>
      </c:valAx>
      <c:valAx>
        <c:axId val="9212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96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Heavy Cart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Height v. Acceleration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333595800524935"/>
                  <c:y val="-3.71299129010147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Sheet1!$K$64:$K$68</c:f>
              <c:numCache>
                <c:formatCode>0.0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6.9</c:v>
                </c:pt>
                <c:pt idx="3">
                  <c:v>9</c:v>
                </c:pt>
                <c:pt idx="4">
                  <c:v>10.8</c:v>
                </c:pt>
              </c:numCache>
            </c:numRef>
          </c:xVal>
          <c:yVal>
            <c:numRef>
              <c:f>Sheet1!$L$64:$L$68</c:f>
              <c:numCache>
                <c:formatCode>0.0</c:formatCode>
                <c:ptCount val="5"/>
                <c:pt idx="0">
                  <c:v>25.027140432084217</c:v>
                </c:pt>
                <c:pt idx="1">
                  <c:v>46.956318363731398</c:v>
                </c:pt>
                <c:pt idx="2">
                  <c:v>66.924703265543371</c:v>
                </c:pt>
                <c:pt idx="3">
                  <c:v>85.457886679179083</c:v>
                </c:pt>
                <c:pt idx="4">
                  <c:v>104.87935585712198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3-4E5C-96AF-F81679C33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574463"/>
        <c:axId val="830581599"/>
      </c:scatterChart>
      <c:valAx>
        <c:axId val="109657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81599"/>
        <c:crosses val="autoZero"/>
        <c:crossBetween val="midCat"/>
      </c:valAx>
      <c:valAx>
        <c:axId val="8305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57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43890</xdr:colOff>
      <xdr:row>62</xdr:row>
      <xdr:rowOff>18287</xdr:rowOff>
    </xdr:from>
    <xdr:to>
      <xdr:col>8</xdr:col>
      <xdr:colOff>226770</xdr:colOff>
      <xdr:row>76</xdr:row>
      <xdr:rowOff>14631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87FCC-C3DB-4EF0-87D0-9962910F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87782</xdr:colOff>
      <xdr:row>62</xdr:row>
      <xdr:rowOff>3658</xdr:rowOff>
    </xdr:from>
    <xdr:to>
      <xdr:col>17</xdr:col>
      <xdr:colOff>270662</xdr:colOff>
      <xdr:row>75</xdr:row>
      <xdr:rowOff>190195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EE620F-CBED-42E0-9324-8218E115D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35C8-4864-8648-AFA1-DFD5334E664A}">
  <dimension ref="A1:P80"/>
  <sheetViews>
    <sheetView tabSelected="1" workbookViewId="0">
      <selection activeCell="I49" sqref="I49"/>
    </sheetView>
  </sheetViews>
  <sheetFormatPr defaultColWidth="10.90625" defaultRowHeight="16.149999999999999"/>
  <cols>
    <col min="1" max="1" width="8.6328125" customWidth="1"/>
    <col min="2" max="2" width="10.6328125" customWidth="1"/>
    <col min="10" max="10" width="8.6328125" customWidth="1"/>
  </cols>
  <sheetData>
    <row r="1" spans="1:16">
      <c r="A1" t="s">
        <v>0</v>
      </c>
    </row>
    <row r="3" spans="1:16">
      <c r="A3" s="13" t="s">
        <v>1</v>
      </c>
      <c r="J3" s="13" t="s">
        <v>28</v>
      </c>
    </row>
    <row r="4" spans="1:16">
      <c r="A4" s="5" t="s">
        <v>6</v>
      </c>
      <c r="B4">
        <v>416.3</v>
      </c>
      <c r="J4" s="5" t="s">
        <v>6</v>
      </c>
      <c r="K4" s="14">
        <v>920.3</v>
      </c>
      <c r="L4" s="14"/>
      <c r="M4" s="14"/>
      <c r="N4" s="14"/>
      <c r="O4" s="14"/>
      <c r="P4" s="14"/>
    </row>
    <row r="5" spans="1:16">
      <c r="A5" s="6" t="s">
        <v>5</v>
      </c>
      <c r="B5" s="3">
        <v>11</v>
      </c>
      <c r="J5" s="6" t="s">
        <v>5</v>
      </c>
      <c r="K5" s="14">
        <v>11</v>
      </c>
      <c r="L5" s="14"/>
      <c r="M5" s="14"/>
      <c r="N5" s="14"/>
      <c r="O5" s="14"/>
      <c r="P5" s="14"/>
    </row>
    <row r="6" spans="1:16">
      <c r="J6" s="14"/>
      <c r="K6" s="14"/>
      <c r="L6" s="14"/>
      <c r="M6" s="14"/>
      <c r="N6" s="14"/>
      <c r="O6" s="14"/>
      <c r="P6" s="14"/>
    </row>
    <row r="7" spans="1:16">
      <c r="A7" s="4" t="s">
        <v>2</v>
      </c>
      <c r="B7" s="2" t="s">
        <v>4</v>
      </c>
      <c r="C7" s="9">
        <v>3</v>
      </c>
      <c r="J7" s="4" t="s">
        <v>2</v>
      </c>
      <c r="K7" s="2" t="s">
        <v>4</v>
      </c>
      <c r="L7" s="9">
        <v>3</v>
      </c>
    </row>
    <row r="9" spans="1:16" ht="17.850000000000001">
      <c r="B9" s="7" t="s">
        <v>7</v>
      </c>
      <c r="C9" s="7" t="s">
        <v>8</v>
      </c>
      <c r="D9" s="7" t="s">
        <v>9</v>
      </c>
      <c r="E9" s="7" t="s">
        <v>10</v>
      </c>
      <c r="F9" s="7" t="s">
        <v>11</v>
      </c>
      <c r="G9" s="7" t="s">
        <v>12</v>
      </c>
      <c r="K9" s="7" t="s">
        <v>7</v>
      </c>
      <c r="L9" s="7" t="s">
        <v>8</v>
      </c>
      <c r="M9" s="7" t="s">
        <v>9</v>
      </c>
      <c r="N9" s="7" t="s">
        <v>10</v>
      </c>
      <c r="O9" s="7" t="s">
        <v>11</v>
      </c>
      <c r="P9" s="7" t="s">
        <v>12</v>
      </c>
    </row>
    <row r="10" spans="1:16">
      <c r="A10" s="10" t="s">
        <v>19</v>
      </c>
      <c r="B10" s="8">
        <v>0.27</v>
      </c>
      <c r="C10" s="8">
        <v>0.99750000000000005</v>
      </c>
      <c r="D10" s="8">
        <v>0.1681</v>
      </c>
      <c r="E10" s="9">
        <f>$B$5/B10</f>
        <v>40.74074074074074</v>
      </c>
      <c r="F10" s="9">
        <f>$B$5/D10</f>
        <v>65.437239738251037</v>
      </c>
      <c r="G10" s="9">
        <f>(F10-E10)/(C10-(B10/2)+(D10/2))</f>
        <v>26.09106650204458</v>
      </c>
      <c r="I10" s="1"/>
      <c r="J10" s="15" t="s">
        <v>19</v>
      </c>
      <c r="K10" s="8">
        <v>0.27529999999999999</v>
      </c>
      <c r="L10" s="8">
        <v>1.0162</v>
      </c>
      <c r="M10" s="8">
        <v>0.17180000000000001</v>
      </c>
      <c r="N10" s="9">
        <f>$K$5/K10</f>
        <v>39.956411187795133</v>
      </c>
      <c r="O10" s="9">
        <f>$K$5/M10</f>
        <v>64.027939464493599</v>
      </c>
      <c r="P10" s="9">
        <f>(O10-N10)/(L10-(K10/2)+(M10/2))</f>
        <v>24.958814118615241</v>
      </c>
    </row>
    <row r="11" spans="1:16">
      <c r="A11" s="10" t="s">
        <v>20</v>
      </c>
      <c r="B11" s="8">
        <v>0.28649999999999998</v>
      </c>
      <c r="C11" s="8">
        <v>1.0443</v>
      </c>
      <c r="D11" s="8">
        <v>0.1729</v>
      </c>
      <c r="E11" s="9">
        <f>$B$5/B11</f>
        <v>38.39441535776615</v>
      </c>
      <c r="F11" s="9">
        <f t="shared" ref="F11:F13" si="0">$B$5/D11</f>
        <v>63.62058993637941</v>
      </c>
      <c r="G11" s="9">
        <f t="shared" ref="G11:G13" si="1">(F11-E11)/(C11-(B11/2)+(D11/2))</f>
        <v>25.545493244165325</v>
      </c>
      <c r="I11" s="1"/>
      <c r="J11" s="15" t="s">
        <v>20</v>
      </c>
      <c r="K11" s="8">
        <v>0.28129999999999999</v>
      </c>
      <c r="L11" s="8">
        <v>1.0265</v>
      </c>
      <c r="M11" s="8">
        <v>0.17019999999999999</v>
      </c>
      <c r="N11" s="9">
        <f t="shared" ref="N11:N13" si="2">$K$5/K11</f>
        <v>39.104159260575898</v>
      </c>
      <c r="O11" s="9">
        <f t="shared" ref="O11:O13" si="3">$K$5/M11</f>
        <v>64.629847238542894</v>
      </c>
      <c r="P11" s="9">
        <f t="shared" ref="P11:P13" si="4">(O11-N11)/(L11-(K11/2)+(M11/2))</f>
        <v>26.289394899806371</v>
      </c>
    </row>
    <row r="12" spans="1:16">
      <c r="A12" s="10" t="s">
        <v>21</v>
      </c>
      <c r="B12" s="8">
        <v>0.28260000000000002</v>
      </c>
      <c r="C12" s="8">
        <v>1.0286999999999999</v>
      </c>
      <c r="D12" s="8">
        <v>0.1706</v>
      </c>
      <c r="E12" s="9">
        <f t="shared" ref="E12:E13" si="5">$B$5/B12</f>
        <v>38.924274593064396</v>
      </c>
      <c r="F12" s="9">
        <f t="shared" si="0"/>
        <v>64.478311840562725</v>
      </c>
      <c r="G12" s="9">
        <f t="shared" si="1"/>
        <v>26.271242158423284</v>
      </c>
      <c r="I12" s="1"/>
      <c r="J12" s="15" t="s">
        <v>21</v>
      </c>
      <c r="K12" s="8">
        <v>0.29110000000000003</v>
      </c>
      <c r="L12" s="8">
        <v>1.0712999999999999</v>
      </c>
      <c r="M12" s="8">
        <v>0.1799</v>
      </c>
      <c r="N12" s="9">
        <f t="shared" si="2"/>
        <v>37.787701820680176</v>
      </c>
      <c r="O12" s="9">
        <f t="shared" si="3"/>
        <v>61.145080600333515</v>
      </c>
      <c r="P12" s="9">
        <f t="shared" si="4"/>
        <v>22.996336299747309</v>
      </c>
    </row>
    <row r="13" spans="1:16">
      <c r="A13" s="10" t="s">
        <v>22</v>
      </c>
      <c r="B13" s="8">
        <v>0.26469999999999999</v>
      </c>
      <c r="C13" s="8">
        <v>0.98619999999999997</v>
      </c>
      <c r="D13" s="8">
        <v>0.16739999999999999</v>
      </c>
      <c r="E13" s="9">
        <f t="shared" si="5"/>
        <v>41.556479032867401</v>
      </c>
      <c r="F13" s="9">
        <f t="shared" si="0"/>
        <v>65.710872162485074</v>
      </c>
      <c r="G13" s="9">
        <f t="shared" si="1"/>
        <v>25.7633119616209</v>
      </c>
      <c r="I13" s="1"/>
      <c r="J13" s="15" t="s">
        <v>22</v>
      </c>
      <c r="K13" s="8">
        <v>0.27289999999999998</v>
      </c>
      <c r="L13" s="8">
        <v>1.0069999999999999</v>
      </c>
      <c r="M13" s="8">
        <v>0.16919999999999999</v>
      </c>
      <c r="N13" s="9">
        <f t="shared" si="2"/>
        <v>40.307805056797363</v>
      </c>
      <c r="O13" s="9">
        <f t="shared" si="3"/>
        <v>65.011820330969272</v>
      </c>
      <c r="P13" s="9">
        <f t="shared" si="4"/>
        <v>25.864016410167942</v>
      </c>
    </row>
    <row r="15" spans="1:16" ht="18.45">
      <c r="D15" s="23" t="s">
        <v>17</v>
      </c>
      <c r="E15" s="23"/>
      <c r="F15" s="23"/>
      <c r="G15" s="12">
        <f>AVERAGE(G10:G13)</f>
        <v>25.917778466563522</v>
      </c>
      <c r="M15" s="23" t="s">
        <v>17</v>
      </c>
      <c r="N15" s="23"/>
      <c r="O15" s="23"/>
      <c r="P15" s="12">
        <f>AVERAGE(P10:P13)</f>
        <v>25.027140432084217</v>
      </c>
    </row>
    <row r="16" spans="1:16" ht="18.45">
      <c r="E16" s="23" t="s">
        <v>18</v>
      </c>
      <c r="F16" s="23"/>
      <c r="G16" s="12">
        <f>STDEV(G10:G13)</f>
        <v>0.32528014216942369</v>
      </c>
      <c r="N16" s="23" t="s">
        <v>18</v>
      </c>
      <c r="O16" s="23"/>
      <c r="P16" s="12">
        <f>STDEV(P10:P13)</f>
        <v>1.463156593693586</v>
      </c>
    </row>
    <row r="18" spans="1:16">
      <c r="A18" s="4" t="s">
        <v>13</v>
      </c>
      <c r="B18" s="2" t="s">
        <v>4</v>
      </c>
      <c r="C18" s="9">
        <v>5</v>
      </c>
      <c r="J18" s="4" t="s">
        <v>13</v>
      </c>
      <c r="K18" s="2" t="s">
        <v>4</v>
      </c>
      <c r="L18" s="9">
        <v>5</v>
      </c>
    </row>
    <row r="20" spans="1:16" ht="17.850000000000001">
      <c r="B20" s="7" t="s">
        <v>7</v>
      </c>
      <c r="C20" s="7" t="s">
        <v>8</v>
      </c>
      <c r="D20" s="7" t="s">
        <v>9</v>
      </c>
      <c r="E20" s="7" t="s">
        <v>10</v>
      </c>
      <c r="F20" s="7" t="s">
        <v>11</v>
      </c>
      <c r="G20" s="7" t="s">
        <v>12</v>
      </c>
      <c r="K20" s="7" t="s">
        <v>7</v>
      </c>
      <c r="L20" s="7" t="s">
        <v>8</v>
      </c>
      <c r="M20" s="7" t="s">
        <v>9</v>
      </c>
      <c r="N20" s="7" t="s">
        <v>10</v>
      </c>
      <c r="O20" s="7" t="s">
        <v>11</v>
      </c>
      <c r="P20" s="7" t="s">
        <v>12</v>
      </c>
    </row>
    <row r="21" spans="1:16">
      <c r="A21" s="10" t="s">
        <v>19</v>
      </c>
      <c r="B21" s="11">
        <v>0.20230000000000001</v>
      </c>
      <c r="C21" s="8">
        <v>0.75260000000000005</v>
      </c>
      <c r="D21" s="8">
        <v>0.1258</v>
      </c>
      <c r="E21" s="9">
        <f>$B$5/B21</f>
        <v>54.374691052891741</v>
      </c>
      <c r="F21" s="9">
        <f>$B$5/D21</f>
        <v>87.440381558028619</v>
      </c>
      <c r="G21" s="9">
        <f>(F21-E21)/(C21-(B21/2)+(D21/2))</f>
        <v>46.287800805119169</v>
      </c>
      <c r="J21" s="15" t="s">
        <v>19</v>
      </c>
      <c r="K21" s="11">
        <v>0.20499999999999999</v>
      </c>
      <c r="L21" s="8">
        <v>0.75690000000000002</v>
      </c>
      <c r="M21" s="8">
        <v>0.1258</v>
      </c>
      <c r="N21" s="9">
        <f>$K$5/K21</f>
        <v>53.658536585365859</v>
      </c>
      <c r="O21" s="9">
        <f>$K$5/M21</f>
        <v>87.440381558028619</v>
      </c>
      <c r="P21" s="9">
        <f>(O21-N21)/(L21-(K21/2)+(M21/2))</f>
        <v>47.095838523160133</v>
      </c>
    </row>
    <row r="22" spans="1:16">
      <c r="A22" s="10" t="s">
        <v>20</v>
      </c>
      <c r="B22" s="11">
        <v>0.20880000000000001</v>
      </c>
      <c r="C22" s="8">
        <v>0.76819999999999999</v>
      </c>
      <c r="D22" s="8">
        <v>0.12709999999999999</v>
      </c>
      <c r="E22" s="9">
        <f t="shared" ref="E22:E24" si="6">$B$5/B22</f>
        <v>52.68199233716475</v>
      </c>
      <c r="F22" s="9">
        <f t="shared" ref="F22:F24" si="7">$B$5/D22</f>
        <v>86.546026750590087</v>
      </c>
      <c r="G22" s="9">
        <f t="shared" ref="G22:G24" si="8">(F22-E22)/(C22-(B22/2)+(D22/2))</f>
        <v>46.558100520279559</v>
      </c>
      <c r="J22" s="15" t="s">
        <v>20</v>
      </c>
      <c r="K22" s="11">
        <v>0.20519999999999999</v>
      </c>
      <c r="L22" s="8">
        <v>0.75670000000000004</v>
      </c>
      <c r="M22" s="8">
        <v>0.12559999999999999</v>
      </c>
      <c r="N22" s="9">
        <f t="shared" ref="N22:N24" si="9">$K$5/K22</f>
        <v>53.606237816764136</v>
      </c>
      <c r="O22" s="9">
        <f t="shared" ref="O22:O24" si="10">$K$5/M22</f>
        <v>87.579617834394909</v>
      </c>
      <c r="P22" s="9">
        <f t="shared" ref="P22:P24" si="11">(O22-N22)/(L22-(K22/2)+(M22/2))</f>
        <v>47.389287233408808</v>
      </c>
    </row>
    <row r="23" spans="1:16">
      <c r="A23" s="10" t="s">
        <v>21</v>
      </c>
      <c r="B23" s="11">
        <v>0.21029999999999999</v>
      </c>
      <c r="C23" s="8">
        <v>0.77239999999999998</v>
      </c>
      <c r="D23" s="8">
        <v>0.12740000000000001</v>
      </c>
      <c r="E23" s="9">
        <f t="shared" si="6"/>
        <v>52.30622919638612</v>
      </c>
      <c r="F23" s="9">
        <f t="shared" si="7"/>
        <v>86.342229199372042</v>
      </c>
      <c r="G23" s="9">
        <f t="shared" si="8"/>
        <v>46.564060473337335</v>
      </c>
      <c r="J23" s="15" t="s">
        <v>21</v>
      </c>
      <c r="K23" s="11">
        <v>0.2142</v>
      </c>
      <c r="L23" s="8">
        <v>0.78169999999999995</v>
      </c>
      <c r="M23" s="8">
        <v>0.12859999999999999</v>
      </c>
      <c r="N23" s="9">
        <f t="shared" si="9"/>
        <v>51.35387488328665</v>
      </c>
      <c r="O23" s="9">
        <f t="shared" si="10"/>
        <v>85.536547433903579</v>
      </c>
      <c r="P23" s="9">
        <f t="shared" si="11"/>
        <v>46.261567939662918</v>
      </c>
    </row>
    <row r="24" spans="1:16">
      <c r="A24" s="10" t="s">
        <v>22</v>
      </c>
      <c r="B24" s="11">
        <v>0.20180000000000001</v>
      </c>
      <c r="C24" s="8">
        <v>0.75119999999999998</v>
      </c>
      <c r="D24" s="8">
        <v>0.12590000000000001</v>
      </c>
      <c r="E24" s="9">
        <f t="shared" si="6"/>
        <v>54.509415262636274</v>
      </c>
      <c r="F24" s="9">
        <f t="shared" si="7"/>
        <v>87.370929308975363</v>
      </c>
      <c r="G24" s="9">
        <f t="shared" si="8"/>
        <v>46.072925406714461</v>
      </c>
      <c r="J24" s="15" t="s">
        <v>22</v>
      </c>
      <c r="K24" s="11">
        <v>0.20669999999999999</v>
      </c>
      <c r="L24" s="8">
        <v>0.76129999999999998</v>
      </c>
      <c r="M24" s="8">
        <v>0.12620000000000001</v>
      </c>
      <c r="N24" s="9">
        <f t="shared" si="9"/>
        <v>53.217223028543785</v>
      </c>
      <c r="O24" s="9">
        <f t="shared" si="10"/>
        <v>87.163232963549916</v>
      </c>
      <c r="P24" s="9">
        <f t="shared" si="11"/>
        <v>47.078579758693749</v>
      </c>
    </row>
    <row r="26" spans="1:16" ht="18.45">
      <c r="D26" s="23" t="s">
        <v>17</v>
      </c>
      <c r="E26" s="23"/>
      <c r="F26" s="23"/>
      <c r="G26" s="12">
        <f>AVERAGE(G21:G24)</f>
        <v>46.370721801362627</v>
      </c>
      <c r="M26" s="23" t="s">
        <v>17</v>
      </c>
      <c r="N26" s="23"/>
      <c r="O26" s="23"/>
      <c r="P26" s="12">
        <f>AVERAGE(P21:P24)</f>
        <v>46.956318363731398</v>
      </c>
    </row>
    <row r="27" spans="1:16" ht="18.45">
      <c r="E27" s="23" t="s">
        <v>18</v>
      </c>
      <c r="F27" s="23"/>
      <c r="G27" s="12">
        <f>STDEV(G21:G24)</f>
        <v>0.23667784762369046</v>
      </c>
      <c r="N27" s="23" t="s">
        <v>18</v>
      </c>
      <c r="O27" s="23"/>
      <c r="P27" s="12">
        <f>STDEV(P21:P24)</f>
        <v>0.48461459512971994</v>
      </c>
    </row>
    <row r="29" spans="1:16">
      <c r="A29" s="4" t="s">
        <v>14</v>
      </c>
      <c r="B29" s="2" t="s">
        <v>4</v>
      </c>
      <c r="C29" s="9">
        <v>6.9</v>
      </c>
      <c r="J29" s="4" t="s">
        <v>14</v>
      </c>
      <c r="K29" s="2" t="s">
        <v>4</v>
      </c>
      <c r="L29" s="9">
        <v>6.9</v>
      </c>
    </row>
    <row r="31" spans="1:16" ht="17.850000000000001">
      <c r="B31" s="7" t="s">
        <v>7</v>
      </c>
      <c r="C31" s="7" t="s">
        <v>8</v>
      </c>
      <c r="D31" s="7" t="s">
        <v>9</v>
      </c>
      <c r="E31" s="7" t="s">
        <v>10</v>
      </c>
      <c r="F31" s="7" t="s">
        <v>11</v>
      </c>
      <c r="G31" s="7" t="s">
        <v>12</v>
      </c>
      <c r="K31" s="7" t="s">
        <v>7</v>
      </c>
      <c r="L31" s="7" t="s">
        <v>8</v>
      </c>
      <c r="M31" s="7" t="s">
        <v>9</v>
      </c>
      <c r="N31" s="7" t="s">
        <v>10</v>
      </c>
      <c r="O31" s="7" t="s">
        <v>11</v>
      </c>
      <c r="P31" s="7" t="s">
        <v>12</v>
      </c>
    </row>
    <row r="32" spans="1:16">
      <c r="A32" s="10" t="s">
        <v>19</v>
      </c>
      <c r="B32" s="8">
        <v>0.17730000000000001</v>
      </c>
      <c r="C32" s="8">
        <v>0.64129999999999998</v>
      </c>
      <c r="D32" s="8">
        <v>0.1079</v>
      </c>
      <c r="E32" s="9">
        <f>$B$5/B32</f>
        <v>62.041737168640715</v>
      </c>
      <c r="F32" s="9">
        <f>$B$5/D32</f>
        <v>101.94624652455978</v>
      </c>
      <c r="G32" s="9">
        <f>(F32-E32)/(C32-(B32/2)+(D32/2))</f>
        <v>65.783892772698763</v>
      </c>
      <c r="J32" s="15" t="s">
        <v>19</v>
      </c>
      <c r="K32" s="8">
        <v>0.17100000000000001</v>
      </c>
      <c r="L32" s="8">
        <v>0.62439999999999996</v>
      </c>
      <c r="M32" s="8">
        <v>0.10589999999999999</v>
      </c>
      <c r="N32" s="9">
        <f>$K$5/K32</f>
        <v>64.327485380116954</v>
      </c>
      <c r="O32" s="9">
        <f>$K$5/M32</f>
        <v>103.87157695939567</v>
      </c>
      <c r="P32" s="9">
        <f>(O32-N32)/(L32-(K32/2)+(M32/2))</f>
        <v>66.814381311613943</v>
      </c>
    </row>
    <row r="33" spans="1:16">
      <c r="A33" s="10" t="s">
        <v>20</v>
      </c>
      <c r="B33" s="8">
        <v>0.1709</v>
      </c>
      <c r="C33" s="8">
        <v>0.62470000000000003</v>
      </c>
      <c r="D33" s="8">
        <v>0.10630000000000001</v>
      </c>
      <c r="E33" s="9">
        <f t="shared" ref="E33:E35" si="12">$B$5/B33</f>
        <v>64.365125804564073</v>
      </c>
      <c r="F33" s="9">
        <f t="shared" ref="F33:F35" si="13">$B$5/D33</f>
        <v>103.48071495766698</v>
      </c>
      <c r="G33" s="9">
        <f t="shared" ref="G33:G35" si="14">(F33-E33)/(C33-(B33/2)+(D33/2))</f>
        <v>66.029016126102121</v>
      </c>
      <c r="J33" s="15" t="s">
        <v>20</v>
      </c>
      <c r="K33" s="8">
        <v>0.17460000000000001</v>
      </c>
      <c r="L33" s="8">
        <v>0.63329999999999997</v>
      </c>
      <c r="M33" s="8">
        <v>0.1069</v>
      </c>
      <c r="N33" s="9">
        <f t="shared" ref="N33:N35" si="15">$K$5/K33</f>
        <v>63.001145475372276</v>
      </c>
      <c r="O33" s="9">
        <f t="shared" ref="O33:O35" si="16">$K$5/M33</f>
        <v>102.8999064546305</v>
      </c>
      <c r="P33" s="9">
        <f t="shared" ref="P33:P35" si="17">(O33-N33)/(L33-(K33/2)+(M33/2))</f>
        <v>66.558947333819717</v>
      </c>
    </row>
    <row r="34" spans="1:16">
      <c r="A34" s="10" t="s">
        <v>21</v>
      </c>
      <c r="B34" s="8">
        <v>0.17749999999999999</v>
      </c>
      <c r="C34" s="8">
        <v>0.64229999999999998</v>
      </c>
      <c r="D34" s="8">
        <v>0.1077</v>
      </c>
      <c r="E34" s="9">
        <f t="shared" si="12"/>
        <v>61.971830985915496</v>
      </c>
      <c r="F34" s="9">
        <f t="shared" si="13"/>
        <v>102.1355617455896</v>
      </c>
      <c r="G34" s="9">
        <f t="shared" si="14"/>
        <v>66.124021665581338</v>
      </c>
      <c r="J34" s="15" t="s">
        <v>21</v>
      </c>
      <c r="K34" s="8">
        <v>0.16900000000000001</v>
      </c>
      <c r="L34" s="8">
        <v>0.61909999999999998</v>
      </c>
      <c r="M34" s="8">
        <v>0.10539999999999999</v>
      </c>
      <c r="N34" s="9">
        <f t="shared" si="15"/>
        <v>65.088757396449694</v>
      </c>
      <c r="O34" s="9">
        <f t="shared" si="16"/>
        <v>104.36432637571158</v>
      </c>
      <c r="P34" s="9">
        <f t="shared" si="17"/>
        <v>66.874798193873488</v>
      </c>
    </row>
    <row r="35" spans="1:16">
      <c r="A35" s="10" t="s">
        <v>22</v>
      </c>
      <c r="B35" s="8">
        <v>0.1784</v>
      </c>
      <c r="C35" s="8">
        <v>0.64300000000000002</v>
      </c>
      <c r="D35" s="8">
        <v>0.1079</v>
      </c>
      <c r="E35" s="9">
        <f t="shared" si="12"/>
        <v>61.659192825112108</v>
      </c>
      <c r="F35" s="9">
        <f t="shared" si="13"/>
        <v>101.94624652455978</v>
      </c>
      <c r="G35" s="9">
        <f t="shared" si="14"/>
        <v>66.288858411267256</v>
      </c>
      <c r="J35" s="15" t="s">
        <v>22</v>
      </c>
      <c r="K35" s="8">
        <v>0.1736</v>
      </c>
      <c r="L35" s="8">
        <v>0.62990000000000002</v>
      </c>
      <c r="M35" s="8">
        <v>0.1062</v>
      </c>
      <c r="N35" s="9">
        <f t="shared" si="15"/>
        <v>63.364055299539167</v>
      </c>
      <c r="O35" s="9">
        <f t="shared" si="16"/>
        <v>103.57815442561206</v>
      </c>
      <c r="P35" s="9">
        <f t="shared" si="17"/>
        <v>67.450686222866295</v>
      </c>
    </row>
    <row r="37" spans="1:16" ht="18.45">
      <c r="D37" s="23" t="s">
        <v>17</v>
      </c>
      <c r="E37" s="23"/>
      <c r="F37" s="23"/>
      <c r="G37" s="12">
        <f>AVERAGE(G32:G35)</f>
        <v>66.056447243912373</v>
      </c>
      <c r="M37" s="23" t="s">
        <v>17</v>
      </c>
      <c r="N37" s="23"/>
      <c r="O37" s="23"/>
      <c r="P37" s="12">
        <f>AVERAGE(P32:P35)</f>
        <v>66.924703265543371</v>
      </c>
    </row>
    <row r="38" spans="1:16" ht="18.45">
      <c r="F38" s="10" t="s">
        <v>18</v>
      </c>
      <c r="G38" s="12">
        <f>STDEV(G32:G35)</f>
        <v>0.21104474973964238</v>
      </c>
      <c r="N38" s="23" t="s">
        <v>18</v>
      </c>
      <c r="O38" s="23"/>
      <c r="P38" s="12">
        <f>STDEV(P32:P35)</f>
        <v>0.37642924199305189</v>
      </c>
    </row>
    <row r="40" spans="1:16">
      <c r="A40" s="4" t="s">
        <v>15</v>
      </c>
      <c r="B40" s="2" t="s">
        <v>4</v>
      </c>
      <c r="C40">
        <v>9</v>
      </c>
      <c r="J40" s="4" t="s">
        <v>15</v>
      </c>
      <c r="K40" s="2" t="s">
        <v>4</v>
      </c>
      <c r="L40">
        <v>9</v>
      </c>
    </row>
    <row r="42" spans="1:16" ht="17.850000000000001">
      <c r="B42" s="7" t="s">
        <v>7</v>
      </c>
      <c r="C42" s="7" t="s">
        <v>8</v>
      </c>
      <c r="D42" s="7" t="s">
        <v>9</v>
      </c>
      <c r="E42" s="7" t="s">
        <v>10</v>
      </c>
      <c r="F42" s="7" t="s">
        <v>11</v>
      </c>
      <c r="G42" s="7" t="s">
        <v>12</v>
      </c>
      <c r="K42" s="7" t="s">
        <v>7</v>
      </c>
      <c r="L42" s="7" t="s">
        <v>8</v>
      </c>
      <c r="M42" s="7" t="s">
        <v>9</v>
      </c>
      <c r="N42" s="7" t="s">
        <v>10</v>
      </c>
      <c r="O42" s="7" t="s">
        <v>11</v>
      </c>
      <c r="P42" s="7" t="s">
        <v>12</v>
      </c>
    </row>
    <row r="43" spans="1:16">
      <c r="A43" s="10" t="s">
        <v>19</v>
      </c>
      <c r="B43" s="8">
        <v>0.15429999999999999</v>
      </c>
      <c r="C43" s="8">
        <v>0.56030000000000002</v>
      </c>
      <c r="D43" s="8">
        <v>9.4899999999999998E-2</v>
      </c>
      <c r="E43" s="9">
        <f>$B$5/B43</f>
        <v>71.28969539857421</v>
      </c>
      <c r="F43" s="9">
        <f>$B$5/D43</f>
        <v>115.91148577449948</v>
      </c>
      <c r="G43" s="9">
        <f>(F43-E43)/(C43-(B43/2)+(D43/2))</f>
        <v>84.096853328166731</v>
      </c>
      <c r="J43" s="15" t="s">
        <v>19</v>
      </c>
      <c r="K43" s="8">
        <v>0.1545</v>
      </c>
      <c r="L43" s="8">
        <v>0.55979999999999996</v>
      </c>
      <c r="M43" s="8">
        <v>9.4399999999999998E-2</v>
      </c>
      <c r="N43" s="9">
        <f>$K$5/K43</f>
        <v>71.19741100323624</v>
      </c>
      <c r="O43" s="9">
        <f>$K$5/M43</f>
        <v>116.52542372881356</v>
      </c>
      <c r="P43" s="9">
        <f>(O43-N43)/(L43-(K43/2)+(M43/2))</f>
        <v>85.564913120485755</v>
      </c>
    </row>
    <row r="44" spans="1:16">
      <c r="A44" s="10" t="s">
        <v>20</v>
      </c>
      <c r="B44" s="8">
        <v>0.1535</v>
      </c>
      <c r="C44" s="8">
        <v>0.55779999999999996</v>
      </c>
      <c r="D44" s="8">
        <v>9.4500000000000001E-2</v>
      </c>
      <c r="E44" s="9">
        <f t="shared" ref="E44:E46" si="18">$B$5/B44</f>
        <v>71.661237785016283</v>
      </c>
      <c r="F44" s="9">
        <f t="shared" ref="F44:F46" si="19">$B$5/D44</f>
        <v>116.40211640211641</v>
      </c>
      <c r="G44" s="9">
        <f t="shared" ref="G44:G46" si="20">(F44-E44)/(C44-(B44/2)+(D44/2))</f>
        <v>84.688394126632829</v>
      </c>
      <c r="J44" s="15" t="s">
        <v>20</v>
      </c>
      <c r="K44" s="8">
        <v>0.15720000000000001</v>
      </c>
      <c r="L44" s="8">
        <v>0.5665</v>
      </c>
      <c r="M44" s="8">
        <v>9.5000000000000001E-2</v>
      </c>
      <c r="N44" s="9">
        <f t="shared" ref="N44:N46" si="21">$K$5/K44</f>
        <v>69.974554707379127</v>
      </c>
      <c r="O44" s="9">
        <f t="shared" ref="O44:O46" si="22">$K$5/M44</f>
        <v>115.78947368421052</v>
      </c>
      <c r="P44" s="9">
        <f t="shared" ref="P44:P46" si="23">(O44-N44)/(L44-(K44/2)+(M44/2))</f>
        <v>85.571383968680223</v>
      </c>
    </row>
    <row r="45" spans="1:16">
      <c r="A45" s="10" t="s">
        <v>21</v>
      </c>
      <c r="B45" s="8">
        <v>0.15529999999999999</v>
      </c>
      <c r="C45" s="8">
        <v>0.56320000000000003</v>
      </c>
      <c r="D45" s="8">
        <v>9.4899999999999998E-2</v>
      </c>
      <c r="E45" s="9">
        <f t="shared" si="18"/>
        <v>70.830650354153249</v>
      </c>
      <c r="F45" s="9">
        <f t="shared" si="19"/>
        <v>115.91148577449948</v>
      </c>
      <c r="G45" s="9">
        <f t="shared" si="20"/>
        <v>84.579428555996685</v>
      </c>
      <c r="J45" s="15" t="s">
        <v>21</v>
      </c>
      <c r="K45" s="8">
        <v>0.158</v>
      </c>
      <c r="L45" s="8">
        <v>0.56889999999999996</v>
      </c>
      <c r="M45" s="8">
        <v>9.5299999999999996E-2</v>
      </c>
      <c r="N45" s="9">
        <f t="shared" si="21"/>
        <v>69.620253164556956</v>
      </c>
      <c r="O45" s="9">
        <f t="shared" si="22"/>
        <v>115.42497376705143</v>
      </c>
      <c r="P45" s="9">
        <f t="shared" si="23"/>
        <v>85.210158315495249</v>
      </c>
    </row>
    <row r="46" spans="1:16">
      <c r="A46" s="10" t="s">
        <v>22</v>
      </c>
      <c r="B46" s="8">
        <v>0.16170000000000001</v>
      </c>
      <c r="C46" s="8">
        <v>0.57840000000000003</v>
      </c>
      <c r="D46" s="8">
        <v>9.6500000000000002E-2</v>
      </c>
      <c r="E46" s="9">
        <f t="shared" si="18"/>
        <v>68.027210884353735</v>
      </c>
      <c r="F46" s="9">
        <f t="shared" si="19"/>
        <v>113.98963730569947</v>
      </c>
      <c r="G46" s="9">
        <f t="shared" si="20"/>
        <v>84.211114733136199</v>
      </c>
      <c r="J46" s="15" t="s">
        <v>22</v>
      </c>
      <c r="K46" s="8">
        <v>0.15540000000000001</v>
      </c>
      <c r="L46" s="8">
        <v>0.56110000000000004</v>
      </c>
      <c r="M46" s="8">
        <v>9.4700000000000006E-2</v>
      </c>
      <c r="N46" s="9">
        <f t="shared" si="21"/>
        <v>70.785070785070786</v>
      </c>
      <c r="O46" s="9">
        <f t="shared" si="22"/>
        <v>116.15628299894402</v>
      </c>
      <c r="P46" s="9">
        <f t="shared" si="23"/>
        <v>85.485091312055076</v>
      </c>
    </row>
    <row r="48" spans="1:16" ht="18.45">
      <c r="D48" s="23" t="s">
        <v>17</v>
      </c>
      <c r="E48" s="23"/>
      <c r="F48" s="23"/>
      <c r="G48" s="12">
        <f>AVERAGE(G43:G46)</f>
        <v>84.393947685983107</v>
      </c>
      <c r="M48" s="23" t="s">
        <v>17</v>
      </c>
      <c r="N48" s="23"/>
      <c r="O48" s="23"/>
      <c r="P48" s="12">
        <f>AVERAGE(P43:P46)</f>
        <v>85.457886679179083</v>
      </c>
    </row>
    <row r="49" spans="1:16" ht="18.45">
      <c r="E49" s="23" t="s">
        <v>18</v>
      </c>
      <c r="F49" s="23"/>
      <c r="G49" s="12">
        <f>STDEV(G43:G46)</f>
        <v>0.28448480079219762</v>
      </c>
      <c r="I49" s="29"/>
      <c r="N49" s="23" t="s">
        <v>18</v>
      </c>
      <c r="O49" s="23"/>
      <c r="P49" s="12">
        <f>STDEV(P43:P46)</f>
        <v>0.16975053076624286</v>
      </c>
    </row>
    <row r="51" spans="1:16">
      <c r="A51" s="4" t="s">
        <v>16</v>
      </c>
      <c r="B51" s="2" t="s">
        <v>4</v>
      </c>
      <c r="C51">
        <v>10.8</v>
      </c>
      <c r="J51" s="4" t="s">
        <v>16</v>
      </c>
      <c r="K51" s="2" t="s">
        <v>4</v>
      </c>
      <c r="L51">
        <v>10.8</v>
      </c>
    </row>
    <row r="53" spans="1:16" ht="17.850000000000001">
      <c r="B53" s="7" t="s">
        <v>7</v>
      </c>
      <c r="C53" s="7" t="s">
        <v>8</v>
      </c>
      <c r="D53" s="7" t="s">
        <v>9</v>
      </c>
      <c r="E53" s="7" t="s">
        <v>10</v>
      </c>
      <c r="F53" s="7" t="s">
        <v>11</v>
      </c>
      <c r="G53" s="7" t="s">
        <v>12</v>
      </c>
      <c r="K53" s="7" t="s">
        <v>7</v>
      </c>
      <c r="L53" s="7" t="s">
        <v>8</v>
      </c>
      <c r="M53" s="7" t="s">
        <v>9</v>
      </c>
      <c r="N53" s="7" t="s">
        <v>10</v>
      </c>
      <c r="O53" s="7" t="s">
        <v>11</v>
      </c>
      <c r="P53" s="7" t="s">
        <v>12</v>
      </c>
    </row>
    <row r="54" spans="1:16">
      <c r="A54" s="10" t="s">
        <v>19</v>
      </c>
      <c r="B54" s="8">
        <v>0.14430000000000001</v>
      </c>
      <c r="C54" s="8">
        <v>0.51980000000000004</v>
      </c>
      <c r="D54" s="8">
        <v>8.6400000000000005E-2</v>
      </c>
      <c r="E54" s="9">
        <f>$B$5/B54</f>
        <v>76.230076230076222</v>
      </c>
      <c r="F54" s="9">
        <f>$B$5/D54</f>
        <v>127.31481481481481</v>
      </c>
      <c r="G54" s="9">
        <f>(F54-E54)/(C54-B54/2+D54/2)</f>
        <v>104.07403195423974</v>
      </c>
      <c r="J54" s="15" t="s">
        <v>19</v>
      </c>
      <c r="K54" s="8">
        <v>0.1431</v>
      </c>
      <c r="L54" s="8">
        <v>0.51590000000000003</v>
      </c>
      <c r="M54" s="8">
        <v>8.5800000000000001E-2</v>
      </c>
      <c r="N54" s="9">
        <f>$K$5/K54</f>
        <v>76.869322152341013</v>
      </c>
      <c r="O54" s="9">
        <f>$K$5/M54</f>
        <v>128.2051282051282</v>
      </c>
      <c r="P54" s="9">
        <f>(O54-N54)/(L54-(K54/2)+(M54/2))</f>
        <v>105.35824741464791</v>
      </c>
    </row>
    <row r="55" spans="1:16">
      <c r="A55" s="10" t="s">
        <v>20</v>
      </c>
      <c r="B55" s="8">
        <v>0.1424</v>
      </c>
      <c r="C55" s="8">
        <v>0.51449999999999996</v>
      </c>
      <c r="D55" s="8">
        <v>8.5900000000000004E-2</v>
      </c>
      <c r="E55" s="9">
        <f t="shared" ref="E55:E57" si="24">$B$5/B55</f>
        <v>77.247191011235955</v>
      </c>
      <c r="F55" s="9">
        <f t="shared" ref="F55:F57" si="25">$B$5/D55</f>
        <v>128.0558789289872</v>
      </c>
      <c r="G55" s="9">
        <f t="shared" ref="G55:G57" si="26">(F55-E55)/(C55-B55/2+D55/2)</f>
        <v>104.49087489511824</v>
      </c>
      <c r="J55" s="15" t="s">
        <v>20</v>
      </c>
      <c r="K55" s="8">
        <v>0.14899999999999999</v>
      </c>
      <c r="L55" s="8">
        <v>0.5302</v>
      </c>
      <c r="M55" s="8">
        <v>8.7300000000000003E-2</v>
      </c>
      <c r="N55" s="9">
        <f t="shared" ref="N55:N57" si="27">$K$5/K55</f>
        <v>73.825503355704697</v>
      </c>
      <c r="O55" s="9">
        <f t="shared" ref="O55:O57" si="28">$K$5/M55</f>
        <v>126.00229095074455</v>
      </c>
      <c r="P55" s="9">
        <f t="shared" ref="P55:P57" si="29">(O55-N55)/(L55-(K55/2)+(M55/2))</f>
        <v>104.48941142493211</v>
      </c>
    </row>
    <row r="56" spans="1:16">
      <c r="A56" s="10" t="s">
        <v>21</v>
      </c>
      <c r="B56" s="8">
        <v>0.15179999999999999</v>
      </c>
      <c r="C56" s="8">
        <v>0.53690000000000004</v>
      </c>
      <c r="D56" s="8">
        <v>8.7999999999999995E-2</v>
      </c>
      <c r="E56" s="9">
        <f t="shared" si="24"/>
        <v>72.463768115942031</v>
      </c>
      <c r="F56" s="9">
        <f t="shared" si="25"/>
        <v>125.00000000000001</v>
      </c>
      <c r="G56" s="9">
        <f t="shared" si="26"/>
        <v>104.03214234466925</v>
      </c>
      <c r="J56" s="15" t="s">
        <v>21</v>
      </c>
      <c r="K56" s="8">
        <v>0.14480000000000001</v>
      </c>
      <c r="L56" s="8">
        <v>0.51959999999999995</v>
      </c>
      <c r="M56" s="8">
        <v>8.6300000000000002E-2</v>
      </c>
      <c r="N56" s="9">
        <f t="shared" si="27"/>
        <v>75.966850828729278</v>
      </c>
      <c r="O56" s="9">
        <f t="shared" si="28"/>
        <v>127.46234067207416</v>
      </c>
      <c r="P56" s="9">
        <f t="shared" si="29"/>
        <v>105.01782368378687</v>
      </c>
    </row>
    <row r="57" spans="1:16">
      <c r="A57" s="10" t="s">
        <v>22</v>
      </c>
      <c r="B57" s="8">
        <v>0.1457</v>
      </c>
      <c r="C57" s="8">
        <v>0.52290000000000003</v>
      </c>
      <c r="D57" s="8">
        <v>8.6499999999999994E-2</v>
      </c>
      <c r="E57" s="9">
        <f t="shared" si="24"/>
        <v>75.497597803706242</v>
      </c>
      <c r="F57" s="9">
        <f t="shared" si="25"/>
        <v>127.16763005780348</v>
      </c>
      <c r="G57" s="9">
        <f t="shared" si="26"/>
        <v>104.74362913865239</v>
      </c>
      <c r="J57" s="15" t="s">
        <v>22</v>
      </c>
      <c r="K57" s="8">
        <v>0.1467</v>
      </c>
      <c r="L57" s="8">
        <v>0.52439999999999998</v>
      </c>
      <c r="M57" s="8">
        <v>8.6800000000000002E-2</v>
      </c>
      <c r="N57" s="9">
        <f t="shared" si="27"/>
        <v>74.982958418541244</v>
      </c>
      <c r="O57" s="9">
        <f t="shared" si="28"/>
        <v>126.72811059907833</v>
      </c>
      <c r="P57" s="9">
        <f t="shared" si="29"/>
        <v>104.65194090512104</v>
      </c>
    </row>
    <row r="59" spans="1:16" ht="18.45">
      <c r="D59" s="23" t="s">
        <v>17</v>
      </c>
      <c r="E59" s="23"/>
      <c r="F59" s="23"/>
      <c r="G59" s="12">
        <f>AVERAGE(G54:G57)</f>
        <v>104.33516958316991</v>
      </c>
      <c r="M59" s="23" t="s">
        <v>17</v>
      </c>
      <c r="N59" s="23"/>
      <c r="O59" s="23"/>
      <c r="P59" s="12">
        <f>AVERAGE(P54:P57)</f>
        <v>104.87935585712198</v>
      </c>
    </row>
    <row r="60" spans="1:16" ht="18.45">
      <c r="E60" s="28" t="s">
        <v>18</v>
      </c>
      <c r="F60" s="28"/>
      <c r="G60" s="12">
        <f>STDEV(G54:G57)</f>
        <v>0.34210218802305198</v>
      </c>
      <c r="N60" s="23" t="s">
        <v>18</v>
      </c>
      <c r="O60" s="23"/>
      <c r="P60" s="12">
        <f>STDEV(P54:P57)</f>
        <v>0.38828026110030928</v>
      </c>
    </row>
    <row r="62" spans="1:16">
      <c r="A62" s="17"/>
      <c r="B62" s="16" t="s">
        <v>1</v>
      </c>
      <c r="C62" s="17"/>
      <c r="J62" s="17"/>
      <c r="K62" s="16" t="s">
        <v>28</v>
      </c>
      <c r="L62" s="17"/>
    </row>
    <row r="63" spans="1:16" ht="17.850000000000001">
      <c r="A63" s="17"/>
      <c r="B63" s="17" t="s">
        <v>3</v>
      </c>
      <c r="C63" s="20" t="s">
        <v>12</v>
      </c>
      <c r="J63" s="17"/>
      <c r="K63" s="17" t="s">
        <v>3</v>
      </c>
      <c r="L63" s="20" t="s">
        <v>12</v>
      </c>
    </row>
    <row r="64" spans="1:16">
      <c r="A64" s="18" t="s">
        <v>23</v>
      </c>
      <c r="B64" s="19">
        <f>C7</f>
        <v>3</v>
      </c>
      <c r="C64" s="19">
        <f>G15</f>
        <v>25.917778466563522</v>
      </c>
      <c r="J64" s="18" t="s">
        <v>23</v>
      </c>
      <c r="K64" s="19">
        <f>L7</f>
        <v>3</v>
      </c>
      <c r="L64" s="19">
        <f>P15</f>
        <v>25.027140432084217</v>
      </c>
    </row>
    <row r="65" spans="1:16">
      <c r="A65" s="18" t="s">
        <v>24</v>
      </c>
      <c r="B65" s="19">
        <f>C18</f>
        <v>5</v>
      </c>
      <c r="C65" s="19">
        <f>G26</f>
        <v>46.370721801362627</v>
      </c>
      <c r="J65" s="18" t="s">
        <v>24</v>
      </c>
      <c r="K65" s="19">
        <f>L18</f>
        <v>5</v>
      </c>
      <c r="L65" s="19">
        <f>P26</f>
        <v>46.956318363731398</v>
      </c>
    </row>
    <row r="66" spans="1:16">
      <c r="A66" s="18" t="s">
        <v>25</v>
      </c>
      <c r="B66" s="19">
        <f>C29</f>
        <v>6.9</v>
      </c>
      <c r="C66" s="19">
        <f>G37</f>
        <v>66.056447243912373</v>
      </c>
      <c r="J66" s="18" t="s">
        <v>25</v>
      </c>
      <c r="K66" s="19">
        <f>L29</f>
        <v>6.9</v>
      </c>
      <c r="L66" s="19">
        <f>P37</f>
        <v>66.924703265543371</v>
      </c>
    </row>
    <row r="67" spans="1:16">
      <c r="A67" s="18" t="s">
        <v>26</v>
      </c>
      <c r="B67" s="19">
        <f>C40</f>
        <v>9</v>
      </c>
      <c r="C67" s="19">
        <f>G48</f>
        <v>84.393947685983107</v>
      </c>
      <c r="J67" s="18" t="s">
        <v>26</v>
      </c>
      <c r="K67" s="19">
        <f>L40</f>
        <v>9</v>
      </c>
      <c r="L67" s="19">
        <f>P48</f>
        <v>85.457886679179083</v>
      </c>
    </row>
    <row r="68" spans="1:16">
      <c r="A68" s="18" t="s">
        <v>27</v>
      </c>
      <c r="B68" s="19">
        <f>C51</f>
        <v>10.8</v>
      </c>
      <c r="C68" s="19">
        <f>G59</f>
        <v>104.33516958316991</v>
      </c>
      <c r="J68" s="18" t="s">
        <v>27</v>
      </c>
      <c r="K68" s="19">
        <f>L51</f>
        <v>10.8</v>
      </c>
      <c r="L68" s="19">
        <f>P59</f>
        <v>104.87935585712198</v>
      </c>
    </row>
    <row r="69" spans="1:16">
      <c r="J69" s="14"/>
      <c r="K69" s="14"/>
      <c r="L69" s="14"/>
      <c r="M69" s="14"/>
      <c r="N69" s="14"/>
      <c r="O69" s="14"/>
      <c r="P69" s="14"/>
    </row>
    <row r="70" spans="1:16">
      <c r="J70" s="14"/>
      <c r="K70" s="14"/>
      <c r="L70" s="14"/>
      <c r="M70" s="14"/>
      <c r="N70" s="14"/>
      <c r="O70" s="14"/>
      <c r="P70" s="14"/>
    </row>
    <row r="78" spans="1:16" ht="16.7" thickBot="1">
      <c r="B78" s="13" t="s">
        <v>29</v>
      </c>
    </row>
    <row r="79" spans="1:16" ht="19.05" thickBot="1">
      <c r="B79" s="26" t="s">
        <v>31</v>
      </c>
      <c r="C79" s="27"/>
      <c r="D79" s="27"/>
      <c r="E79" s="22">
        <v>9.9</v>
      </c>
    </row>
    <row r="80" spans="1:16" ht="19.05" thickBot="1">
      <c r="B80" s="24" t="s">
        <v>30</v>
      </c>
      <c r="C80" s="25"/>
      <c r="D80" s="25"/>
      <c r="E80" s="21">
        <v>10.1</v>
      </c>
    </row>
  </sheetData>
  <mergeCells count="21">
    <mergeCell ref="M59:O59"/>
    <mergeCell ref="N16:O16"/>
    <mergeCell ref="N27:O27"/>
    <mergeCell ref="N38:O38"/>
    <mergeCell ref="N49:O49"/>
    <mergeCell ref="N60:O60"/>
    <mergeCell ref="B80:D80"/>
    <mergeCell ref="B79:D79"/>
    <mergeCell ref="D15:F15"/>
    <mergeCell ref="D26:F26"/>
    <mergeCell ref="D37:F37"/>
    <mergeCell ref="D48:F48"/>
    <mergeCell ref="D59:F59"/>
    <mergeCell ref="E49:F49"/>
    <mergeCell ref="E60:F60"/>
    <mergeCell ref="E27:F27"/>
    <mergeCell ref="E16:F16"/>
    <mergeCell ref="M15:O15"/>
    <mergeCell ref="M26:O26"/>
    <mergeCell ref="M37:O37"/>
    <mergeCell ref="M48:O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Kern</dc:creator>
  <cp:lastModifiedBy>david jesus guijosa infante</cp:lastModifiedBy>
  <dcterms:created xsi:type="dcterms:W3CDTF">2020-08-30T22:19:33Z</dcterms:created>
  <dcterms:modified xsi:type="dcterms:W3CDTF">2020-09-08T23:09:56Z</dcterms:modified>
</cp:coreProperties>
</file>