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david\Desktop\"/>
    </mc:Choice>
  </mc:AlternateContent>
  <xr:revisionPtr revIDLastSave="0" documentId="13_ncr:1_{29E67E64-16E0-4B7A-93B3-164A97011933}" xr6:coauthVersionLast="45" xr6:coauthVersionMax="45" xr10:uidLastSave="{00000000-0000-0000-0000-000000000000}"/>
  <bookViews>
    <workbookView xWindow="-22222" yWindow="-104" windowWidth="22326" windowHeight="12050" xr2:uid="{BE05071B-94CD-154F-9A59-40BD3029CA25}"/>
  </bookViews>
  <sheets>
    <sheet name="Data" sheetId="1" r:id="rId1"/>
    <sheet name="Ques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7" i="1" l="1"/>
  <c r="L18" i="1"/>
  <c r="L16" i="1"/>
  <c r="L13" i="1"/>
  <c r="L12" i="1"/>
  <c r="L11" i="1"/>
  <c r="H2" i="1"/>
  <c r="L3" i="1" s="1"/>
  <c r="L4" i="1" s="1"/>
  <c r="L5" i="1" s="1"/>
  <c r="D20" i="1"/>
  <c r="C20" i="1"/>
  <c r="D19" i="1"/>
  <c r="C19" i="1"/>
  <c r="D18" i="1"/>
  <c r="C18" i="1"/>
  <c r="D17" i="1"/>
  <c r="C17" i="1"/>
  <c r="D16" i="1"/>
  <c r="C16" i="1"/>
  <c r="D15" i="1"/>
  <c r="C15" i="1"/>
  <c r="D29" i="1"/>
  <c r="C29" i="1"/>
  <c r="D28" i="1"/>
  <c r="C28" i="1"/>
  <c r="D27" i="1"/>
  <c r="C27" i="1"/>
  <c r="D26" i="1"/>
  <c r="C26" i="1"/>
  <c r="D25" i="1"/>
  <c r="C25" i="1"/>
  <c r="D24" i="1"/>
  <c r="C24" i="1"/>
  <c r="D33" i="1"/>
  <c r="C34" i="1"/>
  <c r="C35" i="1"/>
  <c r="C36" i="1"/>
  <c r="C37" i="1"/>
  <c r="C38" i="1"/>
  <c r="C33" i="1"/>
  <c r="D38" i="1"/>
  <c r="D37" i="1"/>
  <c r="D36" i="1"/>
  <c r="D35" i="1"/>
  <c r="D34" i="1"/>
  <c r="H9" i="1"/>
  <c r="H10" i="1"/>
  <c r="H8" i="1"/>
  <c r="H6" i="1"/>
  <c r="H5" i="1"/>
  <c r="H4" i="1"/>
  <c r="C4" i="1"/>
</calcChain>
</file>

<file path=xl/sharedStrings.xml><?xml version="1.0" encoding="utf-8"?>
<sst xmlns="http://schemas.openxmlformats.org/spreadsheetml/2006/main" count="90" uniqueCount="59">
  <si>
    <t>pulley diam</t>
  </si>
  <si>
    <t>pulley rad</t>
  </si>
  <si>
    <t>rod length</t>
  </si>
  <si>
    <t>rod mass</t>
  </si>
  <si>
    <t>brass width</t>
  </si>
  <si>
    <t>brass mass</t>
  </si>
  <si>
    <t>r</t>
  </si>
  <si>
    <t>L</t>
  </si>
  <si>
    <t>w</t>
  </si>
  <si>
    <r>
      <t>d</t>
    </r>
    <r>
      <rPr>
        <vertAlign val="subscript"/>
        <sz val="12"/>
        <color theme="1"/>
        <rFont val="Calibri (Body)"/>
      </rPr>
      <t>1</t>
    </r>
  </si>
  <si>
    <r>
      <t>d</t>
    </r>
    <r>
      <rPr>
        <vertAlign val="subscript"/>
        <sz val="12"/>
        <color theme="1"/>
        <rFont val="Calibri (Body)"/>
      </rPr>
      <t>2</t>
    </r>
  </si>
  <si>
    <r>
      <t>m</t>
    </r>
    <r>
      <rPr>
        <vertAlign val="subscript"/>
        <sz val="12"/>
        <color theme="1"/>
        <rFont val="Calibri (Body)"/>
      </rPr>
      <t>rod</t>
    </r>
  </si>
  <si>
    <r>
      <t>m</t>
    </r>
    <r>
      <rPr>
        <vertAlign val="subscript"/>
        <sz val="12"/>
        <color theme="1"/>
        <rFont val="Calibri (Body)"/>
      </rPr>
      <t>brass</t>
    </r>
  </si>
  <si>
    <t>cm</t>
  </si>
  <si>
    <t>g</t>
  </si>
  <si>
    <t>mom of I for rod</t>
  </si>
  <si>
    <t>dist for brass #1</t>
  </si>
  <si>
    <t>dist for brass #3</t>
  </si>
  <si>
    <t>dist for brass #2</t>
  </si>
  <si>
    <t>mom of I for brass #1</t>
  </si>
  <si>
    <t>mom of I for brass #2</t>
  </si>
  <si>
    <t>mom of I for brass #3</t>
  </si>
  <si>
    <r>
      <t>I</t>
    </r>
    <r>
      <rPr>
        <vertAlign val="subscript"/>
        <sz val="12"/>
        <color theme="1"/>
        <rFont val="Calibri (Body)"/>
      </rPr>
      <t>rod</t>
    </r>
  </si>
  <si>
    <r>
      <t>d</t>
    </r>
    <r>
      <rPr>
        <vertAlign val="subscript"/>
        <sz val="12"/>
        <color theme="1"/>
        <rFont val="Calibri (Body)"/>
      </rPr>
      <t>3</t>
    </r>
  </si>
  <si>
    <r>
      <t>I</t>
    </r>
    <r>
      <rPr>
        <vertAlign val="subscript"/>
        <sz val="12"/>
        <color theme="1"/>
        <rFont val="Calibri (Body)"/>
      </rPr>
      <t>1</t>
    </r>
  </si>
  <si>
    <r>
      <t>I</t>
    </r>
    <r>
      <rPr>
        <vertAlign val="subscript"/>
        <sz val="12"/>
        <color theme="1"/>
        <rFont val="Calibri (Body)"/>
      </rPr>
      <t>2</t>
    </r>
  </si>
  <si>
    <r>
      <t>I</t>
    </r>
    <r>
      <rPr>
        <vertAlign val="subscript"/>
        <sz val="12"/>
        <color theme="1"/>
        <rFont val="Calibri (Body)"/>
      </rPr>
      <t>3</t>
    </r>
  </si>
  <si>
    <r>
      <t xml:space="preserve">   g-cm</t>
    </r>
    <r>
      <rPr>
        <vertAlign val="superscript"/>
        <sz val="11"/>
        <color theme="1"/>
        <rFont val="Calibri"/>
        <family val="2"/>
        <scheme val="minor"/>
      </rPr>
      <t>2</t>
    </r>
  </si>
  <si>
    <t xml:space="preserve">   Expected values of moment of inertia</t>
  </si>
  <si>
    <t>Trial A</t>
  </si>
  <si>
    <t>Trial B</t>
  </si>
  <si>
    <t>Trial C</t>
  </si>
  <si>
    <r>
      <t>I</t>
    </r>
    <r>
      <rPr>
        <vertAlign val="subscript"/>
        <sz val="12"/>
        <color theme="1"/>
        <rFont val="Calibri (Body)"/>
      </rPr>
      <t>A</t>
    </r>
  </si>
  <si>
    <r>
      <t>I</t>
    </r>
    <r>
      <rPr>
        <vertAlign val="subscript"/>
        <sz val="12"/>
        <color theme="1"/>
        <rFont val="Calibri (Body)"/>
      </rPr>
      <t>B</t>
    </r>
  </si>
  <si>
    <r>
      <t>I</t>
    </r>
    <r>
      <rPr>
        <vertAlign val="subscript"/>
        <sz val="12"/>
        <color theme="1"/>
        <rFont val="Calibri (Body)"/>
      </rPr>
      <t>C</t>
    </r>
  </si>
  <si>
    <t xml:space="preserve">    Measured values of moment of inertia</t>
  </si>
  <si>
    <t>Trial A slope</t>
  </si>
  <si>
    <t>Trial B slope</t>
  </si>
  <si>
    <t>Trial C slope</t>
  </si>
  <si>
    <r>
      <t>I</t>
    </r>
    <r>
      <rPr>
        <vertAlign val="subscript"/>
        <sz val="12"/>
        <color theme="1"/>
        <rFont val="Calibri (Body)"/>
      </rPr>
      <t>A</t>
    </r>
    <r>
      <rPr>
        <sz val="12"/>
        <color theme="1"/>
        <rFont val="Calibri"/>
        <family val="2"/>
        <scheme val="minor"/>
      </rPr>
      <t xml:space="preserve"> meas</t>
    </r>
  </si>
  <si>
    <r>
      <t>I</t>
    </r>
    <r>
      <rPr>
        <vertAlign val="subscript"/>
        <sz val="12"/>
        <color theme="1"/>
        <rFont val="Calibri (Body)"/>
      </rPr>
      <t>B</t>
    </r>
    <r>
      <rPr>
        <sz val="12"/>
        <color theme="1"/>
        <rFont val="Calibri"/>
        <family val="2"/>
        <scheme val="minor"/>
      </rPr>
      <t xml:space="preserve"> meas</t>
    </r>
  </si>
  <si>
    <r>
      <t>I</t>
    </r>
    <r>
      <rPr>
        <vertAlign val="subscript"/>
        <sz val="12"/>
        <color theme="1"/>
        <rFont val="Calibri (Body)"/>
      </rPr>
      <t>C</t>
    </r>
    <r>
      <rPr>
        <sz val="12"/>
        <color theme="1"/>
        <rFont val="Calibri"/>
        <family val="2"/>
        <scheme val="minor"/>
      </rPr>
      <t xml:space="preserve"> meas</t>
    </r>
  </si>
  <si>
    <t>% error</t>
  </si>
  <si>
    <t>TRIAL A</t>
  </si>
  <si>
    <t>TRIAL B</t>
  </si>
  <si>
    <t>TRIAL C</t>
  </si>
  <si>
    <r>
      <t xml:space="preserve">   g-s</t>
    </r>
    <r>
      <rPr>
        <vertAlign val="superscript"/>
        <sz val="12"/>
        <color theme="1"/>
        <rFont val="Calibri (Body)"/>
      </rPr>
      <t>2</t>
    </r>
  </si>
  <si>
    <t xml:space="preserve">   cm</t>
  </si>
  <si>
    <t>Was the objective of the lab met?</t>
  </si>
  <si>
    <t>Which trial had the lowest percent error?  Was there a correlation between the percent error and how many masses were on the end of the rod?  If so, what does the correlation say about the experiment?</t>
  </si>
  <si>
    <t>20g</t>
  </si>
  <si>
    <t>uncertainty</t>
  </si>
  <si>
    <t>m (g)</t>
  </si>
  <si>
    <r>
      <t>m</t>
    </r>
    <r>
      <rPr>
        <vertAlign val="superscript"/>
        <sz val="12"/>
        <color theme="1"/>
        <rFont val="Calibri (Body)"/>
      </rPr>
      <t>-1</t>
    </r>
    <r>
      <rPr>
        <sz val="12"/>
        <color theme="1"/>
        <rFont val="Calibri"/>
        <family val="2"/>
        <scheme val="minor"/>
      </rPr>
      <t xml:space="preserve"> (1/g)</t>
    </r>
  </si>
  <si>
    <t xml:space="preserve">⍺ </t>
  </si>
  <si>
    <r>
      <t>⍺ (g-s</t>
    </r>
    <r>
      <rPr>
        <vertAlign val="superscript"/>
        <sz val="12"/>
        <color theme="1"/>
        <rFont val="Calibri (Body)"/>
      </rPr>
      <t>2</t>
    </r>
    <r>
      <rPr>
        <sz val="12"/>
        <color theme="1"/>
        <rFont val="Calibri (Body)"/>
      </rPr>
      <t>)</t>
    </r>
  </si>
  <si>
    <r>
      <t>⍺</t>
    </r>
    <r>
      <rPr>
        <vertAlign val="superscript"/>
        <sz val="12"/>
        <color theme="1"/>
        <rFont val="Calibri"/>
        <family val="2"/>
        <scheme val="minor"/>
      </rPr>
      <t>-1</t>
    </r>
    <r>
      <rPr>
        <sz val="12"/>
        <color theme="1"/>
        <rFont val="Calibri"/>
        <family val="2"/>
        <scheme val="minor"/>
      </rPr>
      <t xml:space="preserve"> (1/(g-s</t>
    </r>
    <r>
      <rPr>
        <vertAlign val="superscript"/>
        <sz val="12"/>
        <color theme="1"/>
        <rFont val="Calibri (Body)"/>
      </rPr>
      <t>2</t>
    </r>
    <r>
      <rPr>
        <sz val="12"/>
        <color theme="1"/>
        <rFont val="Calibri (Body)"/>
      </rPr>
      <t>))</t>
    </r>
  </si>
  <si>
    <t>Yes</t>
  </si>
  <si>
    <t>Trial C have the lowest percent error. There is a correlation between the percent error and how many masses were on th the end of the rod, the correlation inplicts that with higher masses there is less percent error even thought there is more uncertainty in the reading  of the slope.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</si>
</sst>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6" formatCode="0.0000"/>
    <numFmt numFmtId="172" formatCode="0.0%"/>
  </numFmts>
  <fonts count="7">
    <font>
      <sz val="12"/>
      <color theme="1"/>
      <name val="Calibri"/>
      <family val="2"/>
      <scheme val="minor"/>
    </font>
    <font>
      <vertAlign val="subscript"/>
      <sz val="12"/>
      <color theme="1"/>
      <name val="Calibri (Body)"/>
    </font>
    <font>
      <vertAlign val="superscript"/>
      <sz val="11"/>
      <color theme="1"/>
      <name val="Calibri"/>
      <family val="2"/>
      <scheme val="minor"/>
    </font>
    <font>
      <vertAlign val="superscript"/>
      <sz val="12"/>
      <color theme="1"/>
      <name val="Calibri (Body)"/>
    </font>
    <font>
      <sz val="12"/>
      <color theme="1"/>
      <name val="Calibri"/>
      <family val="2"/>
      <scheme val="minor"/>
    </font>
    <font>
      <vertAlign val="superscript"/>
      <sz val="12"/>
      <color theme="1"/>
      <name val="Calibri"/>
      <family val="2"/>
      <scheme val="minor"/>
    </font>
    <font>
      <sz val="12"/>
      <color theme="1"/>
      <name val="Calibri (Body)"/>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9" fontId="4" fillId="0" borderId="0" applyFont="0" applyFill="0" applyBorder="0" applyAlignment="0" applyProtection="0"/>
  </cellStyleXfs>
  <cellXfs count="12">
    <xf numFmtId="0" fontId="0" fillId="0" borderId="0" xfId="0"/>
    <xf numFmtId="0" fontId="0" fillId="0" borderId="0" xfId="0" applyAlignment="1">
      <alignment horizontal="left"/>
    </xf>
    <xf numFmtId="0" fontId="0" fillId="0" borderId="0" xfId="0" applyAlignment="1">
      <alignment horizontal="center"/>
    </xf>
    <xf numFmtId="0" fontId="0" fillId="0" borderId="1" xfId="0" applyBorder="1" applyAlignment="1">
      <alignment horizontal="center"/>
    </xf>
    <xf numFmtId="0" fontId="0" fillId="0" borderId="0" xfId="0" applyAlignment="1">
      <alignment wrapText="1"/>
    </xf>
    <xf numFmtId="164" fontId="0" fillId="0" borderId="0" xfId="0" applyNumberFormat="1"/>
    <xf numFmtId="166" fontId="0" fillId="0" borderId="0" xfId="0" applyNumberFormat="1"/>
    <xf numFmtId="166" fontId="0" fillId="0" borderId="1" xfId="0" applyNumberFormat="1" applyBorder="1" applyAlignment="1">
      <alignment horizontal="center"/>
    </xf>
    <xf numFmtId="164" fontId="0" fillId="0" borderId="0" xfId="0" applyNumberFormat="1" applyAlignment="1">
      <alignment horizontal="center"/>
    </xf>
    <xf numFmtId="2" fontId="0" fillId="0" borderId="0" xfId="0" applyNumberFormat="1"/>
    <xf numFmtId="0" fontId="0" fillId="0" borderId="1" xfId="0" applyBorder="1"/>
    <xf numFmtId="172"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m</a:t>
            </a:r>
            <a:r>
              <a:rPr lang="en-US" sz="1400" b="0" i="0" u="none" strike="noStrike" baseline="30000">
                <a:effectLst/>
              </a:rPr>
              <a:t>-1</a:t>
            </a:r>
            <a:r>
              <a:rPr lang="en-US" sz="1400" b="0" i="0" u="none" strike="noStrike" baseline="0">
                <a:effectLst/>
              </a:rPr>
              <a:t> </a:t>
            </a:r>
            <a:r>
              <a:rPr lang="en-US" baseline="0"/>
              <a:t>Vs </a:t>
            </a:r>
            <a:r>
              <a:rPr lang="en-US" sz="1400" b="0" i="0" u="none" strike="noStrike" baseline="0">
                <a:effectLst/>
              </a:rPr>
              <a:t>⍺</a:t>
            </a:r>
            <a:r>
              <a:rPr lang="en-US" sz="1400" b="0" i="0" u="none" strike="noStrike" baseline="30000">
                <a:effectLst/>
              </a:rPr>
              <a:t>-1</a:t>
            </a:r>
            <a:r>
              <a:rPr lang="en-US" sz="1400" b="0" i="0" u="none" strike="noStrike" baseline="0"/>
              <a:t> </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Data!$A$13</c:f>
              <c:strCache>
                <c:ptCount val="1"/>
                <c:pt idx="0">
                  <c:v>TRIAL A</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1784923153285439"/>
                  <c:y val="7.1357093220615786E-2"/>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accent1"/>
                        </a:solidFill>
                      </a:rPr>
                      <a:t>y = 35.067x + 0.066</a:t>
                    </a:r>
                    <a:endParaRPr lang="en-US">
                      <a:solidFill>
                        <a:schemeClr val="accent1"/>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Data!$C$15:$C$20</c:f>
              <c:numCache>
                <c:formatCode>0.00</c:formatCode>
                <c:ptCount val="6"/>
                <c:pt idx="0">
                  <c:v>0.05</c:v>
                </c:pt>
                <c:pt idx="1">
                  <c:v>0.04</c:v>
                </c:pt>
                <c:pt idx="2">
                  <c:v>3.3333333333333333E-2</c:v>
                </c:pt>
                <c:pt idx="3">
                  <c:v>2.8571428571428571E-2</c:v>
                </c:pt>
                <c:pt idx="4">
                  <c:v>2.5000000000000001E-2</c:v>
                </c:pt>
                <c:pt idx="5">
                  <c:v>2.2222222222222223E-2</c:v>
                </c:pt>
              </c:numCache>
            </c:numRef>
          </c:xVal>
          <c:yVal>
            <c:numRef>
              <c:f>Data!$D$15:$D$20</c:f>
              <c:numCache>
                <c:formatCode>0.000</c:formatCode>
                <c:ptCount val="6"/>
                <c:pt idx="0">
                  <c:v>1.8214936247723132</c:v>
                </c:pt>
                <c:pt idx="1">
                  <c:v>1.4641288433382136</c:v>
                </c:pt>
                <c:pt idx="2">
                  <c:v>1.2345679012345678</c:v>
                </c:pt>
                <c:pt idx="3">
                  <c:v>1.0638297872340425</c:v>
                </c:pt>
                <c:pt idx="4">
                  <c:v>0.96153846153846145</c:v>
                </c:pt>
                <c:pt idx="5">
                  <c:v>0.83333333333333337</c:v>
                </c:pt>
              </c:numCache>
            </c:numRef>
          </c:yVal>
          <c:smooth val="0"/>
          <c:extLst>
            <c:ext xmlns:c16="http://schemas.microsoft.com/office/drawing/2014/chart" uri="{C3380CC4-5D6E-409C-BE32-E72D297353CC}">
              <c16:uniqueId val="{00000000-5F20-4340-88DC-2BB258291A86}"/>
            </c:ext>
          </c:extLst>
        </c:ser>
        <c:ser>
          <c:idx val="1"/>
          <c:order val="1"/>
          <c:tx>
            <c:strRef>
              <c:f>Data!$A$22</c:f>
              <c:strCache>
                <c:ptCount val="1"/>
                <c:pt idx="0">
                  <c:v>TRIAL B</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1"/>
            <c:trendlineLbl>
              <c:layout>
                <c:manualLayout>
                  <c:x val="0.37079225172074137"/>
                  <c:y val="0.21520065143718259"/>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accent2"/>
                        </a:solidFill>
                      </a:rPr>
                      <a:t>y = 61.936x + 0.0479</a:t>
                    </a:r>
                    <a:endParaRPr lang="en-US">
                      <a:solidFill>
                        <a:schemeClr val="accent2"/>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Data!$C$24:$C$29</c:f>
              <c:numCache>
                <c:formatCode>0.000</c:formatCode>
                <c:ptCount val="6"/>
                <c:pt idx="0">
                  <c:v>3.3333333333333333E-2</c:v>
                </c:pt>
                <c:pt idx="1">
                  <c:v>2.5000000000000001E-2</c:v>
                </c:pt>
                <c:pt idx="2">
                  <c:v>0.02</c:v>
                </c:pt>
                <c:pt idx="3">
                  <c:v>1.6666666666666666E-2</c:v>
                </c:pt>
                <c:pt idx="4">
                  <c:v>1.4285714285714285E-2</c:v>
                </c:pt>
                <c:pt idx="5">
                  <c:v>1.2500000000000001E-2</c:v>
                </c:pt>
              </c:numCache>
            </c:numRef>
          </c:xVal>
          <c:yVal>
            <c:numRef>
              <c:f>Data!$D$24:$D$29</c:f>
              <c:numCache>
                <c:formatCode>0.000</c:formatCode>
                <c:ptCount val="6"/>
                <c:pt idx="0">
                  <c:v>2.1008403361344539</c:v>
                </c:pt>
                <c:pt idx="1">
                  <c:v>1.607717041800643</c:v>
                </c:pt>
                <c:pt idx="2">
                  <c:v>1.2853470437017995</c:v>
                </c:pt>
                <c:pt idx="3">
                  <c:v>1.1123470522803114</c:v>
                </c:pt>
                <c:pt idx="4">
                  <c:v>0.9174311926605504</c:v>
                </c:pt>
                <c:pt idx="5">
                  <c:v>0.80645161290322587</c:v>
                </c:pt>
              </c:numCache>
            </c:numRef>
          </c:yVal>
          <c:smooth val="0"/>
          <c:extLst>
            <c:ext xmlns:c16="http://schemas.microsoft.com/office/drawing/2014/chart" uri="{C3380CC4-5D6E-409C-BE32-E72D297353CC}">
              <c16:uniqueId val="{00000006-5F20-4340-88DC-2BB258291A86}"/>
            </c:ext>
          </c:extLst>
        </c:ser>
        <c:ser>
          <c:idx val="2"/>
          <c:order val="2"/>
          <c:tx>
            <c:strRef>
              <c:f>Data!$A$31</c:f>
              <c:strCache>
                <c:ptCount val="1"/>
                <c:pt idx="0">
                  <c:v>TRIAL C</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trendline>
            <c:spPr>
              <a:ln w="19050" cap="rnd">
                <a:solidFill>
                  <a:schemeClr val="accent3"/>
                </a:solidFill>
                <a:prstDash val="sysDot"/>
              </a:ln>
              <a:effectLst/>
            </c:spPr>
            <c:trendlineType val="linear"/>
            <c:dispRSqr val="0"/>
            <c:dispEq val="1"/>
            <c:trendlineLbl>
              <c:layout>
                <c:manualLayout>
                  <c:x val="0.51763398309159292"/>
                  <c:y val="0.14960805535225741"/>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bg1">
                            <a:lumMod val="50000"/>
                          </a:schemeClr>
                        </a:solidFill>
                      </a:rPr>
                      <a:t>y = 83.062x + 0.0261</a:t>
                    </a:r>
                    <a:endParaRPr lang="en-US">
                      <a:solidFill>
                        <a:schemeClr val="bg1">
                          <a:lumMod val="50000"/>
                        </a:schemeClr>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Data!$C$33:$C$38</c:f>
              <c:numCache>
                <c:formatCode>0.00</c:formatCode>
                <c:ptCount val="6"/>
                <c:pt idx="0">
                  <c:v>0.02</c:v>
                </c:pt>
                <c:pt idx="1">
                  <c:v>1.5384615384615385E-2</c:v>
                </c:pt>
                <c:pt idx="2">
                  <c:v>1.2500000000000001E-2</c:v>
                </c:pt>
                <c:pt idx="3">
                  <c:v>1.0526315789473684E-2</c:v>
                </c:pt>
                <c:pt idx="4">
                  <c:v>9.0909090909090905E-3</c:v>
                </c:pt>
                <c:pt idx="5">
                  <c:v>8.0000000000000002E-3</c:v>
                </c:pt>
              </c:numCache>
            </c:numRef>
          </c:xVal>
          <c:yVal>
            <c:numRef>
              <c:f>Data!$D$33:$D$38</c:f>
              <c:numCache>
                <c:formatCode>0.000</c:formatCode>
                <c:ptCount val="6"/>
                <c:pt idx="0">
                  <c:v>1.6835016835016836</c:v>
                </c:pt>
                <c:pt idx="1">
                  <c:v>1.3054830287206267</c:v>
                </c:pt>
                <c:pt idx="2">
                  <c:v>1.0718113612004287</c:v>
                </c:pt>
                <c:pt idx="3">
                  <c:v>0.9009009009009008</c:v>
                </c:pt>
                <c:pt idx="4">
                  <c:v>0.78125</c:v>
                </c:pt>
                <c:pt idx="5">
                  <c:v>0.68493150684931503</c:v>
                </c:pt>
              </c:numCache>
            </c:numRef>
          </c:yVal>
          <c:smooth val="0"/>
          <c:extLst>
            <c:ext xmlns:c16="http://schemas.microsoft.com/office/drawing/2014/chart" uri="{C3380CC4-5D6E-409C-BE32-E72D297353CC}">
              <c16:uniqueId val="{00000007-5F20-4340-88DC-2BB258291A86}"/>
            </c:ext>
          </c:extLst>
        </c:ser>
        <c:dLbls>
          <c:showLegendKey val="0"/>
          <c:showVal val="0"/>
          <c:showCatName val="0"/>
          <c:showSerName val="0"/>
          <c:showPercent val="0"/>
          <c:showBubbleSize val="0"/>
        </c:dLbls>
        <c:axId val="293367040"/>
        <c:axId val="208527440"/>
      </c:scatterChart>
      <c:valAx>
        <c:axId val="293367040"/>
        <c:scaling>
          <c:orientation val="minMax"/>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a:t>
                </a:r>
                <a:r>
                  <a:rPr lang="en-US" sz="1000" b="0" i="0" u="none" strike="noStrike" baseline="30000">
                    <a:effectLst/>
                  </a:rPr>
                  <a:t>-1</a:t>
                </a:r>
                <a:r>
                  <a:rPr lang="en-US" sz="1000" b="0" i="0" u="none" strike="noStrike" baseline="0">
                    <a:effectLst/>
                  </a:rPr>
                  <a:t> (1/g)</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7440"/>
        <c:crosses val="autoZero"/>
        <c:crossBetween val="midCat"/>
      </c:valAx>
      <c:valAx>
        <c:axId val="20852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a:t>
                </a:r>
                <a:r>
                  <a:rPr lang="en-US" sz="1000" b="0" i="0" u="none" strike="noStrike" baseline="30000">
                    <a:effectLst/>
                  </a:rPr>
                  <a:t>-1</a:t>
                </a:r>
                <a:r>
                  <a:rPr lang="en-US" sz="1000" b="0" i="0" u="none" strike="noStrike" baseline="0">
                    <a:effectLst/>
                  </a:rPr>
                  <a:t> (1/(g-s</a:t>
                </a:r>
                <a:r>
                  <a:rPr lang="en-US" sz="1000" b="0" i="0" u="none" strike="noStrike" baseline="30000">
                    <a:effectLst/>
                  </a:rPr>
                  <a:t>2</a:t>
                </a:r>
                <a:r>
                  <a:rPr lang="en-US" sz="1000" b="0" i="0" u="none" strike="noStrike" baseline="0">
                    <a:effectLst/>
                  </a:rPr>
                  <a:t>))</a:t>
                </a:r>
                <a:r>
                  <a:rPr lang="en-US" sz="1000" b="0" i="0" u="none" strike="noStrike"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367040"/>
        <c:crosses val="autoZero"/>
        <c:crossBetween val="midCat"/>
      </c:valAx>
      <c:spPr>
        <a:noFill/>
        <a:ln>
          <a:noFill/>
        </a:ln>
        <a:effectLst/>
      </c:spPr>
    </c:plotArea>
    <c:legend>
      <c:legendPos val="r"/>
      <c:legendEntry>
        <c:idx val="4"/>
        <c:delete val="1"/>
      </c:legendEntry>
      <c:legendEntry>
        <c:idx val="6"/>
        <c:delete val="1"/>
      </c:legendEntry>
      <c:legendEntry>
        <c:idx val="7"/>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51206</xdr:colOff>
      <xdr:row>20</xdr:row>
      <xdr:rowOff>120698</xdr:rowOff>
    </xdr:from>
    <xdr:to>
      <xdr:col>12</xdr:col>
      <xdr:colOff>446228</xdr:colOff>
      <xdr:row>37</xdr:row>
      <xdr:rowOff>131674</xdr:rowOff>
    </xdr:to>
    <xdr:graphicFrame macro="">
      <xdr:nvGraphicFramePr>
        <xdr:cNvPr id="2" name="Chart 1">
          <a:extLst>
            <a:ext uri="{FF2B5EF4-FFF2-40B4-BE49-F238E27FC236}">
              <a16:creationId xmlns:a16="http://schemas.microsoft.com/office/drawing/2014/main" id="{2D14EB87-567A-4A8F-83DA-9BBB55558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DBB8D-69DC-FC49-B18A-583252770976}">
  <dimension ref="A2:M39"/>
  <sheetViews>
    <sheetView tabSelected="1" topLeftCell="A28" workbookViewId="0">
      <selection activeCell="M16" sqref="M16"/>
    </sheetView>
  </sheetViews>
  <sheetFormatPr defaultColWidth="10.90625" defaultRowHeight="16.149999999999999"/>
  <cols>
    <col min="3" max="3" width="11.26953125" bestFit="1" customWidth="1"/>
    <col min="5" max="5" width="9.7265625" bestFit="1" customWidth="1"/>
    <col min="6" max="6" width="18.81640625" customWidth="1"/>
    <col min="8" max="8" width="9.453125" customWidth="1"/>
    <col min="10" max="10" width="5.453125" customWidth="1"/>
  </cols>
  <sheetData>
    <row r="2" spans="1:13" ht="17.850000000000001">
      <c r="A2" s="1" t="s">
        <v>0</v>
      </c>
      <c r="B2" s="2" t="s">
        <v>9</v>
      </c>
      <c r="C2">
        <v>3.02</v>
      </c>
      <c r="D2" s="2" t="s">
        <v>13</v>
      </c>
      <c r="F2" t="s">
        <v>15</v>
      </c>
      <c r="G2" s="2" t="s">
        <v>22</v>
      </c>
      <c r="H2">
        <f>1/12*C6*POWER(C5,2)</f>
        <v>3249.5062582499991</v>
      </c>
      <c r="I2" t="s">
        <v>27</v>
      </c>
      <c r="K2" t="s">
        <v>28</v>
      </c>
    </row>
    <row r="3" spans="1:13" ht="17.850000000000001">
      <c r="A3" s="1" t="s">
        <v>0</v>
      </c>
      <c r="B3" s="2" t="s">
        <v>10</v>
      </c>
      <c r="C3">
        <v>2.87</v>
      </c>
      <c r="D3" s="2" t="s">
        <v>13</v>
      </c>
      <c r="G3" s="2"/>
      <c r="K3" s="2" t="s">
        <v>32</v>
      </c>
      <c r="L3">
        <f>H2+2*H8</f>
        <v>52068.613227249982</v>
      </c>
      <c r="M3" t="s">
        <v>27</v>
      </c>
    </row>
    <row r="4" spans="1:13" ht="17.850000000000001">
      <c r="A4" s="1" t="s">
        <v>1</v>
      </c>
      <c r="B4" s="2" t="s">
        <v>6</v>
      </c>
      <c r="C4">
        <f>((C2+C3)/4)</f>
        <v>1.4725000000000001</v>
      </c>
      <c r="D4" s="2" t="s">
        <v>13</v>
      </c>
      <c r="F4" t="s">
        <v>16</v>
      </c>
      <c r="G4" s="2" t="s">
        <v>9</v>
      </c>
      <c r="H4">
        <f>1/2*(C5-C7)</f>
        <v>17.994999999999997</v>
      </c>
      <c r="I4" s="1" t="s">
        <v>47</v>
      </c>
      <c r="K4" s="2" t="s">
        <v>33</v>
      </c>
      <c r="L4">
        <f>L3+2*H9</f>
        <v>90542.659452249965</v>
      </c>
      <c r="M4" t="s">
        <v>27</v>
      </c>
    </row>
    <row r="5" spans="1:13" ht="17.850000000000001">
      <c r="A5" s="1" t="s">
        <v>2</v>
      </c>
      <c r="B5" s="2" t="s">
        <v>7</v>
      </c>
      <c r="C5">
        <v>38.01</v>
      </c>
      <c r="D5" s="2" t="s">
        <v>13</v>
      </c>
      <c r="F5" t="s">
        <v>17</v>
      </c>
      <c r="G5" s="2" t="s">
        <v>10</v>
      </c>
      <c r="H5">
        <f>H4-C7</f>
        <v>15.974999999999998</v>
      </c>
      <c r="I5" s="1" t="s">
        <v>47</v>
      </c>
      <c r="K5" s="2" t="s">
        <v>34</v>
      </c>
      <c r="L5">
        <f>L4+2*H10</f>
        <v>119901.96714124996</v>
      </c>
      <c r="M5" t="s">
        <v>27</v>
      </c>
    </row>
    <row r="6" spans="1:13" ht="17.850000000000001">
      <c r="A6" s="1" t="s">
        <v>3</v>
      </c>
      <c r="B6" s="2" t="s">
        <v>11</v>
      </c>
      <c r="C6">
        <v>26.99</v>
      </c>
      <c r="D6" s="2" t="s">
        <v>14</v>
      </c>
      <c r="F6" t="s">
        <v>18</v>
      </c>
      <c r="G6" s="2" t="s">
        <v>23</v>
      </c>
      <c r="H6">
        <f>H5-C7</f>
        <v>13.954999999999998</v>
      </c>
      <c r="I6" s="1" t="s">
        <v>47</v>
      </c>
    </row>
    <row r="7" spans="1:13">
      <c r="A7" s="1" t="s">
        <v>4</v>
      </c>
      <c r="B7" s="2" t="s">
        <v>8</v>
      </c>
      <c r="C7">
        <v>2.02</v>
      </c>
      <c r="D7" s="2" t="s">
        <v>13</v>
      </c>
      <c r="G7" s="2"/>
      <c r="K7" t="s">
        <v>35</v>
      </c>
    </row>
    <row r="8" spans="1:13" ht="19.05">
      <c r="A8" s="1" t="s">
        <v>5</v>
      </c>
      <c r="B8" s="2" t="s">
        <v>12</v>
      </c>
      <c r="C8">
        <v>75.38</v>
      </c>
      <c r="D8" s="2" t="s">
        <v>14</v>
      </c>
      <c r="F8" t="s">
        <v>19</v>
      </c>
      <c r="G8" s="2" t="s">
        <v>24</v>
      </c>
      <c r="H8">
        <f>$C$8*POWER(H4,2)</f>
        <v>24409.553484499993</v>
      </c>
      <c r="I8" t="s">
        <v>27</v>
      </c>
      <c r="K8" t="s">
        <v>36</v>
      </c>
      <c r="L8">
        <v>35.067</v>
      </c>
      <c r="M8" t="s">
        <v>46</v>
      </c>
    </row>
    <row r="9" spans="1:13" ht="19.05">
      <c r="F9" t="s">
        <v>20</v>
      </c>
      <c r="G9" s="2" t="s">
        <v>25</v>
      </c>
      <c r="H9">
        <f t="shared" ref="H9:H10" si="0">$C$8*POWER(H5,2)</f>
        <v>19237.023112499995</v>
      </c>
      <c r="I9" t="s">
        <v>27</v>
      </c>
      <c r="K9" t="s">
        <v>37</v>
      </c>
      <c r="L9">
        <v>61.936</v>
      </c>
      <c r="M9" t="s">
        <v>46</v>
      </c>
    </row>
    <row r="10" spans="1:13" ht="19.05">
      <c r="F10" t="s">
        <v>21</v>
      </c>
      <c r="G10" s="2" t="s">
        <v>26</v>
      </c>
      <c r="H10">
        <f t="shared" si="0"/>
        <v>14679.653844499995</v>
      </c>
      <c r="I10" t="s">
        <v>27</v>
      </c>
      <c r="K10" t="s">
        <v>38</v>
      </c>
      <c r="L10">
        <v>83.061999999999998</v>
      </c>
      <c r="M10" t="s">
        <v>46</v>
      </c>
    </row>
    <row r="11" spans="1:13" ht="17.850000000000001">
      <c r="K11" s="2" t="s">
        <v>39</v>
      </c>
      <c r="L11" s="5">
        <f>980*$C$4*L8</f>
        <v>50603.434350000003</v>
      </c>
      <c r="M11" t="s">
        <v>27</v>
      </c>
    </row>
    <row r="12" spans="1:13" ht="17.850000000000001">
      <c r="C12" t="s">
        <v>54</v>
      </c>
      <c r="K12" s="2" t="s">
        <v>40</v>
      </c>
      <c r="L12" s="5">
        <f t="shared" ref="L12:L13" si="1">980*$C$4*L9</f>
        <v>89376.744800000015</v>
      </c>
      <c r="M12" t="s">
        <v>27</v>
      </c>
    </row>
    <row r="13" spans="1:13" ht="17.850000000000001">
      <c r="A13" s="2" t="s">
        <v>43</v>
      </c>
      <c r="B13" t="s">
        <v>50</v>
      </c>
      <c r="K13" s="2" t="s">
        <v>41</v>
      </c>
      <c r="L13" s="5">
        <f>980*$C$4*L10</f>
        <v>119862.61910000001</v>
      </c>
      <c r="M13" t="s">
        <v>27</v>
      </c>
    </row>
    <row r="14" spans="1:13" ht="18.45">
      <c r="A14" s="3" t="s">
        <v>52</v>
      </c>
      <c r="B14" s="10" t="s">
        <v>55</v>
      </c>
      <c r="C14" s="3" t="s">
        <v>53</v>
      </c>
      <c r="D14" s="10" t="s">
        <v>56</v>
      </c>
      <c r="E14" s="3" t="s">
        <v>51</v>
      </c>
      <c r="G14" s="2"/>
    </row>
    <row r="15" spans="1:13">
      <c r="A15">
        <v>20</v>
      </c>
      <c r="B15" s="5">
        <v>0.54900000000000004</v>
      </c>
      <c r="C15" s="9">
        <f>1/A15</f>
        <v>0.05</v>
      </c>
      <c r="D15" s="5">
        <f>1/B15</f>
        <v>1.8214936247723132</v>
      </c>
      <c r="E15" s="6">
        <v>1.6999999999999999E-3</v>
      </c>
      <c r="K15" t="s">
        <v>42</v>
      </c>
    </row>
    <row r="16" spans="1:13">
      <c r="A16">
        <v>25</v>
      </c>
      <c r="B16" s="5">
        <v>0.68300000000000005</v>
      </c>
      <c r="C16" s="9">
        <f t="shared" ref="C16:C20" si="2">1/A16</f>
        <v>0.04</v>
      </c>
      <c r="D16" s="5">
        <f t="shared" ref="D16:D20" si="3">1/B16</f>
        <v>1.4641288433382136</v>
      </c>
      <c r="E16" s="6">
        <v>1.9E-3</v>
      </c>
      <c r="K16" t="s">
        <v>29</v>
      </c>
      <c r="L16" s="11">
        <f>(L3-L11)/L3</f>
        <v>2.8139387366729038E-2</v>
      </c>
    </row>
    <row r="17" spans="1:12">
      <c r="A17">
        <v>30</v>
      </c>
      <c r="B17" s="5">
        <v>0.81</v>
      </c>
      <c r="C17" s="9">
        <f t="shared" si="2"/>
        <v>3.3333333333333333E-2</v>
      </c>
      <c r="D17" s="5">
        <f t="shared" si="3"/>
        <v>1.2345679012345678</v>
      </c>
      <c r="E17" s="6">
        <v>1.9E-3</v>
      </c>
      <c r="K17" t="s">
        <v>30</v>
      </c>
      <c r="L17" s="11">
        <f t="shared" ref="L17:L18" si="4">(L4-L12)/L4</f>
        <v>1.2876964950039113E-2</v>
      </c>
    </row>
    <row r="18" spans="1:12">
      <c r="A18">
        <v>35</v>
      </c>
      <c r="B18" s="5">
        <v>0.94</v>
      </c>
      <c r="C18" s="9">
        <f t="shared" si="2"/>
        <v>2.8571428571428571E-2</v>
      </c>
      <c r="D18" s="5">
        <f t="shared" si="3"/>
        <v>1.0638297872340425</v>
      </c>
      <c r="E18" s="6">
        <v>2.5000000000000001E-3</v>
      </c>
      <c r="K18" t="s">
        <v>31</v>
      </c>
      <c r="L18" s="11">
        <f t="shared" si="4"/>
        <v>3.2816843783384019E-4</v>
      </c>
    </row>
    <row r="19" spans="1:12">
      <c r="A19">
        <v>40</v>
      </c>
      <c r="B19" s="5">
        <v>1.04</v>
      </c>
      <c r="C19" s="9">
        <f t="shared" si="2"/>
        <v>2.5000000000000001E-2</v>
      </c>
      <c r="D19" s="5">
        <f t="shared" si="3"/>
        <v>0.96153846153846145</v>
      </c>
      <c r="E19" s="6">
        <v>2.8E-3</v>
      </c>
    </row>
    <row r="20" spans="1:12">
      <c r="A20">
        <v>45</v>
      </c>
      <c r="B20" s="5">
        <v>1.2</v>
      </c>
      <c r="C20" s="9">
        <f t="shared" si="2"/>
        <v>2.2222222222222223E-2</v>
      </c>
      <c r="D20" s="5">
        <f t="shared" si="3"/>
        <v>0.83333333333333337</v>
      </c>
      <c r="E20" s="6">
        <v>2.7000000000000001E-3</v>
      </c>
    </row>
    <row r="21" spans="1:12">
      <c r="A21" s="5"/>
      <c r="E21" s="6"/>
    </row>
    <row r="22" spans="1:12">
      <c r="A22" s="8" t="s">
        <v>44</v>
      </c>
      <c r="E22" s="6"/>
    </row>
    <row r="23" spans="1:12" ht="18.45">
      <c r="A23" s="3" t="s">
        <v>52</v>
      </c>
      <c r="B23" s="10" t="s">
        <v>55</v>
      </c>
      <c r="C23" s="3" t="s">
        <v>53</v>
      </c>
      <c r="D23" s="10" t="s">
        <v>56</v>
      </c>
      <c r="E23" s="7" t="s">
        <v>51</v>
      </c>
    </row>
    <row r="24" spans="1:12">
      <c r="A24">
        <v>30</v>
      </c>
      <c r="B24" s="5">
        <v>0.47599999999999998</v>
      </c>
      <c r="C24" s="5">
        <f>1/A24</f>
        <v>3.3333333333333333E-2</v>
      </c>
      <c r="D24" s="5">
        <f>1/B24</f>
        <v>2.1008403361344539</v>
      </c>
      <c r="E24" s="6">
        <v>1.1999999999999999E-3</v>
      </c>
    </row>
    <row r="25" spans="1:12">
      <c r="A25">
        <v>40</v>
      </c>
      <c r="B25" s="5">
        <v>0.622</v>
      </c>
      <c r="C25" s="5">
        <f t="shared" ref="C25:C29" si="5">1/A25</f>
        <v>2.5000000000000001E-2</v>
      </c>
      <c r="D25" s="5">
        <f t="shared" ref="D25:D29" si="6">1/B25</f>
        <v>1.607717041800643</v>
      </c>
      <c r="E25" s="6">
        <v>1.6000000000000001E-3</v>
      </c>
    </row>
    <row r="26" spans="1:12">
      <c r="A26">
        <v>50</v>
      </c>
      <c r="B26" s="5">
        <v>0.77800000000000002</v>
      </c>
      <c r="C26" s="5">
        <f t="shared" si="5"/>
        <v>0.02</v>
      </c>
      <c r="D26" s="5">
        <f t="shared" si="6"/>
        <v>1.2853470437017995</v>
      </c>
      <c r="E26" s="6">
        <v>1.9E-3</v>
      </c>
    </row>
    <row r="27" spans="1:12">
      <c r="A27">
        <v>60</v>
      </c>
      <c r="B27" s="5">
        <v>0.89900000000000002</v>
      </c>
      <c r="C27" s="5">
        <f t="shared" si="5"/>
        <v>1.6666666666666666E-2</v>
      </c>
      <c r="D27" s="5">
        <f t="shared" si="6"/>
        <v>1.1123470522803114</v>
      </c>
      <c r="E27" s="6">
        <v>2E-3</v>
      </c>
    </row>
    <row r="28" spans="1:12">
      <c r="A28">
        <v>70</v>
      </c>
      <c r="B28" s="5">
        <v>1.0900000000000001</v>
      </c>
      <c r="C28" s="5">
        <f t="shared" si="5"/>
        <v>1.4285714285714285E-2</v>
      </c>
      <c r="D28" s="5">
        <f t="shared" si="6"/>
        <v>0.9174311926605504</v>
      </c>
      <c r="E28" s="6">
        <v>2.0999999999999999E-3</v>
      </c>
    </row>
    <row r="29" spans="1:12">
      <c r="A29">
        <v>80</v>
      </c>
      <c r="B29" s="5">
        <v>1.24</v>
      </c>
      <c r="C29" s="5">
        <f t="shared" si="5"/>
        <v>1.2500000000000001E-2</v>
      </c>
      <c r="D29" s="5">
        <f t="shared" si="6"/>
        <v>0.80645161290322587</v>
      </c>
      <c r="E29" s="6">
        <v>2.3E-3</v>
      </c>
    </row>
    <row r="31" spans="1:12">
      <c r="A31" s="2" t="s">
        <v>45</v>
      </c>
    </row>
    <row r="32" spans="1:12" ht="18.45">
      <c r="A32" s="3" t="s">
        <v>52</v>
      </c>
      <c r="B32" s="10" t="s">
        <v>55</v>
      </c>
      <c r="C32" s="3" t="s">
        <v>53</v>
      </c>
      <c r="D32" s="10" t="s">
        <v>56</v>
      </c>
      <c r="E32" s="7" t="s">
        <v>51</v>
      </c>
    </row>
    <row r="33" spans="1:5">
      <c r="A33">
        <v>50</v>
      </c>
      <c r="B33" s="5">
        <v>0.59399999999999997</v>
      </c>
      <c r="C33" s="9">
        <f>1/A33</f>
        <v>0.02</v>
      </c>
      <c r="D33" s="5">
        <f>1/B33</f>
        <v>1.6835016835016836</v>
      </c>
      <c r="E33">
        <v>1.2999999999999999E-3</v>
      </c>
    </row>
    <row r="34" spans="1:5">
      <c r="A34">
        <v>65</v>
      </c>
      <c r="B34" s="5">
        <v>0.76600000000000001</v>
      </c>
      <c r="C34" s="9">
        <f t="shared" ref="C34:C38" si="7">1/A34</f>
        <v>1.5384615384615385E-2</v>
      </c>
      <c r="D34" s="5">
        <f t="shared" ref="D34:D38" si="8">1/B34</f>
        <v>1.3054830287206267</v>
      </c>
      <c r="E34">
        <v>1.6000000000000001E-3</v>
      </c>
    </row>
    <row r="35" spans="1:5">
      <c r="A35">
        <v>80</v>
      </c>
      <c r="B35" s="5">
        <v>0.93300000000000005</v>
      </c>
      <c r="C35" s="9">
        <f t="shared" si="7"/>
        <v>1.2500000000000001E-2</v>
      </c>
      <c r="D35" s="5">
        <f t="shared" si="8"/>
        <v>1.0718113612004287</v>
      </c>
      <c r="E35">
        <v>2.0999999999999999E-3</v>
      </c>
    </row>
    <row r="36" spans="1:5">
      <c r="A36">
        <v>95</v>
      </c>
      <c r="B36" s="5">
        <v>1.1100000000000001</v>
      </c>
      <c r="C36" s="9">
        <f t="shared" si="7"/>
        <v>1.0526315789473684E-2</v>
      </c>
      <c r="D36" s="5">
        <f t="shared" si="8"/>
        <v>0.9009009009009008</v>
      </c>
      <c r="E36">
        <v>2.5000000000000001E-3</v>
      </c>
    </row>
    <row r="37" spans="1:5">
      <c r="A37">
        <v>110</v>
      </c>
      <c r="B37" s="5">
        <v>1.28</v>
      </c>
      <c r="C37" s="9">
        <f t="shared" si="7"/>
        <v>9.0909090909090905E-3</v>
      </c>
      <c r="D37" s="5">
        <f t="shared" si="8"/>
        <v>0.78125</v>
      </c>
      <c r="E37">
        <v>2.5999999999999999E-3</v>
      </c>
    </row>
    <row r="38" spans="1:5">
      <c r="A38">
        <v>125</v>
      </c>
      <c r="B38" s="5">
        <v>1.46</v>
      </c>
      <c r="C38" s="9">
        <f t="shared" si="7"/>
        <v>8.0000000000000002E-3</v>
      </c>
      <c r="D38" s="5">
        <f t="shared" si="8"/>
        <v>0.68493150684931503</v>
      </c>
      <c r="E38">
        <v>3.0999999999999999E-3</v>
      </c>
    </row>
    <row r="39" spans="1:5">
      <c r="A39" s="5"/>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94467-DCEB-D84F-B6AB-DD87D32F1A2D}">
  <dimension ref="A1:A4"/>
  <sheetViews>
    <sheetView workbookViewId="0">
      <selection activeCell="A5" sqref="A5"/>
    </sheetView>
  </sheetViews>
  <sheetFormatPr defaultColWidth="10.90625" defaultRowHeight="16.149999999999999"/>
  <cols>
    <col min="1" max="1" width="108.6328125" customWidth="1"/>
  </cols>
  <sheetData>
    <row r="1" spans="1:1" ht="33" customHeight="1">
      <c r="A1" s="4" t="s">
        <v>48</v>
      </c>
    </row>
    <row r="2" spans="1:1" ht="128.05000000000001" customHeight="1">
      <c r="A2" s="4" t="s">
        <v>57</v>
      </c>
    </row>
    <row r="3" spans="1:1" ht="32" customHeight="1">
      <c r="A3" s="4" t="s">
        <v>49</v>
      </c>
    </row>
    <row r="4" spans="1:1" ht="128.05000000000001" customHeight="1">
      <c r="A4" s="4"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Kern</dc:creator>
  <cp:lastModifiedBy>david jesus guijosa infante</cp:lastModifiedBy>
  <dcterms:created xsi:type="dcterms:W3CDTF">2020-10-28T03:27:17Z</dcterms:created>
  <dcterms:modified xsi:type="dcterms:W3CDTF">2020-11-03T05:16:53Z</dcterms:modified>
</cp:coreProperties>
</file>