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6ED0C90B-B753-4782-B599-C7B02691961D}" xr6:coauthVersionLast="45" xr6:coauthVersionMax="45" xr10:uidLastSave="{00000000-0000-0000-0000-000000000000}"/>
  <bookViews>
    <workbookView xWindow="-104" yWindow="-104" windowWidth="22326" windowHeight="12050" activeTab="1" xr2:uid="{4F6B5A1A-07FC-8A4F-8EB6-B86D856F2C09}"/>
  </bookViews>
  <sheets>
    <sheet name="Sheet1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I30" i="1"/>
  <c r="J30" i="1" l="1"/>
  <c r="D35" i="1"/>
  <c r="E35" i="1"/>
  <c r="F35" i="1"/>
  <c r="B35" i="1"/>
  <c r="C31" i="1"/>
  <c r="C32" i="1"/>
  <c r="C33" i="1"/>
  <c r="C34" i="1"/>
  <c r="C30" i="1"/>
  <c r="C35" i="1" s="1"/>
  <c r="D25" i="1"/>
  <c r="E25" i="1"/>
  <c r="F25" i="1"/>
  <c r="B25" i="1"/>
  <c r="I18" i="1" s="1"/>
  <c r="K18" i="1" s="1"/>
  <c r="C18" i="1"/>
  <c r="C19" i="1"/>
  <c r="C20" i="1"/>
  <c r="C21" i="1"/>
  <c r="C22" i="1"/>
  <c r="C23" i="1"/>
  <c r="C24" i="1"/>
  <c r="C17" i="1"/>
  <c r="C25" i="1" s="1"/>
  <c r="B10" i="1"/>
  <c r="I35" i="1" l="1"/>
  <c r="K35" i="1" s="1"/>
  <c r="I17" i="1"/>
  <c r="K17" i="1" s="1"/>
  <c r="I16" i="1"/>
  <c r="K16" i="1" s="1"/>
  <c r="I36" i="1"/>
  <c r="K36" i="1" s="1"/>
  <c r="K30" i="1"/>
  <c r="K34" i="1" l="1"/>
</calcChain>
</file>

<file path=xl/sharedStrings.xml><?xml version="1.0" encoding="utf-8"?>
<sst xmlns="http://schemas.openxmlformats.org/spreadsheetml/2006/main" count="63" uniqueCount="43">
  <si>
    <t>d</t>
  </si>
  <si>
    <t>L</t>
  </si>
  <si>
    <t>H</t>
  </si>
  <si>
    <t>Trial 1, M</t>
  </si>
  <si>
    <t>Trial 3, M</t>
  </si>
  <si>
    <t>Trial 2, M</t>
  </si>
  <si>
    <t>r (cm)</t>
  </si>
  <si>
    <t>cm</t>
  </si>
  <si>
    <t>g</t>
  </si>
  <si>
    <r>
      <t>Part 1, m</t>
    </r>
    <r>
      <rPr>
        <vertAlign val="subscript"/>
        <sz val="12"/>
        <color theme="1"/>
        <rFont val="Calibri"/>
        <family val="2"/>
        <scheme val="minor"/>
      </rPr>
      <t>T</t>
    </r>
  </si>
  <si>
    <r>
      <t>m</t>
    </r>
    <r>
      <rPr>
        <vertAlign val="subscript"/>
        <sz val="12"/>
        <color theme="1"/>
        <rFont val="Calibri"/>
        <family val="2"/>
        <scheme val="minor"/>
      </rPr>
      <t>E</t>
    </r>
  </si>
  <si>
    <r>
      <t>H</t>
    </r>
    <r>
      <rPr>
        <vertAlign val="subscript"/>
        <sz val="12"/>
        <color theme="1"/>
        <rFont val="Calibri"/>
        <family val="2"/>
        <scheme val="minor"/>
      </rPr>
      <t>1</t>
    </r>
  </si>
  <si>
    <r>
      <t>Part 2, m</t>
    </r>
    <r>
      <rPr>
        <vertAlign val="subscript"/>
        <sz val="12"/>
        <color theme="1"/>
        <rFont val="Calibri"/>
        <family val="2"/>
        <scheme val="minor"/>
      </rPr>
      <t>T</t>
    </r>
  </si>
  <si>
    <r>
      <t>m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(g)</t>
    </r>
  </si>
  <si>
    <t>Trial 1</t>
  </si>
  <si>
    <t>Trial 2</t>
  </si>
  <si>
    <t>Trial 3</t>
  </si>
  <si>
    <t>Expected Slope</t>
  </si>
  <si>
    <t>Measured Slope</t>
  </si>
  <si>
    <r>
      <t>a</t>
    </r>
    <r>
      <rPr>
        <i/>
        <vertAlign val="subscript"/>
        <sz val="12"/>
        <color theme="1"/>
        <rFont val="Arial"/>
        <family val="2"/>
      </rPr>
      <t>1</t>
    </r>
    <r>
      <rPr>
        <i/>
        <sz val="12"/>
        <color theme="1"/>
        <rFont val="Symbol"/>
        <family val="1"/>
        <charset val="2"/>
      </rPr>
      <t xml:space="preserve"> (</t>
    </r>
    <r>
      <rPr>
        <i/>
        <sz val="12"/>
        <color theme="1"/>
        <rFont val="Calibri (Body)"/>
      </rPr>
      <t>g-cm</t>
    </r>
    <r>
      <rPr>
        <i/>
        <sz val="12"/>
        <color theme="1"/>
        <rFont val="Symbol"/>
        <family val="1"/>
        <charset val="2"/>
      </rPr>
      <t>)</t>
    </r>
  </si>
  <si>
    <r>
      <t>a</t>
    </r>
    <r>
      <rPr>
        <i/>
        <vertAlign val="subscript"/>
        <sz val="12"/>
        <color theme="1"/>
        <rFont val="Arial"/>
        <family val="2"/>
      </rPr>
      <t>2</t>
    </r>
    <r>
      <rPr>
        <i/>
        <sz val="12"/>
        <color theme="1"/>
        <rFont val="Symbol"/>
        <family val="1"/>
        <charset val="2"/>
      </rPr>
      <t xml:space="preserve"> (</t>
    </r>
    <r>
      <rPr>
        <i/>
        <sz val="12"/>
        <color theme="1"/>
        <rFont val="Calibri (Body)"/>
      </rPr>
      <t>g-cm</t>
    </r>
    <r>
      <rPr>
        <i/>
        <sz val="12"/>
        <color theme="1"/>
        <rFont val="Symbol"/>
        <family val="1"/>
        <charset val="2"/>
      </rPr>
      <t>)</t>
    </r>
  </si>
  <si>
    <r>
      <t>a</t>
    </r>
    <r>
      <rPr>
        <i/>
        <vertAlign val="subscript"/>
        <sz val="12"/>
        <color theme="1"/>
        <rFont val="Arial"/>
        <family val="2"/>
      </rPr>
      <t>3</t>
    </r>
    <r>
      <rPr>
        <i/>
        <sz val="12"/>
        <color theme="1"/>
        <rFont val="Symbol"/>
        <family val="1"/>
        <charset val="2"/>
      </rPr>
      <t xml:space="preserve"> (</t>
    </r>
    <r>
      <rPr>
        <i/>
        <sz val="12"/>
        <color theme="1"/>
        <rFont val="Calibri (Body)"/>
      </rPr>
      <t>g-cm</t>
    </r>
    <r>
      <rPr>
        <i/>
        <sz val="12"/>
        <color theme="1"/>
        <rFont val="Symbol"/>
        <family val="1"/>
        <charset val="2"/>
      </rPr>
      <t>)</t>
    </r>
  </si>
  <si>
    <t>% error</t>
  </si>
  <si>
    <t>Part 1:</t>
  </si>
  <si>
    <t>Part 2:</t>
  </si>
  <si>
    <t>r =</t>
  </si>
  <si>
    <r>
      <t>Part 1, H</t>
    </r>
    <r>
      <rPr>
        <vertAlign val="subscript"/>
        <sz val="12"/>
        <color theme="1"/>
        <rFont val="Calibri (Body)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</si>
  <si>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(cm)</t>
    </r>
  </si>
  <si>
    <t>h (cm)</t>
  </si>
  <si>
    <t>Expected y-intercept</t>
  </si>
  <si>
    <t>Measured y-intercept</t>
  </si>
  <si>
    <r>
      <rPr>
        <i/>
        <sz val="12"/>
        <color theme="1"/>
        <rFont val="Symbol"/>
        <charset val="2"/>
      </rPr>
      <t>b</t>
    </r>
    <r>
      <rPr>
        <i/>
        <sz val="12"/>
        <color theme="1"/>
        <rFont val="Symbol"/>
        <family val="1"/>
        <charset val="2"/>
      </rPr>
      <t xml:space="preserve"> (</t>
    </r>
    <r>
      <rPr>
        <i/>
        <sz val="12"/>
        <color theme="1"/>
        <rFont val="Calibri (Body)"/>
      </rPr>
      <t>g-cm</t>
    </r>
    <r>
      <rPr>
        <i/>
        <sz val="12"/>
        <color theme="1"/>
        <rFont val="Symbol"/>
        <family val="1"/>
        <charset val="2"/>
      </rPr>
      <t>)</t>
    </r>
  </si>
  <si>
    <r>
      <t>g</t>
    </r>
    <r>
      <rPr>
        <i/>
        <vertAlign val="subscript"/>
        <sz val="12"/>
        <color theme="1"/>
        <rFont val="Arial"/>
        <family val="2"/>
      </rPr>
      <t>1</t>
    </r>
    <r>
      <rPr>
        <i/>
        <sz val="12"/>
        <color theme="1"/>
        <rFont val="Symbol"/>
        <family val="1"/>
        <charset val="2"/>
      </rPr>
      <t xml:space="preserve"> </t>
    </r>
    <r>
      <rPr>
        <i/>
        <sz val="12"/>
        <color theme="1"/>
        <rFont val="Calibri (Body)"/>
      </rPr>
      <t>(g)</t>
    </r>
  </si>
  <si>
    <r>
      <t>g</t>
    </r>
    <r>
      <rPr>
        <i/>
        <vertAlign val="subscript"/>
        <sz val="12"/>
        <color theme="1"/>
        <rFont val="Arial"/>
        <family val="2"/>
      </rPr>
      <t>2</t>
    </r>
    <r>
      <rPr>
        <i/>
        <sz val="12"/>
        <color theme="1"/>
        <rFont val="Symbol"/>
        <family val="1"/>
        <charset val="2"/>
      </rPr>
      <t xml:space="preserve"> </t>
    </r>
    <r>
      <rPr>
        <i/>
        <sz val="12"/>
        <color theme="1"/>
        <rFont val="Calibri (Body)"/>
      </rPr>
      <t>(g)</t>
    </r>
  </si>
  <si>
    <r>
      <t>g</t>
    </r>
    <r>
      <rPr>
        <i/>
        <vertAlign val="subscript"/>
        <sz val="12"/>
        <color theme="1"/>
        <rFont val="Symbol"/>
        <charset val="2"/>
      </rPr>
      <t>3</t>
    </r>
    <r>
      <rPr>
        <i/>
        <sz val="12"/>
        <color theme="1"/>
        <rFont val="Symbol"/>
        <family val="1"/>
        <charset val="2"/>
      </rPr>
      <t xml:space="preserve"> </t>
    </r>
    <r>
      <rPr>
        <i/>
        <sz val="12"/>
        <color theme="1"/>
        <rFont val="Calibri (Body)"/>
      </rPr>
      <t>(g)</t>
    </r>
  </si>
  <si>
    <t>Which part of the lab did the measurements more closely match the expected values?  What does this tell you about the system?</t>
  </si>
  <si>
    <t>For Part 2, why do we expect the slope to be the same for all trials, but the y-intercept to be different?</t>
  </si>
  <si>
    <t>Even though there may be a difference between measured values and expected values, we can still say the system was in equilibrium.  Explain why we can still say this.</t>
  </si>
  <si>
    <t>average:</t>
  </si>
  <si>
    <r>
      <t>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(x10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</si>
  <si>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 xml:space="preserve">low weight, that there might be something interacting with the weight that makes it more precesice when higher weights interact with the project. </t>
  </si>
  <si>
    <t>Because the system was not moving.</t>
  </si>
  <si>
    <t>Because we are changing the height of the system instead of its radius.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</si>
</sst>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2"/>
      <color theme="1"/>
      <name val="Symbol"/>
      <family val="1"/>
      <charset val="2"/>
    </font>
    <font>
      <i/>
      <vertAlign val="subscript"/>
      <sz val="12"/>
      <color theme="1"/>
      <name val="Arial"/>
      <family val="2"/>
    </font>
    <font>
      <i/>
      <sz val="12"/>
      <color theme="1"/>
      <name val="Calibri (Body)"/>
    </font>
    <font>
      <i/>
      <sz val="12"/>
      <color theme="1"/>
      <name val="Symbol"/>
      <family val="2"/>
      <charset val="2"/>
    </font>
    <font>
      <i/>
      <vertAlign val="subscript"/>
      <sz val="12"/>
      <color theme="1"/>
      <name val="Symbol"/>
      <charset val="2"/>
    </font>
    <font>
      <i/>
      <sz val="12"/>
      <color theme="1"/>
      <name val="Symbol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</a:t>
            </a:r>
            <a:r>
              <a:rPr lang="en-US" sz="1400" b="0" i="0" u="none" strike="noStrike" baseline="30000">
                <a:effectLst/>
              </a:rPr>
              <a:t>-1</a:t>
            </a:r>
            <a:r>
              <a:rPr lang="en-US" sz="1400" b="0" i="0" u="none" strike="noStrike" baseline="0">
                <a:effectLst/>
              </a:rPr>
              <a:t> Vs m</a:t>
            </a:r>
            <a:r>
              <a:rPr lang="en-US" sz="1400" b="0" i="0" u="none" strike="noStrike" baseline="-25000">
                <a:effectLst/>
              </a:rPr>
              <a:t>s</a:t>
            </a:r>
            <a:endParaRPr lang="en-US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Trial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98160032661599"/>
                  <c:y val="8.85487751531058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Sheet1!$C$17:$C$24</c:f>
              <c:numCache>
                <c:formatCode>0.000</c:formatCode>
                <c:ptCount val="8"/>
                <c:pt idx="0">
                  <c:v>1.6666666666666666E-2</c:v>
                </c:pt>
                <c:pt idx="1">
                  <c:v>1.5384615384615385E-2</c:v>
                </c:pt>
                <c:pt idx="2">
                  <c:v>1.4285714285714285E-2</c:v>
                </c:pt>
                <c:pt idx="3">
                  <c:v>1.3333333333333334E-2</c:v>
                </c:pt>
                <c:pt idx="4">
                  <c:v>1.2500000000000001E-2</c:v>
                </c:pt>
                <c:pt idx="5">
                  <c:v>1.1764705882352941E-2</c:v>
                </c:pt>
                <c:pt idx="6">
                  <c:v>1.1111111111111112E-2</c:v>
                </c:pt>
                <c:pt idx="7">
                  <c:v>1.0526315789473684E-2</c:v>
                </c:pt>
              </c:numCache>
            </c:numRef>
          </c:xVal>
          <c:yVal>
            <c:numRef>
              <c:f>Sheet1!$D$17:$D$24</c:f>
              <c:numCache>
                <c:formatCode>0.0</c:formatCode>
                <c:ptCount val="8"/>
                <c:pt idx="0">
                  <c:v>74.5</c:v>
                </c:pt>
                <c:pt idx="1">
                  <c:v>71.099999999999994</c:v>
                </c:pt>
                <c:pt idx="2">
                  <c:v>67.2</c:v>
                </c:pt>
                <c:pt idx="3">
                  <c:v>64</c:v>
                </c:pt>
                <c:pt idx="4">
                  <c:v>59.4</c:v>
                </c:pt>
                <c:pt idx="5">
                  <c:v>56.6</c:v>
                </c:pt>
                <c:pt idx="6">
                  <c:v>53.7</c:v>
                </c:pt>
                <c:pt idx="7">
                  <c:v>50.1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D-478E-BA81-15F48B601D2C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Trial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98160032661599"/>
                  <c:y val="0.1567723826188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Sheet1!$C$17:$C$24</c:f>
              <c:numCache>
                <c:formatCode>0.000</c:formatCode>
                <c:ptCount val="8"/>
                <c:pt idx="0">
                  <c:v>1.6666666666666666E-2</c:v>
                </c:pt>
                <c:pt idx="1">
                  <c:v>1.5384615384615385E-2</c:v>
                </c:pt>
                <c:pt idx="2">
                  <c:v>1.4285714285714285E-2</c:v>
                </c:pt>
                <c:pt idx="3">
                  <c:v>1.3333333333333334E-2</c:v>
                </c:pt>
                <c:pt idx="4">
                  <c:v>1.2500000000000001E-2</c:v>
                </c:pt>
                <c:pt idx="5">
                  <c:v>1.1764705882352941E-2</c:v>
                </c:pt>
                <c:pt idx="6">
                  <c:v>1.1111111111111112E-2</c:v>
                </c:pt>
                <c:pt idx="7">
                  <c:v>1.0526315789473684E-2</c:v>
                </c:pt>
              </c:numCache>
            </c:numRef>
          </c:xVal>
          <c:yVal>
            <c:numRef>
              <c:f>Sheet1!$E$17:$E$24</c:f>
              <c:numCache>
                <c:formatCode>0.0</c:formatCode>
                <c:ptCount val="8"/>
                <c:pt idx="0">
                  <c:v>114.9</c:v>
                </c:pt>
                <c:pt idx="1">
                  <c:v>107.5</c:v>
                </c:pt>
                <c:pt idx="2">
                  <c:v>100.9</c:v>
                </c:pt>
                <c:pt idx="3">
                  <c:v>94.1</c:v>
                </c:pt>
                <c:pt idx="4">
                  <c:v>89.1</c:v>
                </c:pt>
                <c:pt idx="5">
                  <c:v>84.1</c:v>
                </c:pt>
                <c:pt idx="6">
                  <c:v>79.3</c:v>
                </c:pt>
                <c:pt idx="7">
                  <c:v>74.900000000000006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D-478E-BA81-15F48B601D2C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Trial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98160032661599"/>
                  <c:y val="0.16551655001458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Sheet1!$C$17:$C$24</c:f>
              <c:numCache>
                <c:formatCode>0.000</c:formatCode>
                <c:ptCount val="8"/>
                <c:pt idx="0">
                  <c:v>1.6666666666666666E-2</c:v>
                </c:pt>
                <c:pt idx="1">
                  <c:v>1.5384615384615385E-2</c:v>
                </c:pt>
                <c:pt idx="2">
                  <c:v>1.4285714285714285E-2</c:v>
                </c:pt>
                <c:pt idx="3">
                  <c:v>1.3333333333333334E-2</c:v>
                </c:pt>
                <c:pt idx="4">
                  <c:v>1.2500000000000001E-2</c:v>
                </c:pt>
                <c:pt idx="5">
                  <c:v>1.1764705882352941E-2</c:v>
                </c:pt>
                <c:pt idx="6">
                  <c:v>1.1111111111111112E-2</c:v>
                </c:pt>
                <c:pt idx="7">
                  <c:v>1.0526315789473684E-2</c:v>
                </c:pt>
              </c:numCache>
            </c:numRef>
          </c:xVal>
          <c:yVal>
            <c:numRef>
              <c:f>Sheet1!$F$17:$F$24</c:f>
              <c:numCache>
                <c:formatCode>0.0</c:formatCode>
                <c:ptCount val="8"/>
                <c:pt idx="0">
                  <c:v>156.1</c:v>
                </c:pt>
                <c:pt idx="1">
                  <c:v>145.5</c:v>
                </c:pt>
                <c:pt idx="2">
                  <c:v>136.1</c:v>
                </c:pt>
                <c:pt idx="3">
                  <c:v>127.6</c:v>
                </c:pt>
                <c:pt idx="4">
                  <c:v>119.8</c:v>
                </c:pt>
                <c:pt idx="5">
                  <c:v>112.4</c:v>
                </c:pt>
                <c:pt idx="6">
                  <c:v>106.6</c:v>
                </c:pt>
                <c:pt idx="7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AD-478E-BA81-15F48B601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424159"/>
        <c:axId val="1243474719"/>
      </c:scatterChart>
      <c:valAx>
        <c:axId val="14204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</a:t>
                </a:r>
                <a:r>
                  <a:rPr lang="en-US" sz="1000" b="0" i="0" u="none" strike="noStrike" baseline="-25000">
                    <a:effectLst/>
                  </a:rPr>
                  <a:t>s</a:t>
                </a:r>
                <a:r>
                  <a:rPr lang="en-US" sz="1000" b="0" i="0" u="none" strike="noStrike" baseline="0">
                    <a:effectLst/>
                  </a:rPr>
                  <a:t> (g)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74719"/>
        <c:crosses val="autoZero"/>
        <c:crossBetween val="midCat"/>
      </c:valAx>
      <c:valAx>
        <c:axId val="12434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 (cm)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2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h Vs m</a:t>
            </a:r>
            <a:r>
              <a:rPr lang="en-US" sz="1400" b="0" i="0" u="none" strike="noStrike" baseline="-25000">
                <a:effectLst/>
              </a:rPr>
              <a:t>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Trial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747735671524956"/>
                  <c:y val="5.9725994569037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Sheet1!$C$30:$C$34</c:f>
              <c:numCache>
                <c:formatCode>0.0</c:formatCode>
                <c:ptCount val="5"/>
                <c:pt idx="0">
                  <c:v>56.400000000000006</c:v>
                </c:pt>
                <c:pt idx="1">
                  <c:v>51.5</c:v>
                </c:pt>
                <c:pt idx="2">
                  <c:v>47.400000000000006</c:v>
                </c:pt>
                <c:pt idx="3">
                  <c:v>43</c:v>
                </c:pt>
                <c:pt idx="4">
                  <c:v>39.700000000000003</c:v>
                </c:pt>
              </c:numCache>
            </c:numRef>
          </c:xVal>
          <c:yVal>
            <c:numRef>
              <c:f>Sheet1!$D$30:$D$34</c:f>
              <c:numCache>
                <c:formatCode>General</c:formatCode>
                <c:ptCount val="5"/>
                <c:pt idx="0">
                  <c:v>34.200000000000003</c:v>
                </c:pt>
                <c:pt idx="1">
                  <c:v>67.8</c:v>
                </c:pt>
                <c:pt idx="2">
                  <c:v>97</c:v>
                </c:pt>
                <c:pt idx="3">
                  <c:v>128.6</c:v>
                </c:pt>
                <c:pt idx="4">
                  <c:v>151.5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8-4EEA-8DF9-30453CC2AFD3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Trial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556111951707199"/>
                  <c:y val="7.605355298047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Sheet1!$C$30:$C$34</c:f>
              <c:numCache>
                <c:formatCode>0.0</c:formatCode>
                <c:ptCount val="5"/>
                <c:pt idx="0">
                  <c:v>56.400000000000006</c:v>
                </c:pt>
                <c:pt idx="1">
                  <c:v>51.5</c:v>
                </c:pt>
                <c:pt idx="2">
                  <c:v>47.400000000000006</c:v>
                </c:pt>
                <c:pt idx="3">
                  <c:v>43</c:v>
                </c:pt>
                <c:pt idx="4">
                  <c:v>39.700000000000003</c:v>
                </c:pt>
              </c:numCache>
            </c:numRef>
          </c:xVal>
          <c:yVal>
            <c:numRef>
              <c:f>Sheet1!$E$30:$E$34</c:f>
              <c:numCache>
                <c:formatCode>General</c:formatCode>
                <c:ptCount val="5"/>
                <c:pt idx="0">
                  <c:v>61.3</c:v>
                </c:pt>
                <c:pt idx="1">
                  <c:v>94.9</c:v>
                </c:pt>
                <c:pt idx="2">
                  <c:v>124.3</c:v>
                </c:pt>
                <c:pt idx="3">
                  <c:v>155.9</c:v>
                </c:pt>
                <c:pt idx="4">
                  <c:v>178.8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B8-4EEA-8DF9-30453CC2AFD3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Trial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556111951707199"/>
                  <c:y val="7.69917611033205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Sheet1!$C$30:$C$34</c:f>
              <c:numCache>
                <c:formatCode>0.0</c:formatCode>
                <c:ptCount val="5"/>
                <c:pt idx="0">
                  <c:v>56.400000000000006</c:v>
                </c:pt>
                <c:pt idx="1">
                  <c:v>51.5</c:v>
                </c:pt>
                <c:pt idx="2">
                  <c:v>47.400000000000006</c:v>
                </c:pt>
                <c:pt idx="3">
                  <c:v>43</c:v>
                </c:pt>
                <c:pt idx="4">
                  <c:v>39.700000000000003</c:v>
                </c:pt>
              </c:numCache>
            </c:numRef>
          </c:xVal>
          <c:yVal>
            <c:numRef>
              <c:f>Sheet1!$F$30:$F$34</c:f>
              <c:numCache>
                <c:formatCode>General</c:formatCode>
                <c:ptCount val="5"/>
                <c:pt idx="0">
                  <c:v>88.4</c:v>
                </c:pt>
                <c:pt idx="1">
                  <c:v>122</c:v>
                </c:pt>
                <c:pt idx="2">
                  <c:v>151.69999999999999</c:v>
                </c:pt>
                <c:pt idx="3">
                  <c:v>183.1</c:v>
                </c:pt>
                <c:pt idx="4">
                  <c:v>206.1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B8-4EEA-8DF9-30453CC2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703119"/>
        <c:axId val="1244570687"/>
      </c:scatterChart>
      <c:valAx>
        <c:axId val="1552703119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70687"/>
        <c:crosses val="autoZero"/>
        <c:crossBetween val="midCat"/>
      </c:valAx>
      <c:valAx>
        <c:axId val="12445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0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109727</xdr:colOff>
      <xdr:row>14</xdr:row>
      <xdr:rowOff>25602</xdr:rowOff>
    </xdr:from>
    <xdr:to>
      <xdr:col>18</xdr:col>
      <xdr:colOff>504749</xdr:colOff>
      <xdr:row>27</xdr:row>
      <xdr:rowOff>40232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45435-1D53-4EF7-97AF-B15CCCFB1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36575</xdr:colOff>
      <xdr:row>28</xdr:row>
      <xdr:rowOff>10971</xdr:rowOff>
    </xdr:from>
    <xdr:to>
      <xdr:col>18</xdr:col>
      <xdr:colOff>519379</xdr:colOff>
      <xdr:row>44</xdr:row>
      <xdr:rowOff>7314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42D5AB-79BF-43DB-B10B-F5DF54E6E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14630</xdr:colOff>
      <xdr:row>2</xdr:row>
      <xdr:rowOff>43891</xdr:rowOff>
    </xdr:from>
    <xdr:to>
      <xdr:col>7</xdr:col>
      <xdr:colOff>439119</xdr:colOff>
      <xdr:row>10</xdr:row>
      <xdr:rowOff>190295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11D6EF-38C4-4745-A62C-806235EBE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515" y="453542"/>
          <a:ext cx="3935785" cy="1894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D74B-B359-2C49-9F4B-CBCDB7C35A62}">
  <dimension ref="A2:K41"/>
  <sheetViews>
    <sheetView topLeftCell="A10" workbookViewId="0">
      <selection activeCell="D38" sqref="D38"/>
    </sheetView>
  </sheetViews>
  <sheetFormatPr defaultColWidth="10.90625" defaultRowHeight="16.149999999999999"/>
  <cols>
    <col min="3" max="3" width="12.1796875" customWidth="1"/>
  </cols>
  <sheetData>
    <row r="2" spans="1:11">
      <c r="A2" s="3" t="s">
        <v>0</v>
      </c>
      <c r="B2">
        <v>98</v>
      </c>
      <c r="C2" t="s">
        <v>7</v>
      </c>
    </row>
    <row r="3" spans="1:11" ht="18.45">
      <c r="A3" s="3" t="s">
        <v>9</v>
      </c>
      <c r="B3">
        <v>300</v>
      </c>
      <c r="C3" t="s">
        <v>8</v>
      </c>
    </row>
    <row r="4" spans="1:11" ht="18.45">
      <c r="A4" s="3" t="s">
        <v>10</v>
      </c>
      <c r="B4">
        <v>21.26</v>
      </c>
      <c r="C4" t="s">
        <v>8</v>
      </c>
    </row>
    <row r="5" spans="1:11">
      <c r="A5" s="3" t="s">
        <v>3</v>
      </c>
      <c r="B5">
        <v>499.3</v>
      </c>
      <c r="C5" t="s">
        <v>8</v>
      </c>
    </row>
    <row r="6" spans="1:11">
      <c r="A6" s="3" t="s">
        <v>5</v>
      </c>
      <c r="B6">
        <v>549.20000000000005</v>
      </c>
      <c r="C6" t="s">
        <v>8</v>
      </c>
    </row>
    <row r="7" spans="1:11">
      <c r="A7" s="3" t="s">
        <v>4</v>
      </c>
      <c r="B7">
        <v>599.1</v>
      </c>
      <c r="C7" t="s">
        <v>8</v>
      </c>
    </row>
    <row r="8" spans="1:11" ht="18.45">
      <c r="A8" s="3" t="s">
        <v>11</v>
      </c>
      <c r="B8">
        <v>3.8</v>
      </c>
      <c r="C8" t="s">
        <v>7</v>
      </c>
    </row>
    <row r="9" spans="1:11" ht="17.850000000000001">
      <c r="A9" s="3" t="s">
        <v>26</v>
      </c>
      <c r="B9">
        <v>67.5</v>
      </c>
      <c r="C9" t="s">
        <v>7</v>
      </c>
    </row>
    <row r="10" spans="1:11">
      <c r="A10" s="3" t="s">
        <v>2</v>
      </c>
      <c r="B10">
        <f>B9-B8</f>
        <v>63.7</v>
      </c>
      <c r="C10" t="s">
        <v>7</v>
      </c>
    </row>
    <row r="11" spans="1:11">
      <c r="A11" s="3" t="s">
        <v>1</v>
      </c>
      <c r="B11">
        <v>60.8</v>
      </c>
      <c r="C11" t="s">
        <v>7</v>
      </c>
    </row>
    <row r="12" spans="1:11" ht="18.45">
      <c r="A12" s="3" t="s">
        <v>12</v>
      </c>
      <c r="B12">
        <v>400</v>
      </c>
      <c r="C12" t="s">
        <v>8</v>
      </c>
    </row>
    <row r="14" spans="1:11">
      <c r="A14" s="6" t="s">
        <v>23</v>
      </c>
      <c r="I14" s="16" t="s">
        <v>17</v>
      </c>
      <c r="J14" s="16" t="s">
        <v>18</v>
      </c>
      <c r="K14" s="1"/>
    </row>
    <row r="15" spans="1:11">
      <c r="D15" s="4" t="s">
        <v>14</v>
      </c>
      <c r="E15" s="4" t="s">
        <v>15</v>
      </c>
      <c r="F15" s="4" t="s">
        <v>16</v>
      </c>
      <c r="I15" s="17"/>
      <c r="J15" s="17"/>
      <c r="K15" s="10" t="s">
        <v>22</v>
      </c>
    </row>
    <row r="16" spans="1:11" ht="17.850000000000001">
      <c r="B16" s="2" t="s">
        <v>6</v>
      </c>
      <c r="C16" s="2" t="s">
        <v>39</v>
      </c>
      <c r="D16" s="2" t="s">
        <v>13</v>
      </c>
      <c r="E16" s="2" t="s">
        <v>13</v>
      </c>
      <c r="F16" s="2" t="s">
        <v>13</v>
      </c>
      <c r="H16" s="5" t="s">
        <v>19</v>
      </c>
      <c r="I16">
        <f>$B$25*D$25</f>
        <v>4810.8125</v>
      </c>
      <c r="J16">
        <v>3989.3</v>
      </c>
      <c r="K16" s="15">
        <f>(I16-J16)/I16</f>
        <v>0.17076377431047246</v>
      </c>
    </row>
    <row r="17" spans="1:11" ht="17.850000000000001">
      <c r="B17" s="12">
        <v>60</v>
      </c>
      <c r="C17" s="14">
        <f>1/B17</f>
        <v>1.6666666666666666E-2</v>
      </c>
      <c r="D17" s="13">
        <v>74.5</v>
      </c>
      <c r="E17" s="13">
        <v>114.9</v>
      </c>
      <c r="F17" s="13">
        <v>156.1</v>
      </c>
      <c r="H17" s="5" t="s">
        <v>20</v>
      </c>
      <c r="I17">
        <f>$B$25*E$25</f>
        <v>7215.25</v>
      </c>
      <c r="J17">
        <v>6516.3</v>
      </c>
      <c r="K17" s="15">
        <f t="shared" ref="K17:K18" si="0">(I17-J17)/I17</f>
        <v>9.687121028377392E-2</v>
      </c>
    </row>
    <row r="18" spans="1:11" ht="17.850000000000001">
      <c r="B18" s="12">
        <v>65</v>
      </c>
      <c r="C18" s="14">
        <f t="shared" ref="C18:C24" si="1">1/B18</f>
        <v>1.5384615384615385E-2</v>
      </c>
      <c r="D18" s="13">
        <v>71.099999999999994</v>
      </c>
      <c r="E18" s="13">
        <v>107.5</v>
      </c>
      <c r="F18" s="13">
        <v>145.5</v>
      </c>
      <c r="H18" s="5" t="s">
        <v>21</v>
      </c>
      <c r="I18">
        <f>$B$25*F$25</f>
        <v>9732.0625</v>
      </c>
      <c r="J18">
        <v>9069.7999999999993</v>
      </c>
      <c r="K18" s="15">
        <f t="shared" si="0"/>
        <v>6.8049552702728819E-2</v>
      </c>
    </row>
    <row r="19" spans="1:11">
      <c r="B19" s="12">
        <v>70</v>
      </c>
      <c r="C19" s="14">
        <f t="shared" si="1"/>
        <v>1.4285714285714285E-2</v>
      </c>
      <c r="D19" s="13">
        <v>67.2</v>
      </c>
      <c r="E19" s="13">
        <v>100.9</v>
      </c>
      <c r="F19" s="13">
        <v>136.1</v>
      </c>
    </row>
    <row r="20" spans="1:11">
      <c r="B20" s="12">
        <v>75</v>
      </c>
      <c r="C20" s="14">
        <f t="shared" si="1"/>
        <v>1.3333333333333334E-2</v>
      </c>
      <c r="D20" s="13">
        <v>64</v>
      </c>
      <c r="E20" s="13">
        <v>94.1</v>
      </c>
      <c r="F20" s="13">
        <v>127.6</v>
      </c>
    </row>
    <row r="21" spans="1:11">
      <c r="B21" s="12">
        <v>80</v>
      </c>
      <c r="C21" s="14">
        <f t="shared" si="1"/>
        <v>1.2500000000000001E-2</v>
      </c>
      <c r="D21" s="13">
        <v>59.4</v>
      </c>
      <c r="E21" s="13">
        <v>89.1</v>
      </c>
      <c r="F21" s="13">
        <v>119.8</v>
      </c>
    </row>
    <row r="22" spans="1:11">
      <c r="B22" s="12">
        <v>85</v>
      </c>
      <c r="C22" s="14">
        <f t="shared" si="1"/>
        <v>1.1764705882352941E-2</v>
      </c>
      <c r="D22" s="13">
        <v>56.6</v>
      </c>
      <c r="E22" s="13">
        <v>84.1</v>
      </c>
      <c r="F22" s="13">
        <v>112.4</v>
      </c>
    </row>
    <row r="23" spans="1:11">
      <c r="B23" s="12">
        <v>90</v>
      </c>
      <c r="C23" s="14">
        <f t="shared" si="1"/>
        <v>1.1111111111111112E-2</v>
      </c>
      <c r="D23" s="13">
        <v>53.7</v>
      </c>
      <c r="E23" s="13">
        <v>79.3</v>
      </c>
      <c r="F23" s="13">
        <v>106.6</v>
      </c>
    </row>
    <row r="24" spans="1:11">
      <c r="B24" s="12">
        <v>95</v>
      </c>
      <c r="C24" s="14">
        <f t="shared" si="1"/>
        <v>1.0526315789473684E-2</v>
      </c>
      <c r="D24" s="13">
        <v>50.1</v>
      </c>
      <c r="E24" s="13">
        <v>74.900000000000006</v>
      </c>
      <c r="F24" s="13">
        <v>100.5</v>
      </c>
    </row>
    <row r="25" spans="1:11">
      <c r="A25" t="s">
        <v>38</v>
      </c>
      <c r="B25" s="12">
        <f>AVERAGE(B17:B24)</f>
        <v>77.5</v>
      </c>
      <c r="C25" s="12">
        <f t="shared" ref="C25:F25" si="2">AVERAGE(C17:C24)</f>
        <v>1.3196557806658427E-2</v>
      </c>
      <c r="D25" s="12">
        <f t="shared" si="2"/>
        <v>62.075000000000003</v>
      </c>
      <c r="E25" s="12">
        <f t="shared" si="2"/>
        <v>93.1</v>
      </c>
      <c r="F25" s="12">
        <f t="shared" si="2"/>
        <v>125.575</v>
      </c>
    </row>
    <row r="27" spans="1:11">
      <c r="A27" s="6" t="s">
        <v>24</v>
      </c>
      <c r="B27" s="7" t="s">
        <v>25</v>
      </c>
      <c r="C27">
        <v>90</v>
      </c>
      <c r="D27" t="s">
        <v>7</v>
      </c>
      <c r="F27" s="13"/>
    </row>
    <row r="28" spans="1:11" ht="16" customHeight="1">
      <c r="I28" s="16" t="s">
        <v>17</v>
      </c>
      <c r="J28" s="16" t="s">
        <v>18</v>
      </c>
      <c r="K28" s="1"/>
    </row>
    <row r="29" spans="1:11">
      <c r="B29" s="2" t="s">
        <v>27</v>
      </c>
      <c r="C29" s="2" t="s">
        <v>28</v>
      </c>
      <c r="D29" s="2" t="s">
        <v>13</v>
      </c>
      <c r="E29" s="2" t="s">
        <v>13</v>
      </c>
      <c r="F29" s="2" t="s">
        <v>13</v>
      </c>
      <c r="I29" s="17"/>
      <c r="J29" s="17"/>
      <c r="K29" s="10" t="s">
        <v>22</v>
      </c>
    </row>
    <row r="30" spans="1:11" ht="16.7">
      <c r="B30">
        <v>60.2</v>
      </c>
      <c r="C30" s="13">
        <f>B30-$B$8</f>
        <v>56.400000000000006</v>
      </c>
      <c r="D30">
        <v>34.200000000000003</v>
      </c>
      <c r="E30">
        <v>61.3</v>
      </c>
      <c r="F30">
        <v>88.4</v>
      </c>
      <c r="H30" s="8" t="s">
        <v>31</v>
      </c>
      <c r="I30">
        <f>-$B$12*$B$2/($C$27*$B$11)</f>
        <v>-7.1637426900584797</v>
      </c>
      <c r="J30">
        <f>-(7.0488+7.0633+7.0752)/3</f>
        <v>-7.0624333333333338</v>
      </c>
      <c r="K30" s="15">
        <f>(I30-J30)/I30</f>
        <v>1.4141959183673435E-2</v>
      </c>
    </row>
    <row r="31" spans="1:11">
      <c r="B31">
        <v>55.3</v>
      </c>
      <c r="C31" s="13">
        <f t="shared" ref="C31:C34" si="3">B31-$B$8</f>
        <v>51.5</v>
      </c>
      <c r="D31">
        <v>67.8</v>
      </c>
      <c r="E31">
        <v>94.9</v>
      </c>
      <c r="F31">
        <v>122</v>
      </c>
    </row>
    <row r="32" spans="1:11">
      <c r="B32">
        <v>51.2</v>
      </c>
      <c r="C32" s="13">
        <f t="shared" si="3"/>
        <v>47.400000000000006</v>
      </c>
      <c r="D32">
        <v>97</v>
      </c>
      <c r="E32">
        <v>124.3</v>
      </c>
      <c r="F32">
        <v>151.69999999999999</v>
      </c>
      <c r="I32" s="16" t="s">
        <v>29</v>
      </c>
      <c r="J32" s="16" t="s">
        <v>30</v>
      </c>
      <c r="K32" s="1"/>
    </row>
    <row r="33" spans="1:11">
      <c r="B33">
        <v>46.8</v>
      </c>
      <c r="C33" s="13">
        <f t="shared" si="3"/>
        <v>43</v>
      </c>
      <c r="D33">
        <v>128.6</v>
      </c>
      <c r="E33">
        <v>155.9</v>
      </c>
      <c r="F33">
        <v>183.1</v>
      </c>
      <c r="I33" s="17"/>
      <c r="J33" s="17"/>
      <c r="K33" s="10" t="s">
        <v>22</v>
      </c>
    </row>
    <row r="34" spans="1:11" ht="18" customHeight="1">
      <c r="B34">
        <v>43.5</v>
      </c>
      <c r="C34" s="13">
        <f t="shared" si="3"/>
        <v>39.700000000000003</v>
      </c>
      <c r="D34">
        <v>151.5</v>
      </c>
      <c r="E34">
        <v>178.8</v>
      </c>
      <c r="F34">
        <v>206.1</v>
      </c>
      <c r="H34" s="9" t="s">
        <v>32</v>
      </c>
      <c r="I34">
        <f>D$35-$I$30*C$35</f>
        <v>436.81415204678365</v>
      </c>
      <c r="J34">
        <v>431.35</v>
      </c>
      <c r="K34" s="15">
        <f>(I34-J34)/I34</f>
        <v>1.2509100314585053E-2</v>
      </c>
    </row>
    <row r="35" spans="1:11" ht="16" customHeight="1">
      <c r="A35" t="s">
        <v>38</v>
      </c>
      <c r="B35" s="12">
        <f>AVERAGE(B30:B34)</f>
        <v>51.4</v>
      </c>
      <c r="C35" s="12">
        <f t="shared" ref="C35:F35" si="4">AVERAGE(C30:C34)</f>
        <v>47.6</v>
      </c>
      <c r="D35" s="12">
        <f t="shared" si="4"/>
        <v>95.820000000000007</v>
      </c>
      <c r="E35" s="12">
        <f t="shared" si="4"/>
        <v>123.04</v>
      </c>
      <c r="F35" s="12">
        <f t="shared" si="4"/>
        <v>150.26000000000002</v>
      </c>
      <c r="H35" s="9" t="s">
        <v>33</v>
      </c>
      <c r="I35">
        <f>E$35-$I$30*C$35</f>
        <v>464.03415204678367</v>
      </c>
      <c r="J35">
        <v>459.25</v>
      </c>
      <c r="K35" s="15">
        <f>(I35-J35)/I35</f>
        <v>1.0309913668383052E-2</v>
      </c>
    </row>
    <row r="36" spans="1:11" ht="16" customHeight="1">
      <c r="C36" s="13"/>
      <c r="H36" s="9" t="s">
        <v>34</v>
      </c>
      <c r="I36">
        <f>F$35-$I$30*C$35</f>
        <v>491.2541520467837</v>
      </c>
      <c r="J36">
        <v>487.04</v>
      </c>
      <c r="K36" s="15">
        <f>(I36-J36)/I36</f>
        <v>8.5783540540586706E-3</v>
      </c>
    </row>
    <row r="37" spans="1:11">
      <c r="C37" s="13"/>
    </row>
    <row r="38" spans="1:11">
      <c r="C38" s="13"/>
    </row>
    <row r="39" spans="1:11">
      <c r="C39" s="13"/>
    </row>
    <row r="40" spans="1:11">
      <c r="C40" s="13"/>
    </row>
    <row r="41" spans="1:11">
      <c r="C41" s="13"/>
    </row>
  </sheetData>
  <mergeCells count="6">
    <mergeCell ref="I14:I15"/>
    <mergeCell ref="J14:J15"/>
    <mergeCell ref="I28:I29"/>
    <mergeCell ref="J28:J29"/>
    <mergeCell ref="I32:I33"/>
    <mergeCell ref="J32:J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3313-4AF9-E04B-A05C-246BF3302CDA}">
  <dimension ref="A1:A6"/>
  <sheetViews>
    <sheetView tabSelected="1" workbookViewId="0">
      <selection activeCell="A4" sqref="A4"/>
    </sheetView>
  </sheetViews>
  <sheetFormatPr defaultColWidth="10.90625" defaultRowHeight="16.149999999999999"/>
  <cols>
    <col min="1" max="1" width="108.36328125" customWidth="1"/>
  </cols>
  <sheetData>
    <row r="1" spans="1:1" ht="26.1" customHeight="1">
      <c r="A1" s="11" t="s">
        <v>35</v>
      </c>
    </row>
    <row r="2" spans="1:1" ht="129.05000000000001" customHeight="1">
      <c r="A2" s="11" t="s">
        <v>40</v>
      </c>
    </row>
    <row r="3" spans="1:1">
      <c r="A3" s="11" t="s">
        <v>36</v>
      </c>
    </row>
    <row r="4" spans="1:1" ht="143" customHeight="1">
      <c r="A4" s="11" t="s">
        <v>42</v>
      </c>
    </row>
    <row r="5" spans="1:1" ht="32" customHeight="1">
      <c r="A5" s="11" t="s">
        <v>37</v>
      </c>
    </row>
    <row r="6" spans="1:1" ht="143" customHeight="1">
      <c r="A6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Kern</dc:creator>
  <cp:lastModifiedBy>david jesus guijosa infante</cp:lastModifiedBy>
  <dcterms:created xsi:type="dcterms:W3CDTF">2020-11-14T19:04:48Z</dcterms:created>
  <dcterms:modified xsi:type="dcterms:W3CDTF">2020-11-23T19:46:05Z</dcterms:modified>
</cp:coreProperties>
</file>