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CE0C1D82-27A6-46A6-8868-8353847B25D9}" xr6:coauthVersionLast="45" xr6:coauthVersionMax="45" xr10:uidLastSave="{00000000-0000-0000-0000-000000000000}"/>
  <bookViews>
    <workbookView xWindow="-22222" yWindow="-104" windowWidth="22326" windowHeight="12050" xr2:uid="{1F168759-E88E-E940-93B3-033360873F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6" i="1" l="1"/>
  <c r="H58" i="1"/>
  <c r="H59" i="1" s="1"/>
  <c r="H34" i="1"/>
  <c r="H22" i="1"/>
  <c r="H47" i="1" l="1"/>
  <c r="H35" i="1"/>
  <c r="H23" i="1"/>
  <c r="F5" i="1" l="1"/>
  <c r="E64" i="1"/>
  <c r="D64" i="1"/>
  <c r="E63" i="1"/>
  <c r="D63" i="1"/>
  <c r="E62" i="1"/>
  <c r="D62" i="1"/>
  <c r="E61" i="1"/>
  <c r="D61" i="1"/>
  <c r="E60" i="1"/>
  <c r="D60" i="1"/>
  <c r="E59" i="1"/>
  <c r="D59" i="1"/>
  <c r="E58" i="1"/>
  <c r="D58" i="1"/>
  <c r="E52" i="1"/>
  <c r="D52" i="1"/>
  <c r="E51" i="1"/>
  <c r="D51" i="1"/>
  <c r="E50" i="1"/>
  <c r="D50" i="1"/>
  <c r="E49" i="1"/>
  <c r="D49" i="1"/>
  <c r="D48" i="1"/>
  <c r="E47" i="1"/>
  <c r="D47" i="1"/>
  <c r="D46" i="1"/>
  <c r="E40" i="1"/>
  <c r="D40" i="1"/>
  <c r="E39" i="1"/>
  <c r="D39" i="1"/>
  <c r="E38" i="1"/>
  <c r="D38" i="1"/>
  <c r="E37" i="1"/>
  <c r="D37" i="1"/>
  <c r="E36" i="1"/>
  <c r="D36" i="1"/>
  <c r="E35" i="1"/>
  <c r="D35" i="1"/>
  <c r="E34" i="1"/>
  <c r="D34" i="1"/>
  <c r="D22" i="1"/>
  <c r="D23" i="1"/>
  <c r="D24" i="1"/>
  <c r="D25" i="1"/>
  <c r="D26" i="1"/>
  <c r="D27" i="1"/>
  <c r="D28" i="1"/>
  <c r="E23" i="1"/>
  <c r="E24" i="1"/>
  <c r="E25" i="1"/>
  <c r="E26" i="1"/>
  <c r="E27" i="1"/>
  <c r="E28" i="1"/>
  <c r="E22" i="1"/>
  <c r="C64" i="1"/>
  <c r="C63" i="1"/>
  <c r="C62" i="1"/>
  <c r="C61" i="1"/>
  <c r="C60" i="1"/>
  <c r="C59" i="1"/>
  <c r="C58" i="1"/>
  <c r="C52" i="1"/>
  <c r="C51" i="1"/>
  <c r="C50" i="1"/>
  <c r="C49" i="1"/>
  <c r="C48" i="1"/>
  <c r="E48" i="1" s="1"/>
  <c r="C47" i="1"/>
  <c r="C46" i="1"/>
  <c r="E46" i="1" s="1"/>
  <c r="C40" i="1"/>
  <c r="C39" i="1"/>
  <c r="C38" i="1"/>
  <c r="C37" i="1"/>
  <c r="C36" i="1"/>
  <c r="C35" i="1"/>
  <c r="C34" i="1"/>
  <c r="C23" i="1"/>
  <c r="C24" i="1"/>
  <c r="C25" i="1"/>
  <c r="C26" i="1"/>
  <c r="C27" i="1"/>
  <c r="C28" i="1"/>
  <c r="C22" i="1"/>
  <c r="B5" i="1"/>
  <c r="B6" i="1"/>
  <c r="B7" i="1"/>
  <c r="B8" i="1"/>
  <c r="B9" i="1"/>
  <c r="B10" i="1"/>
  <c r="B11" i="1"/>
  <c r="B12" i="1"/>
  <c r="B13" i="1"/>
  <c r="B4" i="1"/>
</calcChain>
</file>

<file path=xl/sharedStrings.xml><?xml version="1.0" encoding="utf-8"?>
<sst xmlns="http://schemas.openxmlformats.org/spreadsheetml/2006/main" count="68" uniqueCount="33">
  <si>
    <t>Radius of Circular Motion:</t>
  </si>
  <si>
    <r>
      <t>m</t>
    </r>
    <r>
      <rPr>
        <vertAlign val="subscript"/>
        <sz val="11"/>
        <color theme="1"/>
        <rFont val="Calibri"/>
        <family val="2"/>
        <scheme val="minor"/>
      </rPr>
      <t>scale</t>
    </r>
    <r>
      <rPr>
        <sz val="12"/>
        <color theme="1"/>
        <rFont val="Calibri"/>
        <family val="2"/>
        <scheme val="minor"/>
      </rPr>
      <t xml:space="preserve"> (g)</t>
    </r>
  </si>
  <si>
    <t>r (mm)</t>
  </si>
  <si>
    <t>Circular Motion Trial 1:</t>
  </si>
  <si>
    <t>t (s)</t>
  </si>
  <si>
    <t>m (g):</t>
  </si>
  <si>
    <t>Circular Motion Trial 2:</t>
  </si>
  <si>
    <r>
      <t>m</t>
    </r>
    <r>
      <rPr>
        <vertAlign val="subscript"/>
        <sz val="11"/>
        <color rgb="FF000000"/>
        <rFont val="Calibri"/>
        <family val="2"/>
        <scheme val="minor"/>
      </rPr>
      <t>scale</t>
    </r>
    <r>
      <rPr>
        <sz val="12"/>
        <color rgb="FF000000"/>
        <rFont val="Calibri"/>
        <family val="2"/>
        <scheme val="minor"/>
      </rPr>
      <t xml:space="preserve"> (g)</t>
    </r>
  </si>
  <si>
    <t>Circular Motion Trial 3:</t>
  </si>
  <si>
    <t>Circular Motion Trial 4:</t>
  </si>
  <si>
    <r>
      <t>t</t>
    </r>
    <r>
      <rPr>
        <vertAlign val="superscript"/>
        <sz val="11"/>
        <color theme="1"/>
        <rFont val="Calibri"/>
        <family val="2"/>
        <scheme val="minor"/>
      </rPr>
      <t>2</t>
    </r>
    <r>
      <rPr>
        <sz val="12"/>
        <color theme="1"/>
        <rFont val="Calibri"/>
        <family val="2"/>
        <scheme val="minor"/>
      </rPr>
      <t xml:space="preserve"> (x10</t>
    </r>
    <r>
      <rPr>
        <vertAlign val="superscript"/>
        <sz val="11"/>
        <color theme="1"/>
        <rFont val="Calibri"/>
        <family val="2"/>
        <scheme val="minor"/>
      </rPr>
      <t>-3</t>
    </r>
    <r>
      <rPr>
        <sz val="12"/>
        <color theme="1"/>
        <rFont val="Calibri"/>
        <family val="2"/>
        <scheme val="minor"/>
      </rPr>
      <t xml:space="preserve"> s</t>
    </r>
    <r>
      <rPr>
        <vertAlign val="superscript"/>
        <sz val="11"/>
        <color theme="1"/>
        <rFont val="Calibri"/>
        <family val="2"/>
        <scheme val="minor"/>
      </rPr>
      <t>2</t>
    </r>
    <r>
      <rPr>
        <sz val="12"/>
        <color theme="1"/>
        <rFont val="Calibri"/>
        <family val="2"/>
        <scheme val="minor"/>
      </rPr>
      <t>)</t>
    </r>
  </si>
  <si>
    <t>T (N)</t>
  </si>
  <si>
    <r>
      <t>T</t>
    </r>
    <r>
      <rPr>
        <vertAlign val="superscript"/>
        <sz val="11"/>
        <color theme="1"/>
        <rFont val="Calibri"/>
        <family val="2"/>
        <scheme val="minor"/>
      </rPr>
      <t>-1</t>
    </r>
    <r>
      <rPr>
        <sz val="12"/>
        <color theme="1"/>
        <rFont val="Calibri"/>
        <family val="2"/>
        <scheme val="minor"/>
      </rPr>
      <t xml:space="preserve"> (x10</t>
    </r>
    <r>
      <rPr>
        <vertAlign val="superscript"/>
        <sz val="11"/>
        <color theme="1"/>
        <rFont val="Calibri"/>
        <family val="2"/>
        <scheme val="minor"/>
      </rPr>
      <t>-3</t>
    </r>
    <r>
      <rPr>
        <sz val="12"/>
        <color theme="1"/>
        <rFont val="Calibri"/>
        <family val="2"/>
        <scheme val="minor"/>
      </rPr>
      <t>N</t>
    </r>
    <r>
      <rPr>
        <vertAlign val="superscript"/>
        <sz val="11"/>
        <color theme="1"/>
        <rFont val="Calibri"/>
        <family val="2"/>
        <scheme val="minor"/>
      </rPr>
      <t>-1</t>
    </r>
    <r>
      <rPr>
        <sz val="12"/>
        <color theme="1"/>
        <rFont val="Calibri"/>
        <family val="2"/>
        <scheme val="minor"/>
      </rPr>
      <t>)</t>
    </r>
  </si>
  <si>
    <t>alpha:</t>
  </si>
  <si>
    <t>beta:</t>
  </si>
  <si>
    <r>
      <rPr>
        <sz val="11"/>
        <color theme="1"/>
        <rFont val="Symbol"/>
        <family val="1"/>
        <charset val="2"/>
      </rPr>
      <t>a</t>
    </r>
    <r>
      <rPr>
        <sz val="12"/>
        <color theme="1"/>
        <rFont val="Calibri"/>
        <family val="2"/>
        <scheme val="minor"/>
      </rPr>
      <t>/</t>
    </r>
    <r>
      <rPr>
        <sz val="11"/>
        <color theme="1"/>
        <rFont val="Symbol"/>
        <family val="1"/>
        <charset val="2"/>
      </rPr>
      <t>b</t>
    </r>
    <r>
      <rPr>
        <sz val="11"/>
        <color theme="1"/>
        <rFont val="Calibri"/>
        <family val="1"/>
        <charset val="2"/>
        <scheme val="minor"/>
      </rPr>
      <t>:</t>
    </r>
  </si>
  <si>
    <t>mm/N</t>
  </si>
  <si>
    <t>mm</t>
  </si>
  <si>
    <t>1/N</t>
  </si>
  <si>
    <t>meas. slope:</t>
  </si>
  <si>
    <t>exp. slope:</t>
  </si>
  <si>
    <t>% error:</t>
  </si>
  <si>
    <r>
      <t>1/N-s</t>
    </r>
    <r>
      <rPr>
        <vertAlign val="superscript"/>
        <sz val="11"/>
        <color theme="1"/>
        <rFont val="Calibri"/>
        <family val="2"/>
        <scheme val="minor"/>
      </rPr>
      <t>2</t>
    </r>
  </si>
  <si>
    <t>Questions:</t>
  </si>
  <si>
    <t>1. Do the data points of your graph line up perfectly?  Are they close?  Of the four trials, which data set conforms best to its "best-fit straight line"?  Which data set is furthest from its "best-fit straight line"?  What does this suggest about the system and how well it behaves for objects of different mass?</t>
  </si>
  <si>
    <r>
      <t>2. The percent difference you calculated, between the measured and expected slope for each data set, for each of the four trials could be misleading.  This is because the y-intercept for each data set should be equal to -alpha/beta, which equals about -15 x10</t>
    </r>
    <r>
      <rPr>
        <vertAlign val="superscript"/>
        <sz val="12"/>
        <color theme="1"/>
        <rFont val="Calibri (Body)"/>
      </rPr>
      <t>-3</t>
    </r>
    <r>
      <rPr>
        <sz val="12"/>
        <color theme="1"/>
        <rFont val="Calibri"/>
        <family val="2"/>
        <scheme val="minor"/>
      </rPr>
      <t xml:space="preserve"> 1/N.  How well does the y-intercept from the equation of your best-fit line for each of your four trials match this value?  Which of the four trials have a y-intercept that is close to -15?  Which are furthest from -15?</t>
    </r>
  </si>
  <si>
    <t>3.  Looking at the percent errors, what type of error are we encountering in this experiment?  What could have caused the error?  The theory of circular motion is pretty sound, which means the likely source of error is the apparatus, specifically the wire and string connecting the scale to the object in motion.  Considering the entire path of this wire and string, what kind of forces could have affected this connection?</t>
  </si>
  <si>
    <t>gravity</t>
  </si>
  <si>
    <t>m/s^2</t>
  </si>
  <si>
    <t>David Guijosa</t>
  </si>
  <si>
    <t xml:space="preserve">The data points of my graph does not line up perfectly. They are close and my trial 4 conforms best to its "best-fit straight line." My worst data set is Trial 1. This could suggest that as the speed increases the acuracy increases.                                                                                                                       </t>
  </si>
  <si>
    <t xml:space="preserve">While my best-fit line does not match the -15 y-intercept value my trial 2 is the closest and the worst one will be trial 1. </t>
  </si>
  <si>
    <t xml:space="preserve">The different types of forces that could affect the values are friction between the wire and the pulley and/or inacurate mass.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</si>
</sst>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vertAlign val="subscript"/>
      <sz val="11"/>
      <color theme="1"/>
      <name val="Calibri"/>
      <family val="2"/>
      <scheme val="minor"/>
    </font>
    <font>
      <sz val="12"/>
      <color rgb="FF000000"/>
      <name val="Calibri"/>
      <family val="2"/>
      <scheme val="minor"/>
    </font>
    <font>
      <vertAlign val="subscript"/>
      <sz val="11"/>
      <color rgb="FF000000"/>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vertAlign val="superscript"/>
      <sz val="12"/>
      <color theme="1"/>
      <name val="Calibri (Body)"/>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right"/>
    </xf>
    <xf numFmtId="0" fontId="2" fillId="0" borderId="0" xfId="0" applyFont="1"/>
    <xf numFmtId="0" fontId="2" fillId="0" borderId="0" xfId="0" applyFont="1" applyAlignment="1">
      <alignment horizontal="right"/>
    </xf>
    <xf numFmtId="0" fontId="2" fillId="0" borderId="1" xfId="0" applyFont="1" applyBorder="1" applyAlignment="1">
      <alignment horizontal="center"/>
    </xf>
    <xf numFmtId="0" fontId="2" fillId="0" borderId="1" xfId="0" applyFont="1" applyBorder="1" applyAlignment="1">
      <alignment horizontal="center" vertical="center"/>
    </xf>
    <xf numFmtId="0" fontId="5" fillId="0" borderId="0" xfId="0" applyFont="1" applyAlignment="1">
      <alignment horizontal="center" vertical="center"/>
    </xf>
    <xf numFmtId="0" fontId="0" fillId="0" borderId="0" xfId="0" applyFill="1" applyBorder="1" applyAlignment="1">
      <alignment horizontal="lef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Radius</a:t>
            </a:r>
            <a:r>
              <a:rPr lang="en-US" baseline="0"/>
              <a:t> vs. Tension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3447594050743658"/>
                  <c:y val="0.5412500000000000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Sheet1!$B$4:$B$13</c:f>
              <c:numCache>
                <c:formatCode>General</c:formatCode>
                <c:ptCount val="10"/>
                <c:pt idx="0">
                  <c:v>0.677871</c:v>
                </c:pt>
                <c:pt idx="1">
                  <c:v>1.1399220000000001</c:v>
                </c:pt>
                <c:pt idx="2">
                  <c:v>1.8226980000000002</c:v>
                </c:pt>
                <c:pt idx="3">
                  <c:v>2.6359470000000003</c:v>
                </c:pt>
                <c:pt idx="4">
                  <c:v>3.6699210000000004</c:v>
                </c:pt>
                <c:pt idx="5">
                  <c:v>4.525353</c:v>
                </c:pt>
                <c:pt idx="6">
                  <c:v>5.3386020000000007</c:v>
                </c:pt>
                <c:pt idx="7">
                  <c:v>6.1400790000000001</c:v>
                </c:pt>
                <c:pt idx="8">
                  <c:v>6.9592140000000002</c:v>
                </c:pt>
                <c:pt idx="9">
                  <c:v>7.7322420000000012</c:v>
                </c:pt>
              </c:numCache>
            </c:numRef>
          </c:xVal>
          <c:yVal>
            <c:numRef>
              <c:f>Sheet1!$C$4:$C$13</c:f>
              <c:numCache>
                <c:formatCode>General</c:formatCode>
                <c:ptCount val="10"/>
                <c:pt idx="0">
                  <c:v>82</c:v>
                </c:pt>
                <c:pt idx="1">
                  <c:v>83</c:v>
                </c:pt>
                <c:pt idx="2">
                  <c:v>84</c:v>
                </c:pt>
                <c:pt idx="3">
                  <c:v>85</c:v>
                </c:pt>
                <c:pt idx="4">
                  <c:v>86</c:v>
                </c:pt>
                <c:pt idx="5">
                  <c:v>87</c:v>
                </c:pt>
                <c:pt idx="6">
                  <c:v>88</c:v>
                </c:pt>
                <c:pt idx="7">
                  <c:v>89</c:v>
                </c:pt>
                <c:pt idx="8">
                  <c:v>90</c:v>
                </c:pt>
                <c:pt idx="9">
                  <c:v>91</c:v>
                </c:pt>
              </c:numCache>
            </c:numRef>
          </c:yVal>
          <c:smooth val="0"/>
          <c:extLst>
            <c:ext xmlns:c16="http://schemas.microsoft.com/office/drawing/2014/chart" uri="{C3380CC4-5D6E-409C-BE32-E72D297353CC}">
              <c16:uniqueId val="{00000000-1732-458F-A10E-EA9FB57CF7A2}"/>
            </c:ext>
          </c:extLst>
        </c:ser>
        <c:dLbls>
          <c:showLegendKey val="0"/>
          <c:showVal val="0"/>
          <c:showCatName val="0"/>
          <c:showSerName val="0"/>
          <c:showPercent val="0"/>
          <c:showBubbleSize val="0"/>
        </c:dLbls>
        <c:axId val="1868001775"/>
        <c:axId val="1765169007"/>
      </c:scatterChart>
      <c:valAx>
        <c:axId val="18680017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169007"/>
        <c:crosses val="autoZero"/>
        <c:crossBetween val="midCat"/>
      </c:valAx>
      <c:valAx>
        <c:axId val="1765169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Radius (mm)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0017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vs.</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3842882471710743"/>
                  <c:y val="0.424521285280024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Sheet1!$D$22:$D$28</c:f>
              <c:numCache>
                <c:formatCode>General</c:formatCode>
                <c:ptCount val="7"/>
                <c:pt idx="0">
                  <c:v>18.523209999999999</c:v>
                </c:pt>
                <c:pt idx="1">
                  <c:v>16.179840000000002</c:v>
                </c:pt>
                <c:pt idx="2">
                  <c:v>14.256360000000001</c:v>
                </c:pt>
                <c:pt idx="3">
                  <c:v>13.018809999999998</c:v>
                </c:pt>
                <c:pt idx="4">
                  <c:v>11.513290000000001</c:v>
                </c:pt>
                <c:pt idx="5">
                  <c:v>10.060090000000001</c:v>
                </c:pt>
                <c:pt idx="6">
                  <c:v>9.0820899999999991</c:v>
                </c:pt>
              </c:numCache>
            </c:numRef>
          </c:xVal>
          <c:yVal>
            <c:numRef>
              <c:f>Sheet1!$E$22:$E$28</c:f>
              <c:numCache>
                <c:formatCode>General</c:formatCode>
                <c:ptCount val="7"/>
                <c:pt idx="0">
                  <c:v>427.22883145224478</c:v>
                </c:pt>
                <c:pt idx="1">
                  <c:v>377.96366030591622</c:v>
                </c:pt>
                <c:pt idx="2">
                  <c:v>347.66984715042844</c:v>
                </c:pt>
                <c:pt idx="3">
                  <c:v>316.18113890975684</c:v>
                </c:pt>
                <c:pt idx="4">
                  <c:v>271.68656499068658</c:v>
                </c:pt>
                <c:pt idx="5">
                  <c:v>242.82229438900814</c:v>
                </c:pt>
                <c:pt idx="6">
                  <c:v>185.50827877071083</c:v>
                </c:pt>
              </c:numCache>
            </c:numRef>
          </c:yVal>
          <c:smooth val="0"/>
          <c:extLst>
            <c:ext xmlns:c16="http://schemas.microsoft.com/office/drawing/2014/chart" uri="{C3380CC4-5D6E-409C-BE32-E72D297353CC}">
              <c16:uniqueId val="{00000000-099E-4783-816A-0684C2265160}"/>
            </c:ext>
          </c:extLst>
        </c:ser>
        <c:dLbls>
          <c:showLegendKey val="0"/>
          <c:showVal val="0"/>
          <c:showCatName val="0"/>
          <c:showSerName val="0"/>
          <c:showPercent val="0"/>
          <c:showBubbleSize val="0"/>
        </c:dLbls>
        <c:axId val="1860913663"/>
        <c:axId val="1772092783"/>
      </c:scatterChart>
      <c:valAx>
        <c:axId val="1860913663"/>
        <c:scaling>
          <c:orientation val="minMax"/>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092783"/>
        <c:crosses val="autoZero"/>
        <c:crossBetween val="midCat"/>
      </c:valAx>
      <c:valAx>
        <c:axId val="1772092783"/>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913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vs.</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3704859422909638"/>
                  <c:y val="0.4383335449724480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Sheet1!$D$34:$D$40</c:f>
              <c:numCache>
                <c:formatCode>General</c:formatCode>
                <c:ptCount val="7"/>
                <c:pt idx="0">
                  <c:v>18.550439999999998</c:v>
                </c:pt>
                <c:pt idx="1">
                  <c:v>15.600009999999999</c:v>
                </c:pt>
                <c:pt idx="2">
                  <c:v>14.137210000000001</c:v>
                </c:pt>
                <c:pt idx="3">
                  <c:v>12.454560000000003</c:v>
                </c:pt>
                <c:pt idx="4">
                  <c:v>11.837439999999999</c:v>
                </c:pt>
                <c:pt idx="5">
                  <c:v>10.020009999999999</c:v>
                </c:pt>
                <c:pt idx="6">
                  <c:v>8.9491600000000009</c:v>
                </c:pt>
              </c:numCache>
            </c:numRef>
          </c:xVal>
          <c:yVal>
            <c:numRef>
              <c:f>Sheet1!$E$34:$E$40</c:f>
              <c:numCache>
                <c:formatCode>General</c:formatCode>
                <c:ptCount val="7"/>
                <c:pt idx="0">
                  <c:v>317.26361401962527</c:v>
                </c:pt>
                <c:pt idx="1">
                  <c:v>266.92013402593773</c:v>
                </c:pt>
                <c:pt idx="2">
                  <c:v>240.19038450637515</c:v>
                </c:pt>
                <c:pt idx="3">
                  <c:v>214.51346629736025</c:v>
                </c:pt>
                <c:pt idx="4">
                  <c:v>201.81508450703939</c:v>
                </c:pt>
                <c:pt idx="5">
                  <c:v>170.14989014272342</c:v>
                </c:pt>
                <c:pt idx="6">
                  <c:v>136.77284205622649</c:v>
                </c:pt>
              </c:numCache>
            </c:numRef>
          </c:yVal>
          <c:smooth val="0"/>
          <c:extLst>
            <c:ext xmlns:c16="http://schemas.microsoft.com/office/drawing/2014/chart" uri="{C3380CC4-5D6E-409C-BE32-E72D297353CC}">
              <c16:uniqueId val="{00000001-DB3D-4ED4-98D9-7A1F4298365C}"/>
            </c:ext>
          </c:extLst>
        </c:ser>
        <c:dLbls>
          <c:showLegendKey val="0"/>
          <c:showVal val="0"/>
          <c:showCatName val="0"/>
          <c:showSerName val="0"/>
          <c:showPercent val="0"/>
          <c:showBubbleSize val="0"/>
        </c:dLbls>
        <c:axId val="1860913663"/>
        <c:axId val="1772092783"/>
      </c:scatterChart>
      <c:valAx>
        <c:axId val="1860913663"/>
        <c:scaling>
          <c:orientation val="minMax"/>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092783"/>
        <c:crosses val="autoZero"/>
        <c:crossBetween val="midCat"/>
      </c:valAx>
      <c:valAx>
        <c:axId val="1772092783"/>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913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vs.</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Sheet1!$D$46:$D$52</c:f>
              <c:strCache>
                <c:ptCount val="7"/>
                <c:pt idx="0">
                  <c:v>26.14689</c:v>
                </c:pt>
                <c:pt idx="1">
                  <c:v>21.93361</c:v>
                </c:pt>
                <c:pt idx="2">
                  <c:v>19.76836</c:v>
                </c:pt>
                <c:pt idx="3">
                  <c:v>16.97809</c:v>
                </c:pt>
                <c:pt idx="4">
                  <c:v>14.93284</c:v>
                </c:pt>
                <c:pt idx="5">
                  <c:v>13.20201</c:v>
                </c:pt>
                <c:pt idx="6">
                  <c:v>11.68561</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4261895659314094"/>
                  <c:y val="0.4383335449724480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Sheet1!$D$46:$D$52</c:f>
              <c:numCache>
                <c:formatCode>General</c:formatCode>
                <c:ptCount val="7"/>
                <c:pt idx="0">
                  <c:v>26.146890000000003</c:v>
                </c:pt>
                <c:pt idx="1">
                  <c:v>21.933610000000002</c:v>
                </c:pt>
                <c:pt idx="2">
                  <c:v>19.768360000000001</c:v>
                </c:pt>
                <c:pt idx="3">
                  <c:v>16.978090000000002</c:v>
                </c:pt>
                <c:pt idx="4">
                  <c:v>14.932840000000001</c:v>
                </c:pt>
                <c:pt idx="5">
                  <c:v>13.20201</c:v>
                </c:pt>
                <c:pt idx="6">
                  <c:v>11.68561</c:v>
                </c:pt>
              </c:numCache>
            </c:numRef>
          </c:xVal>
          <c:yVal>
            <c:numRef>
              <c:f>Sheet1!$E$46:$E$52</c:f>
              <c:numCache>
                <c:formatCode>General</c:formatCode>
                <c:ptCount val="7"/>
                <c:pt idx="0">
                  <c:v>357.04658208233138</c:v>
                </c:pt>
                <c:pt idx="1">
                  <c:v>303.92605600627792</c:v>
                </c:pt>
                <c:pt idx="2">
                  <c:v>273.36229333468924</c:v>
                </c:pt>
                <c:pt idx="3">
                  <c:v>234.66113992749908</c:v>
                </c:pt>
                <c:pt idx="4">
                  <c:v>197.39891399013482</c:v>
                </c:pt>
                <c:pt idx="5">
                  <c:v>174.37016624102907</c:v>
                </c:pt>
                <c:pt idx="6">
                  <c:v>154.19270788762003</c:v>
                </c:pt>
              </c:numCache>
            </c:numRef>
          </c:yVal>
          <c:smooth val="0"/>
          <c:extLst>
            <c:ext xmlns:c16="http://schemas.microsoft.com/office/drawing/2014/chart" uri="{C3380CC4-5D6E-409C-BE32-E72D297353CC}">
              <c16:uniqueId val="{00000001-4110-4618-AB25-3B7EA8CD50B9}"/>
            </c:ext>
          </c:extLst>
        </c:ser>
        <c:dLbls>
          <c:showLegendKey val="0"/>
          <c:showVal val="0"/>
          <c:showCatName val="0"/>
          <c:showSerName val="0"/>
          <c:showPercent val="0"/>
          <c:showBubbleSize val="0"/>
        </c:dLbls>
        <c:axId val="1860913663"/>
        <c:axId val="1772092783"/>
      </c:scatterChart>
      <c:valAx>
        <c:axId val="1860913663"/>
        <c:scaling>
          <c:orientation val="minMax"/>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092783"/>
        <c:crosses val="autoZero"/>
        <c:crossBetween val="midCat"/>
      </c:valAx>
      <c:valAx>
        <c:axId val="1772092783"/>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913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vs.</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1889074853695113"/>
                  <c:y val="0.4243757293990917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Sheet1!$D$58:$D$64</c:f>
              <c:numCache>
                <c:formatCode>General</c:formatCode>
                <c:ptCount val="7"/>
                <c:pt idx="0">
                  <c:v>26.732250000000004</c:v>
                </c:pt>
                <c:pt idx="1">
                  <c:v>22.41009</c:v>
                </c:pt>
                <c:pt idx="2">
                  <c:v>19.965690000000002</c:v>
                </c:pt>
                <c:pt idx="3">
                  <c:v>17.108640000000001</c:v>
                </c:pt>
                <c:pt idx="4">
                  <c:v>15.055290000000001</c:v>
                </c:pt>
                <c:pt idx="5">
                  <c:v>13.40964</c:v>
                </c:pt>
                <c:pt idx="6">
                  <c:v>11.968359999999999</c:v>
                </c:pt>
              </c:numCache>
            </c:numRef>
          </c:xVal>
          <c:yVal>
            <c:numRef>
              <c:f>Sheet1!$E$58:$E$64</c:f>
              <c:numCache>
                <c:formatCode>General</c:formatCode>
                <c:ptCount val="7"/>
                <c:pt idx="0">
                  <c:v>310.68820233009933</c:v>
                </c:pt>
                <c:pt idx="1">
                  <c:v>263.94821124936715</c:v>
                </c:pt>
                <c:pt idx="2">
                  <c:v>231.88534846338854</c:v>
                </c:pt>
                <c:pt idx="3">
                  <c:v>192.87946865563973</c:v>
                </c:pt>
                <c:pt idx="4">
                  <c:v>169.13356426830194</c:v>
                </c:pt>
                <c:pt idx="5">
                  <c:v>147.32880356193903</c:v>
                </c:pt>
                <c:pt idx="6">
                  <c:v>129.82271928744981</c:v>
                </c:pt>
              </c:numCache>
            </c:numRef>
          </c:yVal>
          <c:smooth val="0"/>
          <c:extLst>
            <c:ext xmlns:c16="http://schemas.microsoft.com/office/drawing/2014/chart" uri="{C3380CC4-5D6E-409C-BE32-E72D297353CC}">
              <c16:uniqueId val="{00000001-B55E-4767-BFFA-C39EBC82E606}"/>
            </c:ext>
          </c:extLst>
        </c:ser>
        <c:dLbls>
          <c:showLegendKey val="0"/>
          <c:showVal val="0"/>
          <c:showCatName val="0"/>
          <c:showSerName val="0"/>
          <c:showPercent val="0"/>
          <c:showBubbleSize val="0"/>
        </c:dLbls>
        <c:axId val="1860913663"/>
        <c:axId val="1772092783"/>
      </c:scatterChart>
      <c:valAx>
        <c:axId val="1860913663"/>
        <c:scaling>
          <c:orientation val="minMax"/>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092783"/>
        <c:crosses val="autoZero"/>
        <c:crossBetween val="midCat"/>
      </c:valAx>
      <c:valAx>
        <c:axId val="1772092783"/>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913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102412</xdr:colOff>
      <xdr:row>6</xdr:row>
      <xdr:rowOff>18287</xdr:rowOff>
    </xdr:from>
    <xdr:to>
      <xdr:col>9</xdr:col>
      <xdr:colOff>285292</xdr:colOff>
      <xdr:row>19</xdr:row>
      <xdr:rowOff>98755</xdr:rowOff>
    </xdr:to>
    <xdr:graphicFrame macro="">
      <xdr:nvGraphicFramePr>
        <xdr:cNvPr id="2" name="Chart 1">
          <a:extLst>
            <a:ext uri="{FF2B5EF4-FFF2-40B4-BE49-F238E27FC236}">
              <a16:creationId xmlns:a16="http://schemas.microsoft.com/office/drawing/2014/main" id="{8EB82863-F994-4B81-9D88-EB240EFDB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51204</xdr:colOff>
      <xdr:row>20</xdr:row>
      <xdr:rowOff>18287</xdr:rowOff>
    </xdr:from>
    <xdr:to>
      <xdr:col>14</xdr:col>
      <xdr:colOff>51206</xdr:colOff>
      <xdr:row>31</xdr:row>
      <xdr:rowOff>80467</xdr:rowOff>
    </xdr:to>
    <xdr:graphicFrame macro="">
      <xdr:nvGraphicFramePr>
        <xdr:cNvPr id="3" name="Chart 2">
          <a:extLst>
            <a:ext uri="{FF2B5EF4-FFF2-40B4-BE49-F238E27FC236}">
              <a16:creationId xmlns:a16="http://schemas.microsoft.com/office/drawing/2014/main" id="{ED61B964-3DF9-45CA-BF20-B7E62B3CE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32</xdr:row>
      <xdr:rowOff>0</xdr:rowOff>
    </xdr:from>
    <xdr:to>
      <xdr:col>14</xdr:col>
      <xdr:colOff>2</xdr:colOff>
      <xdr:row>43</xdr:row>
      <xdr:rowOff>62180</xdr:rowOff>
    </xdr:to>
    <xdr:graphicFrame macro="">
      <xdr:nvGraphicFramePr>
        <xdr:cNvPr id="5" name="Chart 4">
          <a:extLst>
            <a:ext uri="{FF2B5EF4-FFF2-40B4-BE49-F238E27FC236}">
              <a16:creationId xmlns:a16="http://schemas.microsoft.com/office/drawing/2014/main" id="{C7F32BDB-B093-4F1A-B06D-1C0A6B77D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0</xdr:rowOff>
    </xdr:from>
    <xdr:to>
      <xdr:col>14</xdr:col>
      <xdr:colOff>2</xdr:colOff>
      <xdr:row>55</xdr:row>
      <xdr:rowOff>62180</xdr:rowOff>
    </xdr:to>
    <xdr:graphicFrame macro="">
      <xdr:nvGraphicFramePr>
        <xdr:cNvPr id="6" name="Chart 5">
          <a:extLst>
            <a:ext uri="{FF2B5EF4-FFF2-40B4-BE49-F238E27FC236}">
              <a16:creationId xmlns:a16="http://schemas.microsoft.com/office/drawing/2014/main" id="{2DAA7E9D-89BD-40C0-8D8B-414F00A74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56</xdr:row>
      <xdr:rowOff>0</xdr:rowOff>
    </xdr:from>
    <xdr:to>
      <xdr:col>14</xdr:col>
      <xdr:colOff>2</xdr:colOff>
      <xdr:row>67</xdr:row>
      <xdr:rowOff>62181</xdr:rowOff>
    </xdr:to>
    <xdr:graphicFrame macro="">
      <xdr:nvGraphicFramePr>
        <xdr:cNvPr id="7" name="Chart 6">
          <a:extLst>
            <a:ext uri="{FF2B5EF4-FFF2-40B4-BE49-F238E27FC236}">
              <a16:creationId xmlns:a16="http://schemas.microsoft.com/office/drawing/2014/main" id="{3CFF912C-EA12-4FCC-AD7D-F4EF92BC0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268E-FFEE-AB42-A685-3B0B1A2DD41E}">
  <dimension ref="A1:J76"/>
  <sheetViews>
    <sheetView tabSelected="1" topLeftCell="A74" workbookViewId="0">
      <selection activeCell="G79" sqref="G79"/>
    </sheetView>
  </sheetViews>
  <sheetFormatPr defaultColWidth="10.90625" defaultRowHeight="16.149999999999999"/>
  <sheetData>
    <row r="1" spans="1:7">
      <c r="A1" t="s">
        <v>0</v>
      </c>
      <c r="C1" t="s">
        <v>29</v>
      </c>
    </row>
    <row r="3" spans="1:7">
      <c r="A3" s="1" t="s">
        <v>1</v>
      </c>
      <c r="B3" s="3" t="s">
        <v>11</v>
      </c>
      <c r="C3" s="3" t="s">
        <v>2</v>
      </c>
      <c r="E3" s="2" t="s">
        <v>13</v>
      </c>
      <c r="F3">
        <v>1.2202999999999999</v>
      </c>
      <c r="G3" s="2" t="s">
        <v>16</v>
      </c>
    </row>
    <row r="4" spans="1:7">
      <c r="A4">
        <v>69.099999999999994</v>
      </c>
      <c r="B4">
        <f>A4*$F$6/1000</f>
        <v>0.677871</v>
      </c>
      <c r="C4">
        <v>82</v>
      </c>
      <c r="E4" s="2" t="s">
        <v>14</v>
      </c>
      <c r="F4">
        <v>81.540000000000006</v>
      </c>
      <c r="G4" s="2" t="s">
        <v>17</v>
      </c>
    </row>
    <row r="5" spans="1:7">
      <c r="A5">
        <v>116.2</v>
      </c>
      <c r="B5">
        <f t="shared" ref="B5:B13" si="0">A5*$F$6/1000</f>
        <v>1.1399220000000001</v>
      </c>
      <c r="C5">
        <v>83</v>
      </c>
      <c r="E5" s="9" t="s">
        <v>15</v>
      </c>
      <c r="F5">
        <f>F3/F4</f>
        <v>1.4965661025263673E-2</v>
      </c>
      <c r="G5" s="2" t="s">
        <v>18</v>
      </c>
    </row>
    <row r="6" spans="1:7">
      <c r="A6">
        <v>185.8</v>
      </c>
      <c r="B6">
        <f t="shared" si="0"/>
        <v>1.8226980000000002</v>
      </c>
      <c r="C6">
        <v>84</v>
      </c>
      <c r="E6" t="s">
        <v>27</v>
      </c>
      <c r="F6">
        <v>9.81</v>
      </c>
      <c r="G6" s="2" t="s">
        <v>28</v>
      </c>
    </row>
    <row r="7" spans="1:7">
      <c r="A7">
        <v>268.7</v>
      </c>
      <c r="B7">
        <f t="shared" si="0"/>
        <v>2.6359470000000003</v>
      </c>
      <c r="C7">
        <v>85</v>
      </c>
    </row>
    <row r="8" spans="1:7">
      <c r="A8">
        <v>374.1</v>
      </c>
      <c r="B8">
        <f t="shared" si="0"/>
        <v>3.6699210000000004</v>
      </c>
      <c r="C8">
        <v>86</v>
      </c>
    </row>
    <row r="9" spans="1:7">
      <c r="A9">
        <v>461.3</v>
      </c>
      <c r="B9">
        <f t="shared" si="0"/>
        <v>4.525353</v>
      </c>
      <c r="C9">
        <v>87</v>
      </c>
    </row>
    <row r="10" spans="1:7">
      <c r="A10">
        <v>544.20000000000005</v>
      </c>
      <c r="B10">
        <f t="shared" si="0"/>
        <v>5.3386020000000007</v>
      </c>
      <c r="C10">
        <v>88</v>
      </c>
    </row>
    <row r="11" spans="1:7">
      <c r="A11">
        <v>625.9</v>
      </c>
      <c r="B11">
        <f t="shared" si="0"/>
        <v>6.1400790000000001</v>
      </c>
      <c r="C11">
        <v>89</v>
      </c>
    </row>
    <row r="12" spans="1:7">
      <c r="A12">
        <v>709.4</v>
      </c>
      <c r="B12">
        <f t="shared" si="0"/>
        <v>6.9592140000000002</v>
      </c>
      <c r="C12">
        <v>90</v>
      </c>
    </row>
    <row r="13" spans="1:7">
      <c r="A13">
        <v>788.2</v>
      </c>
      <c r="B13">
        <f t="shared" si="0"/>
        <v>7.7322420000000012</v>
      </c>
      <c r="C13">
        <v>91</v>
      </c>
    </row>
    <row r="19" spans="1:9">
      <c r="A19" t="s">
        <v>3</v>
      </c>
      <c r="C19" s="4" t="s">
        <v>5</v>
      </c>
      <c r="D19">
        <v>14.5</v>
      </c>
    </row>
    <row r="21" spans="1:9">
      <c r="A21" s="3" t="s">
        <v>4</v>
      </c>
      <c r="B21" s="1" t="s">
        <v>1</v>
      </c>
      <c r="C21" s="3" t="s">
        <v>11</v>
      </c>
      <c r="D21" s="1" t="s">
        <v>10</v>
      </c>
      <c r="E21" s="1" t="s">
        <v>12</v>
      </c>
      <c r="G21" s="10" t="s">
        <v>19</v>
      </c>
      <c r="H21">
        <v>24.309000000000001</v>
      </c>
      <c r="I21" s="11" t="s">
        <v>22</v>
      </c>
    </row>
    <row r="22" spans="1:9">
      <c r="A22">
        <v>0.1361</v>
      </c>
      <c r="B22">
        <v>238.6</v>
      </c>
      <c r="C22">
        <f>B22*$F$6/1000</f>
        <v>2.3406660000000001</v>
      </c>
      <c r="D22">
        <f>1000*A22^2</f>
        <v>18.523209999999999</v>
      </c>
      <c r="E22">
        <f>1000/C22</f>
        <v>427.22883145224478</v>
      </c>
      <c r="G22" t="s">
        <v>20</v>
      </c>
      <c r="H22">
        <f>1000000/(4*PI()^2*$F$4*D19)</f>
        <v>21.424049047714636</v>
      </c>
      <c r="I22" s="11" t="s">
        <v>22</v>
      </c>
    </row>
    <row r="23" spans="1:9">
      <c r="A23">
        <v>0.12720000000000001</v>
      </c>
      <c r="B23">
        <v>269.7</v>
      </c>
      <c r="C23">
        <f t="shared" ref="C23:C28" si="1">B23*$F$6/1000</f>
        <v>2.6457570000000001</v>
      </c>
      <c r="D23">
        <f t="shared" ref="D23:D28" si="2">1000*A23^2</f>
        <v>16.179840000000002</v>
      </c>
      <c r="E23">
        <f t="shared" ref="E23:E28" si="3">1000/C23</f>
        <v>377.96366030591622</v>
      </c>
      <c r="G23" t="s">
        <v>21</v>
      </c>
      <c r="H23">
        <f>(H21-H22)/H22</f>
        <v>0.13465946357106157</v>
      </c>
    </row>
    <row r="24" spans="1:9">
      <c r="A24">
        <v>0.11940000000000001</v>
      </c>
      <c r="B24">
        <v>293.2</v>
      </c>
      <c r="C24">
        <f t="shared" si="1"/>
        <v>2.8762919999999998</v>
      </c>
      <c r="D24">
        <f t="shared" si="2"/>
        <v>14.256360000000001</v>
      </c>
      <c r="E24">
        <f t="shared" si="3"/>
        <v>347.66984715042844</v>
      </c>
    </row>
    <row r="25" spans="1:9">
      <c r="A25">
        <v>0.11409999999999999</v>
      </c>
      <c r="B25">
        <v>322.39999999999998</v>
      </c>
      <c r="C25">
        <f t="shared" si="1"/>
        <v>3.162744</v>
      </c>
      <c r="D25">
        <f t="shared" si="2"/>
        <v>13.018809999999998</v>
      </c>
      <c r="E25">
        <f t="shared" si="3"/>
        <v>316.18113890975684</v>
      </c>
    </row>
    <row r="26" spans="1:9">
      <c r="A26">
        <v>0.10730000000000001</v>
      </c>
      <c r="B26">
        <v>375.2</v>
      </c>
      <c r="C26">
        <f t="shared" si="1"/>
        <v>3.6807120000000002</v>
      </c>
      <c r="D26">
        <f t="shared" si="2"/>
        <v>11.513290000000001</v>
      </c>
      <c r="E26">
        <f t="shared" si="3"/>
        <v>271.68656499068658</v>
      </c>
    </row>
    <row r="27" spans="1:9">
      <c r="A27">
        <v>0.1003</v>
      </c>
      <c r="B27">
        <v>419.8</v>
      </c>
      <c r="C27">
        <f t="shared" si="1"/>
        <v>4.1182379999999998</v>
      </c>
      <c r="D27">
        <f t="shared" si="2"/>
        <v>10.060090000000001</v>
      </c>
      <c r="E27">
        <f t="shared" si="3"/>
        <v>242.82229438900814</v>
      </c>
    </row>
    <row r="28" spans="1:9">
      <c r="A28">
        <v>9.5299999999999996E-2</v>
      </c>
      <c r="B28">
        <v>549.5</v>
      </c>
      <c r="C28">
        <f t="shared" si="1"/>
        <v>5.3905950000000002</v>
      </c>
      <c r="D28">
        <f t="shared" si="2"/>
        <v>9.0820899999999991</v>
      </c>
      <c r="E28">
        <f t="shared" si="3"/>
        <v>185.50827877071083</v>
      </c>
    </row>
    <row r="31" spans="1:9">
      <c r="A31" t="s">
        <v>6</v>
      </c>
      <c r="C31" s="4" t="s">
        <v>5</v>
      </c>
      <c r="D31">
        <v>19.5</v>
      </c>
    </row>
    <row r="33" spans="1:9">
      <c r="A33" s="3" t="s">
        <v>4</v>
      </c>
      <c r="B33" s="1" t="s">
        <v>1</v>
      </c>
      <c r="C33" s="3" t="s">
        <v>11</v>
      </c>
      <c r="D33" s="1" t="s">
        <v>10</v>
      </c>
      <c r="E33" s="1" t="s">
        <v>12</v>
      </c>
      <c r="G33" s="10" t="s">
        <v>19</v>
      </c>
      <c r="H33">
        <v>18.158999999999999</v>
      </c>
      <c r="I33" s="11" t="s">
        <v>22</v>
      </c>
    </row>
    <row r="34" spans="1:9">
      <c r="A34">
        <v>0.13619999999999999</v>
      </c>
      <c r="B34">
        <v>321.3</v>
      </c>
      <c r="C34">
        <f>B34*$F$6/1000</f>
        <v>3.1519530000000002</v>
      </c>
      <c r="D34">
        <f>1000*A34^2</f>
        <v>18.550439999999998</v>
      </c>
      <c r="E34">
        <f>1000/C34</f>
        <v>317.26361401962527</v>
      </c>
      <c r="G34" t="s">
        <v>20</v>
      </c>
      <c r="H34">
        <f>1000000/(4*PI()^2*$F$4*D31)</f>
        <v>15.930703138044215</v>
      </c>
      <c r="I34" s="11" t="s">
        <v>22</v>
      </c>
    </row>
    <row r="35" spans="1:9">
      <c r="A35">
        <v>0.1249</v>
      </c>
      <c r="B35">
        <v>381.9</v>
      </c>
      <c r="C35">
        <f t="shared" ref="C35:C40" si="4">B35*$F$6/1000</f>
        <v>3.7464389999999996</v>
      </c>
      <c r="D35">
        <f t="shared" ref="D35:D40" si="5">1000*A35^2</f>
        <v>15.600009999999999</v>
      </c>
      <c r="E35">
        <f t="shared" ref="E35:E40" si="6">1000/C35</f>
        <v>266.92013402593773</v>
      </c>
      <c r="G35" t="s">
        <v>21</v>
      </c>
      <c r="H35">
        <f>(H33-H34)/H34</f>
        <v>0.13987435724882558</v>
      </c>
    </row>
    <row r="36" spans="1:9">
      <c r="A36">
        <v>0.11890000000000001</v>
      </c>
      <c r="B36">
        <v>424.4</v>
      </c>
      <c r="C36">
        <f t="shared" si="4"/>
        <v>4.1633639999999996</v>
      </c>
      <c r="D36">
        <f t="shared" si="5"/>
        <v>14.137210000000001</v>
      </c>
      <c r="E36">
        <f t="shared" si="6"/>
        <v>240.19038450637515</v>
      </c>
    </row>
    <row r="37" spans="1:9">
      <c r="A37">
        <v>0.1116</v>
      </c>
      <c r="B37">
        <v>475.2</v>
      </c>
      <c r="C37">
        <f t="shared" si="4"/>
        <v>4.6617120000000005</v>
      </c>
      <c r="D37">
        <f t="shared" si="5"/>
        <v>12.454560000000003</v>
      </c>
      <c r="E37">
        <f t="shared" si="6"/>
        <v>214.51346629736025</v>
      </c>
    </row>
    <row r="38" spans="1:9">
      <c r="A38">
        <v>0.10879999999999999</v>
      </c>
      <c r="B38">
        <v>505.1</v>
      </c>
      <c r="C38">
        <f t="shared" si="4"/>
        <v>4.9550310000000009</v>
      </c>
      <c r="D38">
        <f t="shared" si="5"/>
        <v>11.837439999999999</v>
      </c>
      <c r="E38">
        <f t="shared" si="6"/>
        <v>201.81508450703939</v>
      </c>
    </row>
    <row r="39" spans="1:9">
      <c r="A39">
        <v>0.10009999999999999</v>
      </c>
      <c r="B39">
        <v>599.1</v>
      </c>
      <c r="C39">
        <f t="shared" si="4"/>
        <v>5.8771710000000006</v>
      </c>
      <c r="D39">
        <f t="shared" si="5"/>
        <v>10.020009999999999</v>
      </c>
      <c r="E39">
        <f t="shared" si="6"/>
        <v>170.14989014272342</v>
      </c>
    </row>
    <row r="40" spans="1:9">
      <c r="A40">
        <v>9.4600000000000004E-2</v>
      </c>
      <c r="B40">
        <v>745.3</v>
      </c>
      <c r="C40">
        <f t="shared" si="4"/>
        <v>7.3113929999999998</v>
      </c>
      <c r="D40">
        <f t="shared" si="5"/>
        <v>8.9491600000000009</v>
      </c>
      <c r="E40">
        <f t="shared" si="6"/>
        <v>136.77284205622649</v>
      </c>
    </row>
    <row r="43" spans="1:9">
      <c r="A43" s="5" t="s">
        <v>8</v>
      </c>
      <c r="B43" s="5"/>
      <c r="C43" s="6" t="s">
        <v>5</v>
      </c>
      <c r="D43">
        <v>24.5</v>
      </c>
    </row>
    <row r="44" spans="1:9">
      <c r="A44" s="5"/>
      <c r="B44" s="5"/>
      <c r="C44" s="5"/>
    </row>
    <row r="45" spans="1:9">
      <c r="A45" s="7" t="s">
        <v>4</v>
      </c>
      <c r="B45" s="8" t="s">
        <v>7</v>
      </c>
      <c r="C45" s="3" t="s">
        <v>11</v>
      </c>
      <c r="D45" s="1" t="s">
        <v>10</v>
      </c>
      <c r="E45" s="1" t="s">
        <v>12</v>
      </c>
      <c r="G45" s="10" t="s">
        <v>19</v>
      </c>
      <c r="H45">
        <v>14.282999999999999</v>
      </c>
      <c r="I45" s="11" t="s">
        <v>22</v>
      </c>
    </row>
    <row r="46" spans="1:9">
      <c r="A46">
        <v>0.16170000000000001</v>
      </c>
      <c r="B46">
        <v>285.5</v>
      </c>
      <c r="C46">
        <f>B46*$F$6/1000</f>
        <v>2.8007550000000001</v>
      </c>
      <c r="D46">
        <f>1000*A46^2</f>
        <v>26.146890000000003</v>
      </c>
      <c r="E46">
        <f>1000/C46</f>
        <v>357.04658208233138</v>
      </c>
      <c r="G46" t="s">
        <v>20</v>
      </c>
      <c r="H46">
        <f>1000000/(4*PI()^2*$F$4*D43)</f>
        <v>12.679539232320906</v>
      </c>
      <c r="I46" s="11" t="s">
        <v>22</v>
      </c>
    </row>
    <row r="47" spans="1:9">
      <c r="A47">
        <v>0.14810000000000001</v>
      </c>
      <c r="B47">
        <v>335.4</v>
      </c>
      <c r="C47">
        <f t="shared" ref="C47:C52" si="7">B47*$F$6/1000</f>
        <v>3.2902739999999997</v>
      </c>
      <c r="D47">
        <f t="shared" ref="D47:D52" si="8">1000*A47^2</f>
        <v>21.933610000000002</v>
      </c>
      <c r="E47">
        <f t="shared" ref="E47:E52" si="9">1000/C47</f>
        <v>303.92605600627792</v>
      </c>
      <c r="G47" t="s">
        <v>21</v>
      </c>
      <c r="H47">
        <f>(H45-H46)/H46</f>
        <v>0.12646049184435473</v>
      </c>
    </row>
    <row r="48" spans="1:9">
      <c r="A48">
        <v>0.1406</v>
      </c>
      <c r="B48">
        <v>372.9</v>
      </c>
      <c r="C48">
        <f t="shared" si="7"/>
        <v>3.6581489999999999</v>
      </c>
      <c r="D48">
        <f t="shared" si="8"/>
        <v>19.768360000000001</v>
      </c>
      <c r="E48">
        <f t="shared" si="9"/>
        <v>273.36229333468924</v>
      </c>
    </row>
    <row r="49" spans="1:9">
      <c r="A49">
        <v>0.1303</v>
      </c>
      <c r="B49">
        <v>434.4</v>
      </c>
      <c r="C49">
        <f t="shared" si="7"/>
        <v>4.2614640000000001</v>
      </c>
      <c r="D49">
        <f t="shared" si="8"/>
        <v>16.978090000000002</v>
      </c>
      <c r="E49">
        <f t="shared" si="9"/>
        <v>234.66113992749908</v>
      </c>
    </row>
    <row r="50" spans="1:9">
      <c r="A50">
        <v>0.1222</v>
      </c>
      <c r="B50">
        <v>516.4</v>
      </c>
      <c r="C50">
        <f t="shared" si="7"/>
        <v>5.0658839999999996</v>
      </c>
      <c r="D50">
        <f t="shared" si="8"/>
        <v>14.932840000000001</v>
      </c>
      <c r="E50">
        <f t="shared" si="9"/>
        <v>197.39891399013482</v>
      </c>
    </row>
    <row r="51" spans="1:9">
      <c r="A51">
        <v>0.1149</v>
      </c>
      <c r="B51">
        <v>584.6</v>
      </c>
      <c r="C51">
        <f t="shared" si="7"/>
        <v>5.7349260000000006</v>
      </c>
      <c r="D51">
        <f t="shared" si="8"/>
        <v>13.20201</v>
      </c>
      <c r="E51">
        <f t="shared" si="9"/>
        <v>174.37016624102907</v>
      </c>
    </row>
    <row r="52" spans="1:9">
      <c r="A52">
        <v>0.1081</v>
      </c>
      <c r="B52">
        <v>661.1</v>
      </c>
      <c r="C52">
        <f t="shared" si="7"/>
        <v>6.4853910000000008</v>
      </c>
      <c r="D52">
        <f t="shared" si="8"/>
        <v>11.68561</v>
      </c>
      <c r="E52">
        <f t="shared" si="9"/>
        <v>154.19270788762003</v>
      </c>
    </row>
    <row r="55" spans="1:9">
      <c r="A55" s="5" t="s">
        <v>9</v>
      </c>
      <c r="B55" s="5"/>
      <c r="C55" s="6" t="s">
        <v>5</v>
      </c>
      <c r="D55">
        <v>29.5</v>
      </c>
    </row>
    <row r="56" spans="1:9">
      <c r="A56" s="5"/>
      <c r="B56" s="5"/>
      <c r="C56" s="5"/>
    </row>
    <row r="57" spans="1:9">
      <c r="A57" s="7" t="s">
        <v>4</v>
      </c>
      <c r="B57" s="8" t="s">
        <v>7</v>
      </c>
      <c r="C57" s="3" t="s">
        <v>11</v>
      </c>
      <c r="D57" s="1" t="s">
        <v>10</v>
      </c>
      <c r="E57" s="1" t="s">
        <v>12</v>
      </c>
      <c r="G57" s="10" t="s">
        <v>19</v>
      </c>
      <c r="H57">
        <v>12.433999999999999</v>
      </c>
      <c r="I57" s="11" t="s">
        <v>22</v>
      </c>
    </row>
    <row r="58" spans="1:9">
      <c r="A58">
        <v>0.16350000000000001</v>
      </c>
      <c r="B58">
        <v>328.1</v>
      </c>
      <c r="C58">
        <f>B58*$F$6/1000</f>
        <v>3.2186610000000004</v>
      </c>
      <c r="D58">
        <f>1000*A58^2</f>
        <v>26.732250000000004</v>
      </c>
      <c r="E58">
        <f>1000/C58</f>
        <v>310.68820233009933</v>
      </c>
      <c r="G58" t="s">
        <v>20</v>
      </c>
      <c r="H58">
        <f>1000000/(4*PI()^2*$F$4*D55)</f>
        <v>10.530464786164821</v>
      </c>
      <c r="I58" s="11" t="s">
        <v>22</v>
      </c>
    </row>
    <row r="59" spans="1:9">
      <c r="A59">
        <v>0.1497</v>
      </c>
      <c r="B59">
        <v>386.2</v>
      </c>
      <c r="C59">
        <f t="shared" ref="C59:C64" si="10">B59*$F$6/1000</f>
        <v>3.7886220000000002</v>
      </c>
      <c r="D59">
        <f t="shared" ref="D59:D64" si="11">1000*A59^2</f>
        <v>22.41009</v>
      </c>
      <c r="E59">
        <f t="shared" ref="E59:E64" si="12">1000/C59</f>
        <v>263.94821124936715</v>
      </c>
      <c r="G59" t="s">
        <v>21</v>
      </c>
      <c r="H59">
        <f>(H57-H58)/H58</f>
        <v>0.18076459610178738</v>
      </c>
    </row>
    <row r="60" spans="1:9">
      <c r="A60">
        <v>0.14130000000000001</v>
      </c>
      <c r="B60">
        <v>439.6</v>
      </c>
      <c r="C60">
        <f t="shared" si="10"/>
        <v>4.3124760000000002</v>
      </c>
      <c r="D60">
        <f t="shared" si="11"/>
        <v>19.965690000000002</v>
      </c>
      <c r="E60">
        <f t="shared" si="12"/>
        <v>231.88534846338854</v>
      </c>
    </row>
    <row r="61" spans="1:9">
      <c r="A61">
        <v>0.1308</v>
      </c>
      <c r="B61">
        <v>528.5</v>
      </c>
      <c r="C61">
        <f t="shared" si="10"/>
        <v>5.1845850000000002</v>
      </c>
      <c r="D61">
        <f t="shared" si="11"/>
        <v>17.108640000000001</v>
      </c>
      <c r="E61">
        <f t="shared" si="12"/>
        <v>192.87946865563973</v>
      </c>
    </row>
    <row r="62" spans="1:9">
      <c r="A62">
        <v>0.1227</v>
      </c>
      <c r="B62">
        <v>602.70000000000005</v>
      </c>
      <c r="C62">
        <f t="shared" si="10"/>
        <v>5.9124870000000014</v>
      </c>
      <c r="D62">
        <f t="shared" si="11"/>
        <v>15.055290000000001</v>
      </c>
      <c r="E62">
        <f t="shared" si="12"/>
        <v>169.13356426830194</v>
      </c>
    </row>
    <row r="63" spans="1:9">
      <c r="A63">
        <v>0.1158</v>
      </c>
      <c r="B63">
        <v>691.9</v>
      </c>
      <c r="C63">
        <f t="shared" si="10"/>
        <v>6.7875389999999998</v>
      </c>
      <c r="D63">
        <f t="shared" si="11"/>
        <v>13.40964</v>
      </c>
      <c r="E63">
        <f t="shared" si="12"/>
        <v>147.32880356193903</v>
      </c>
    </row>
    <row r="64" spans="1:9">
      <c r="A64">
        <v>0.1094</v>
      </c>
      <c r="B64">
        <v>785.2</v>
      </c>
      <c r="C64">
        <f t="shared" si="10"/>
        <v>7.7028120000000007</v>
      </c>
      <c r="D64">
        <f t="shared" si="11"/>
        <v>11.968359999999999</v>
      </c>
      <c r="E64">
        <f t="shared" si="12"/>
        <v>129.82271928744981</v>
      </c>
    </row>
    <row r="68" spans="1:10">
      <c r="A68" t="s">
        <v>23</v>
      </c>
    </row>
    <row r="69" spans="1:10" ht="47.95" customHeight="1">
      <c r="A69" s="12" t="s">
        <v>24</v>
      </c>
      <c r="B69" s="12"/>
      <c r="C69" s="12"/>
      <c r="D69" s="12"/>
      <c r="E69" s="12"/>
      <c r="F69" s="12"/>
      <c r="G69" s="12"/>
      <c r="H69" s="12"/>
      <c r="I69" s="12"/>
      <c r="J69" s="12"/>
    </row>
    <row r="70" spans="1:10" ht="144" customHeight="1">
      <c r="A70" s="15" t="s">
        <v>30</v>
      </c>
      <c r="B70" s="15"/>
      <c r="C70" s="15"/>
      <c r="D70" s="15"/>
      <c r="E70" s="15"/>
      <c r="F70" s="15"/>
      <c r="G70" s="15"/>
      <c r="H70" s="15"/>
      <c r="I70" s="15"/>
      <c r="J70" s="15"/>
    </row>
    <row r="72" spans="1:10" ht="67" customHeight="1">
      <c r="A72" s="13" t="s">
        <v>25</v>
      </c>
      <c r="B72" s="13"/>
      <c r="C72" s="13"/>
      <c r="D72" s="13"/>
      <c r="E72" s="13"/>
      <c r="F72" s="13"/>
      <c r="G72" s="13"/>
      <c r="H72" s="13"/>
      <c r="I72" s="13"/>
      <c r="J72" s="13"/>
    </row>
    <row r="73" spans="1:10" ht="223.05" customHeight="1">
      <c r="A73" s="14" t="s">
        <v>31</v>
      </c>
      <c r="B73" s="14"/>
      <c r="C73" s="14"/>
      <c r="D73" s="14"/>
      <c r="E73" s="14"/>
      <c r="F73" s="14"/>
      <c r="G73" s="14"/>
      <c r="H73" s="14"/>
      <c r="I73" s="14"/>
      <c r="J73" s="14"/>
    </row>
    <row r="75" spans="1:10" ht="63.1" customHeight="1">
      <c r="A75" s="12" t="s">
        <v>26</v>
      </c>
      <c r="B75" s="12"/>
      <c r="C75" s="12"/>
      <c r="D75" s="12"/>
      <c r="E75" s="12"/>
      <c r="F75" s="12"/>
      <c r="G75" s="12"/>
      <c r="H75" s="12"/>
      <c r="I75" s="12"/>
      <c r="J75" s="12"/>
    </row>
    <row r="76" spans="1:10" ht="190.95" customHeight="1">
      <c r="A76" s="14" t="s">
        <v>32</v>
      </c>
      <c r="B76" s="14"/>
      <c r="C76" s="14"/>
      <c r="D76" s="14"/>
      <c r="E76" s="14"/>
      <c r="F76" s="14"/>
      <c r="G76" s="14"/>
      <c r="H76" s="14"/>
      <c r="I76" s="14"/>
      <c r="J76" s="14"/>
    </row>
  </sheetData>
  <mergeCells count="6">
    <mergeCell ref="A76:J76"/>
    <mergeCell ref="A69:J69"/>
    <mergeCell ref="A70:J70"/>
    <mergeCell ref="A72:J72"/>
    <mergeCell ref="A73:J73"/>
    <mergeCell ref="A75:J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Kern</dc:creator>
  <cp:lastModifiedBy>david jesus guijosa infante</cp:lastModifiedBy>
  <dcterms:created xsi:type="dcterms:W3CDTF">2020-10-02T18:52:20Z</dcterms:created>
  <dcterms:modified xsi:type="dcterms:W3CDTF">2020-10-13T04:10:51Z</dcterms:modified>
</cp:coreProperties>
</file>