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2B9EA669-0FE4-42FF-9D06-5C294B06B8F3}" xr6:coauthVersionLast="45" xr6:coauthVersionMax="45" xr10:uidLastSave="{00000000-0000-0000-0000-000000000000}"/>
  <bookViews>
    <workbookView xWindow="-104" yWindow="-104" windowWidth="22326" windowHeight="12050" xr2:uid="{3DBCCE37-EC12-8E47-95AD-63BE33261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1" l="1"/>
  <c r="A82" i="1"/>
  <c r="A83" i="1"/>
  <c r="A84" i="1"/>
  <c r="A85" i="1"/>
  <c r="A81" i="1"/>
  <c r="E82" i="1"/>
  <c r="E83" i="1"/>
  <c r="E84" i="1"/>
  <c r="E85" i="1"/>
  <c r="E81" i="1"/>
  <c r="D82" i="1"/>
  <c r="D83" i="1"/>
  <c r="D84" i="1"/>
  <c r="D85" i="1"/>
  <c r="D81" i="1"/>
  <c r="B82" i="1"/>
  <c r="B83" i="1"/>
  <c r="B84" i="1"/>
  <c r="B85" i="1"/>
  <c r="B81" i="1"/>
  <c r="E80" i="1"/>
  <c r="B80" i="1"/>
  <c r="E54" i="1"/>
  <c r="F54" i="1"/>
  <c r="B65" i="1" l="1"/>
  <c r="B66" i="1"/>
  <c r="B67" i="1"/>
  <c r="B68" i="1"/>
  <c r="B64" i="1"/>
  <c r="B18" i="1"/>
  <c r="B29" i="1" s="1"/>
  <c r="B40" i="1" s="1"/>
  <c r="B51" i="1" s="1"/>
  <c r="B63" i="1" s="1"/>
  <c r="F57" i="1" l="1"/>
  <c r="F56" i="1"/>
  <c r="F55" i="1"/>
  <c r="G54" i="1"/>
  <c r="F46" i="1"/>
  <c r="F45" i="1"/>
  <c r="F44" i="1"/>
  <c r="F43" i="1"/>
  <c r="F35" i="1"/>
  <c r="F34" i="1"/>
  <c r="F33" i="1"/>
  <c r="F32" i="1"/>
  <c r="F24" i="1"/>
  <c r="F23" i="1"/>
  <c r="F22" i="1"/>
  <c r="F21" i="1"/>
  <c r="F11" i="1"/>
  <c r="F12" i="1"/>
  <c r="F13" i="1"/>
  <c r="F10" i="1"/>
  <c r="E11" i="1"/>
  <c r="E57" i="1"/>
  <c r="E56" i="1"/>
  <c r="E55" i="1"/>
  <c r="E46" i="1"/>
  <c r="E45" i="1"/>
  <c r="E44" i="1"/>
  <c r="E43" i="1"/>
  <c r="E35" i="1"/>
  <c r="E34" i="1"/>
  <c r="E33" i="1"/>
  <c r="E32" i="1"/>
  <c r="E22" i="1"/>
  <c r="E23" i="1"/>
  <c r="E24" i="1"/>
  <c r="E21" i="1"/>
  <c r="E12" i="1"/>
  <c r="E13" i="1"/>
  <c r="E10" i="1"/>
  <c r="G12" i="1" l="1"/>
  <c r="G24" i="1"/>
  <c r="G35" i="1"/>
  <c r="G43" i="1"/>
  <c r="G57" i="1"/>
  <c r="G56" i="1"/>
  <c r="G55" i="1"/>
  <c r="G45" i="1"/>
  <c r="G44" i="1"/>
  <c r="G34" i="1"/>
  <c r="G33" i="1"/>
  <c r="G32" i="1"/>
  <c r="G38" i="1" s="1"/>
  <c r="G23" i="1"/>
  <c r="G21" i="1"/>
  <c r="G13" i="1"/>
  <c r="G11" i="1"/>
  <c r="G10" i="1"/>
  <c r="G46" i="1"/>
  <c r="G22" i="1"/>
  <c r="G60" i="1" l="1"/>
  <c r="G27" i="1"/>
  <c r="G15" i="1"/>
  <c r="C64" i="1" s="1"/>
  <c r="G16" i="1"/>
  <c r="G37" i="1"/>
  <c r="C66" i="1" s="1"/>
  <c r="G59" i="1"/>
  <c r="C68" i="1" s="1"/>
  <c r="G49" i="1"/>
  <c r="G48" i="1"/>
  <c r="C67" i="1" s="1"/>
  <c r="G26" i="1"/>
  <c r="C65" i="1" s="1"/>
</calcChain>
</file>

<file path=xl/sharedStrings.xml><?xml version="1.0" encoding="utf-8"?>
<sst xmlns="http://schemas.openxmlformats.org/spreadsheetml/2006/main" count="82" uniqueCount="33">
  <si>
    <t>Name:</t>
  </si>
  <si>
    <t>Lightweight Cart on an Incline</t>
  </si>
  <si>
    <t>Trial 1</t>
  </si>
  <si>
    <t>Length of Tab (cm):</t>
  </si>
  <si>
    <t>Total Mass (g):</t>
  </si>
  <si>
    <r>
      <t>t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(s)</t>
    </r>
  </si>
  <si>
    <r>
      <t>t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(s)</t>
    </r>
  </si>
  <si>
    <r>
      <t>t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(s)</t>
    </r>
  </si>
  <si>
    <r>
      <t>v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(cm/s)</t>
    </r>
  </si>
  <si>
    <r>
      <t>v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(cm/s)</t>
    </r>
  </si>
  <si>
    <r>
      <t>a (cm/s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</si>
  <si>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t>Trial 2</t>
  </si>
  <si>
    <t>Trial 3</t>
  </si>
  <si>
    <t>Trial 4</t>
  </si>
  <si>
    <t>Trial 5</t>
  </si>
  <si>
    <r>
      <t>average acceleration (cm/s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):</t>
    </r>
  </si>
  <si>
    <r>
      <t>stdev (cm/s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):</t>
    </r>
  </si>
  <si>
    <t>run 1:</t>
  </si>
  <si>
    <t>run 2:</t>
  </si>
  <si>
    <t>run 3:</t>
  </si>
  <si>
    <t>run 4:</t>
  </si>
  <si>
    <t>Trial 1:</t>
  </si>
  <si>
    <t>Trial 2:</t>
  </si>
  <si>
    <t>Trial 3:</t>
  </si>
  <si>
    <t>Trial 4:</t>
  </si>
  <si>
    <t>Trial 5:</t>
  </si>
  <si>
    <t>Hanging mass (g)</t>
  </si>
  <si>
    <t>Cart on an Incline</t>
  </si>
  <si>
    <t>Total Mass (g)</t>
  </si>
  <si>
    <t>Gravity cm/s2</t>
  </si>
  <si>
    <t>Expected Acceleration</t>
  </si>
  <si>
    <t xml:space="preserve">Calculations </t>
  </si>
  <si>
    <t>Percent Error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</si>
</sst>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71" formatCode="0.0%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Border="1"/>
    <xf numFmtId="164" fontId="3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right"/>
    </xf>
    <xf numFmtId="164" fontId="2" fillId="0" borderId="0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/>
    </xf>
    <xf numFmtId="1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1" fillId="0" borderId="3" xfId="0" applyFont="1" applyBorder="1" applyAlignment="1">
      <alignment horizontal="right" vertical="center"/>
    </xf>
    <xf numFmtId="171" fontId="0" fillId="0" borderId="4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Mass v. Acceleration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475730911155267E-2"/>
                  <c:y val="0.4247344281472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Sheet1!$B$64:$B$68</c:f>
              <c:numCache>
                <c:formatCode>0.0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xVal>
          <c:yVal>
            <c:numRef>
              <c:f>Sheet1!$C$64:$C$68</c:f>
              <c:numCache>
                <c:formatCode>0.0</c:formatCode>
                <c:ptCount val="5"/>
                <c:pt idx="0">
                  <c:v>56.174875689629211</c:v>
                </c:pt>
                <c:pt idx="1">
                  <c:v>65.942096161230367</c:v>
                </c:pt>
                <c:pt idx="2">
                  <c:v>75.410720138746214</c:v>
                </c:pt>
                <c:pt idx="3">
                  <c:v>85.352275798005735</c:v>
                </c:pt>
                <c:pt idx="4">
                  <c:v>94.813459321184354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3-4B3E-B6ED-02068F60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69951"/>
        <c:axId val="921255135"/>
      </c:scatterChart>
      <c:valAx>
        <c:axId val="926969951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55135"/>
        <c:crosses val="autoZero"/>
        <c:crossBetween val="midCat"/>
      </c:valAx>
      <c:valAx>
        <c:axId val="921255135"/>
        <c:scaling>
          <c:orientation val="minMax"/>
          <c:max val="11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95056867891514"/>
                  <c:y val="0.49204724409448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Sheet1!$B$81:$B$85</c:f>
              <c:numCache>
                <c:formatCode>0.0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xVal>
          <c:yVal>
            <c:numRef>
              <c:f>Sheet1!$E$81:$E$85</c:f>
              <c:numCache>
                <c:formatCode>0.0</c:formatCode>
                <c:ptCount val="5"/>
                <c:pt idx="0">
                  <c:v>60.481085526315795</c:v>
                </c:pt>
                <c:pt idx="1">
                  <c:v>70.561266447368425</c:v>
                </c:pt>
                <c:pt idx="2">
                  <c:v>80.641447368421055</c:v>
                </c:pt>
                <c:pt idx="3">
                  <c:v>90.721628289473685</c:v>
                </c:pt>
                <c:pt idx="4">
                  <c:v>100.80180921052632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2-412A-A3AD-B802D7677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03680"/>
        <c:axId val="988713264"/>
      </c:scatterChart>
      <c:valAx>
        <c:axId val="76450368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13264"/>
        <c:crosses val="autoZero"/>
        <c:crossBetween val="midCat"/>
      </c:valAx>
      <c:valAx>
        <c:axId val="98871326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43890</xdr:colOff>
      <xdr:row>62</xdr:row>
      <xdr:rowOff>18287</xdr:rowOff>
    </xdr:from>
    <xdr:to>
      <xdr:col>8</xdr:col>
      <xdr:colOff>226770</xdr:colOff>
      <xdr:row>76</xdr:row>
      <xdr:rowOff>14631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87FCC-C3DB-4EF0-87D0-9962910FF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175563</xdr:colOff>
      <xdr:row>77</xdr:row>
      <xdr:rowOff>10972</xdr:rowOff>
    </xdr:from>
    <xdr:to>
      <xdr:col>10</xdr:col>
      <xdr:colOff>541323</xdr:colOff>
      <xdr:row>90</xdr:row>
      <xdr:rowOff>76809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6954-B8D2-49F8-A11A-0F8E78333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35C8-4864-8648-AFA1-DFD5334E664A}">
  <dimension ref="A1:I90"/>
  <sheetViews>
    <sheetView tabSelected="1" topLeftCell="A75" workbookViewId="0">
      <selection activeCell="C93" sqref="C93"/>
    </sheetView>
  </sheetViews>
  <sheetFormatPr defaultColWidth="10.90625" defaultRowHeight="16.149999999999999"/>
  <cols>
    <col min="1" max="1" width="8.6328125" customWidth="1"/>
    <col min="2" max="2" width="24.54296875" bestFit="1" customWidth="1"/>
    <col min="3" max="4" width="11.6328125" bestFit="1" customWidth="1"/>
    <col min="5" max="5" width="8.08984375" bestFit="1" customWidth="1"/>
    <col min="10" max="10" width="8.6328125" customWidth="1"/>
  </cols>
  <sheetData>
    <row r="1" spans="1:9">
      <c r="A1" t="s">
        <v>0</v>
      </c>
    </row>
    <row r="3" spans="1:9">
      <c r="A3" s="13" t="s">
        <v>1</v>
      </c>
    </row>
    <row r="4" spans="1:9">
      <c r="A4" s="5" t="s">
        <v>4</v>
      </c>
      <c r="B4">
        <v>486.4</v>
      </c>
    </row>
    <row r="5" spans="1:9">
      <c r="A5" s="6" t="s">
        <v>3</v>
      </c>
      <c r="B5" s="3">
        <v>11</v>
      </c>
    </row>
    <row r="7" spans="1:9">
      <c r="A7" s="4" t="s">
        <v>2</v>
      </c>
      <c r="B7" s="2" t="s">
        <v>26</v>
      </c>
      <c r="C7" s="9">
        <v>30</v>
      </c>
    </row>
    <row r="9" spans="1:9" ht="17.850000000000001"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7" t="s">
        <v>10</v>
      </c>
    </row>
    <row r="10" spans="1:9">
      <c r="A10" s="10" t="s">
        <v>17</v>
      </c>
      <c r="B10" s="8">
        <v>0.31609999999999999</v>
      </c>
      <c r="C10" s="8">
        <v>1.056</v>
      </c>
      <c r="D10" s="8">
        <v>0.1236</v>
      </c>
      <c r="E10" s="9">
        <f>$B$5/B10</f>
        <v>34.799114204365708</v>
      </c>
      <c r="F10" s="9">
        <f>$B$5/D10</f>
        <v>88.996763754045304</v>
      </c>
      <c r="G10" s="9">
        <f>(F10-E10)/(C10-(B10/2)+(D10/2))</f>
        <v>56.470590830611719</v>
      </c>
      <c r="I10" s="1"/>
    </row>
    <row r="11" spans="1:9">
      <c r="A11" s="10" t="s">
        <v>18</v>
      </c>
      <c r="B11" s="8">
        <v>0.26079999999999998</v>
      </c>
      <c r="C11" s="8">
        <v>0.95399999999999996</v>
      </c>
      <c r="D11" s="8">
        <v>0.1198</v>
      </c>
      <c r="E11" s="9">
        <f>$B$5/B11</f>
        <v>42.177914110429448</v>
      </c>
      <c r="F11" s="9">
        <f t="shared" ref="F11:F13" si="0">$B$5/D11</f>
        <v>91.819699499165267</v>
      </c>
      <c r="G11" s="9">
        <f t="shared" ref="G11:G13" si="1">(F11-E11)/(C11-(B11/2)+(D11/2))</f>
        <v>56.187646167216549</v>
      </c>
      <c r="I11" s="1"/>
    </row>
    <row r="12" spans="1:9">
      <c r="A12" s="10" t="s">
        <v>19</v>
      </c>
      <c r="B12" s="8">
        <v>0.27060000000000001</v>
      </c>
      <c r="C12" s="8">
        <v>0.97309999999999997</v>
      </c>
      <c r="D12" s="8">
        <v>0.1208</v>
      </c>
      <c r="E12" s="9">
        <f t="shared" ref="E12:E13" si="2">$B$5/B12</f>
        <v>40.650406504065039</v>
      </c>
      <c r="F12" s="9">
        <f t="shared" si="0"/>
        <v>91.059602649006621</v>
      </c>
      <c r="G12" s="9">
        <f t="shared" si="1"/>
        <v>56.122462864553086</v>
      </c>
      <c r="I12" s="1"/>
    </row>
    <row r="13" spans="1:9">
      <c r="A13" s="10" t="s">
        <v>20</v>
      </c>
      <c r="B13" s="8">
        <v>0.2611</v>
      </c>
      <c r="C13" s="8">
        <v>0.9536</v>
      </c>
      <c r="D13" s="8">
        <v>0.1202</v>
      </c>
      <c r="E13" s="9">
        <f t="shared" si="2"/>
        <v>42.129452317119878</v>
      </c>
      <c r="F13" s="9">
        <f t="shared" si="0"/>
        <v>91.514143094841927</v>
      </c>
      <c r="G13" s="9">
        <f t="shared" si="1"/>
        <v>55.918802896135475</v>
      </c>
      <c r="I13" s="1"/>
    </row>
    <row r="15" spans="1:9" ht="18.45">
      <c r="D15" s="21" t="s">
        <v>15</v>
      </c>
      <c r="E15" s="21"/>
      <c r="F15" s="21"/>
      <c r="G15" s="12">
        <f>AVERAGE(G10:G13)</f>
        <v>56.174875689629211</v>
      </c>
    </row>
    <row r="16" spans="1:9" ht="18.45">
      <c r="E16" s="21" t="s">
        <v>16</v>
      </c>
      <c r="F16" s="21"/>
      <c r="G16" s="12">
        <f>STDEV(G10:G13)</f>
        <v>0.22798458244967637</v>
      </c>
    </row>
    <row r="18" spans="1:7">
      <c r="A18" s="4" t="s">
        <v>11</v>
      </c>
      <c r="B18" s="2" t="str">
        <f>B7</f>
        <v>Hanging mass (g)</v>
      </c>
      <c r="C18" s="9">
        <v>35</v>
      </c>
    </row>
    <row r="20" spans="1:7" ht="17.850000000000001">
      <c r="B20" s="7" t="s">
        <v>5</v>
      </c>
      <c r="C20" s="7" t="s">
        <v>6</v>
      </c>
      <c r="D20" s="7" t="s">
        <v>7</v>
      </c>
      <c r="E20" s="7" t="s">
        <v>8</v>
      </c>
      <c r="F20" s="7" t="s">
        <v>9</v>
      </c>
      <c r="G20" s="7" t="s">
        <v>10</v>
      </c>
    </row>
    <row r="21" spans="1:7">
      <c r="A21" s="10" t="s">
        <v>17</v>
      </c>
      <c r="B21" s="11">
        <v>0.2445</v>
      </c>
      <c r="C21" s="8">
        <v>0.88749999999999996</v>
      </c>
      <c r="D21" s="8">
        <v>0.111</v>
      </c>
      <c r="E21" s="9">
        <f>$B$5/B21</f>
        <v>44.989775051124745</v>
      </c>
      <c r="F21" s="9">
        <f>$B$5/D21</f>
        <v>99.099099099099092</v>
      </c>
      <c r="G21" s="9">
        <f>(F21-E21)/(C21-(B21/2)+(D21/2))</f>
        <v>65.926681752024791</v>
      </c>
    </row>
    <row r="22" spans="1:7">
      <c r="A22" s="10" t="s">
        <v>18</v>
      </c>
      <c r="B22" s="11">
        <v>0.2525</v>
      </c>
      <c r="C22" s="8">
        <v>0.90259999999999996</v>
      </c>
      <c r="D22" s="8">
        <v>0.1115</v>
      </c>
      <c r="E22" s="9">
        <f t="shared" ref="E22:E24" si="3">$B$5/B22</f>
        <v>43.564356435643568</v>
      </c>
      <c r="F22" s="9">
        <f t="shared" ref="F22:F24" si="4">$B$5/D22</f>
        <v>98.654708520179369</v>
      </c>
      <c r="G22" s="9">
        <f t="shared" ref="G22:G24" si="5">(F22-E22)/(C22-(B22/2)+(D22/2))</f>
        <v>66.206407985261151</v>
      </c>
    </row>
    <row r="23" spans="1:7">
      <c r="A23" s="10" t="s">
        <v>19</v>
      </c>
      <c r="B23" s="11">
        <v>0.24249999999999999</v>
      </c>
      <c r="C23" s="8">
        <v>0.8841</v>
      </c>
      <c r="D23" s="8">
        <v>0.1109</v>
      </c>
      <c r="E23" s="9">
        <f t="shared" si="3"/>
        <v>45.360824742268044</v>
      </c>
      <c r="F23" s="9">
        <f t="shared" si="4"/>
        <v>99.188458070333638</v>
      </c>
      <c r="G23" s="9">
        <f t="shared" si="5"/>
        <v>65.779828092466815</v>
      </c>
    </row>
    <row r="24" spans="1:7">
      <c r="A24" s="10" t="s">
        <v>20</v>
      </c>
      <c r="B24" s="11">
        <v>0.25619999999999998</v>
      </c>
      <c r="C24" s="8">
        <v>0.91149999999999998</v>
      </c>
      <c r="D24" s="8">
        <v>0.112</v>
      </c>
      <c r="E24" s="9">
        <f t="shared" si="3"/>
        <v>42.935206869633099</v>
      </c>
      <c r="F24" s="9">
        <f t="shared" si="4"/>
        <v>98.214285714285708</v>
      </c>
      <c r="G24" s="9">
        <f t="shared" si="5"/>
        <v>65.855466815168697</v>
      </c>
    </row>
    <row r="26" spans="1:7" ht="18.45">
      <c r="D26" s="21" t="s">
        <v>15</v>
      </c>
      <c r="E26" s="21"/>
      <c r="F26" s="21"/>
      <c r="G26" s="12">
        <f>AVERAGE(G21:G24)</f>
        <v>65.942096161230367</v>
      </c>
    </row>
    <row r="27" spans="1:7" ht="18.45">
      <c r="E27" s="21" t="s">
        <v>16</v>
      </c>
      <c r="F27" s="21"/>
      <c r="G27" s="12">
        <f>STDEV(G21:G24)</f>
        <v>0.18613070145551194</v>
      </c>
    </row>
    <row r="29" spans="1:7">
      <c r="A29" s="4" t="s">
        <v>12</v>
      </c>
      <c r="B29" s="2" t="str">
        <f>B18</f>
        <v>Hanging mass (g)</v>
      </c>
      <c r="C29" s="9">
        <v>40</v>
      </c>
    </row>
    <row r="31" spans="1:7" ht="17.850000000000001">
      <c r="B31" s="7" t="s">
        <v>5</v>
      </c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</row>
    <row r="32" spans="1:7">
      <c r="A32" s="10" t="s">
        <v>17</v>
      </c>
      <c r="B32" s="8">
        <v>0.22639999999999999</v>
      </c>
      <c r="C32" s="8">
        <v>0.82430000000000003</v>
      </c>
      <c r="D32" s="8">
        <v>0.10349999999999999</v>
      </c>
      <c r="E32" s="9">
        <f>$B$5/B32</f>
        <v>48.586572438162548</v>
      </c>
      <c r="F32" s="9">
        <f>$B$5/D32</f>
        <v>106.28019323671498</v>
      </c>
      <c r="G32" s="9">
        <f>(F32-E32)/(C32-(B32/2)+(D32/2))</f>
        <v>75.629050007933969</v>
      </c>
    </row>
    <row r="33" spans="1:7">
      <c r="A33" s="10" t="s">
        <v>18</v>
      </c>
      <c r="B33" s="8">
        <v>0.25900000000000001</v>
      </c>
      <c r="C33" s="8">
        <v>0.88700000000000001</v>
      </c>
      <c r="D33" s="8">
        <v>0.10589999999999999</v>
      </c>
      <c r="E33" s="9">
        <f t="shared" ref="E33:E35" si="6">$B$5/B33</f>
        <v>42.471042471042473</v>
      </c>
      <c r="F33" s="9">
        <f t="shared" ref="F33:F35" si="7">$B$5/D33</f>
        <v>103.87157695939567</v>
      </c>
      <c r="G33" s="9">
        <f t="shared" ref="G33:G35" si="8">(F33-E33)/(C33-(B33/2)+(D33/2))</f>
        <v>75.761039531560471</v>
      </c>
    </row>
    <row r="34" spans="1:7">
      <c r="A34" s="10" t="s">
        <v>19</v>
      </c>
      <c r="B34" s="8">
        <v>0.23980000000000001</v>
      </c>
      <c r="C34" s="8">
        <v>0.85209999999999997</v>
      </c>
      <c r="D34" s="8">
        <v>0.1045</v>
      </c>
      <c r="E34" s="9">
        <f t="shared" si="6"/>
        <v>45.871559633027523</v>
      </c>
      <c r="F34" s="9">
        <f t="shared" si="7"/>
        <v>105.26315789473685</v>
      </c>
      <c r="G34" s="9">
        <f t="shared" si="8"/>
        <v>75.71113297432511</v>
      </c>
    </row>
    <row r="35" spans="1:7">
      <c r="A35" s="10" t="s">
        <v>20</v>
      </c>
      <c r="B35" s="8">
        <v>0.2248</v>
      </c>
      <c r="C35" s="8">
        <v>0.82430000000000003</v>
      </c>
      <c r="D35" s="8">
        <v>0.10390000000000001</v>
      </c>
      <c r="E35" s="9">
        <f t="shared" si="6"/>
        <v>48.932384341637011</v>
      </c>
      <c r="F35" s="9">
        <f t="shared" si="7"/>
        <v>105.87102983638113</v>
      </c>
      <c r="G35" s="9">
        <f t="shared" si="8"/>
        <v>74.541658041165292</v>
      </c>
    </row>
    <row r="37" spans="1:7" ht="18.45">
      <c r="D37" s="21" t="s">
        <v>15</v>
      </c>
      <c r="E37" s="21"/>
      <c r="F37" s="21"/>
      <c r="G37" s="12">
        <f>AVERAGE(G32:G35)</f>
        <v>75.410720138746214</v>
      </c>
    </row>
    <row r="38" spans="1:7" ht="18.45">
      <c r="F38" s="10" t="s">
        <v>16</v>
      </c>
      <c r="G38" s="12">
        <f>STDEV(G32:G35)</f>
        <v>0.58192451113914467</v>
      </c>
    </row>
    <row r="40" spans="1:7">
      <c r="A40" s="4" t="s">
        <v>13</v>
      </c>
      <c r="B40" s="2" t="str">
        <f>B29</f>
        <v>Hanging mass (g)</v>
      </c>
      <c r="C40">
        <v>45</v>
      </c>
    </row>
    <row r="42" spans="1:7" ht="17.850000000000001">
      <c r="B42" s="7" t="s">
        <v>5</v>
      </c>
      <c r="C42" s="7" t="s">
        <v>6</v>
      </c>
      <c r="D42" s="7" t="s">
        <v>7</v>
      </c>
      <c r="E42" s="7" t="s">
        <v>8</v>
      </c>
      <c r="F42" s="7" t="s">
        <v>9</v>
      </c>
      <c r="G42" s="7" t="s">
        <v>10</v>
      </c>
    </row>
    <row r="43" spans="1:7">
      <c r="A43" s="10" t="s">
        <v>17</v>
      </c>
      <c r="B43" s="8">
        <v>0.2112</v>
      </c>
      <c r="C43" s="8">
        <v>0.77229999999999999</v>
      </c>
      <c r="D43" s="8">
        <v>9.7100000000000006E-2</v>
      </c>
      <c r="E43" s="9">
        <f>$B$5/B43</f>
        <v>52.083333333333336</v>
      </c>
      <c r="F43" s="9">
        <f>$B$5/D43</f>
        <v>113.2852729145211</v>
      </c>
      <c r="G43" s="9">
        <f>(F43-E43)/(C43-(B43/2)+(D43/2))</f>
        <v>85.567199694075882</v>
      </c>
    </row>
    <row r="44" spans="1:7">
      <c r="A44" s="10" t="s">
        <v>18</v>
      </c>
      <c r="B44" s="8">
        <v>0.21640000000000001</v>
      </c>
      <c r="C44" s="8">
        <v>0.78300000000000003</v>
      </c>
      <c r="D44" s="8">
        <v>9.7500000000000003E-2</v>
      </c>
      <c r="E44" s="9">
        <f t="shared" ref="E44:E46" si="9">$B$5/B44</f>
        <v>50.831792975970423</v>
      </c>
      <c r="F44" s="9">
        <f t="shared" ref="F44:F46" si="10">$B$5/D44</f>
        <v>112.82051282051282</v>
      </c>
      <c r="G44" s="9">
        <f t="shared" ref="G44:G46" si="11">(F44-E44)/(C44-(B44/2)+(D44/2))</f>
        <v>85.673028601399196</v>
      </c>
    </row>
    <row r="45" spans="1:7">
      <c r="A45" s="10" t="s">
        <v>19</v>
      </c>
      <c r="B45" s="8">
        <v>0.1986</v>
      </c>
      <c r="C45" s="8">
        <v>0.747</v>
      </c>
      <c r="D45" s="8">
        <v>9.6299999999999997E-2</v>
      </c>
      <c r="E45" s="9">
        <f t="shared" si="9"/>
        <v>55.387713997985898</v>
      </c>
      <c r="F45" s="9">
        <f t="shared" si="10"/>
        <v>114.22637590861891</v>
      </c>
      <c r="G45" s="9">
        <f t="shared" si="11"/>
        <v>84.556530733107721</v>
      </c>
    </row>
    <row r="46" spans="1:7">
      <c r="A46" s="10" t="s">
        <v>20</v>
      </c>
      <c r="B46" s="8">
        <v>0.2084</v>
      </c>
      <c r="C46" s="8">
        <v>0.76659999999999995</v>
      </c>
      <c r="D46" s="8">
        <v>9.6799999999999997E-2</v>
      </c>
      <c r="E46" s="9">
        <f t="shared" si="9"/>
        <v>52.783109404990405</v>
      </c>
      <c r="F46" s="9">
        <f t="shared" si="10"/>
        <v>113.63636363636364</v>
      </c>
      <c r="G46" s="9">
        <f t="shared" si="11"/>
        <v>85.612344163440113</v>
      </c>
    </row>
    <row r="48" spans="1:7" ht="18.45">
      <c r="D48" s="21" t="s">
        <v>15</v>
      </c>
      <c r="E48" s="21"/>
      <c r="F48" s="21"/>
      <c r="G48" s="12">
        <f>AVERAGE(G43:G46)</f>
        <v>85.352275798005735</v>
      </c>
    </row>
    <row r="49" spans="1:9" ht="18.45">
      <c r="E49" s="21" t="s">
        <v>16</v>
      </c>
      <c r="F49" s="21"/>
      <c r="G49" s="12">
        <f>STDEV(G43:G46)</f>
        <v>0.5322657246764344</v>
      </c>
      <c r="I49" s="20"/>
    </row>
    <row r="51" spans="1:9">
      <c r="A51" s="4" t="s">
        <v>14</v>
      </c>
      <c r="B51" s="2" t="str">
        <f>B40</f>
        <v>Hanging mass (g)</v>
      </c>
      <c r="C51">
        <v>50</v>
      </c>
    </row>
    <row r="53" spans="1:9" ht="17.850000000000001">
      <c r="B53" s="7" t="s">
        <v>5</v>
      </c>
      <c r="C53" s="7" t="s">
        <v>6</v>
      </c>
      <c r="D53" s="7" t="s">
        <v>7</v>
      </c>
      <c r="E53" s="7" t="s">
        <v>8</v>
      </c>
      <c r="F53" s="7" t="s">
        <v>9</v>
      </c>
      <c r="G53" s="7" t="s">
        <v>10</v>
      </c>
    </row>
    <row r="54" spans="1:9">
      <c r="A54" s="10" t="s">
        <v>17</v>
      </c>
      <c r="B54" s="8">
        <v>0.20660000000000001</v>
      </c>
      <c r="C54" s="8">
        <v>0.745</v>
      </c>
      <c r="D54" s="8">
        <v>9.2399999999999996E-2</v>
      </c>
      <c r="E54" s="9">
        <f>$B$5/B54</f>
        <v>53.242981606969991</v>
      </c>
      <c r="F54" s="9">
        <f>$B$5/D54</f>
        <v>119.04761904761905</v>
      </c>
      <c r="G54" s="9">
        <f>(F54-E54)/(C54-B54/2+D54/2)</f>
        <v>95.660179445630277</v>
      </c>
    </row>
    <row r="55" spans="1:9">
      <c r="A55" s="10" t="s">
        <v>18</v>
      </c>
      <c r="B55" s="8">
        <v>0.22270000000000001</v>
      </c>
      <c r="C55" s="8">
        <v>0.77639999999999998</v>
      </c>
      <c r="D55" s="8">
        <v>9.4399999999999998E-2</v>
      </c>
      <c r="E55" s="9">
        <f t="shared" ref="E55:E57" si="12">$B$5/B55</f>
        <v>49.39380332285586</v>
      </c>
      <c r="F55" s="9">
        <f t="shared" ref="F55:F57" si="13">$B$5/D55</f>
        <v>116.52542372881356</v>
      </c>
      <c r="G55" s="9">
        <f t="shared" ref="G55:G57" si="14">(F55-E55)/(C55-B55/2+D55/2)</f>
        <v>94.25288930285393</v>
      </c>
    </row>
    <row r="56" spans="1:9">
      <c r="A56" s="10" t="s">
        <v>19</v>
      </c>
      <c r="B56" s="8">
        <v>0.20150000000000001</v>
      </c>
      <c r="C56" s="8">
        <v>0.73729999999999996</v>
      </c>
      <c r="D56" s="8">
        <v>9.2700000000000005E-2</v>
      </c>
      <c r="E56" s="9">
        <f t="shared" si="12"/>
        <v>54.590570719602972</v>
      </c>
      <c r="F56" s="9">
        <f t="shared" si="13"/>
        <v>118.66235167206041</v>
      </c>
      <c r="G56" s="9">
        <f t="shared" si="14"/>
        <v>93.823079444219417</v>
      </c>
    </row>
    <row r="57" spans="1:9">
      <c r="A57" s="10" t="s">
        <v>20</v>
      </c>
      <c r="B57" s="8">
        <v>0.20250000000000001</v>
      </c>
      <c r="C57" s="8">
        <v>0.7369</v>
      </c>
      <c r="D57" s="8">
        <v>9.2100000000000001E-2</v>
      </c>
      <c r="E57" s="9">
        <f t="shared" si="12"/>
        <v>54.320987654320987</v>
      </c>
      <c r="F57" s="9">
        <f t="shared" si="13"/>
        <v>119.43539630836048</v>
      </c>
      <c r="G57" s="9">
        <f t="shared" si="14"/>
        <v>95.517689092033862</v>
      </c>
    </row>
    <row r="59" spans="1:9" ht="18.45">
      <c r="D59" s="21" t="s">
        <v>15</v>
      </c>
      <c r="E59" s="21"/>
      <c r="F59" s="21"/>
      <c r="G59" s="12">
        <f>AVERAGE(G54:G57)</f>
        <v>94.813459321184354</v>
      </c>
    </row>
    <row r="60" spans="1:9" ht="18.45">
      <c r="E60" s="22" t="s">
        <v>16</v>
      </c>
      <c r="F60" s="22"/>
      <c r="G60" s="12">
        <f>STDEV(G54:G57)</f>
        <v>0.9143240828503727</v>
      </c>
    </row>
    <row r="62" spans="1:9">
      <c r="A62" s="15"/>
      <c r="B62" s="14" t="s">
        <v>27</v>
      </c>
      <c r="C62" s="15"/>
    </row>
    <row r="63" spans="1:9" ht="17.850000000000001">
      <c r="A63" s="15"/>
      <c r="B63" s="17" t="str">
        <f>B51</f>
        <v>Hanging mass (g)</v>
      </c>
      <c r="C63" s="18" t="s">
        <v>10</v>
      </c>
    </row>
    <row r="64" spans="1:9">
      <c r="A64" s="16" t="s">
        <v>21</v>
      </c>
      <c r="B64" s="17">
        <f>C7</f>
        <v>30</v>
      </c>
      <c r="C64" s="17">
        <f>G15</f>
        <v>56.174875689629211</v>
      </c>
    </row>
    <row r="65" spans="1:5">
      <c r="A65" s="16" t="s">
        <v>22</v>
      </c>
      <c r="B65" s="17">
        <f>C18</f>
        <v>35</v>
      </c>
      <c r="C65" s="17">
        <f>G26</f>
        <v>65.942096161230367</v>
      </c>
    </row>
    <row r="66" spans="1:5">
      <c r="A66" s="16" t="s">
        <v>23</v>
      </c>
      <c r="B66" s="17">
        <f>C29</f>
        <v>40</v>
      </c>
      <c r="C66" s="17">
        <f>G37</f>
        <v>75.410720138746214</v>
      </c>
    </row>
    <row r="67" spans="1:5">
      <c r="A67" s="16" t="s">
        <v>24</v>
      </c>
      <c r="B67" s="17">
        <f>C40</f>
        <v>45</v>
      </c>
      <c r="C67" s="17">
        <f>G48</f>
        <v>85.352275798005735</v>
      </c>
    </row>
    <row r="68" spans="1:5">
      <c r="A68" s="16" t="s">
        <v>25</v>
      </c>
      <c r="B68" s="17">
        <f>C51</f>
        <v>50</v>
      </c>
      <c r="C68" s="17">
        <f>G59</f>
        <v>94.813459321184354</v>
      </c>
    </row>
    <row r="78" spans="1:5" ht="16.7" thickBot="1">
      <c r="B78" s="13" t="s">
        <v>31</v>
      </c>
    </row>
    <row r="79" spans="1:5">
      <c r="A79" s="23"/>
      <c r="B79" s="24" t="s">
        <v>30</v>
      </c>
      <c r="C79" s="24"/>
      <c r="D79" s="24"/>
      <c r="E79" s="25"/>
    </row>
    <row r="80" spans="1:5">
      <c r="A80" s="26"/>
      <c r="B80" s="17" t="str">
        <f>B63</f>
        <v>Hanging mass (g)</v>
      </c>
      <c r="C80" s="15" t="s">
        <v>29</v>
      </c>
      <c r="D80" s="15" t="s">
        <v>28</v>
      </c>
      <c r="E80" s="27" t="str">
        <f>C63</f>
        <v>a (cm/s2)</v>
      </c>
    </row>
    <row r="81" spans="1:5">
      <c r="A81" s="26" t="str">
        <f>A64</f>
        <v>Trial 1:</v>
      </c>
      <c r="B81" s="17">
        <f>B64</f>
        <v>30</v>
      </c>
      <c r="C81" s="17">
        <v>980.6</v>
      </c>
      <c r="D81" s="17">
        <f>$B$4</f>
        <v>486.4</v>
      </c>
      <c r="E81" s="28">
        <f>(C81*B81)/D81</f>
        <v>60.481085526315795</v>
      </c>
    </row>
    <row r="82" spans="1:5">
      <c r="A82" s="26" t="str">
        <f t="shared" ref="A82:A85" si="15">A65</f>
        <v>Trial 2:</v>
      </c>
      <c r="B82" s="17">
        <f t="shared" ref="B82:B85" si="16">B65</f>
        <v>35</v>
      </c>
      <c r="C82" s="17">
        <v>980.6</v>
      </c>
      <c r="D82" s="17">
        <f t="shared" ref="D82:D85" si="17">$B$4</f>
        <v>486.4</v>
      </c>
      <c r="E82" s="28">
        <f t="shared" ref="E82:E85" si="18">(C82*B82)/D82</f>
        <v>70.561266447368425</v>
      </c>
    </row>
    <row r="83" spans="1:5">
      <c r="A83" s="26" t="str">
        <f t="shared" si="15"/>
        <v>Trial 3:</v>
      </c>
      <c r="B83" s="17">
        <f t="shared" si="16"/>
        <v>40</v>
      </c>
      <c r="C83" s="17">
        <v>980.6</v>
      </c>
      <c r="D83" s="17">
        <f t="shared" si="17"/>
        <v>486.4</v>
      </c>
      <c r="E83" s="28">
        <f t="shared" si="18"/>
        <v>80.641447368421055</v>
      </c>
    </row>
    <row r="84" spans="1:5">
      <c r="A84" s="26" t="str">
        <f t="shared" si="15"/>
        <v>Trial 4:</v>
      </c>
      <c r="B84" s="17">
        <f t="shared" si="16"/>
        <v>45</v>
      </c>
      <c r="C84" s="17">
        <v>980.6</v>
      </c>
      <c r="D84" s="17">
        <f t="shared" si="17"/>
        <v>486.4</v>
      </c>
      <c r="E84" s="28">
        <f t="shared" si="18"/>
        <v>90.721628289473685</v>
      </c>
    </row>
    <row r="85" spans="1:5" ht="16.7" thickBot="1">
      <c r="A85" s="29" t="str">
        <f t="shared" si="15"/>
        <v>Trial 5:</v>
      </c>
      <c r="B85" s="30">
        <f t="shared" si="16"/>
        <v>50</v>
      </c>
      <c r="C85" s="30">
        <v>980.6</v>
      </c>
      <c r="D85" s="30">
        <f t="shared" si="17"/>
        <v>486.4</v>
      </c>
      <c r="E85" s="31">
        <f t="shared" si="18"/>
        <v>100.80180921052632</v>
      </c>
    </row>
    <row r="88" spans="1:5" ht="16.7" thickBot="1"/>
    <row r="89" spans="1:5" ht="16.7" thickBot="1">
      <c r="B89" s="32" t="s">
        <v>32</v>
      </c>
      <c r="C89" s="33">
        <f>((1.9337-2.016)/2.016)</f>
        <v>-4.082341269841272E-2</v>
      </c>
    </row>
    <row r="90" spans="1:5">
      <c r="B90" s="19"/>
    </row>
  </sheetData>
  <mergeCells count="9">
    <mergeCell ref="D15:F15"/>
    <mergeCell ref="D26:F26"/>
    <mergeCell ref="D37:F37"/>
    <mergeCell ref="D48:F48"/>
    <mergeCell ref="D59:F59"/>
    <mergeCell ref="E49:F49"/>
    <mergeCell ref="E60:F60"/>
    <mergeCell ref="E27:F27"/>
    <mergeCell ref="E16:F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Kern</dc:creator>
  <cp:lastModifiedBy>david jesus guijosa infante</cp:lastModifiedBy>
  <dcterms:created xsi:type="dcterms:W3CDTF">2020-08-30T22:19:33Z</dcterms:created>
  <dcterms:modified xsi:type="dcterms:W3CDTF">2020-09-21T23:15:59Z</dcterms:modified>
</cp:coreProperties>
</file>