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107" documentId="11_7C5055BF84DCCED36523F29B8631F45B3AF06663" xr6:coauthVersionLast="47" xr6:coauthVersionMax="47" xr10:uidLastSave="{F17B1D44-A8B0-4119-BBF4-34E563EEC122}"/>
  <bookViews>
    <workbookView xWindow="240" yWindow="105" windowWidth="14805" windowHeight="8010" xr2:uid="{00000000-000D-0000-FFFF-FFFF00000000}"/>
  </bookViews>
  <sheets>
    <sheet name="Tabelle1" sheetId="1" r:id="rId1"/>
    <sheet name="Kundenstamm" sheetId="2" r:id="rId2"/>
  </sheets>
  <externalReferences>
    <externalReference r:id="rId3"/>
  </externalReferences>
  <definedNames>
    <definedName name="_xlnm._FilterDatabase" localSheetId="0" hidden="1">Tabelle1!$A$1:$J$7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V2" i="1"/>
  <c r="S2" i="1"/>
  <c r="Q2" i="1"/>
  <c r="N2" i="1"/>
  <c r="J2" i="1"/>
  <c r="I2" i="1"/>
  <c r="V7" i="1"/>
  <c r="V3" i="1"/>
  <c r="V4" i="1"/>
  <c r="V5" i="1"/>
  <c r="V6" i="1"/>
  <c r="W3" i="1"/>
  <c r="W4" i="1"/>
  <c r="W5" i="1"/>
  <c r="W6" i="1"/>
  <c r="W7" i="1"/>
  <c r="T3" i="1"/>
  <c r="T4" i="1"/>
  <c r="T5" i="1"/>
  <c r="T6" i="1"/>
  <c r="T7" i="1"/>
  <c r="S3" i="1"/>
  <c r="S4" i="1"/>
  <c r="S5" i="1"/>
  <c r="S6" i="1"/>
  <c r="S7" i="1"/>
  <c r="T2" i="1"/>
  <c r="Q3" i="1"/>
  <c r="Q4" i="1"/>
  <c r="N3" i="1"/>
  <c r="N4" i="1"/>
  <c r="N5" i="1"/>
  <c r="N6" i="1"/>
  <c r="N7" i="1"/>
  <c r="J3" i="1"/>
  <c r="J4" i="1"/>
  <c r="J5" i="1"/>
  <c r="J6" i="1"/>
  <c r="J7" i="1"/>
  <c r="I6" i="1"/>
  <c r="I3" i="1"/>
  <c r="I4" i="1"/>
  <c r="I5" i="1"/>
  <c r="I7" i="1"/>
</calcChain>
</file>

<file path=xl/sharedStrings.xml><?xml version="1.0" encoding="utf-8"?>
<sst xmlns="http://schemas.openxmlformats.org/spreadsheetml/2006/main" count="72" uniqueCount="43">
  <si>
    <t>KundenID</t>
  </si>
  <si>
    <t>Kundentyp</t>
  </si>
  <si>
    <t>Risikoklasse</t>
  </si>
  <si>
    <t>Transaktionsdatum</t>
  </si>
  <si>
    <t>Transaktionsbetrag</t>
  </si>
  <si>
    <t>Waehrung</t>
  </si>
  <si>
    <t>Produkttyp</t>
  </si>
  <si>
    <t>Meldepflicht</t>
  </si>
  <si>
    <t>Betrag Validierung</t>
  </si>
  <si>
    <t>Datum Validierung</t>
  </si>
  <si>
    <t xml:space="preserve">Summe Meldepflichtige </t>
  </si>
  <si>
    <t>Risikoklassen</t>
  </si>
  <si>
    <t>Anzahl Kunden</t>
  </si>
  <si>
    <t>Sachbearbeiter</t>
  </si>
  <si>
    <t>Kundenname</t>
  </si>
  <si>
    <t>Sachbearbeiter X</t>
  </si>
  <si>
    <t>Kundennamen X</t>
  </si>
  <si>
    <t>Privatkunde</t>
  </si>
  <si>
    <t>A</t>
  </si>
  <si>
    <t>EUR</t>
  </si>
  <si>
    <t>Kredit</t>
  </si>
  <si>
    <t>Ja</t>
  </si>
  <si>
    <t>Geschäftskunde</t>
  </si>
  <si>
    <t>B</t>
  </si>
  <si>
    <t>USD</t>
  </si>
  <si>
    <t>Darlehen</t>
  </si>
  <si>
    <t>C</t>
  </si>
  <si>
    <t>Sparkonto</t>
  </si>
  <si>
    <t>Nein</t>
  </si>
  <si>
    <t>Anlage</t>
  </si>
  <si>
    <t>Derivat</t>
  </si>
  <si>
    <t>Girokonto</t>
  </si>
  <si>
    <t>Mustermann, Max</t>
  </si>
  <si>
    <t>Müller</t>
  </si>
  <si>
    <t>Beispiel GmbH</t>
  </si>
  <si>
    <t>Schmidt</t>
  </si>
  <si>
    <t>Meier, Anna</t>
  </si>
  <si>
    <t>Klein</t>
  </si>
  <si>
    <t>Fischer, Thomas</t>
  </si>
  <si>
    <t>Wagner</t>
  </si>
  <si>
    <t>Global Finance AG</t>
  </si>
  <si>
    <t>Schulze, Petra</t>
  </si>
  <si>
    <t>Neumann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</si>
</sst>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theme="1"/>
      <name val="Courier New"/>
      <charset val="1"/>
    </font>
    <font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14" fontId="0" fillId="0" borderId="0" xfId="0" applyNumberFormat="1"/>
    <xf numFmtId="0" fontId="2" fillId="0" borderId="1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2" fillId="0" borderId="8" xfId="0" applyFont="1" applyBorder="1" applyAlignment="1">
      <alignment readingOrder="1"/>
    </xf>
    <xf numFmtId="0" fontId="2" fillId="0" borderId="9" xfId="0" applyFont="1" applyBorder="1" applyAlignment="1">
      <alignment readingOrder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undenstam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undenstamm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"/>
  <sheetViews>
    <sheetView tabSelected="1" topLeftCell="F1" workbookViewId="0">
      <selection activeCell="V20" sqref="V20"/>
    </sheetView>
  </sheetViews>
  <sheetFormatPr defaultRowHeight="15"/>
  <cols>
    <col min="1" max="1" width="36.5703125" bestFit="1" customWidth="1"/>
    <col min="4" max="4" width="10.7109375" bestFit="1" customWidth="1"/>
    <col min="9" max="9" width="16.42578125" bestFit="1" customWidth="1"/>
    <col min="10" max="10" width="16.7109375" bestFit="1" customWidth="1"/>
    <col min="13" max="13" width="10.140625" bestFit="1" customWidth="1"/>
    <col min="14" max="14" width="21.42578125" bestFit="1" customWidth="1"/>
    <col min="16" max="16" width="12.5703125" bestFit="1" customWidth="1"/>
    <col min="17" max="17" width="13.5703125" bestFit="1" customWidth="1"/>
    <col min="19" max="19" width="14" bestFit="1" customWidth="1"/>
    <col min="20" max="20" width="12.28515625" bestFit="1" customWidth="1"/>
    <col min="22" max="22" width="15.42578125" bestFit="1" customWidth="1"/>
    <col min="23" max="23" width="14.85546875" bestFit="1" customWidth="1"/>
  </cols>
  <sheetData>
    <row r="1" spans="1:2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6</v>
      </c>
      <c r="N1" t="s">
        <v>10</v>
      </c>
      <c r="P1" t="s">
        <v>11</v>
      </c>
      <c r="Q1" t="s">
        <v>12</v>
      </c>
      <c r="S1" t="s">
        <v>13</v>
      </c>
      <c r="T1" t="s">
        <v>14</v>
      </c>
      <c r="V1" t="s">
        <v>15</v>
      </c>
      <c r="W1" t="s">
        <v>16</v>
      </c>
    </row>
    <row r="2" spans="1:23">
      <c r="A2" s="1">
        <v>1001</v>
      </c>
      <c r="B2" t="s">
        <v>17</v>
      </c>
      <c r="C2" t="s">
        <v>18</v>
      </c>
      <c r="D2" s="2">
        <v>45672</v>
      </c>
      <c r="E2">
        <v>15000</v>
      </c>
      <c r="F2" t="s">
        <v>19</v>
      </c>
      <c r="G2" t="s">
        <v>20</v>
      </c>
      <c r="H2" t="s">
        <v>21</v>
      </c>
      <c r="I2" t="b">
        <f>ISNUMBER(E2)</f>
        <v>1</v>
      </c>
      <c r="J2" t="b">
        <f>ISNUMBER(D2)</f>
        <v>1</v>
      </c>
      <c r="M2" t="s">
        <v>20</v>
      </c>
      <c r="N2">
        <f>SUMIFS(E:E,G:G,M2,H:H,"ja")</f>
        <v>15000</v>
      </c>
      <c r="P2" t="s">
        <v>18</v>
      </c>
      <c r="Q2">
        <f>COUNTIF(C:C,P2)</f>
        <v>3</v>
      </c>
      <c r="S2" t="str">
        <f>VLOOKUP(A2,Kundenstamm!A:C,3,FALSE)</f>
        <v>Müller</v>
      </c>
      <c r="T2" t="str">
        <f>VLOOKUP(A2,Kundenstamm!A:C,2,FALSE)</f>
        <v>Mustermann, Max</v>
      </c>
      <c r="V2" t="str">
        <f>_xlfn.XLOOKUP(A2,Kundenstamm!A:A,Kundenstamm!C:C,"Sachbearbeiter unbekannt")</f>
        <v>Müller</v>
      </c>
      <c r="W2" t="str">
        <f>_xlfn.XLOOKUP(A2,Kundenstamm!A:A,Kundenstamm!B:B,"Kunde nicht gefunden")</f>
        <v>Mustermann, Max</v>
      </c>
    </row>
    <row r="3" spans="1:23">
      <c r="A3" s="1">
        <v>1002</v>
      </c>
      <c r="B3" t="s">
        <v>22</v>
      </c>
      <c r="C3" t="s">
        <v>23</v>
      </c>
      <c r="D3" s="2">
        <v>45673</v>
      </c>
      <c r="E3">
        <v>50000</v>
      </c>
      <c r="F3" t="s">
        <v>24</v>
      </c>
      <c r="G3" t="s">
        <v>25</v>
      </c>
      <c r="H3" t="s">
        <v>21</v>
      </c>
      <c r="I3" t="b">
        <f t="shared" ref="I3:I7" si="0">ISNUMBER(E3)</f>
        <v>1</v>
      </c>
      <c r="J3" t="b">
        <f t="shared" ref="J3:J7" si="1">ISNUMBER(D3)</f>
        <v>1</v>
      </c>
      <c r="M3" t="s">
        <v>25</v>
      </c>
      <c r="N3">
        <f t="shared" ref="N3:N7" si="2">SUMIFS(E:E,G:G,M3,H:H,"ja")</f>
        <v>50000</v>
      </c>
      <c r="P3" t="s">
        <v>23</v>
      </c>
      <c r="Q3">
        <f t="shared" ref="Q3:Q4" si="3">COUNTIF(C:C,P3)</f>
        <v>2</v>
      </c>
      <c r="S3" t="str">
        <f>VLOOKUP(A3,Kundenstamm!A:C,3,FALSE)</f>
        <v>Schmidt</v>
      </c>
      <c r="T3" t="str">
        <f>VLOOKUP(A3,Kundenstamm!A:C,2,FALSE)</f>
        <v>Beispiel GmbH</v>
      </c>
      <c r="V3" t="str">
        <f>_xlfn.XLOOKUP(A3,Kundenstamm!A:A,Kundenstamm!C:C,"Sachbearbeiter unbekannt")</f>
        <v>Schmidt</v>
      </c>
      <c r="W3" t="str">
        <f>_xlfn.XLOOKUP(A3,Kundenstamm!A:A,Kundenstamm!B:B,"Kunde nicht gefunden")</f>
        <v>Beispiel GmbH</v>
      </c>
    </row>
    <row r="4" spans="1:23">
      <c r="A4" s="1">
        <v>1003</v>
      </c>
      <c r="B4" t="s">
        <v>17</v>
      </c>
      <c r="C4" t="s">
        <v>26</v>
      </c>
      <c r="D4" s="2">
        <v>45672</v>
      </c>
      <c r="E4">
        <v>2000</v>
      </c>
      <c r="F4" t="s">
        <v>19</v>
      </c>
      <c r="G4" t="s">
        <v>27</v>
      </c>
      <c r="H4" t="s">
        <v>28</v>
      </c>
      <c r="I4" t="b">
        <f t="shared" si="0"/>
        <v>1</v>
      </c>
      <c r="J4" t="b">
        <f t="shared" si="1"/>
        <v>1</v>
      </c>
      <c r="M4" t="s">
        <v>27</v>
      </c>
      <c r="N4">
        <f t="shared" si="2"/>
        <v>0</v>
      </c>
      <c r="P4" t="s">
        <v>26</v>
      </c>
      <c r="Q4">
        <f t="shared" si="3"/>
        <v>1</v>
      </c>
      <c r="S4" t="str">
        <f>VLOOKUP(A4,Kundenstamm!A:C,3,FALSE)</f>
        <v>Klein</v>
      </c>
      <c r="T4" t="str">
        <f>VLOOKUP(A4,Kundenstamm!A:C,2,FALSE)</f>
        <v>Meier, Anna</v>
      </c>
      <c r="V4" t="str">
        <f>_xlfn.XLOOKUP(A4,Kundenstamm!A:A,Kundenstamm!C:C,"Sachbearbeiter unbekannt")</f>
        <v>Klein</v>
      </c>
      <c r="W4" t="str">
        <f>_xlfn.XLOOKUP(A4,Kundenstamm!A:A,Kundenstamm!B:B,"Kunde nicht gefunden")</f>
        <v>Meier, Anna</v>
      </c>
    </row>
    <row r="5" spans="1:23">
      <c r="A5" s="1">
        <v>1004</v>
      </c>
      <c r="B5" t="s">
        <v>17</v>
      </c>
      <c r="C5" t="s">
        <v>18</v>
      </c>
      <c r="D5" s="2">
        <v>45674</v>
      </c>
      <c r="E5">
        <v>25000</v>
      </c>
      <c r="F5" t="s">
        <v>19</v>
      </c>
      <c r="G5" t="s">
        <v>29</v>
      </c>
      <c r="H5" t="s">
        <v>21</v>
      </c>
      <c r="I5" t="b">
        <f t="shared" si="0"/>
        <v>1</v>
      </c>
      <c r="J5" t="b">
        <f t="shared" si="1"/>
        <v>1</v>
      </c>
      <c r="M5" t="s">
        <v>29</v>
      </c>
      <c r="N5">
        <f t="shared" si="2"/>
        <v>25000</v>
      </c>
      <c r="S5" t="str">
        <f>VLOOKUP(A5,Kundenstamm!A:C,3,FALSE)</f>
        <v>Wagner</v>
      </c>
      <c r="T5" t="str">
        <f>VLOOKUP(A5,Kundenstamm!A:C,2,FALSE)</f>
        <v>Fischer, Thomas</v>
      </c>
      <c r="V5" t="str">
        <f>_xlfn.XLOOKUP(A5,Kundenstamm!A:A,Kundenstamm!C:C,"Sachbearbeiter unbekannt")</f>
        <v>Wagner</v>
      </c>
      <c r="W5" t="str">
        <f>_xlfn.XLOOKUP(A5,Kundenstamm!A:A,Kundenstamm!B:B,"Kunde nicht gefunden")</f>
        <v>Fischer, Thomas</v>
      </c>
    </row>
    <row r="6" spans="1:23">
      <c r="A6" s="1">
        <v>1005</v>
      </c>
      <c r="B6" t="s">
        <v>22</v>
      </c>
      <c r="C6" t="s">
        <v>18</v>
      </c>
      <c r="D6" s="2">
        <v>45675</v>
      </c>
      <c r="E6">
        <v>100000</v>
      </c>
      <c r="F6" t="s">
        <v>24</v>
      </c>
      <c r="G6" t="s">
        <v>30</v>
      </c>
      <c r="H6" t="s">
        <v>21</v>
      </c>
      <c r="I6" t="b">
        <f>ISNUMBER(E6)</f>
        <v>1</v>
      </c>
      <c r="J6" t="b">
        <f t="shared" si="1"/>
        <v>1</v>
      </c>
      <c r="M6" t="s">
        <v>30</v>
      </c>
      <c r="N6">
        <f t="shared" si="2"/>
        <v>100000</v>
      </c>
      <c r="S6" t="str">
        <f>VLOOKUP(A6,Kundenstamm!A:C,3,FALSE)</f>
        <v>Schmidt</v>
      </c>
      <c r="T6" t="str">
        <f>VLOOKUP(A6,Kundenstamm!A:C,2,FALSE)</f>
        <v>Global Finance AG</v>
      </c>
      <c r="V6" t="str">
        <f>_xlfn.XLOOKUP(A6,Kundenstamm!A:A,Kundenstamm!C:C,"Sachbearbeiter unbekannt")</f>
        <v>Schmidt</v>
      </c>
      <c r="W6" t="str">
        <f>_xlfn.XLOOKUP(A6,Kundenstamm!A:A,Kundenstamm!B:B,"Kunde nicht gefunden")</f>
        <v>Global Finance AG</v>
      </c>
    </row>
    <row r="7" spans="1:23">
      <c r="A7" s="1">
        <v>1006</v>
      </c>
      <c r="B7" t="s">
        <v>17</v>
      </c>
      <c r="C7" t="s">
        <v>23</v>
      </c>
      <c r="D7" s="2">
        <v>45675</v>
      </c>
      <c r="E7">
        <v>500</v>
      </c>
      <c r="F7" t="s">
        <v>19</v>
      </c>
      <c r="G7" t="s">
        <v>31</v>
      </c>
      <c r="H7" t="s">
        <v>28</v>
      </c>
      <c r="I7" t="b">
        <f t="shared" si="0"/>
        <v>1</v>
      </c>
      <c r="J7" t="b">
        <f t="shared" si="1"/>
        <v>1</v>
      </c>
      <c r="M7" t="s">
        <v>31</v>
      </c>
      <c r="N7">
        <f t="shared" si="2"/>
        <v>0</v>
      </c>
      <c r="S7" t="str">
        <f>VLOOKUP(A7,Kundenstamm!A:C,3,FALSE)</f>
        <v>Neumann</v>
      </c>
      <c r="T7" t="str">
        <f>VLOOKUP(A7,Kundenstamm!A:C,2,FALSE)</f>
        <v>Schulze, Petra</v>
      </c>
      <c r="V7" t="str">
        <f>_xlfn.XLOOKUP(A7,Kundenstamm!A:A,Kundenstamm!C:C,"Sachbearbeiter unbekannt")</f>
        <v>Neumann</v>
      </c>
      <c r="W7" t="str">
        <f>_xlfn.XLOOKUP(A7,Kundenstamm!A:A,Kundenstamm!B:B,"Kunde nicht gefunden")</f>
        <v>Schulze, Petra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48FF0-B331-42BE-B6E0-9D72EEF7F065}">
  <dimension ref="A1:C8"/>
  <sheetViews>
    <sheetView workbookViewId="0">
      <selection activeCell="F7" sqref="F7"/>
    </sheetView>
  </sheetViews>
  <sheetFormatPr defaultRowHeight="15"/>
  <cols>
    <col min="2" max="2" width="16.5703125" bestFit="1" customWidth="1"/>
    <col min="3" max="3" width="13.42578125" bestFit="1" customWidth="1"/>
  </cols>
  <sheetData>
    <row r="1" spans="1:3">
      <c r="A1" s="3" t="s">
        <v>0</v>
      </c>
      <c r="B1" s="4" t="s">
        <v>14</v>
      </c>
      <c r="C1" s="5" t="s">
        <v>13</v>
      </c>
    </row>
    <row r="2" spans="1:3">
      <c r="A2" s="6">
        <v>1001</v>
      </c>
      <c r="B2" s="7" t="s">
        <v>32</v>
      </c>
      <c r="C2" s="8" t="s">
        <v>33</v>
      </c>
    </row>
    <row r="3" spans="1:3">
      <c r="A3" s="6">
        <v>1002</v>
      </c>
      <c r="B3" s="7" t="s">
        <v>34</v>
      </c>
      <c r="C3" s="8" t="s">
        <v>35</v>
      </c>
    </row>
    <row r="4" spans="1:3">
      <c r="A4" s="6">
        <v>1003</v>
      </c>
      <c r="B4" s="7" t="s">
        <v>36</v>
      </c>
      <c r="C4" s="8" t="s">
        <v>37</v>
      </c>
    </row>
    <row r="5" spans="1:3">
      <c r="A5" s="6">
        <v>1004</v>
      </c>
      <c r="B5" s="7" t="s">
        <v>38</v>
      </c>
      <c r="C5" s="8" t="s">
        <v>39</v>
      </c>
    </row>
    <row r="6" spans="1:3">
      <c r="A6" s="6">
        <v>1005</v>
      </c>
      <c r="B6" s="7" t="s">
        <v>40</v>
      </c>
      <c r="C6" s="8" t="s">
        <v>35</v>
      </c>
    </row>
    <row r="7" spans="1:3">
      <c r="A7" s="6">
        <v>1006</v>
      </c>
      <c r="B7" s="7" t="s">
        <v>41</v>
      </c>
      <c r="C7" s="8" t="s">
        <v>42</v>
      </c>
    </row>
    <row r="8" spans="1:3">
      <c r="A8" s="9"/>
      <c r="B8" s="10"/>
      <c r="C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Plistiev</cp:lastModifiedBy>
  <cp:revision/>
  <dcterms:created xsi:type="dcterms:W3CDTF">2025-08-04T13:35:13Z</dcterms:created>
  <dcterms:modified xsi:type="dcterms:W3CDTF">2025-08-04T14:20:04Z</dcterms:modified>
  <cp:category/>
  <cp:contentStatus/>
</cp:coreProperties>
</file>