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VIN\CLT TOOLBOX\javascript-test\excel\"/>
    </mc:Choice>
  </mc:AlternateContent>
  <xr:revisionPtr revIDLastSave="0" documentId="13_ncr:1_{660CDDF4-9260-4343-9E6B-B2C44ADC181C}" xr6:coauthVersionLast="47" xr6:coauthVersionMax="47" xr10:uidLastSave="{00000000-0000-0000-0000-000000000000}"/>
  <bookViews>
    <workbookView xWindow="-120" yWindow="-120" windowWidth="20730" windowHeight="11040" activeTab="1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84" i="3"/>
  <c r="E89" i="3"/>
  <c r="E90" i="3" s="1"/>
  <c r="E91" i="3" s="1"/>
  <c r="E92" i="3" s="1"/>
  <c r="E93" i="3" s="1"/>
  <c r="E94" i="3" s="1"/>
  <c r="E95" i="3" s="1"/>
  <c r="E96" i="3" s="1"/>
  <c r="E85" i="3"/>
  <c r="E86" i="3" s="1"/>
  <c r="E87" i="3" s="1"/>
  <c r="E88" i="3" s="1"/>
  <c r="E84" i="3"/>
  <c r="F49" i="3"/>
  <c r="E50" i="3"/>
  <c r="B9" i="2"/>
  <c r="B9" i="3"/>
  <c r="I11" i="3"/>
  <c r="D34" i="3"/>
  <c r="E38" i="3"/>
  <c r="E49" i="3"/>
  <c r="E83" i="3"/>
  <c r="F83" i="3"/>
  <c r="D125" i="3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 s="1"/>
  <c r="D126" i="3" l="1"/>
  <c r="E126" i="3" s="1"/>
  <c r="D100" i="2"/>
  <c r="E51" i="3"/>
  <c r="E144" i="3"/>
  <c r="E37" i="3"/>
  <c r="E142" i="3" s="1"/>
  <c r="E147" i="3"/>
  <c r="E125" i="3"/>
  <c r="E48" i="2"/>
  <c r="D70" i="2"/>
  <c r="E139" i="3" l="1"/>
  <c r="E140" i="3"/>
  <c r="E143" i="3"/>
  <c r="D101" i="2"/>
  <c r="E100" i="2"/>
  <c r="E145" i="3"/>
  <c r="E146" i="3"/>
  <c r="E141" i="3"/>
  <c r="E52" i="3"/>
  <c r="F85" i="3"/>
  <c r="D127" i="3"/>
  <c r="E127" i="3" s="1"/>
  <c r="F50" i="3"/>
  <c r="F48" i="2"/>
  <c r="E49" i="2"/>
  <c r="E70" i="2"/>
  <c r="D71" i="2"/>
  <c r="E101" i="2" l="1"/>
  <c r="D102" i="2"/>
  <c r="E53" i="3"/>
  <c r="F86" i="3"/>
  <c r="D128" i="3"/>
  <c r="E128" i="3" s="1"/>
  <c r="F51" i="3"/>
  <c r="E50" i="2"/>
  <c r="F49" i="2"/>
  <c r="E71" i="2"/>
  <c r="D72" i="2"/>
  <c r="E102" i="2" l="1"/>
  <c r="D103" i="2"/>
  <c r="E54" i="3"/>
  <c r="F53" i="3" s="1"/>
  <c r="D129" i="3"/>
  <c r="E129" i="3" s="1"/>
  <c r="F87" i="3"/>
  <c r="F52" i="3"/>
  <c r="E72" i="2"/>
  <c r="D73" i="2"/>
  <c r="F50" i="2"/>
  <c r="E51" i="2"/>
  <c r="E103" i="2" l="1"/>
  <c r="D104" i="2"/>
  <c r="D130" i="3"/>
  <c r="E130" i="3" s="1"/>
  <c r="F88" i="3"/>
  <c r="F54" i="3"/>
  <c r="E55" i="3"/>
  <c r="F51" i="2"/>
  <c r="E52" i="2"/>
  <c r="E73" i="2"/>
  <c r="D74" i="2"/>
  <c r="E104" i="2" l="1"/>
  <c r="D105" i="2"/>
  <c r="E56" i="3"/>
  <c r="F55" i="3" s="1"/>
  <c r="F89" i="3"/>
  <c r="D131" i="3"/>
  <c r="E131" i="3" s="1"/>
  <c r="E74" i="2"/>
  <c r="D75" i="2"/>
  <c r="F52" i="2"/>
  <c r="E53" i="2"/>
  <c r="D106" i="2" l="1"/>
  <c r="E105" i="2"/>
  <c r="F90" i="3"/>
  <c r="D132" i="3"/>
  <c r="E132" i="3" s="1"/>
  <c r="E57" i="3"/>
  <c r="F56" i="3" s="1"/>
  <c r="E54" i="2"/>
  <c r="F53" i="2"/>
  <c r="E75" i="2"/>
  <c r="D76" i="2"/>
  <c r="D107" i="2" l="1"/>
  <c r="E106" i="2"/>
  <c r="E58" i="3"/>
  <c r="F57" i="3" s="1"/>
  <c r="D133" i="3"/>
  <c r="E133" i="3" s="1"/>
  <c r="F91" i="3"/>
  <c r="F54" i="2"/>
  <c r="E55" i="2"/>
  <c r="E76" i="2"/>
  <c r="D77" i="2"/>
  <c r="D108" i="2" l="1"/>
  <c r="E108" i="2" s="1"/>
  <c r="E107" i="2"/>
  <c r="D134" i="3"/>
  <c r="E134" i="3" s="1"/>
  <c r="F92" i="3"/>
  <c r="E59" i="3"/>
  <c r="E77" i="2"/>
  <c r="D78" i="2"/>
  <c r="E78" i="2" s="1"/>
  <c r="E56" i="2"/>
  <c r="F56" i="2" s="1"/>
  <c r="F55" i="2"/>
  <c r="E60" i="3" l="1"/>
  <c r="F59" i="3" s="1"/>
  <c r="F58" i="3"/>
  <c r="D135" i="3"/>
  <c r="E135" i="3" s="1"/>
  <c r="F93" i="3"/>
  <c r="F94" i="3" l="1"/>
  <c r="D136" i="3"/>
  <c r="E136" i="3" s="1"/>
  <c r="E61" i="3"/>
  <c r="F61" i="3" s="1"/>
  <c r="D137" i="3" l="1"/>
  <c r="E137" i="3" s="1"/>
  <c r="F95" i="3"/>
  <c r="F60" i="3"/>
  <c r="D76" i="3" s="1"/>
  <c r="D138" i="3" l="1"/>
  <c r="E138" i="3" s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<sst xmlns="http://schemas.openxmlformats.org/spreadsheetml/2006/main" count="159" uniqueCount="71">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</sst>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-57.6</c:v>
                </c:pt>
                <c:pt idx="2">
                  <c:v>-102.4</c:v>
                </c:pt>
                <c:pt idx="3">
                  <c:v>-134.4</c:v>
                </c:pt>
                <c:pt idx="4">
                  <c:v>-153.6</c:v>
                </c:pt>
                <c:pt idx="5">
                  <c:v>-160</c:v>
                </c:pt>
                <c:pt idx="6">
                  <c:v>-153.60000000000002</c:v>
                </c:pt>
                <c:pt idx="7">
                  <c:v>-134.40000000000003</c:v>
                </c:pt>
                <c:pt idx="8">
                  <c:v>-102.40000000000002</c:v>
                </c:pt>
                <c:pt idx="9">
                  <c:v>-57.600000000000051</c:v>
                </c:pt>
                <c:pt idx="10">
                  <c:v>-7.1054273576010006E-14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-212.60190476190476</c:v>
                </c:pt>
                <c:pt idx="2">
                  <c:v>-402.23153439153435</c:v>
                </c:pt>
                <c:pt idx="3">
                  <c:v>-550.68444444444458</c:v>
                </c:pt>
                <c:pt idx="4">
                  <c:v>-644.95746031746035</c:v>
                </c:pt>
                <c:pt idx="5">
                  <c:v>-677.24867724867727</c:v>
                </c:pt>
                <c:pt idx="6">
                  <c:v>-644.95746031746023</c:v>
                </c:pt>
                <c:pt idx="7">
                  <c:v>-550.68444444444458</c:v>
                </c:pt>
                <c:pt idx="8">
                  <c:v>-402.23153439153452</c:v>
                </c:pt>
                <c:pt idx="9">
                  <c:v>-212.60190476190496</c:v>
                </c:pt>
                <c:pt idx="10">
                  <c:v>-2.4060706396109211E-13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38.780625000000001</c:v>
                </c:pt>
                <c:pt idx="1">
                  <c:v>12.806625</c:v>
                </c:pt>
                <c:pt idx="2">
                  <c:v>-13.167375</c:v>
                </c:pt>
                <c:pt idx="3">
                  <c:v>-39.141374999999996</c:v>
                </c:pt>
                <c:pt idx="4">
                  <c:v>-65.115375</c:v>
                </c:pt>
                <c:pt idx="5">
                  <c:v>-76.659374999999997</c:v>
                </c:pt>
                <c:pt idx="6">
                  <c:v>87.301500000000033</c:v>
                </c:pt>
                <c:pt idx="7">
                  <c:v>61.327500000000015</c:v>
                </c:pt>
                <c:pt idx="8">
                  <c:v>35.353500000000025</c:v>
                </c:pt>
                <c:pt idx="9">
                  <c:v>9.3795000000000073</c:v>
                </c:pt>
                <c:pt idx="10">
                  <c:v>-16.594500000000011</c:v>
                </c:pt>
                <c:pt idx="11">
                  <c:v>-42.568500000000029</c:v>
                </c:pt>
                <c:pt idx="12">
                  <c:v>-56.998499999999979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-23.21</c:v>
                </c:pt>
                <c:pt idx="2">
                  <c:v>-26.06</c:v>
                </c:pt>
                <c:pt idx="3">
                  <c:v>-23.05</c:v>
                </c:pt>
                <c:pt idx="4">
                  <c:v>0.49</c:v>
                </c:pt>
                <c:pt idx="5">
                  <c:v>47.4</c:v>
                </c:pt>
                <c:pt idx="6">
                  <c:v>75.760000000000005</c:v>
                </c:pt>
                <c:pt idx="7">
                  <c:v>8.8699999999999992</c:v>
                </c:pt>
                <c:pt idx="8">
                  <c:v>-34.630000000000003</c:v>
                </c:pt>
                <c:pt idx="9">
                  <c:v>-54.76</c:v>
                </c:pt>
                <c:pt idx="10">
                  <c:v>-56.29</c:v>
                </c:pt>
                <c:pt idx="11">
                  <c:v>-51.52</c:v>
                </c:pt>
                <c:pt idx="12">
                  <c:v>-24.89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-25.252843571428574</c:v>
                </c:pt>
                <c:pt idx="2">
                  <c:v>-30.205627093239436</c:v>
                </c:pt>
                <c:pt idx="3">
                  <c:v>-28.631868571428555</c:v>
                </c:pt>
                <c:pt idx="4">
                  <c:v>-10.30405071428569</c:v>
                </c:pt>
                <c:pt idx="5">
                  <c:v>5.5191314285714599</c:v>
                </c:pt>
                <c:pt idx="6">
                  <c:v>0</c:v>
                </c:pt>
                <c:pt idx="7">
                  <c:v>-79.276015000000086</c:v>
                </c:pt>
                <c:pt idx="8">
                  <c:v>-321.46466857142894</c:v>
                </c:pt>
                <c:pt idx="9">
                  <c:v>-833.59739357142962</c:v>
                </c:pt>
                <c:pt idx="10">
                  <c:v>-1109.4844216096221</c:v>
                </c:pt>
                <c:pt idx="11">
                  <c:v>-1746.7501257142876</c:v>
                </c:pt>
                <c:pt idx="12">
                  <c:v>-53.940714285715899</c:v>
                </c:pt>
                <c:pt idx="13">
                  <c:v>1.1549139070132421E-12</c:v>
                </c:pt>
                <c:pt idx="14">
                  <c:v>-2220.8457142857142</c:v>
                </c:pt>
                <c:pt idx="15">
                  <c:v>-2220.8457142857142</c:v>
                </c:pt>
                <c:pt idx="16">
                  <c:v>-2220.8457142857142</c:v>
                </c:pt>
                <c:pt idx="17">
                  <c:v>-2220.8457142857142</c:v>
                </c:pt>
                <c:pt idx="18">
                  <c:v>-2220.8457142857142</c:v>
                </c:pt>
                <c:pt idx="19">
                  <c:v>-2220.8457142857142</c:v>
                </c:pt>
                <c:pt idx="20">
                  <c:v>-2220.8457142857142</c:v>
                </c:pt>
                <c:pt idx="21">
                  <c:v>-2220.8457142857142</c:v>
                </c:pt>
                <c:pt idx="22">
                  <c:v>-2220.8457142857142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79</xdr:row>
      <xdr:rowOff>38100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248376</xdr:colOff>
      <xdr:row>44</xdr:row>
      <xdr:rowOff>46263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376" y="8428263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7</xdr:col>
      <xdr:colOff>54430</xdr:colOff>
      <xdr:row>74</xdr:row>
      <xdr:rowOff>79827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43930" y="1417682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85725</xdr:colOff>
      <xdr:row>146</xdr:row>
      <xdr:rowOff>9525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0563225" y="27822525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16</xdr:col>
      <xdr:colOff>57150</xdr:colOff>
      <xdr:row>148</xdr:row>
      <xdr:rowOff>133350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233150" y="28327350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22658</xdr:colOff>
      <xdr:row>68</xdr:row>
      <xdr:rowOff>172358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4191000" y="11774714"/>
          <a:ext cx="13992658" cy="13516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topLeftCell="A49" zoomScale="70" zoomScaleNormal="70" workbookViewId="0">
      <selection activeCell="E47" sqref="E47"/>
    </sheetView>
  </sheetViews>
  <sheetFormatPr defaultColWidth="14.44140625" defaultRowHeight="15" customHeight="1"/>
  <cols>
    <col min="1" max="4" width="5.44140625" style="1" customWidth="1"/>
    <col min="5" max="5" width="10" style="1" customWidth="1"/>
    <col min="6" max="28" width="5.44140625" style="1" customWidth="1"/>
    <col min="29" max="31" width="8.77734375" style="1" customWidth="1"/>
    <col min="32" max="16384" width="14.441406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>
      <c r="A5" s="14"/>
      <c r="B5" s="19">
        <v>20</v>
      </c>
      <c r="C5" s="14"/>
      <c r="D5" s="14"/>
      <c r="F5" s="14"/>
      <c r="G5" s="63">
        <v>8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/>
    <row r="11" spans="1:27" ht="14.25" customHeight="1"/>
    <row r="12" spans="1:27" ht="14.25" customHeight="1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/>
    <row r="14" spans="1:27" ht="14.25" customHeight="1"/>
    <row r="15" spans="1:27" ht="14.25" customHeight="1"/>
    <row r="16" spans="1:27" ht="14.25" customHeight="1"/>
    <row r="17" s="1" customFormat="1" ht="14.25" customHeight="1"/>
    <row r="18" s="1" customFormat="1" ht="14.25" customHeight="1"/>
    <row r="19" s="1" customFormat="1" ht="14.25" customHeight="1"/>
    <row r="20" s="1" customFormat="1" ht="17.25" customHeight="1"/>
    <row r="21" s="1" customFormat="1" ht="17.25" customHeight="1"/>
    <row r="22" s="1" customFormat="1" ht="17.25" customHeight="1"/>
    <row r="23" s="1" customFormat="1" ht="17.25" customHeight="1"/>
    <row r="24" s="1" customFormat="1" ht="17.25" customHeight="1"/>
    <row r="25" s="1" customFormat="1" ht="17.25" customHeight="1"/>
    <row r="26" s="1" customFormat="1" ht="14.25" customHeight="1"/>
    <row r="27" s="1" customFormat="1" ht="14.25" customHeight="1"/>
    <row r="28" s="1" customFormat="1" ht="17.25" customHeight="1"/>
    <row r="29" s="1" customFormat="1" ht="17.25" customHeight="1"/>
    <row r="30" s="1" customFormat="1" ht="14.25" customHeight="1"/>
    <row r="31" s="1" customFormat="1" ht="17.25" customHeight="1"/>
    <row r="32" s="1" customFormat="1" ht="17.25" customHeight="1"/>
    <row r="33" spans="3:23" ht="17.25" customHeight="1"/>
    <row r="34" spans="3:23" ht="17.25" customHeight="1">
      <c r="Q34" s="8"/>
      <c r="R34" s="8"/>
      <c r="S34" s="8"/>
      <c r="T34" s="8"/>
      <c r="U34" s="8"/>
      <c r="V34" s="8"/>
      <c r="W34" s="8"/>
    </row>
    <row r="35" spans="3:23" ht="17.25" customHeight="1">
      <c r="O35" s="8"/>
      <c r="Q35" s="8"/>
      <c r="R35" s="8"/>
      <c r="S35" s="8"/>
      <c r="T35" s="8"/>
      <c r="U35" s="8"/>
      <c r="V35" s="8"/>
      <c r="W35" s="8"/>
    </row>
    <row r="36" spans="3:23" ht="17.25" customHeight="1">
      <c r="Q36" s="8"/>
      <c r="R36" s="8"/>
      <c r="S36" s="8"/>
      <c r="T36" s="8"/>
      <c r="U36" s="8"/>
      <c r="V36" s="8"/>
      <c r="W36" s="8"/>
    </row>
    <row r="37" spans="3:23" ht="17.25" customHeight="1">
      <c r="Q37" s="8"/>
      <c r="R37" s="8"/>
      <c r="S37" s="8"/>
      <c r="T37" s="8"/>
      <c r="U37" s="8"/>
      <c r="V37" s="8"/>
      <c r="W37" s="8"/>
    </row>
    <row r="38" spans="3:23" ht="14.25" customHeight="1">
      <c r="Q38" s="8"/>
      <c r="R38" s="8"/>
      <c r="S38" s="8"/>
      <c r="T38" s="8"/>
      <c r="U38" s="8"/>
      <c r="V38" s="8"/>
      <c r="W38" s="8"/>
    </row>
    <row r="39" spans="3:23" ht="14.25" customHeight="1"/>
    <row r="40" spans="3:23" ht="17.25" customHeight="1"/>
    <row r="41" spans="3:23" ht="17.25" customHeight="1"/>
    <row r="42" spans="3:23" ht="17.25" customHeight="1"/>
    <row r="43" spans="3:23" ht="17.25" customHeight="1">
      <c r="C43" s="3" t="s">
        <v>25</v>
      </c>
    </row>
    <row r="44" spans="3:23" ht="17.25" customHeight="1">
      <c r="E44" s="7" t="s">
        <v>16</v>
      </c>
      <c r="F44" s="4" t="s">
        <v>24</v>
      </c>
    </row>
    <row r="45" spans="3:23" ht="17.25" customHeight="1">
      <c r="E45" s="7" t="s">
        <v>13</v>
      </c>
      <c r="F45" s="4" t="s">
        <v>23</v>
      </c>
    </row>
    <row r="46" spans="3:23" ht="14.25" customHeight="1">
      <c r="D46" s="1" t="s">
        <v>10</v>
      </c>
      <c r="E46" s="7">
        <v>0</v>
      </c>
      <c r="F46" s="7">
        <f t="shared" ref="F46:F56" si="0">$B$5*($G$5/2-E46)</f>
        <v>80</v>
      </c>
    </row>
    <row r="47" spans="3:23" ht="14.25" customHeight="1">
      <c r="D47" s="1" t="s">
        <v>9</v>
      </c>
      <c r="E47" s="7">
        <f t="shared" ref="E47:E56" si="1">E46+$G$5/10</f>
        <v>0.8</v>
      </c>
      <c r="F47" s="7">
        <f t="shared" si="0"/>
        <v>64</v>
      </c>
      <c r="H47" s="5"/>
    </row>
    <row r="48" spans="3:23" ht="18" customHeight="1">
      <c r="D48" s="1" t="s">
        <v>8</v>
      </c>
      <c r="E48" s="7">
        <f t="shared" si="1"/>
        <v>1.6</v>
      </c>
      <c r="F48" s="7">
        <f t="shared" si="0"/>
        <v>48</v>
      </c>
    </row>
    <row r="49" spans="3:6" ht="18" customHeight="1">
      <c r="D49" s="1" t="s">
        <v>7</v>
      </c>
      <c r="E49" s="7">
        <f t="shared" si="1"/>
        <v>2.4000000000000004</v>
      </c>
      <c r="F49" s="7">
        <f t="shared" si="0"/>
        <v>31.999999999999993</v>
      </c>
    </row>
    <row r="50" spans="3:6" ht="18" customHeight="1">
      <c r="D50" s="1" t="s">
        <v>6</v>
      </c>
      <c r="E50" s="7">
        <f t="shared" si="1"/>
        <v>3.2</v>
      </c>
      <c r="F50" s="7">
        <f t="shared" si="0"/>
        <v>15.999999999999996</v>
      </c>
    </row>
    <row r="51" spans="3:6" ht="18" customHeight="1">
      <c r="D51" s="1" t="s">
        <v>5</v>
      </c>
      <c r="E51" s="7">
        <f t="shared" si="1"/>
        <v>4</v>
      </c>
      <c r="F51" s="7">
        <f t="shared" si="0"/>
        <v>0</v>
      </c>
    </row>
    <row r="52" spans="3:6" ht="18" customHeight="1">
      <c r="D52" s="1" t="s">
        <v>4</v>
      </c>
      <c r="E52" s="7">
        <f t="shared" si="1"/>
        <v>4.8</v>
      </c>
      <c r="F52" s="7">
        <f t="shared" si="0"/>
        <v>-15.999999999999996</v>
      </c>
    </row>
    <row r="53" spans="3:6" ht="18" customHeight="1">
      <c r="D53" s="1" t="s">
        <v>3</v>
      </c>
      <c r="E53" s="7">
        <f t="shared" si="1"/>
        <v>5.6</v>
      </c>
      <c r="F53" s="7">
        <f t="shared" si="0"/>
        <v>-31.999999999999993</v>
      </c>
    </row>
    <row r="54" spans="3:6" ht="18" customHeight="1">
      <c r="D54" s="1" t="s">
        <v>2</v>
      </c>
      <c r="E54" s="7">
        <f t="shared" si="1"/>
        <v>6.3999999999999995</v>
      </c>
      <c r="F54" s="7">
        <f t="shared" si="0"/>
        <v>-47.999999999999986</v>
      </c>
    </row>
    <row r="55" spans="3:6" ht="18" customHeight="1">
      <c r="D55" s="1" t="s">
        <v>1</v>
      </c>
      <c r="E55" s="7">
        <f t="shared" si="1"/>
        <v>7.1999999999999993</v>
      </c>
      <c r="F55" s="7">
        <f t="shared" si="0"/>
        <v>-63.999999999999986</v>
      </c>
    </row>
    <row r="56" spans="3:6" ht="18" customHeight="1">
      <c r="D56" s="1" t="s">
        <v>0</v>
      </c>
      <c r="E56" s="7">
        <f t="shared" si="1"/>
        <v>7.9999999999999991</v>
      </c>
      <c r="F56" s="7">
        <f t="shared" si="0"/>
        <v>-79.999999999999986</v>
      </c>
    </row>
    <row r="57" spans="3:6" ht="18" customHeight="1"/>
    <row r="58" spans="3:6" ht="18" customHeight="1"/>
    <row r="59" spans="3:6" ht="18" customHeight="1">
      <c r="C59" s="3"/>
    </row>
    <row r="60" spans="3:6" ht="18" customHeight="1"/>
    <row r="61" spans="3:6" ht="18" customHeight="1"/>
    <row r="62" spans="3:6" ht="17.25" customHeight="1"/>
    <row r="63" spans="3:6" ht="18" customHeight="1"/>
    <row r="64" spans="3:6" ht="18" customHeight="1">
      <c r="C64" s="3" t="s">
        <v>22</v>
      </c>
    </row>
    <row r="65" spans="3:7" ht="18" customHeight="1"/>
    <row r="66" spans="3:7" ht="14.25" customHeight="1">
      <c r="D66" s="7" t="s">
        <v>16</v>
      </c>
      <c r="E66" s="7" t="s">
        <v>21</v>
      </c>
    </row>
    <row r="67" spans="3:7" ht="14.25" customHeight="1">
      <c r="D67" s="7" t="s">
        <v>13</v>
      </c>
      <c r="E67" s="7" t="s">
        <v>20</v>
      </c>
    </row>
    <row r="68" spans="3:7" ht="17.25" customHeight="1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>
      <c r="C69" s="1" t="s">
        <v>9</v>
      </c>
      <c r="D69" s="7">
        <f t="shared" ref="D69:D78" si="2">D68+$G$5/10</f>
        <v>0.8</v>
      </c>
      <c r="E69" s="7">
        <f t="shared" ref="E69:E78" si="3">$B$5*D69/2*($G$5-D69)*-1</f>
        <v>-57.6</v>
      </c>
      <c r="G69" s="6"/>
    </row>
    <row r="70" spans="3:7" ht="18" customHeight="1">
      <c r="C70" s="1" t="s">
        <v>8</v>
      </c>
      <c r="D70" s="7">
        <f t="shared" si="2"/>
        <v>1.6</v>
      </c>
      <c r="E70" s="7">
        <f t="shared" si="3"/>
        <v>-102.4</v>
      </c>
    </row>
    <row r="71" spans="3:7" ht="18" customHeight="1">
      <c r="C71" s="1" t="s">
        <v>7</v>
      </c>
      <c r="D71" s="7">
        <f t="shared" si="2"/>
        <v>2.4000000000000004</v>
      </c>
      <c r="E71" s="7">
        <f t="shared" si="3"/>
        <v>-134.4</v>
      </c>
    </row>
    <row r="72" spans="3:7" ht="18" customHeight="1">
      <c r="C72" s="1" t="s">
        <v>6</v>
      </c>
      <c r="D72" s="7">
        <f t="shared" si="2"/>
        <v>3.2</v>
      </c>
      <c r="E72" s="7">
        <f t="shared" si="3"/>
        <v>-153.6</v>
      </c>
    </row>
    <row r="73" spans="3:7" ht="18" customHeight="1">
      <c r="C73" s="1" t="s">
        <v>5</v>
      </c>
      <c r="D73" s="7">
        <f t="shared" si="2"/>
        <v>4</v>
      </c>
      <c r="E73" s="7">
        <f t="shared" si="3"/>
        <v>-160</v>
      </c>
    </row>
    <row r="74" spans="3:7" ht="17.25" customHeight="1">
      <c r="C74" s="1" t="s">
        <v>4</v>
      </c>
      <c r="D74" s="7">
        <f t="shared" si="2"/>
        <v>4.8</v>
      </c>
      <c r="E74" s="7">
        <f t="shared" si="3"/>
        <v>-153.60000000000002</v>
      </c>
    </row>
    <row r="75" spans="3:7" ht="18" customHeight="1">
      <c r="C75" s="1" t="s">
        <v>3</v>
      </c>
      <c r="D75" s="7">
        <f t="shared" si="2"/>
        <v>5.6</v>
      </c>
      <c r="E75" s="7">
        <f t="shared" si="3"/>
        <v>-134.40000000000003</v>
      </c>
    </row>
    <row r="76" spans="3:7" ht="14.25" customHeight="1">
      <c r="C76" s="1" t="s">
        <v>2</v>
      </c>
      <c r="D76" s="7">
        <f t="shared" si="2"/>
        <v>6.3999999999999995</v>
      </c>
      <c r="E76" s="7">
        <f t="shared" si="3"/>
        <v>-102.40000000000002</v>
      </c>
    </row>
    <row r="77" spans="3:7" ht="18" customHeight="1">
      <c r="C77" s="1" t="s">
        <v>1</v>
      </c>
      <c r="D77" s="7">
        <f t="shared" si="2"/>
        <v>7.1999999999999993</v>
      </c>
      <c r="E77" s="7">
        <f t="shared" si="3"/>
        <v>-57.600000000000051</v>
      </c>
    </row>
    <row r="78" spans="3:7" ht="18" customHeight="1">
      <c r="C78" s="1" t="s">
        <v>0</v>
      </c>
      <c r="D78" s="7">
        <f t="shared" si="2"/>
        <v>7.9999999999999991</v>
      </c>
      <c r="E78" s="7">
        <f t="shared" si="3"/>
        <v>-7.1054273576010006E-14</v>
      </c>
    </row>
    <row r="79" spans="3:7" ht="18" customHeight="1"/>
    <row r="80" spans="3:7" ht="18" customHeight="1"/>
    <row r="81" spans="3:7" ht="18" customHeight="1"/>
    <row r="82" spans="3:7" ht="17.25" customHeight="1">
      <c r="C82" s="3"/>
    </row>
    <row r="83" spans="3:7" ht="17.25" customHeight="1"/>
    <row r="84" spans="3:7" ht="17.25" customHeight="1"/>
    <row r="85" spans="3:7" ht="14.25" customHeight="1">
      <c r="C85" s="6"/>
      <c r="E85" s="6"/>
    </row>
    <row r="86" spans="3:7" ht="14.25" customHeight="1">
      <c r="C86" s="6"/>
      <c r="E86" s="6"/>
    </row>
    <row r="87" spans="3:7" ht="14.25" customHeight="1"/>
    <row r="88" spans="3:7" ht="14.25" customHeight="1"/>
    <row r="89" spans="3:7" ht="14.25" customHeight="1"/>
    <row r="90" spans="3:7" ht="14.25" customHeight="1"/>
    <row r="91" spans="3:7" ht="17.25" customHeight="1"/>
    <row r="92" spans="3:7" ht="14.25" customHeight="1">
      <c r="C92" s="3" t="s">
        <v>19</v>
      </c>
    </row>
    <row r="93" spans="3:7" ht="14.25" customHeight="1"/>
    <row r="94" spans="3:7" ht="14.25" customHeight="1">
      <c r="G94" s="5" t="s">
        <v>18</v>
      </c>
    </row>
    <row r="95" spans="3:7" ht="14.25" customHeight="1">
      <c r="G95" s="5" t="s">
        <v>17</v>
      </c>
    </row>
    <row r="96" spans="3:7" ht="17.25" customHeight="1">
      <c r="D96" s="4" t="s">
        <v>16</v>
      </c>
      <c r="E96" s="4" t="s">
        <v>15</v>
      </c>
      <c r="G96" s="5" t="s">
        <v>14</v>
      </c>
    </row>
    <row r="97" spans="1:28" ht="17.25" customHeight="1">
      <c r="D97" s="4" t="s">
        <v>13</v>
      </c>
      <c r="E97" s="4" t="s">
        <v>12</v>
      </c>
      <c r="G97" s="5" t="s">
        <v>11</v>
      </c>
    </row>
    <row r="98" spans="1:28" ht="14.25" customHeight="1">
      <c r="A98" s="2"/>
      <c r="B98" s="2"/>
      <c r="C98" s="1" t="s">
        <v>10</v>
      </c>
      <c r="D98" s="4">
        <v>0</v>
      </c>
      <c r="E98" s="4">
        <f t="shared" ref="E98:E108" si="4"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1" t="s">
        <v>9</v>
      </c>
      <c r="D99" s="4">
        <f t="shared" ref="D99:D108" si="5">D98+$G$5/10</f>
        <v>0.8</v>
      </c>
      <c r="E99" s="4">
        <f t="shared" si="4"/>
        <v>-212.60190476190476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1" t="s">
        <v>8</v>
      </c>
      <c r="D100" s="4">
        <f t="shared" si="5"/>
        <v>1.6</v>
      </c>
      <c r="E100" s="4">
        <f t="shared" si="4"/>
        <v>-402.23153439153435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1" t="s">
        <v>7</v>
      </c>
      <c r="D101" s="4">
        <f t="shared" si="5"/>
        <v>2.4000000000000004</v>
      </c>
      <c r="E101" s="4">
        <f t="shared" si="4"/>
        <v>-550.68444444444458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1" t="s">
        <v>6</v>
      </c>
      <c r="D102" s="4">
        <f t="shared" si="5"/>
        <v>3.2</v>
      </c>
      <c r="E102" s="4">
        <f t="shared" si="4"/>
        <v>-644.95746031746035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1" t="s">
        <v>5</v>
      </c>
      <c r="D103" s="4">
        <f t="shared" si="5"/>
        <v>4</v>
      </c>
      <c r="E103" s="4">
        <f t="shared" si="4"/>
        <v>-677.24867724867727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1" t="s">
        <v>4</v>
      </c>
      <c r="D104" s="4">
        <f t="shared" si="5"/>
        <v>4.8</v>
      </c>
      <c r="E104" s="4">
        <f t="shared" si="4"/>
        <v>-644.95746031746023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1" t="s">
        <v>3</v>
      </c>
      <c r="D105" s="4">
        <f t="shared" si="5"/>
        <v>5.6</v>
      </c>
      <c r="E105" s="4">
        <f t="shared" si="4"/>
        <v>-550.68444444444458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1" t="s">
        <v>2</v>
      </c>
      <c r="D106" s="4">
        <f t="shared" si="5"/>
        <v>6.3999999999999995</v>
      </c>
      <c r="E106" s="4">
        <f t="shared" si="4"/>
        <v>-402.23153439153452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1" t="s">
        <v>1</v>
      </c>
      <c r="D107" s="4">
        <f t="shared" si="5"/>
        <v>7.1999999999999993</v>
      </c>
      <c r="E107" s="4">
        <f t="shared" si="4"/>
        <v>-212.60190476190496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1" t="s">
        <v>0</v>
      </c>
      <c r="D108" s="4">
        <f t="shared" si="5"/>
        <v>7.9999999999999991</v>
      </c>
      <c r="E108" s="4">
        <f t="shared" si="4"/>
        <v>-2.4060706396109211E-13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/>
    <row r="310" spans="1:28" ht="14.25" customHeight="1"/>
    <row r="311" spans="1:28" ht="14.25" customHeight="1"/>
    <row r="312" spans="1:28" ht="14.25" customHeight="1"/>
    <row r="313" spans="1:28" ht="14.25" customHeight="1"/>
    <row r="314" spans="1:28" ht="14.25" customHeight="1"/>
    <row r="315" spans="1:28" ht="14.25" customHeight="1"/>
    <row r="316" spans="1:28" ht="14.25" customHeight="1"/>
    <row r="317" spans="1:28" ht="14.25" customHeight="1"/>
    <row r="318" spans="1:28" ht="14.25" customHeight="1"/>
    <row r="319" spans="1:28" ht="14.25" customHeight="1"/>
    <row r="320" spans="1:28" ht="14.25" customHeight="1"/>
    <row r="321" s="1" customFormat="1" ht="14.25" customHeight="1"/>
    <row r="322" s="1" customFormat="1" ht="14.25" customHeight="1"/>
    <row r="323" s="1" customFormat="1" ht="14.25" customHeight="1"/>
    <row r="324" s="1" customFormat="1" ht="14.25" customHeight="1"/>
    <row r="325" s="1" customFormat="1" ht="14.25" customHeight="1"/>
    <row r="326" s="1" customFormat="1" ht="14.25" customHeight="1"/>
    <row r="327" s="1" customFormat="1" ht="14.25" customHeight="1"/>
    <row r="328" s="1" customFormat="1" ht="14.25" customHeight="1"/>
    <row r="329" s="1" customFormat="1" ht="14.25" customHeight="1"/>
    <row r="330" s="1" customFormat="1" ht="14.25" customHeight="1"/>
    <row r="331" s="1" customFormat="1" ht="14.25" customHeight="1"/>
    <row r="332" s="1" customFormat="1" ht="14.25" customHeight="1"/>
    <row r="333" s="1" customFormat="1" ht="14.25" customHeight="1"/>
    <row r="334" s="1" customFormat="1" ht="14.25" customHeight="1"/>
    <row r="335" s="1" customFormat="1" ht="14.25" customHeight="1"/>
    <row r="336" s="1" customFormat="1" ht="14.25" customHeight="1"/>
    <row r="337" s="1" customFormat="1" ht="14.25" customHeight="1"/>
    <row r="338" s="1" customFormat="1" ht="14.25" customHeight="1"/>
    <row r="339" s="1" customFormat="1" ht="14.25" customHeight="1"/>
    <row r="340" s="1" customFormat="1" ht="14.25" customHeight="1"/>
    <row r="341" s="1" customFormat="1" ht="14.25" customHeight="1"/>
    <row r="342" s="1" customFormat="1" ht="14.25" customHeight="1"/>
    <row r="343" s="1" customFormat="1" ht="14.25" customHeight="1"/>
    <row r="344" s="1" customFormat="1" ht="14.25" customHeight="1"/>
    <row r="345" s="1" customFormat="1" ht="14.25" customHeight="1"/>
    <row r="346" s="1" customFormat="1" ht="14.25" customHeight="1"/>
    <row r="347" s="1" customFormat="1" ht="14.25" customHeight="1"/>
    <row r="348" s="1" customFormat="1" ht="14.25" customHeight="1"/>
    <row r="349" s="1" customFormat="1" ht="14.25" customHeight="1"/>
    <row r="350" s="1" customFormat="1" ht="14.25" customHeight="1"/>
    <row r="351" s="1" customFormat="1" ht="14.25" customHeight="1"/>
    <row r="352" s="1" customFormat="1" ht="14.25" customHeight="1"/>
    <row r="353" s="1" customFormat="1" ht="14.25" customHeight="1"/>
    <row r="354" s="1" customFormat="1" ht="14.25" customHeight="1"/>
    <row r="355" s="1" customFormat="1" ht="14.25" customHeight="1"/>
    <row r="356" s="1" customFormat="1" ht="14.25" customHeight="1"/>
    <row r="357" s="1" customFormat="1" ht="14.25" customHeight="1"/>
    <row r="358" s="1" customFormat="1" ht="14.25" customHeight="1"/>
    <row r="359" s="1" customFormat="1" ht="14.25" customHeight="1"/>
    <row r="360" s="1" customFormat="1" ht="14.25" customHeight="1"/>
    <row r="361" s="1" customFormat="1" ht="14.25" customHeight="1"/>
    <row r="362" s="1" customFormat="1" ht="14.25" customHeight="1"/>
    <row r="363" s="1" customFormat="1" ht="14.25" customHeight="1"/>
    <row r="364" s="1" customFormat="1" ht="14.25" customHeight="1"/>
    <row r="365" s="1" customFormat="1" ht="14.25" customHeight="1"/>
    <row r="366" s="1" customFormat="1" ht="14.25" customHeight="1"/>
    <row r="367" s="1" customFormat="1" ht="14.25" customHeight="1"/>
    <row r="368" s="1" customFormat="1" ht="14.25" customHeight="1"/>
    <row r="369" s="1" customFormat="1" ht="14.25" customHeight="1"/>
    <row r="370" s="1" customFormat="1" ht="14.25" customHeight="1"/>
    <row r="371" s="1" customFormat="1" ht="14.25" customHeight="1"/>
    <row r="372" s="1" customFormat="1" ht="14.25" customHeight="1"/>
    <row r="373" s="1" customFormat="1" ht="14.25" customHeight="1"/>
    <row r="374" s="1" customFormat="1" ht="14.25" customHeight="1"/>
    <row r="375" s="1" customFormat="1" ht="14.25" customHeight="1"/>
    <row r="376" s="1" customFormat="1" ht="14.25" customHeight="1"/>
    <row r="377" s="1" customFormat="1" ht="14.25" customHeight="1"/>
    <row r="378" s="1" customFormat="1" ht="14.25" customHeight="1"/>
    <row r="379" s="1" customFormat="1" ht="14.25" customHeight="1"/>
    <row r="380" s="1" customFormat="1" ht="14.25" customHeight="1"/>
    <row r="381" s="1" customFormat="1" ht="14.25" customHeight="1"/>
    <row r="382" s="1" customFormat="1" ht="14.25" customHeight="1"/>
    <row r="383" s="1" customFormat="1" ht="14.25" customHeight="1"/>
    <row r="384" s="1" customFormat="1" ht="14.25" customHeight="1"/>
    <row r="385" s="1" customFormat="1" ht="14.25" customHeight="1"/>
    <row r="386" s="1" customFormat="1" ht="14.25" customHeight="1"/>
    <row r="387" s="1" customFormat="1" ht="14.25" customHeight="1"/>
    <row r="388" s="1" customFormat="1" ht="14.25" customHeight="1"/>
    <row r="389" s="1" customFormat="1" ht="14.25" customHeight="1"/>
    <row r="390" s="1" customFormat="1" ht="14.25" customHeight="1"/>
    <row r="391" s="1" customFormat="1" ht="14.25" customHeight="1"/>
    <row r="392" s="1" customFormat="1" ht="14.25" customHeight="1"/>
    <row r="393" s="1" customFormat="1" ht="14.25" customHeight="1"/>
    <row r="394" s="1" customFormat="1" ht="14.25" customHeight="1"/>
    <row r="395" s="1" customFormat="1" ht="14.25" customHeight="1"/>
    <row r="396" s="1" customFormat="1" ht="14.25" customHeight="1"/>
    <row r="397" s="1" customFormat="1" ht="14.25" customHeight="1"/>
    <row r="398" s="1" customFormat="1" ht="14.25" customHeight="1"/>
    <row r="399" s="1" customFormat="1" ht="14.25" customHeight="1"/>
    <row r="400" s="1" customFormat="1" ht="14.25" customHeight="1"/>
    <row r="401" s="1" customFormat="1" ht="14.25" customHeight="1"/>
    <row r="402" s="1" customFormat="1" ht="14.25" customHeight="1"/>
    <row r="403" s="1" customFormat="1" ht="14.25" customHeight="1"/>
    <row r="404" s="1" customFormat="1" ht="14.25" customHeight="1"/>
    <row r="405" s="1" customFormat="1" ht="14.25" customHeight="1"/>
    <row r="406" s="1" customFormat="1" ht="14.25" customHeight="1"/>
    <row r="407" s="1" customFormat="1" ht="14.25" customHeight="1"/>
    <row r="408" s="1" customFormat="1" ht="14.25" customHeight="1"/>
    <row r="409" s="1" customFormat="1" ht="14.25" customHeight="1"/>
    <row r="410" s="1" customFormat="1" ht="14.25" customHeight="1"/>
    <row r="411" s="1" customFormat="1" ht="14.25" customHeight="1"/>
    <row r="412" s="1" customFormat="1" ht="14.25" customHeight="1"/>
    <row r="413" s="1" customFormat="1" ht="14.25" customHeight="1"/>
    <row r="414" s="1" customFormat="1" ht="14.25" customHeight="1"/>
    <row r="415" s="1" customFormat="1" ht="14.25" customHeight="1"/>
    <row r="416" s="1" customFormat="1" ht="14.25" customHeight="1"/>
    <row r="417" s="1" customFormat="1" ht="14.25" customHeight="1"/>
    <row r="418" s="1" customFormat="1" ht="14.25" customHeight="1"/>
    <row r="419" s="1" customFormat="1" ht="14.25" customHeight="1"/>
    <row r="420" s="1" customFormat="1" ht="14.25" customHeight="1"/>
    <row r="421" s="1" customFormat="1" ht="14.25" customHeight="1"/>
    <row r="422" s="1" customFormat="1" ht="14.25" customHeight="1"/>
    <row r="423" s="1" customFormat="1" ht="14.25" customHeight="1"/>
    <row r="424" s="1" customFormat="1" ht="14.25" customHeight="1"/>
    <row r="425" s="1" customFormat="1" ht="14.25" customHeight="1"/>
    <row r="426" s="1" customFormat="1" ht="14.25" customHeight="1"/>
    <row r="427" s="1" customFormat="1" ht="14.25" customHeight="1"/>
    <row r="428" s="1" customFormat="1" ht="14.25" customHeight="1"/>
    <row r="429" s="1" customFormat="1" ht="14.25" customHeight="1"/>
    <row r="430" s="1" customFormat="1" ht="14.25" customHeight="1"/>
    <row r="431" s="1" customFormat="1" ht="14.25" customHeight="1"/>
    <row r="432" s="1" customFormat="1" ht="14.25" customHeight="1"/>
    <row r="433" s="1" customFormat="1" ht="14.25" customHeight="1"/>
    <row r="434" s="1" customFormat="1" ht="14.25" customHeight="1"/>
    <row r="435" s="1" customFormat="1" ht="14.25" customHeight="1"/>
    <row r="436" s="1" customFormat="1" ht="14.25" customHeight="1"/>
    <row r="437" s="1" customFormat="1" ht="14.25" customHeight="1"/>
    <row r="438" s="1" customFormat="1" ht="14.25" customHeight="1"/>
    <row r="439" s="1" customFormat="1" ht="14.25" customHeight="1"/>
    <row r="440" s="1" customFormat="1" ht="14.25" customHeight="1"/>
    <row r="441" s="1" customFormat="1" ht="14.25" customHeight="1"/>
    <row r="442" s="1" customFormat="1" ht="14.25" customHeight="1"/>
    <row r="443" s="1" customFormat="1" ht="14.25" customHeight="1"/>
    <row r="444" s="1" customFormat="1" ht="14.25" customHeight="1"/>
    <row r="445" s="1" customFormat="1" ht="14.25" customHeight="1"/>
    <row r="446" s="1" customFormat="1" ht="14.25" customHeight="1"/>
    <row r="447" s="1" customFormat="1" ht="14.25" customHeight="1"/>
    <row r="448" s="1" customFormat="1" ht="14.25" customHeight="1"/>
    <row r="449" s="1" customFormat="1" ht="14.25" customHeight="1"/>
    <row r="450" s="1" customFormat="1" ht="14.25" customHeight="1"/>
    <row r="451" s="1" customFormat="1" ht="14.25" customHeight="1"/>
    <row r="452" s="1" customFormat="1" ht="14.25" customHeight="1"/>
    <row r="453" s="1" customFormat="1" ht="14.25" customHeight="1"/>
    <row r="454" s="1" customFormat="1" ht="14.25" customHeight="1"/>
    <row r="455" s="1" customFormat="1" ht="14.25" customHeight="1"/>
    <row r="456" s="1" customFormat="1" ht="14.25" customHeight="1"/>
    <row r="457" s="1" customFormat="1" ht="14.25" customHeight="1"/>
    <row r="458" s="1" customFormat="1" ht="14.25" customHeight="1"/>
    <row r="459" s="1" customFormat="1" ht="14.25" customHeight="1"/>
    <row r="460" s="1" customFormat="1" ht="14.25" customHeight="1"/>
    <row r="461" s="1" customFormat="1" ht="14.25" customHeight="1"/>
    <row r="462" s="1" customFormat="1" ht="14.25" customHeight="1"/>
    <row r="463" s="1" customFormat="1" ht="14.25" customHeight="1"/>
    <row r="464" s="1" customFormat="1" ht="14.25" customHeight="1"/>
    <row r="465" s="1" customFormat="1" ht="14.25" customHeight="1"/>
    <row r="466" s="1" customFormat="1" ht="14.25" customHeight="1"/>
    <row r="467" s="1" customFormat="1" ht="14.25" customHeight="1"/>
    <row r="468" s="1" customFormat="1" ht="14.25" customHeight="1"/>
    <row r="469" s="1" customFormat="1" ht="14.25" customHeight="1"/>
    <row r="470" s="1" customFormat="1" ht="14.25" customHeight="1"/>
    <row r="471" s="1" customFormat="1" ht="14.25" customHeight="1"/>
    <row r="472" s="1" customFormat="1" ht="14.25" customHeight="1"/>
    <row r="473" s="1" customFormat="1" ht="14.25" customHeight="1"/>
    <row r="474" s="1" customFormat="1" ht="14.25" customHeight="1"/>
    <row r="475" s="1" customFormat="1" ht="14.25" customHeight="1"/>
    <row r="476" s="1" customFormat="1" ht="14.25" customHeight="1"/>
    <row r="477" s="1" customFormat="1" ht="14.25" customHeight="1"/>
    <row r="478" s="1" customFormat="1" ht="14.25" customHeight="1"/>
    <row r="479" s="1" customFormat="1" ht="14.25" customHeight="1"/>
    <row r="480" s="1" customFormat="1" ht="14.25" customHeight="1"/>
    <row r="481" s="1" customFormat="1" ht="14.25" customHeight="1"/>
    <row r="482" s="1" customFormat="1" ht="14.25" customHeight="1"/>
    <row r="483" s="1" customFormat="1" ht="14.25" customHeight="1"/>
    <row r="484" s="1" customFormat="1" ht="14.25" customHeight="1"/>
    <row r="485" s="1" customFormat="1" ht="14.25" customHeight="1"/>
    <row r="486" s="1" customFormat="1" ht="14.25" customHeight="1"/>
    <row r="487" s="1" customFormat="1" ht="14.25" customHeight="1"/>
    <row r="488" s="1" customFormat="1" ht="14.25" customHeight="1"/>
    <row r="489" s="1" customFormat="1" ht="14.25" customHeight="1"/>
    <row r="490" s="1" customFormat="1" ht="14.25" customHeight="1"/>
    <row r="491" s="1" customFormat="1" ht="14.25" customHeight="1"/>
    <row r="492" s="1" customFormat="1" ht="14.25" customHeight="1"/>
    <row r="493" s="1" customFormat="1" ht="14.25" customHeight="1"/>
    <row r="494" s="1" customFormat="1" ht="14.25" customHeight="1"/>
    <row r="495" s="1" customFormat="1" ht="14.25" customHeight="1"/>
    <row r="496" s="1" customFormat="1" ht="14.25" customHeight="1"/>
    <row r="497" s="1" customFormat="1" ht="14.25" customHeight="1"/>
    <row r="498" s="1" customFormat="1" ht="14.25" customHeight="1"/>
    <row r="499" s="1" customFormat="1" ht="14.25" customHeight="1"/>
    <row r="500" s="1" customFormat="1" ht="14.25" customHeight="1"/>
    <row r="501" s="1" customFormat="1" ht="14.25" customHeight="1"/>
    <row r="502" s="1" customFormat="1" ht="14.25" customHeight="1"/>
    <row r="503" s="1" customFormat="1" ht="14.25" customHeight="1"/>
    <row r="504" s="1" customFormat="1" ht="14.25" customHeight="1"/>
    <row r="505" s="1" customFormat="1" ht="14.25" customHeight="1"/>
    <row r="506" s="1" customFormat="1" ht="14.25" customHeight="1"/>
    <row r="507" s="1" customFormat="1" ht="14.25" customHeight="1"/>
    <row r="508" s="1" customFormat="1" ht="14.25" customHeight="1"/>
    <row r="509" s="1" customFormat="1" ht="14.25" customHeight="1"/>
    <row r="510" s="1" customFormat="1" ht="14.25" customHeight="1"/>
    <row r="511" s="1" customFormat="1" ht="14.25" customHeight="1"/>
    <row r="512" s="1" customFormat="1" ht="14.25" customHeight="1"/>
    <row r="513" s="1" customFormat="1" ht="14.25" customHeight="1"/>
    <row r="514" s="1" customFormat="1" ht="14.25" customHeight="1"/>
    <row r="515" s="1" customFormat="1" ht="14.25" customHeight="1"/>
    <row r="516" s="1" customFormat="1" ht="14.25" customHeight="1"/>
    <row r="517" s="1" customFormat="1" ht="14.25" customHeight="1"/>
    <row r="518" s="1" customFormat="1" ht="14.25" customHeight="1"/>
    <row r="519" s="1" customFormat="1" ht="14.25" customHeight="1"/>
    <row r="520" s="1" customFormat="1" ht="14.25" customHeight="1"/>
    <row r="521" s="1" customFormat="1" ht="14.25" customHeight="1"/>
    <row r="522" s="1" customFormat="1" ht="14.25" customHeight="1"/>
    <row r="523" s="1" customFormat="1" ht="14.25" customHeight="1"/>
    <row r="524" s="1" customFormat="1" ht="14.25" customHeight="1"/>
    <row r="525" s="1" customFormat="1" ht="14.25" customHeight="1"/>
    <row r="526" s="1" customFormat="1" ht="14.25" customHeight="1"/>
    <row r="527" s="1" customFormat="1" ht="14.25" customHeight="1"/>
    <row r="528" s="1" customFormat="1" ht="14.25" customHeight="1"/>
    <row r="529" s="1" customFormat="1" ht="14.25" customHeight="1"/>
    <row r="530" s="1" customFormat="1" ht="14.25" customHeight="1"/>
    <row r="531" s="1" customFormat="1" ht="14.25" customHeight="1"/>
    <row r="532" s="1" customFormat="1" ht="14.25" customHeight="1"/>
    <row r="533" s="1" customFormat="1" ht="14.25" customHeight="1"/>
    <row r="534" s="1" customFormat="1" ht="14.25" customHeight="1"/>
    <row r="535" s="1" customFormat="1" ht="14.25" customHeight="1"/>
    <row r="536" s="1" customFormat="1" ht="14.25" customHeight="1"/>
    <row r="537" s="1" customFormat="1" ht="14.25" customHeight="1"/>
    <row r="538" s="1" customFormat="1" ht="14.25" customHeight="1"/>
    <row r="539" s="1" customFormat="1" ht="14.25" customHeight="1"/>
    <row r="540" s="1" customFormat="1" ht="14.25" customHeight="1"/>
    <row r="541" s="1" customFormat="1" ht="14.25" customHeight="1"/>
    <row r="542" s="1" customFormat="1" ht="14.25" customHeight="1"/>
    <row r="543" s="1" customFormat="1" ht="14.25" customHeight="1"/>
    <row r="544" s="1" customFormat="1" ht="14.25" customHeight="1"/>
    <row r="545" s="1" customFormat="1" ht="14.25" customHeight="1"/>
    <row r="546" s="1" customFormat="1" ht="14.25" customHeight="1"/>
    <row r="547" s="1" customFormat="1" ht="14.25" customHeight="1"/>
    <row r="548" s="1" customFormat="1" ht="14.25" customHeight="1"/>
    <row r="549" s="1" customFormat="1" ht="14.25" customHeight="1"/>
    <row r="550" s="1" customFormat="1" ht="14.25" customHeight="1"/>
    <row r="551" s="1" customFormat="1" ht="14.25" customHeight="1"/>
    <row r="552" s="1" customFormat="1" ht="14.25" customHeight="1"/>
    <row r="553" s="1" customFormat="1" ht="14.25" customHeight="1"/>
    <row r="554" s="1" customFormat="1" ht="14.25" customHeight="1"/>
    <row r="555" s="1" customFormat="1" ht="14.25" customHeight="1"/>
    <row r="556" s="1" customFormat="1" ht="14.25" customHeight="1"/>
    <row r="557" s="1" customFormat="1" ht="14.25" customHeight="1"/>
    <row r="558" s="1" customFormat="1" ht="14.25" customHeight="1"/>
    <row r="559" s="1" customFormat="1" ht="14.25" customHeight="1"/>
    <row r="560" s="1" customFormat="1" ht="14.25" customHeight="1"/>
    <row r="561" s="1" customFormat="1" ht="14.25" customHeight="1"/>
    <row r="562" s="1" customFormat="1" ht="14.25" customHeight="1"/>
    <row r="563" s="1" customFormat="1" ht="14.25" customHeight="1"/>
    <row r="564" s="1" customFormat="1" ht="14.25" customHeight="1"/>
    <row r="565" s="1" customFormat="1" ht="14.25" customHeight="1"/>
    <row r="566" s="1" customFormat="1" ht="14.25" customHeight="1"/>
    <row r="567" s="1" customFormat="1" ht="14.25" customHeight="1"/>
    <row r="568" s="1" customFormat="1" ht="14.25" customHeight="1"/>
    <row r="569" s="1" customFormat="1" ht="14.25" customHeight="1"/>
    <row r="570" s="1" customFormat="1" ht="14.25" customHeight="1"/>
    <row r="571" s="1" customFormat="1" ht="14.25" customHeight="1"/>
    <row r="572" s="1" customFormat="1" ht="14.25" customHeight="1"/>
    <row r="573" s="1" customFormat="1" ht="14.25" customHeight="1"/>
    <row r="574" s="1" customFormat="1" ht="14.25" customHeight="1"/>
    <row r="575" s="1" customFormat="1" ht="14.25" customHeight="1"/>
    <row r="576" s="1" customFormat="1" ht="14.25" customHeight="1"/>
    <row r="577" s="1" customFormat="1" ht="14.25" customHeight="1"/>
    <row r="578" s="1" customFormat="1" ht="14.25" customHeight="1"/>
    <row r="579" s="1" customFormat="1" ht="14.25" customHeight="1"/>
    <row r="580" s="1" customFormat="1" ht="14.25" customHeight="1"/>
    <row r="581" s="1" customFormat="1" ht="14.25" customHeight="1"/>
    <row r="582" s="1" customFormat="1" ht="14.25" customHeight="1"/>
    <row r="583" s="1" customFormat="1" ht="14.25" customHeight="1"/>
    <row r="584" s="1" customFormat="1" ht="14.25" customHeight="1"/>
    <row r="585" s="1" customFormat="1" ht="14.25" customHeight="1"/>
    <row r="586" s="1" customFormat="1" ht="14.25" customHeight="1"/>
    <row r="587" s="1" customFormat="1" ht="14.25" customHeight="1"/>
    <row r="588" s="1" customFormat="1" ht="14.25" customHeight="1"/>
    <row r="589" s="1" customFormat="1" ht="14.25" customHeight="1"/>
    <row r="590" s="1" customFormat="1" ht="14.25" customHeight="1"/>
    <row r="591" s="1" customFormat="1" ht="14.25" customHeight="1"/>
    <row r="592" s="1" customFormat="1" ht="14.25" customHeight="1"/>
    <row r="593" s="1" customFormat="1" ht="14.25" customHeight="1"/>
    <row r="594" s="1" customFormat="1" ht="14.25" customHeight="1"/>
    <row r="595" s="1" customFormat="1" ht="14.25" customHeight="1"/>
    <row r="596" s="1" customFormat="1" ht="14.25" customHeight="1"/>
    <row r="597" s="1" customFormat="1" ht="14.25" customHeight="1"/>
    <row r="598" s="1" customFormat="1" ht="14.25" customHeight="1"/>
    <row r="599" s="1" customFormat="1" ht="14.25" customHeight="1"/>
    <row r="600" s="1" customFormat="1" ht="14.25" customHeight="1"/>
    <row r="601" s="1" customFormat="1" ht="14.25" customHeight="1"/>
    <row r="602" s="1" customFormat="1" ht="14.25" customHeight="1"/>
    <row r="603" s="1" customFormat="1" ht="14.25" customHeight="1"/>
    <row r="604" s="1" customFormat="1" ht="14.25" customHeight="1"/>
    <row r="605" s="1" customFormat="1" ht="14.25" customHeight="1"/>
    <row r="606" s="1" customFormat="1" ht="14.25" customHeight="1"/>
    <row r="607" s="1" customFormat="1" ht="14.25" customHeight="1"/>
    <row r="608" s="1" customFormat="1" ht="14.25" customHeight="1"/>
    <row r="609" s="1" customFormat="1" ht="14.25" customHeight="1"/>
    <row r="610" s="1" customFormat="1" ht="14.25" customHeight="1"/>
    <row r="611" s="1" customFormat="1" ht="14.25" customHeight="1"/>
    <row r="612" s="1" customFormat="1" ht="14.25" customHeight="1"/>
    <row r="613" s="1" customFormat="1" ht="14.25" customHeight="1"/>
    <row r="614" s="1" customFormat="1" ht="14.25" customHeight="1"/>
    <row r="615" s="1" customFormat="1" ht="14.25" customHeight="1"/>
    <row r="616" s="1" customFormat="1" ht="14.25" customHeight="1"/>
    <row r="617" s="1" customFormat="1" ht="14.25" customHeight="1"/>
    <row r="618" s="1" customFormat="1" ht="14.25" customHeight="1"/>
    <row r="619" s="1" customFormat="1" ht="14.25" customHeight="1"/>
    <row r="620" s="1" customFormat="1" ht="14.25" customHeight="1"/>
    <row r="621" s="1" customFormat="1" ht="14.25" customHeight="1"/>
    <row r="622" s="1" customFormat="1" ht="14.25" customHeight="1"/>
    <row r="623" s="1" customFormat="1" ht="14.25" customHeight="1"/>
    <row r="624" s="1" customFormat="1" ht="14.25" customHeight="1"/>
    <row r="625" s="1" customFormat="1" ht="14.25" customHeight="1"/>
    <row r="626" s="1" customFormat="1" ht="14.25" customHeight="1"/>
    <row r="627" s="1" customFormat="1" ht="14.25" customHeight="1"/>
    <row r="628" s="1" customFormat="1" ht="14.25" customHeight="1"/>
    <row r="629" s="1" customFormat="1" ht="14.25" customHeight="1"/>
    <row r="630" s="1" customFormat="1" ht="14.25" customHeight="1"/>
    <row r="631" s="1" customFormat="1" ht="14.25" customHeight="1"/>
    <row r="632" s="1" customFormat="1" ht="14.25" customHeight="1"/>
    <row r="633" s="1" customFormat="1" ht="14.25" customHeight="1"/>
    <row r="634" s="1" customFormat="1" ht="14.25" customHeight="1"/>
    <row r="635" s="1" customFormat="1" ht="14.25" customHeight="1"/>
    <row r="636" s="1" customFormat="1" ht="14.25" customHeight="1"/>
    <row r="637" s="1" customFormat="1" ht="14.25" customHeight="1"/>
    <row r="638" s="1" customFormat="1" ht="14.25" customHeight="1"/>
    <row r="639" s="1" customFormat="1" ht="14.25" customHeight="1"/>
    <row r="640" s="1" customFormat="1" ht="14.25" customHeight="1"/>
    <row r="641" s="1" customFormat="1" ht="14.25" customHeight="1"/>
    <row r="642" s="1" customFormat="1" ht="14.25" customHeight="1"/>
    <row r="643" s="1" customFormat="1" ht="14.25" customHeight="1"/>
    <row r="644" s="1" customFormat="1" ht="14.25" customHeight="1"/>
    <row r="645" s="1" customFormat="1" ht="14.25" customHeight="1"/>
    <row r="646" s="1" customFormat="1" ht="14.25" customHeight="1"/>
    <row r="647" s="1" customFormat="1" ht="14.25" customHeight="1"/>
    <row r="648" s="1" customFormat="1" ht="14.25" customHeight="1"/>
    <row r="649" s="1" customFormat="1" ht="14.25" customHeight="1"/>
    <row r="650" s="1" customFormat="1" ht="14.25" customHeight="1"/>
    <row r="651" s="1" customFormat="1" ht="14.25" customHeight="1"/>
    <row r="652" s="1" customFormat="1" ht="14.25" customHeight="1"/>
    <row r="653" s="1" customFormat="1" ht="14.25" customHeight="1"/>
    <row r="654" s="1" customFormat="1" ht="14.25" customHeight="1"/>
    <row r="655" s="1" customFormat="1" ht="14.25" customHeight="1"/>
    <row r="656" s="1" customFormat="1" ht="14.25" customHeight="1"/>
    <row r="657" s="1" customFormat="1" ht="14.25" customHeight="1"/>
    <row r="658" s="1" customFormat="1" ht="14.25" customHeight="1"/>
    <row r="659" s="1" customFormat="1" ht="14.25" customHeight="1"/>
    <row r="660" s="1" customFormat="1" ht="14.25" customHeight="1"/>
    <row r="661" s="1" customFormat="1" ht="14.25" customHeight="1"/>
    <row r="662" s="1" customFormat="1" ht="14.25" customHeight="1"/>
    <row r="663" s="1" customFormat="1" ht="14.25" customHeight="1"/>
    <row r="664" s="1" customFormat="1" ht="14.25" customHeight="1"/>
    <row r="665" s="1" customFormat="1" ht="14.25" customHeight="1"/>
    <row r="666" s="1" customFormat="1" ht="14.25" customHeight="1"/>
    <row r="667" s="1" customFormat="1" ht="14.25" customHeight="1"/>
    <row r="668" s="1" customFormat="1" ht="14.25" customHeight="1"/>
    <row r="669" s="1" customFormat="1" ht="14.25" customHeight="1"/>
    <row r="670" s="1" customFormat="1" ht="14.25" customHeight="1"/>
    <row r="671" s="1" customFormat="1" ht="14.25" customHeight="1"/>
    <row r="672" s="1" customFormat="1" ht="14.25" customHeight="1"/>
    <row r="673" s="1" customFormat="1" ht="14.25" customHeight="1"/>
    <row r="674" s="1" customFormat="1" ht="14.25" customHeight="1"/>
    <row r="675" s="1" customFormat="1" ht="14.25" customHeight="1"/>
    <row r="676" s="1" customFormat="1" ht="14.25" customHeight="1"/>
    <row r="677" s="1" customFormat="1" ht="14.25" customHeight="1"/>
    <row r="678" s="1" customFormat="1" ht="14.25" customHeight="1"/>
    <row r="679" s="1" customFormat="1" ht="14.25" customHeight="1"/>
    <row r="680" s="1" customFormat="1" ht="14.25" customHeight="1"/>
    <row r="681" s="1" customFormat="1" ht="14.25" customHeight="1"/>
    <row r="682" s="1" customFormat="1" ht="14.25" customHeight="1"/>
    <row r="683" s="1" customFormat="1" ht="14.25" customHeight="1"/>
    <row r="684" s="1" customFormat="1" ht="14.25" customHeight="1"/>
    <row r="685" s="1" customFormat="1" ht="14.25" customHeight="1"/>
    <row r="686" s="1" customFormat="1" ht="14.25" customHeight="1"/>
    <row r="687" s="1" customFormat="1" ht="14.25" customHeight="1"/>
    <row r="688" s="1" customFormat="1" ht="14.25" customHeight="1"/>
    <row r="689" s="1" customFormat="1" ht="14.25" customHeight="1"/>
    <row r="690" s="1" customFormat="1" ht="14.25" customHeight="1"/>
    <row r="691" s="1" customFormat="1" ht="14.25" customHeight="1"/>
    <row r="692" s="1" customFormat="1" ht="14.25" customHeight="1"/>
    <row r="693" s="1" customFormat="1" ht="14.25" customHeight="1"/>
    <row r="694" s="1" customFormat="1" ht="14.25" customHeight="1"/>
    <row r="695" s="1" customFormat="1" ht="14.25" customHeight="1"/>
    <row r="696" s="1" customFormat="1" ht="14.25" customHeight="1"/>
    <row r="697" s="1" customFormat="1" ht="14.25" customHeight="1"/>
    <row r="698" s="1" customFormat="1" ht="14.25" customHeight="1"/>
    <row r="699" s="1" customFormat="1" ht="14.25" customHeight="1"/>
    <row r="700" s="1" customFormat="1" ht="14.25" customHeight="1"/>
    <row r="701" s="1" customFormat="1" ht="14.25" customHeight="1"/>
    <row r="702" s="1" customFormat="1" ht="14.25" customHeight="1"/>
    <row r="703" s="1" customFormat="1" ht="14.25" customHeight="1"/>
    <row r="704" s="1" customFormat="1" ht="14.25" customHeight="1"/>
    <row r="705" s="1" customFormat="1" ht="14.25" customHeight="1"/>
    <row r="706" s="1" customFormat="1" ht="14.25" customHeight="1"/>
    <row r="707" s="1" customFormat="1" ht="14.25" customHeight="1"/>
    <row r="708" s="1" customFormat="1" ht="14.25" customHeight="1"/>
    <row r="709" s="1" customFormat="1" ht="14.25" customHeight="1"/>
    <row r="710" s="1" customFormat="1" ht="14.25" customHeight="1"/>
    <row r="711" s="1" customFormat="1" ht="14.25" customHeight="1"/>
    <row r="712" s="1" customFormat="1" ht="14.25" customHeight="1"/>
    <row r="713" s="1" customFormat="1" ht="14.25" customHeight="1"/>
    <row r="714" s="1" customFormat="1" ht="14.25" customHeight="1"/>
    <row r="715" s="1" customFormat="1" ht="14.25" customHeight="1"/>
    <row r="716" s="1" customFormat="1" ht="14.25" customHeight="1"/>
    <row r="717" s="1" customFormat="1" ht="14.25" customHeight="1"/>
    <row r="718" s="1" customFormat="1" ht="14.25" customHeight="1"/>
    <row r="719" s="1" customFormat="1" ht="14.25" customHeight="1"/>
    <row r="720" s="1" customFormat="1" ht="14.25" customHeight="1"/>
    <row r="721" s="1" customFormat="1" ht="14.25" customHeight="1"/>
    <row r="722" s="1" customFormat="1" ht="14.25" customHeight="1"/>
    <row r="723" s="1" customFormat="1" ht="14.25" customHeight="1"/>
    <row r="724" s="1" customFormat="1" ht="14.25" customHeight="1"/>
    <row r="725" s="1" customFormat="1" ht="14.25" customHeight="1"/>
    <row r="726" s="1" customFormat="1" ht="14.25" customHeight="1"/>
    <row r="727" s="1" customFormat="1" ht="14.25" customHeight="1"/>
    <row r="728" s="1" customFormat="1" ht="14.25" customHeight="1"/>
    <row r="729" s="1" customFormat="1" ht="14.25" customHeight="1"/>
    <row r="730" s="1" customFormat="1" ht="14.25" customHeight="1"/>
    <row r="731" s="1" customFormat="1" ht="14.25" customHeight="1"/>
    <row r="732" s="1" customFormat="1" ht="14.25" customHeight="1"/>
    <row r="733" s="1" customFormat="1" ht="14.25" customHeight="1"/>
    <row r="734" s="1" customFormat="1" ht="14.25" customHeight="1"/>
    <row r="735" s="1" customFormat="1" ht="14.25" customHeight="1"/>
    <row r="736" s="1" customFormat="1" ht="14.25" customHeight="1"/>
    <row r="737" s="1" customFormat="1" ht="14.25" customHeight="1"/>
    <row r="738" s="1" customFormat="1" ht="14.25" customHeight="1"/>
    <row r="739" s="1" customFormat="1" ht="14.25" customHeight="1"/>
    <row r="740" s="1" customFormat="1" ht="14.25" customHeight="1"/>
    <row r="741" s="1" customFormat="1" ht="14.25" customHeight="1"/>
    <row r="742" s="1" customFormat="1" ht="14.25" customHeight="1"/>
    <row r="743" s="1" customFormat="1" ht="14.25" customHeight="1"/>
    <row r="744" s="1" customFormat="1" ht="14.25" customHeight="1"/>
    <row r="745" s="1" customFormat="1" ht="14.25" customHeight="1"/>
    <row r="746" s="1" customFormat="1" ht="14.25" customHeight="1"/>
    <row r="747" s="1" customFormat="1" ht="14.25" customHeight="1"/>
    <row r="748" s="1" customFormat="1" ht="14.25" customHeight="1"/>
    <row r="749" s="1" customFormat="1" ht="14.25" customHeight="1"/>
    <row r="750" s="1" customFormat="1" ht="14.25" customHeight="1"/>
    <row r="751" s="1" customFormat="1" ht="14.25" customHeight="1"/>
    <row r="752" s="1" customFormat="1" ht="14.25" customHeight="1"/>
    <row r="753" s="1" customFormat="1" ht="14.25" customHeight="1"/>
    <row r="754" s="1" customFormat="1" ht="14.25" customHeight="1"/>
    <row r="755" s="1" customFormat="1" ht="14.25" customHeight="1"/>
    <row r="756" s="1" customFormat="1" ht="14.25" customHeight="1"/>
    <row r="757" s="1" customFormat="1" ht="14.25" customHeight="1"/>
    <row r="758" s="1" customFormat="1" ht="14.25" customHeight="1"/>
    <row r="759" s="1" customFormat="1" ht="14.25" customHeight="1"/>
    <row r="760" s="1" customFormat="1" ht="14.25" customHeight="1"/>
    <row r="761" s="1" customFormat="1" ht="14.25" customHeight="1"/>
    <row r="762" s="1" customFormat="1" ht="14.25" customHeight="1"/>
    <row r="763" s="1" customFormat="1" ht="14.25" customHeight="1"/>
    <row r="764" s="1" customFormat="1" ht="14.25" customHeight="1"/>
    <row r="765" s="1" customFormat="1" ht="14.25" customHeight="1"/>
    <row r="766" s="1" customFormat="1" ht="14.25" customHeight="1"/>
    <row r="767" s="1" customFormat="1" ht="14.25" customHeight="1"/>
    <row r="768" s="1" customFormat="1" ht="14.25" customHeight="1"/>
    <row r="769" s="1" customFormat="1" ht="14.25" customHeight="1"/>
    <row r="770" s="1" customFormat="1" ht="14.25" customHeight="1"/>
    <row r="771" s="1" customFormat="1" ht="14.25" customHeight="1"/>
    <row r="772" s="1" customFormat="1" ht="14.25" customHeight="1"/>
    <row r="773" s="1" customFormat="1" ht="14.25" customHeight="1"/>
    <row r="774" s="1" customFormat="1" ht="14.25" customHeight="1"/>
    <row r="775" s="1" customFormat="1" ht="14.25" customHeight="1"/>
    <row r="776" s="1" customFormat="1" ht="14.25" customHeight="1"/>
    <row r="777" s="1" customFormat="1" ht="14.25" customHeight="1"/>
    <row r="778" s="1" customFormat="1" ht="14.25" customHeight="1"/>
    <row r="779" s="1" customFormat="1" ht="14.25" customHeight="1"/>
    <row r="780" s="1" customFormat="1" ht="14.25" customHeight="1"/>
    <row r="781" s="1" customFormat="1" ht="14.25" customHeight="1"/>
    <row r="782" s="1" customFormat="1" ht="14.25" customHeight="1"/>
    <row r="783" s="1" customFormat="1" ht="14.25" customHeight="1"/>
    <row r="784" s="1" customFormat="1" ht="14.25" customHeight="1"/>
    <row r="785" s="1" customFormat="1" ht="14.25" customHeight="1"/>
    <row r="786" s="1" customFormat="1" ht="14.25" customHeight="1"/>
    <row r="787" s="1" customFormat="1" ht="14.25" customHeight="1"/>
    <row r="788" s="1" customFormat="1" ht="14.25" customHeight="1"/>
    <row r="789" s="1" customFormat="1" ht="14.25" customHeight="1"/>
    <row r="790" s="1" customFormat="1" ht="14.25" customHeight="1"/>
    <row r="791" s="1" customFormat="1" ht="14.25" customHeight="1"/>
    <row r="792" s="1" customFormat="1" ht="14.25" customHeight="1"/>
    <row r="793" s="1" customFormat="1" ht="14.25" customHeight="1"/>
    <row r="794" s="1" customFormat="1" ht="14.25" customHeight="1"/>
    <row r="795" s="1" customFormat="1" ht="14.25" customHeight="1"/>
    <row r="796" s="1" customFormat="1" ht="14.25" customHeight="1"/>
    <row r="797" s="1" customFormat="1" ht="14.25" customHeight="1"/>
    <row r="798" s="1" customFormat="1" ht="14.25" customHeight="1"/>
    <row r="799" s="1" customFormat="1" ht="14.25" customHeight="1"/>
    <row r="800" s="1" customFormat="1" ht="14.25" customHeight="1"/>
    <row r="801" s="1" customFormat="1" ht="14.25" customHeight="1"/>
    <row r="802" s="1" customFormat="1" ht="14.25" customHeight="1"/>
    <row r="803" s="1" customFormat="1" ht="14.25" customHeight="1"/>
    <row r="804" s="1" customFormat="1" ht="14.25" customHeight="1"/>
    <row r="805" s="1" customFormat="1" ht="14.25" customHeight="1"/>
    <row r="806" s="1" customFormat="1" ht="14.25" customHeight="1"/>
    <row r="807" s="1" customFormat="1" ht="14.25" customHeight="1"/>
    <row r="808" s="1" customFormat="1" ht="14.25" customHeight="1"/>
    <row r="809" s="1" customFormat="1" ht="14.25" customHeight="1"/>
    <row r="810" s="1" customFormat="1" ht="14.25" customHeight="1"/>
    <row r="811" s="1" customFormat="1" ht="14.25" customHeight="1"/>
    <row r="812" s="1" customFormat="1" ht="14.25" customHeight="1"/>
    <row r="813" s="1" customFormat="1" ht="14.25" customHeight="1"/>
    <row r="814" s="1" customFormat="1" ht="14.25" customHeight="1"/>
    <row r="815" s="1" customFormat="1" ht="14.25" customHeight="1"/>
    <row r="816" s="1" customFormat="1" ht="14.25" customHeight="1"/>
    <row r="817" s="1" customFormat="1" ht="14.25" customHeight="1"/>
    <row r="818" s="1" customFormat="1" ht="14.25" customHeight="1"/>
    <row r="819" s="1" customFormat="1" ht="14.25" customHeight="1"/>
    <row r="820" s="1" customFormat="1" ht="14.25" customHeight="1"/>
    <row r="821" s="1" customFormat="1" ht="14.25" customHeight="1"/>
    <row r="822" s="1" customFormat="1" ht="14.25" customHeight="1"/>
    <row r="823" s="1" customFormat="1" ht="14.25" customHeight="1"/>
    <row r="824" s="1" customFormat="1" ht="14.25" customHeight="1"/>
    <row r="825" s="1" customFormat="1" ht="14.25" customHeight="1"/>
    <row r="826" s="1" customFormat="1" ht="14.25" customHeight="1"/>
    <row r="827" s="1" customFormat="1" ht="14.25" customHeight="1"/>
    <row r="828" s="1" customFormat="1" ht="14.25" customHeight="1"/>
    <row r="829" s="1" customFormat="1" ht="14.25" customHeight="1"/>
    <row r="830" s="1" customFormat="1" ht="14.25" customHeight="1"/>
    <row r="831" s="1" customFormat="1" ht="14.25" customHeight="1"/>
    <row r="832" s="1" customFormat="1" ht="14.25" customHeight="1"/>
    <row r="833" s="1" customFormat="1" ht="14.25" customHeight="1"/>
    <row r="834" s="1" customFormat="1" ht="14.25" customHeight="1"/>
    <row r="835" s="1" customFormat="1" ht="14.25" customHeight="1"/>
    <row r="836" s="1" customFormat="1" ht="14.25" customHeight="1"/>
    <row r="837" s="1" customFormat="1" ht="14.25" customHeight="1"/>
    <row r="838" s="1" customFormat="1" ht="14.25" customHeight="1"/>
    <row r="839" s="1" customFormat="1" ht="14.25" customHeight="1"/>
    <row r="840" s="1" customFormat="1" ht="14.25" customHeight="1"/>
    <row r="841" s="1" customFormat="1" ht="14.25" customHeight="1"/>
    <row r="842" s="1" customFormat="1" ht="14.25" customHeight="1"/>
    <row r="843" s="1" customFormat="1" ht="14.25" customHeight="1"/>
    <row r="844" s="1" customFormat="1" ht="14.25" customHeight="1"/>
    <row r="845" s="1" customFormat="1" ht="14.25" customHeight="1"/>
    <row r="846" s="1" customFormat="1" ht="14.25" customHeight="1"/>
    <row r="847" s="1" customFormat="1" ht="14.25" customHeight="1"/>
    <row r="848" s="1" customFormat="1" ht="14.25" customHeight="1"/>
    <row r="849" s="1" customFormat="1" ht="14.25" customHeight="1"/>
    <row r="850" s="1" customFormat="1" ht="14.25" customHeight="1"/>
    <row r="851" s="1" customFormat="1" ht="14.25" customHeight="1"/>
    <row r="852" s="1" customFormat="1" ht="14.25" customHeight="1"/>
    <row r="853" s="1" customFormat="1" ht="14.25" customHeight="1"/>
    <row r="854" s="1" customFormat="1" ht="14.25" customHeight="1"/>
    <row r="855" s="1" customFormat="1" ht="14.25" customHeight="1"/>
    <row r="856" s="1" customFormat="1" ht="14.25" customHeight="1"/>
    <row r="857" s="1" customFormat="1" ht="14.25" customHeight="1"/>
    <row r="858" s="1" customFormat="1" ht="14.25" customHeight="1"/>
    <row r="859" s="1" customFormat="1" ht="14.25" customHeight="1"/>
    <row r="860" s="1" customFormat="1" ht="14.25" customHeight="1"/>
    <row r="861" s="1" customFormat="1" ht="14.25" customHeight="1"/>
    <row r="862" s="1" customFormat="1" ht="14.25" customHeight="1"/>
    <row r="863" s="1" customFormat="1" ht="14.25" customHeight="1"/>
    <row r="864" s="1" customFormat="1" ht="14.25" customHeight="1"/>
    <row r="865" s="1" customFormat="1" ht="14.25" customHeight="1"/>
    <row r="866" s="1" customFormat="1" ht="14.25" customHeight="1"/>
    <row r="867" s="1" customFormat="1" ht="14.25" customHeight="1"/>
    <row r="868" s="1" customFormat="1" ht="14.25" customHeight="1"/>
    <row r="869" s="1" customFormat="1" ht="14.25" customHeight="1"/>
    <row r="870" s="1" customFormat="1" ht="14.25" customHeight="1"/>
    <row r="871" s="1" customFormat="1" ht="14.25" customHeight="1"/>
    <row r="872" s="1" customFormat="1" ht="14.25" customHeight="1"/>
    <row r="873" s="1" customFormat="1" ht="14.25" customHeight="1"/>
    <row r="874" s="1" customFormat="1" ht="14.25" customHeight="1"/>
    <row r="875" s="1" customFormat="1" ht="14.25" customHeight="1"/>
    <row r="876" s="1" customFormat="1" ht="14.25" customHeight="1"/>
    <row r="877" s="1" customFormat="1" ht="14.25" customHeight="1"/>
    <row r="878" s="1" customFormat="1" ht="14.25" customHeight="1"/>
    <row r="879" s="1" customFormat="1" ht="14.25" customHeight="1"/>
    <row r="880" s="1" customFormat="1" ht="14.25" customHeight="1"/>
    <row r="881" s="1" customFormat="1" ht="14.25" customHeight="1"/>
    <row r="882" s="1" customFormat="1" ht="14.25" customHeight="1"/>
    <row r="883" s="1" customFormat="1" ht="14.25" customHeight="1"/>
    <row r="884" s="1" customFormat="1" ht="14.25" customHeight="1"/>
    <row r="885" s="1" customFormat="1" ht="14.25" customHeight="1"/>
    <row r="886" s="1" customFormat="1" ht="14.25" customHeight="1"/>
    <row r="887" s="1" customFormat="1" ht="14.25" customHeight="1"/>
    <row r="888" s="1" customFormat="1" ht="14.25" customHeight="1"/>
    <row r="889" s="1" customFormat="1" ht="14.25" customHeight="1"/>
    <row r="890" s="1" customFormat="1" ht="14.25" customHeight="1"/>
    <row r="891" s="1" customFormat="1" ht="14.25" customHeight="1"/>
    <row r="892" s="1" customFormat="1" ht="14.25" customHeight="1"/>
    <row r="893" s="1" customFormat="1" ht="14.25" customHeight="1"/>
    <row r="894" s="1" customFormat="1" ht="14.25" customHeight="1"/>
    <row r="895" s="1" customFormat="1" ht="14.25" customHeight="1"/>
    <row r="896" s="1" customFormat="1" ht="14.25" customHeight="1"/>
    <row r="897" s="1" customFormat="1" ht="14.25" customHeight="1"/>
    <row r="898" s="1" customFormat="1" ht="14.25" customHeight="1"/>
    <row r="899" s="1" customFormat="1" ht="14.25" customHeight="1"/>
    <row r="900" s="1" customFormat="1" ht="14.25" customHeight="1"/>
    <row r="901" s="1" customFormat="1" ht="14.25" customHeight="1"/>
    <row r="902" s="1" customFormat="1" ht="14.25" customHeight="1"/>
    <row r="903" s="1" customFormat="1" ht="14.25" customHeight="1"/>
    <row r="904" s="1" customFormat="1" ht="14.25" customHeight="1"/>
    <row r="905" s="1" customFormat="1" ht="14.25" customHeight="1"/>
    <row r="906" s="1" customFormat="1" ht="14.25" customHeight="1"/>
    <row r="907" s="1" customFormat="1" ht="14.25" customHeight="1"/>
    <row r="908" s="1" customFormat="1" ht="14.25" customHeight="1"/>
    <row r="909" s="1" customFormat="1" ht="14.25" customHeight="1"/>
    <row r="910" s="1" customFormat="1" ht="14.25" customHeight="1"/>
    <row r="911" s="1" customFormat="1" ht="14.25" customHeight="1"/>
    <row r="912" s="1" customFormat="1" ht="14.25" customHeight="1"/>
    <row r="913" s="1" customFormat="1" ht="14.25" customHeight="1"/>
    <row r="914" s="1" customFormat="1" ht="14.25" customHeight="1"/>
    <row r="915" s="1" customFormat="1" ht="14.25" customHeight="1"/>
    <row r="916" s="1" customFormat="1" ht="14.25" customHeight="1"/>
    <row r="917" s="1" customFormat="1" ht="14.25" customHeight="1"/>
    <row r="918" s="1" customFormat="1" ht="14.25" customHeight="1"/>
    <row r="919" s="1" customFormat="1" ht="14.25" customHeight="1"/>
    <row r="920" s="1" customFormat="1" ht="14.25" customHeight="1"/>
    <row r="921" s="1" customFormat="1" ht="14.25" customHeight="1"/>
    <row r="922" s="1" customFormat="1" ht="14.25" customHeight="1"/>
    <row r="923" s="1" customFormat="1" ht="14.25" customHeight="1"/>
    <row r="924" s="1" customFormat="1" ht="14.25" customHeight="1"/>
    <row r="925" s="1" customFormat="1" ht="14.25" customHeight="1"/>
    <row r="926" s="1" customFormat="1" ht="14.25" customHeight="1"/>
    <row r="927" s="1" customFormat="1" ht="14.25" customHeight="1"/>
    <row r="928" s="1" customFormat="1" ht="14.25" customHeight="1"/>
    <row r="929" s="1" customFormat="1" ht="14.25" customHeight="1"/>
    <row r="930" s="1" customFormat="1" ht="14.25" customHeight="1"/>
    <row r="931" s="1" customFormat="1" ht="14.25" customHeight="1"/>
    <row r="932" s="1" customFormat="1" ht="14.25" customHeight="1"/>
    <row r="933" s="1" customFormat="1" ht="14.25" customHeight="1"/>
    <row r="934" s="1" customFormat="1" ht="14.25" customHeight="1"/>
    <row r="935" s="1" customFormat="1" ht="14.25" customHeight="1"/>
    <row r="936" s="1" customFormat="1" ht="14.25" customHeight="1"/>
    <row r="937" s="1" customFormat="1" ht="14.25" customHeight="1"/>
    <row r="938" s="1" customFormat="1" ht="14.25" customHeight="1"/>
    <row r="939" s="1" customFormat="1" ht="14.25" customHeight="1"/>
    <row r="940" s="1" customFormat="1" ht="14.25" customHeight="1"/>
    <row r="941" s="1" customFormat="1" ht="14.25" customHeight="1"/>
    <row r="942" s="1" customFormat="1" ht="14.25" customHeight="1"/>
    <row r="943" s="1" customFormat="1" ht="14.25" customHeight="1"/>
    <row r="944" s="1" customFormat="1" ht="14.25" customHeight="1"/>
    <row r="945" s="1" customFormat="1" ht="14.25" customHeight="1"/>
    <row r="946" s="1" customFormat="1" ht="14.25" customHeight="1"/>
    <row r="947" s="1" customFormat="1" ht="14.25" customHeight="1"/>
    <row r="948" s="1" customFormat="1" ht="14.25" customHeight="1"/>
    <row r="949" s="1" customFormat="1" ht="14.25" customHeight="1"/>
    <row r="950" s="1" customFormat="1" ht="14.25" customHeight="1"/>
    <row r="951" s="1" customFormat="1" ht="14.25" customHeight="1"/>
    <row r="952" s="1" customFormat="1" ht="14.25" customHeight="1"/>
    <row r="953" s="1" customFormat="1" ht="14.25" customHeight="1"/>
    <row r="954" s="1" customFormat="1" ht="14.25" customHeight="1"/>
    <row r="955" s="1" customFormat="1" ht="14.25" customHeight="1"/>
    <row r="956" s="1" customFormat="1" ht="14.25" customHeight="1"/>
    <row r="957" s="1" customFormat="1" ht="14.25" customHeight="1"/>
    <row r="958" s="1" customFormat="1" ht="14.25" customHeight="1"/>
    <row r="959" s="1" customFormat="1" ht="14.25" customHeight="1"/>
    <row r="960" s="1" customFormat="1" ht="14.25" customHeight="1"/>
    <row r="961" s="1" customFormat="1" ht="14.25" customHeight="1"/>
    <row r="962" s="1" customFormat="1" ht="14.25" customHeight="1"/>
    <row r="963" s="1" customFormat="1" ht="14.25" customHeight="1"/>
    <row r="964" s="1" customFormat="1" ht="14.25" customHeight="1"/>
    <row r="965" s="1" customFormat="1" ht="14.25" customHeight="1"/>
    <row r="966" s="1" customFormat="1" ht="14.25" customHeight="1"/>
    <row r="967" s="1" customFormat="1" ht="14.25" customHeight="1"/>
    <row r="968" s="1" customFormat="1" ht="14.25" customHeight="1"/>
    <row r="969" s="1" customFormat="1" ht="14.25" customHeight="1"/>
    <row r="970" s="1" customFormat="1" ht="14.25" customHeight="1"/>
    <row r="971" s="1" customFormat="1" ht="14.25" customHeight="1"/>
    <row r="972" s="1" customFormat="1" ht="14.25" customHeight="1"/>
    <row r="973" s="1" customFormat="1" ht="14.25" customHeight="1"/>
    <row r="974" s="1" customFormat="1" ht="14.25" customHeight="1"/>
    <row r="975" s="1" customFormat="1" ht="14.25" customHeight="1"/>
    <row r="976" s="1" customFormat="1" ht="14.25" customHeight="1"/>
    <row r="977" s="1" customFormat="1" ht="14.25" customHeight="1"/>
    <row r="978" s="1" customFormat="1" ht="14.25" customHeight="1"/>
    <row r="979" s="1" customFormat="1" ht="14.25" customHeight="1"/>
    <row r="980" s="1" customFormat="1" ht="14.25" customHeight="1"/>
    <row r="981" s="1" customFormat="1" ht="14.25" customHeight="1"/>
    <row r="982" s="1" customFormat="1" ht="14.25" customHeight="1"/>
    <row r="983" s="1" customFormat="1" ht="14.25" customHeight="1"/>
    <row r="984" s="1" customFormat="1" ht="14.25" customHeight="1"/>
    <row r="985" s="1" customFormat="1" ht="14.25" customHeight="1"/>
    <row r="986" s="1" customFormat="1" ht="14.25" customHeight="1"/>
    <row r="987" s="1" customFormat="1" ht="14.25" customHeight="1"/>
    <row r="988" s="1" customFormat="1" ht="14.25" customHeight="1"/>
    <row r="989" s="1" customFormat="1" ht="14.25" customHeight="1"/>
    <row r="990" s="1" customFormat="1" ht="14.25" customHeight="1"/>
    <row r="991" s="1" customFormat="1" ht="14.25" customHeight="1"/>
    <row r="992" s="1" customFormat="1" ht="14.25" customHeight="1"/>
    <row r="993" s="1" customFormat="1" ht="14.25" customHeight="1"/>
    <row r="994" s="1" customFormat="1" ht="14.25" customHeight="1"/>
    <row r="995" s="1" customFormat="1" ht="14.25" customHeight="1"/>
    <row r="996" s="1" customFormat="1" ht="14.25" customHeight="1"/>
    <row r="997" s="1" customFormat="1" ht="14.25" customHeight="1"/>
    <row r="998" s="1" customFormat="1" ht="14.25" customHeight="1"/>
    <row r="999" s="1" customFormat="1" ht="14.25" customHeight="1"/>
    <row r="1000" s="1" customFormat="1" ht="14.25" customHeight="1"/>
    <row r="1001" s="1" customFormat="1" ht="14.25" customHeight="1"/>
    <row r="1002" s="1" customFormat="1" ht="14.25" customHeight="1"/>
    <row r="1003" s="1" customFormat="1" ht="14.25" customHeight="1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abSelected="1" topLeftCell="A49" zoomScale="40" zoomScaleNormal="40" workbookViewId="0">
      <selection activeCell="AH56" sqref="AH56"/>
    </sheetView>
  </sheetViews>
  <sheetFormatPr defaultColWidth="9.109375" defaultRowHeight="14.25"/>
  <cols>
    <col min="1" max="2" width="5.44140625" style="22" customWidth="1"/>
    <col min="3" max="3" width="12.77734375" style="22" customWidth="1"/>
    <col min="4" max="4" width="16.44140625" style="22" customWidth="1"/>
    <col min="5" max="5" width="27.109375" style="22" customWidth="1"/>
    <col min="6" max="6" width="22.77734375" style="22" customWidth="1"/>
    <col min="7" max="7" width="11.109375" style="22" customWidth="1"/>
    <col min="8" max="8" width="5.44140625" style="22" customWidth="1"/>
    <col min="9" max="9" width="7.109375" style="22" customWidth="1"/>
    <col min="10" max="28" width="5.44140625" style="22" customWidth="1"/>
    <col min="29" max="41" width="8.77734375" style="22" customWidth="1"/>
    <col min="42" max="16384" width="9.109375" style="22"/>
  </cols>
  <sheetData>
    <row r="1" spans="1:27" ht="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7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5.7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3.25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0.25">
      <c r="A5" s="54"/>
      <c r="B5" s="69">
        <v>28.86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5.7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3.25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3.25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0.25">
      <c r="A9" s="54"/>
      <c r="B9" s="69">
        <f>3.15*10^12</f>
        <v>3150000000000</v>
      </c>
      <c r="C9" s="69"/>
      <c r="D9" s="55"/>
      <c r="G9" s="54" t="s">
        <v>31</v>
      </c>
      <c r="H9" s="54"/>
      <c r="I9" s="54">
        <v>7</v>
      </c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3.25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5.7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>
      <c r="V28" s="22" t="s">
        <v>64</v>
      </c>
    </row>
    <row r="32" spans="3:22" ht="15">
      <c r="C32" s="25" t="s">
        <v>63</v>
      </c>
    </row>
    <row r="33" spans="3:21" ht="15">
      <c r="C33" s="25"/>
    </row>
    <row r="34" spans="3:21" ht="18">
      <c r="C34" s="47" t="s">
        <v>62</v>
      </c>
      <c r="D34" s="29">
        <f>-((B$5*I$8^3)+(B$5*I$5^3))/(8*(I$5+I$8))</f>
        <v>-75.757499999999993</v>
      </c>
      <c r="E34" s="22" t="s">
        <v>61</v>
      </c>
    </row>
    <row r="36" spans="3:21" ht="18">
      <c r="D36" s="47" t="s">
        <v>60</v>
      </c>
      <c r="E36" s="47">
        <f>(D$34/I$5)+((B$5*I$5)/2)</f>
        <v>38.780625000000001</v>
      </c>
      <c r="F36" s="27" t="s">
        <v>57</v>
      </c>
    </row>
    <row r="37" spans="3:21" ht="18">
      <c r="D37" s="47" t="s">
        <v>59</v>
      </c>
      <c r="E37" s="47">
        <f>(B$5*I$5)+(B$5*I$8)-E$36-E$38</f>
        <v>163.96087500000002</v>
      </c>
      <c r="F37" s="27" t="s">
        <v>57</v>
      </c>
    </row>
    <row r="38" spans="3:21" ht="18">
      <c r="D38" s="47" t="s">
        <v>58</v>
      </c>
      <c r="E38" s="47">
        <f>(D$34/I$8)+((B$5*I$8)/2)</f>
        <v>56.998500000000007</v>
      </c>
      <c r="F38" s="27" t="s">
        <v>57</v>
      </c>
    </row>
    <row r="39" spans="3:21" ht="18">
      <c r="E39" s="47"/>
    </row>
    <row r="46" spans="3:21" ht="15">
      <c r="C46" s="46" t="s">
        <v>25</v>
      </c>
      <c r="U46" s="36"/>
    </row>
    <row r="47" spans="3:21">
      <c r="E47" s="29" t="s">
        <v>16</v>
      </c>
      <c r="F47" s="29" t="s">
        <v>24</v>
      </c>
    </row>
    <row r="48" spans="3:21">
      <c r="E48" s="45" t="s">
        <v>13</v>
      </c>
      <c r="F48" s="45" t="s">
        <v>56</v>
      </c>
    </row>
    <row r="49" spans="4:8" ht="20.25">
      <c r="D49" s="22" t="s">
        <v>10</v>
      </c>
      <c r="E49" s="44">
        <f>0</f>
        <v>0</v>
      </c>
      <c r="F49" s="37">
        <f>IF(E49=0,$E$36,
IF(E49=$I$11,($E$36+$E$37)-$B$5*$I$11,
IF(AND(E49=$I$5,E48-$I$5&lt;0),$E$36-$B$5*$I$5,
IF(AND(E49=$I$5,E50-$I$5&gt;0),($E$36+$E$37)-($B$5*$I$5),
IF(E49&lt;$I$5,$E$36-$B$5*E49,($E$36+$E$37)-$B$5*E49)))))</f>
        <v>38.780625000000001</v>
      </c>
      <c r="H49" s="28" t="s">
        <v>55</v>
      </c>
    </row>
    <row r="50" spans="4:8" ht="20.25">
      <c r="D50" s="22" t="s">
        <v>9</v>
      </c>
      <c r="E50" s="44">
        <f>IF(E49=0,E49+$I$11/10,
IF(AND(ABS(E49-$I$5)&lt;=$I$11/10,E49-$I$5&lt;0),$I$5,
IF(AND(E49-$I$5=0,ABS(E48-$I$5)&lt;=$I$11/10,E48&lt;&gt;E49),$I$5,
IF(ABS(E49-$I$11)&lt;$I$11/10,$I$11,E49+$I$11/10))))</f>
        <v>0.9</v>
      </c>
      <c r="F50" s="37">
        <f t="shared" ref="F50:F61" si="0">IF(E50=0,$E$36,IF(E50=$I$11,($E$36+$E$37)-$B$5*$I$11,IF(AND(E50=$I$5,E49-$I$5&lt;0),$E$36-$B$5*$I$5,IF(AND(E50=$I$5,E51-$I$5&gt;0),($E$36+$E$37)-($B$5*$I$5),IF(E50&lt;$I$5,$E$36-$B$5*E50,($E$36+$E$37)-$B$5*E50)))))</f>
        <v>12.806625</v>
      </c>
    </row>
    <row r="51" spans="4:8" ht="20.25">
      <c r="D51" s="22" t="s">
        <v>8</v>
      </c>
      <c r="E51" s="44">
        <f t="shared" ref="E51:E61" si="1">IF(E50=0,E50+$I$11/10,IF(AND(ABS(E50-$I$5)&lt;=$I$11/10,E50-$I$5&lt;0),$I$5,IF(AND(E50-$I$5=0,ABS(E49-$I$5)&lt;=$I$11/10,E49&lt;&gt;E50),$I$5,IF(ABS(E50-$I$11)&lt;$I$11/10,$I$11,E50+$I$11/10))))</f>
        <v>1.8</v>
      </c>
      <c r="F51" s="37">
        <f t="shared" si="0"/>
        <v>-13.167375</v>
      </c>
    </row>
    <row r="52" spans="4:8" ht="20.25">
      <c r="D52" s="22" t="s">
        <v>7</v>
      </c>
      <c r="E52" s="44">
        <f t="shared" si="1"/>
        <v>2.7</v>
      </c>
      <c r="F52" s="37">
        <f t="shared" si="0"/>
        <v>-39.141374999999996</v>
      </c>
    </row>
    <row r="53" spans="4:8" ht="20.25">
      <c r="D53" s="22" t="s">
        <v>6</v>
      </c>
      <c r="E53" s="44">
        <f t="shared" si="1"/>
        <v>3.6</v>
      </c>
      <c r="F53" s="37">
        <f t="shared" si="0"/>
        <v>-65.115375</v>
      </c>
    </row>
    <row r="54" spans="4:8" ht="20.25">
      <c r="D54" s="22" t="s">
        <v>5</v>
      </c>
      <c r="E54" s="44">
        <f t="shared" si="1"/>
        <v>4</v>
      </c>
      <c r="F54" s="37">
        <f t="shared" si="0"/>
        <v>-76.659374999999997</v>
      </c>
    </row>
    <row r="55" spans="4:8" ht="20.25">
      <c r="D55" s="22" t="s">
        <v>4</v>
      </c>
      <c r="E55" s="44">
        <f t="shared" si="1"/>
        <v>4</v>
      </c>
      <c r="F55" s="37">
        <f t="shared" si="0"/>
        <v>87.301500000000033</v>
      </c>
    </row>
    <row r="56" spans="4:8" ht="20.25">
      <c r="D56" s="22" t="s">
        <v>3</v>
      </c>
      <c r="E56" s="44">
        <f t="shared" si="1"/>
        <v>4.9000000000000004</v>
      </c>
      <c r="F56" s="37">
        <f t="shared" si="0"/>
        <v>61.327500000000015</v>
      </c>
    </row>
    <row r="57" spans="4:8" ht="20.25">
      <c r="D57" s="22" t="s">
        <v>2</v>
      </c>
      <c r="E57" s="44">
        <f t="shared" si="1"/>
        <v>5.8000000000000007</v>
      </c>
      <c r="F57" s="37">
        <f t="shared" si="0"/>
        <v>35.353500000000025</v>
      </c>
    </row>
    <row r="58" spans="4:8" ht="20.25">
      <c r="D58" s="22" t="s">
        <v>1</v>
      </c>
      <c r="E58" s="44">
        <f t="shared" si="1"/>
        <v>6.7000000000000011</v>
      </c>
      <c r="F58" s="37">
        <f t="shared" si="0"/>
        <v>9.3795000000000073</v>
      </c>
    </row>
    <row r="59" spans="4:8" ht="20.25">
      <c r="D59" s="22" t="s">
        <v>0</v>
      </c>
      <c r="E59" s="44">
        <f t="shared" si="1"/>
        <v>7.6000000000000014</v>
      </c>
      <c r="F59" s="37">
        <f t="shared" si="0"/>
        <v>-16.594500000000011</v>
      </c>
    </row>
    <row r="60" spans="4:8" ht="20.25">
      <c r="D60" s="22" t="s">
        <v>43</v>
      </c>
      <c r="E60" s="44">
        <f t="shared" si="1"/>
        <v>8.5000000000000018</v>
      </c>
      <c r="F60" s="37">
        <f t="shared" si="0"/>
        <v>-42.568500000000029</v>
      </c>
    </row>
    <row r="61" spans="4:8" ht="20.25">
      <c r="D61" s="22" t="s">
        <v>42</v>
      </c>
      <c r="E61" s="44">
        <f t="shared" si="1"/>
        <v>9</v>
      </c>
      <c r="F61" s="37">
        <f t="shared" si="0"/>
        <v>-56.998499999999979</v>
      </c>
    </row>
    <row r="62" spans="4:8" ht="20.25">
      <c r="E62" s="33"/>
      <c r="F62" s="43"/>
    </row>
    <row r="63" spans="4:8" ht="20.25">
      <c r="E63" s="33"/>
      <c r="F63" s="43"/>
    </row>
    <row r="64" spans="4:8" ht="20.25">
      <c r="E64" s="33"/>
      <c r="F64" s="43"/>
    </row>
    <row r="65" spans="1:14" ht="20.25">
      <c r="E65" s="33"/>
      <c r="F65" s="43"/>
    </row>
    <row r="66" spans="1:14" ht="20.25">
      <c r="E66" s="33"/>
      <c r="F66" s="43"/>
    </row>
    <row r="67" spans="1:14" ht="20.25">
      <c r="E67" s="33"/>
      <c r="F67" s="43"/>
    </row>
    <row r="68" spans="1:14" ht="20.25">
      <c r="E68" s="33"/>
      <c r="F68" s="43"/>
    </row>
    <row r="69" spans="1:14" ht="20.25">
      <c r="E69" s="33"/>
      <c r="F69" s="43"/>
    </row>
    <row r="70" spans="1:14" ht="20.25">
      <c r="A70" s="67"/>
      <c r="B70" s="67"/>
      <c r="C70" s="67"/>
      <c r="E70" s="33"/>
      <c r="F70" s="43"/>
    </row>
    <row r="71" spans="1:14" ht="20.25">
      <c r="A71" s="67"/>
      <c r="B71" s="67"/>
      <c r="C71" s="67"/>
      <c r="E71" s="33"/>
      <c r="F71" s="32"/>
    </row>
    <row r="72" spans="1:14">
      <c r="A72" s="41"/>
      <c r="B72" s="41"/>
      <c r="C72" s="41"/>
    </row>
    <row r="74" spans="1:14" ht="15">
      <c r="C74" s="25" t="s">
        <v>54</v>
      </c>
    </row>
    <row r="76" spans="1:14" ht="15">
      <c r="C76" s="22" t="s">
        <v>53</v>
      </c>
      <c r="D76" s="42">
        <f>MAX(ABS(MIN(F49:F61)),ABS(MAX(F49:F61)))</f>
        <v>87.301500000000033</v>
      </c>
      <c r="E76" s="22" t="s">
        <v>52</v>
      </c>
    </row>
    <row r="79" spans="1:14" ht="15">
      <c r="C79" s="25" t="s">
        <v>22</v>
      </c>
    </row>
    <row r="80" spans="1:14" ht="15">
      <c r="F80" s="28"/>
      <c r="H80" s="41"/>
      <c r="I80" s="41"/>
      <c r="J80" s="41"/>
      <c r="K80" s="41"/>
      <c r="L80" s="41"/>
      <c r="M80" s="41"/>
      <c r="N80" s="41"/>
    </row>
    <row r="81" spans="4:36" ht="15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ht="15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0.25">
      <c r="D83" s="22" t="s">
        <v>10</v>
      </c>
      <c r="E83" s="38">
        <f>0</f>
        <v>0</v>
      </c>
      <c r="F83" s="37">
        <f t="shared" ref="F83:F96" si="2"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0.25">
      <c r="D84" s="22" t="s">
        <v>9</v>
      </c>
      <c r="E84" s="38">
        <f>IF(E83=0,E83+$I$11/10,
IF(AND(ABS(E83-$I$5)&lt;=$I$11/10,E83-$I$5&lt;0),$I$5,
IF(AND(E83&lt;$I$5,E83&lt;&gt;$E$36/$B$5,E82&lt;&gt;$E$36/$B$5,ABS(E83-$E$36/$B$5)&lt;=$I$11/10),$E$36/$B$5,
IF(ABS(E83-$I$11)&lt;$I$11/10,$I$11,
IF(AND(E83&gt;$I$5,E83&lt;&gt;$I$11-($E$38/$B$5),E82&lt;&gt;$I$11-($E$38/$B$5),ABS(E83-($I$11-($E$38/$B$5)))&lt;$I$11/10),$I$11-($E$38/$B$5),
IF(OR(E83=$E$36/$B$5,E83=$I$11-($E$38/$B$5)),E82+$I$11/10,R82
                                                                                                                                                                                                                                                                E83+$I$11/10))))))</f>
        <v>0.9</v>
      </c>
      <c r="F84" s="37">
        <f>ROUND(IF(OR(E84=0,E84=$I$11),0,
IF(E84&lt;$I$5,-($E$36*E84-0.5*$B$5*((E84)^2)),
IF(E84&gt;$I$5,-(($E$36*E84+$E$37*(E84-$I$5))-(0.5*$B$5*((E84)^2))),-($E$36*$I$5-(0.5*$B$5*(($I$5)^2)))))),2)</f>
        <v>-23.21</v>
      </c>
    </row>
    <row r="85" spans="4:36" ht="20.25">
      <c r="D85" s="22" t="s">
        <v>8</v>
      </c>
      <c r="E85" s="38">
        <f t="shared" ref="E85:E96" si="3">IF(E84=0,E84+$I$11/10,IF(AND(ABS(E84-$I$5)&lt;=$I$11/10,E84-$I$5&lt;0),$I$5,IF(AND(E84&lt;$I$5,E84&lt;&gt;$E$36/$B$5,E83&lt;&gt;$E$36/$B$5,ABS(E84-$E$36/$B$5)&lt;=$I$11/10),$E$36/$B$5,IF(ABS(E84-$I$11)&lt;$I$11/10,$I$11,IF(AND(E84&gt;$I$5,E84&lt;&gt;$I$11-($E$38/$B$5),E83&lt;&gt;$I$11-($E$38/$B$5),ABS(E84-($I$11-($E$38/$B$5)))&lt;$I$11/10),$I$11-($E$38/$B$5),IF(OR(E84=$E$36/$B$5,E84=$I$11-($E$38/$B$5)),E83+$I$11/10,E84+$I$11/10))))))</f>
        <v>1.34375</v>
      </c>
      <c r="F85" s="37">
        <f t="shared" si="2"/>
        <v>-26.06</v>
      </c>
    </row>
    <row r="86" spans="4:36" ht="20.25">
      <c r="D86" s="22" t="s">
        <v>7</v>
      </c>
      <c r="E86" s="38">
        <f t="shared" si="3"/>
        <v>1.8</v>
      </c>
      <c r="F86" s="37">
        <f t="shared" si="2"/>
        <v>-23.05</v>
      </c>
      <c r="AJ86" s="22" t="s">
        <v>31</v>
      </c>
    </row>
    <row r="87" spans="4:36" ht="20.25">
      <c r="D87" s="22" t="s">
        <v>6</v>
      </c>
      <c r="E87" s="38">
        <f t="shared" si="3"/>
        <v>2.7</v>
      </c>
      <c r="F87" s="37">
        <f t="shared" si="2"/>
        <v>0.49</v>
      </c>
    </row>
    <row r="88" spans="4:36" ht="20.25">
      <c r="D88" s="22" t="s">
        <v>5</v>
      </c>
      <c r="E88" s="38">
        <f t="shared" si="3"/>
        <v>3.6</v>
      </c>
      <c r="F88" s="37">
        <f t="shared" si="2"/>
        <v>47.4</v>
      </c>
    </row>
    <row r="89" spans="4:36" ht="20.25">
      <c r="D89" s="22" t="s">
        <v>4</v>
      </c>
      <c r="E89" s="38">
        <f t="shared" si="3"/>
        <v>4</v>
      </c>
      <c r="F89" s="37">
        <f t="shared" si="2"/>
        <v>75.760000000000005</v>
      </c>
    </row>
    <row r="90" spans="4:36" ht="20.25">
      <c r="D90" s="22" t="s">
        <v>3</v>
      </c>
      <c r="E90" s="38">
        <f t="shared" si="3"/>
        <v>4.9000000000000004</v>
      </c>
      <c r="F90" s="37">
        <f t="shared" si="2"/>
        <v>8.8699999999999992</v>
      </c>
    </row>
    <row r="91" spans="4:36" ht="20.25">
      <c r="D91" s="22" t="s">
        <v>2</v>
      </c>
      <c r="E91" s="38">
        <f t="shared" si="3"/>
        <v>5.8000000000000007</v>
      </c>
      <c r="F91" s="37">
        <f t="shared" si="2"/>
        <v>-34.630000000000003</v>
      </c>
    </row>
    <row r="92" spans="4:36" ht="20.25">
      <c r="D92" s="22" t="s">
        <v>1</v>
      </c>
      <c r="E92" s="38">
        <f t="shared" si="3"/>
        <v>6.7000000000000011</v>
      </c>
      <c r="F92" s="37">
        <f t="shared" si="2"/>
        <v>-54.76</v>
      </c>
    </row>
    <row r="93" spans="4:36" ht="20.25">
      <c r="D93" s="22" t="s">
        <v>0</v>
      </c>
      <c r="E93" s="38">
        <f t="shared" si="3"/>
        <v>7.0249999999999995</v>
      </c>
      <c r="F93" s="37">
        <f t="shared" si="2"/>
        <v>-56.29</v>
      </c>
    </row>
    <row r="94" spans="4:36" ht="20.25">
      <c r="D94" s="22" t="s">
        <v>43</v>
      </c>
      <c r="E94" s="38">
        <f t="shared" si="3"/>
        <v>7.6000000000000014</v>
      </c>
      <c r="F94" s="37">
        <f t="shared" si="2"/>
        <v>-51.52</v>
      </c>
    </row>
    <row r="95" spans="4:36" ht="20.25">
      <c r="D95" s="22" t="s">
        <v>50</v>
      </c>
      <c r="E95" s="40">
        <f t="shared" si="3"/>
        <v>8.5000000000000018</v>
      </c>
      <c r="F95" s="39">
        <f t="shared" si="2"/>
        <v>-24.89</v>
      </c>
    </row>
    <row r="96" spans="4:36" ht="20.25">
      <c r="D96" s="22" t="s">
        <v>49</v>
      </c>
      <c r="E96" s="38">
        <f t="shared" si="3"/>
        <v>9</v>
      </c>
      <c r="F96" s="37">
        <f t="shared" si="2"/>
        <v>0</v>
      </c>
    </row>
    <row r="97" spans="3:7" ht="20.25">
      <c r="D97" s="36"/>
      <c r="E97" s="35"/>
      <c r="F97" s="34"/>
    </row>
    <row r="98" spans="3:7" ht="20.25">
      <c r="D98" s="36"/>
      <c r="E98" s="35"/>
      <c r="F98" s="34"/>
      <c r="G98" s="22" t="s">
        <v>48</v>
      </c>
    </row>
    <row r="99" spans="3:7" ht="20.25">
      <c r="E99" s="33"/>
      <c r="F99" s="32"/>
    </row>
    <row r="100" spans="3:7" ht="20.25">
      <c r="E100" s="33"/>
      <c r="F100" s="32"/>
    </row>
    <row r="101" spans="3:7" ht="20.25">
      <c r="E101" s="33"/>
      <c r="F101" s="32"/>
    </row>
    <row r="102" spans="3:7" ht="20.25">
      <c r="E102" s="33"/>
      <c r="F102" s="32"/>
    </row>
    <row r="103" spans="3:7" ht="20.25">
      <c r="E103" s="33"/>
      <c r="F103" s="32"/>
    </row>
    <row r="104" spans="3:7" ht="20.25">
      <c r="E104" s="33"/>
      <c r="F104" s="32"/>
    </row>
    <row r="105" spans="3:7" ht="20.25">
      <c r="E105" s="33"/>
      <c r="F105" s="32"/>
    </row>
    <row r="109" spans="3:7" ht="15">
      <c r="C109" s="25" t="s">
        <v>22</v>
      </c>
    </row>
    <row r="112" spans="3:7" ht="15">
      <c r="C112" s="30" t="s">
        <v>47</v>
      </c>
      <c r="D112" s="22">
        <f>MAX(F83:F105)</f>
        <v>75.760000000000005</v>
      </c>
      <c r="E112" s="30" t="s">
        <v>45</v>
      </c>
    </row>
    <row r="113" spans="1:28" ht="15">
      <c r="C113" s="30" t="s">
        <v>46</v>
      </c>
      <c r="D113" s="22">
        <f>MIN(F83:F105)</f>
        <v>-56.29</v>
      </c>
      <c r="E113" s="30" t="s">
        <v>45</v>
      </c>
    </row>
    <row r="119" spans="1:28" ht="15">
      <c r="C119" s="25" t="s">
        <v>19</v>
      </c>
    </row>
    <row r="121" spans="1:28" ht="15">
      <c r="G121" s="28" t="s">
        <v>18</v>
      </c>
    </row>
    <row r="122" spans="1:28" ht="15">
      <c r="G122" s="28" t="s">
        <v>17</v>
      </c>
    </row>
    <row r="123" spans="1:28" ht="15">
      <c r="D123" s="29" t="s">
        <v>16</v>
      </c>
      <c r="E123" s="31" t="s">
        <v>44</v>
      </c>
      <c r="G123" s="30"/>
    </row>
    <row r="124" spans="1:28" ht="15">
      <c r="D124" s="29" t="s">
        <v>13</v>
      </c>
      <c r="E124" s="29" t="s">
        <v>12</v>
      </c>
      <c r="G124" s="28" t="s">
        <v>11</v>
      </c>
    </row>
    <row r="125" spans="1:28" ht="20.25">
      <c r="A125" s="23"/>
      <c r="B125" s="23"/>
      <c r="C125" s="22" t="s">
        <v>10</v>
      </c>
      <c r="D125" s="27">
        <f t="shared" ref="D125:D147" si="4">E83</f>
        <v>0</v>
      </c>
      <c r="E125" s="26">
        <f t="shared" ref="E125:E136" si="5"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0.25">
      <c r="A126" s="23"/>
      <c r="B126" s="23"/>
      <c r="C126" s="22" t="s">
        <v>9</v>
      </c>
      <c r="D126" s="27">
        <f t="shared" si="4"/>
        <v>0.9</v>
      </c>
      <c r="E126" s="26">
        <f t="shared" si="5"/>
        <v>-25.252843571428574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0.25">
      <c r="A127" s="23"/>
      <c r="B127" s="23"/>
      <c r="C127" s="22" t="s">
        <v>8</v>
      </c>
      <c r="D127" s="27">
        <f t="shared" si="4"/>
        <v>1.34375</v>
      </c>
      <c r="E127" s="26">
        <f t="shared" si="5"/>
        <v>-30.205627093239436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0.25">
      <c r="A128" s="23"/>
      <c r="B128" s="23"/>
      <c r="C128" s="22" t="s">
        <v>7</v>
      </c>
      <c r="D128" s="27">
        <f t="shared" si="4"/>
        <v>1.8</v>
      </c>
      <c r="E128" s="26">
        <f t="shared" si="5"/>
        <v>-28.631868571428555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0.25">
      <c r="A129" s="23"/>
      <c r="B129" s="23"/>
      <c r="C129" s="22" t="s">
        <v>6</v>
      </c>
      <c r="D129" s="27">
        <f t="shared" si="4"/>
        <v>2.7</v>
      </c>
      <c r="E129" s="26">
        <f t="shared" si="5"/>
        <v>-10.30405071428569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0.25">
      <c r="A130" s="23"/>
      <c r="B130" s="23"/>
      <c r="C130" s="22" t="s">
        <v>5</v>
      </c>
      <c r="D130" s="27">
        <f t="shared" si="4"/>
        <v>3.6</v>
      </c>
      <c r="E130" s="26">
        <f t="shared" si="5"/>
        <v>5.5191314285714599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0.25">
      <c r="A131" s="23"/>
      <c r="B131" s="23"/>
      <c r="C131" s="22" t="s">
        <v>4</v>
      </c>
      <c r="D131" s="27">
        <f t="shared" si="4"/>
        <v>4</v>
      </c>
      <c r="E131" s="26">
        <f t="shared" si="5"/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0.25">
      <c r="A132" s="23"/>
      <c r="B132" s="23"/>
      <c r="C132" s="22" t="s">
        <v>3</v>
      </c>
      <c r="D132" s="27">
        <f t="shared" si="4"/>
        <v>4.9000000000000004</v>
      </c>
      <c r="E132" s="26">
        <f t="shared" si="5"/>
        <v>-79.276015000000086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0.25">
      <c r="A133" s="23"/>
      <c r="B133" s="23"/>
      <c r="C133" s="22" t="s">
        <v>2</v>
      </c>
      <c r="D133" s="27">
        <f t="shared" si="4"/>
        <v>5.8000000000000007</v>
      </c>
      <c r="E133" s="26">
        <f t="shared" si="5"/>
        <v>-321.46466857142894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0.25">
      <c r="A134" s="23"/>
      <c r="B134" s="23"/>
      <c r="C134" s="22" t="s">
        <v>1</v>
      </c>
      <c r="D134" s="27">
        <f t="shared" si="4"/>
        <v>6.7000000000000011</v>
      </c>
      <c r="E134" s="26">
        <f t="shared" si="5"/>
        <v>-833.59739357142962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0.25">
      <c r="A135" s="23"/>
      <c r="B135" s="23"/>
      <c r="C135" s="22" t="s">
        <v>0</v>
      </c>
      <c r="D135" s="27">
        <f t="shared" si="4"/>
        <v>7.0249999999999995</v>
      </c>
      <c r="E135" s="26">
        <f t="shared" si="5"/>
        <v>-1109.4844216096221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0.25">
      <c r="A136" s="23"/>
      <c r="B136" s="23"/>
      <c r="C136" s="22" t="s">
        <v>43</v>
      </c>
      <c r="D136" s="27">
        <f t="shared" si="4"/>
        <v>7.6000000000000014</v>
      </c>
      <c r="E136" s="26">
        <f t="shared" si="5"/>
        <v>-1746.7501257142876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0.25">
      <c r="A137" s="23"/>
      <c r="B137" s="23"/>
      <c r="C137" s="22" t="s">
        <v>42</v>
      </c>
      <c r="D137" s="27">
        <f t="shared" si="4"/>
        <v>8.5000000000000018</v>
      </c>
      <c r="E137" s="26">
        <f t="shared" ref="E137:E147" si="6">(((E$36*D137/6)*(D137^2-I$5^2))+((E$37*D137/6)*((D137^2)-(3*I$5*D137)+(3*I$5^2)))-(E$37*(I$5^3)/6)-((B$5*D137/24)*((D137^3)-(I$5^3))))/(B$9/1000^3)*1000*N$5</f>
        <v>-53.940714285715899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0.25">
      <c r="A138" s="23"/>
      <c r="B138" s="23"/>
      <c r="C138" s="22" t="s">
        <v>41</v>
      </c>
      <c r="D138" s="27">
        <f t="shared" si="4"/>
        <v>9</v>
      </c>
      <c r="E138" s="26">
        <f t="shared" si="6"/>
        <v>1.1549139070132421E-12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0.25">
      <c r="A139" s="23"/>
      <c r="B139" s="23"/>
      <c r="C139" s="22" t="s">
        <v>40</v>
      </c>
      <c r="D139" s="27">
        <f t="shared" si="4"/>
        <v>0</v>
      </c>
      <c r="E139" s="26">
        <f t="shared" si="6"/>
        <v>-2220.8457142857142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0.25">
      <c r="A140" s="23"/>
      <c r="B140" s="23"/>
      <c r="C140" s="22" t="s">
        <v>39</v>
      </c>
      <c r="D140" s="27">
        <f t="shared" si="4"/>
        <v>0</v>
      </c>
      <c r="E140" s="26">
        <f t="shared" si="6"/>
        <v>-2220.8457142857142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0.25">
      <c r="A141" s="23"/>
      <c r="B141" s="23"/>
      <c r="C141" s="22" t="s">
        <v>38</v>
      </c>
      <c r="D141" s="27">
        <f t="shared" si="4"/>
        <v>0</v>
      </c>
      <c r="E141" s="26">
        <f t="shared" si="6"/>
        <v>-2220.8457142857142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0.25">
      <c r="A142" s="23"/>
      <c r="B142" s="23"/>
      <c r="C142" s="22" t="s">
        <v>37</v>
      </c>
      <c r="D142" s="27">
        <f t="shared" si="4"/>
        <v>0</v>
      </c>
      <c r="E142" s="26">
        <f t="shared" si="6"/>
        <v>-2220.8457142857142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0.25">
      <c r="A143" s="23"/>
      <c r="B143" s="23"/>
      <c r="C143" s="22" t="s">
        <v>36</v>
      </c>
      <c r="D143" s="27">
        <f t="shared" si="4"/>
        <v>0</v>
      </c>
      <c r="E143" s="26">
        <f t="shared" si="6"/>
        <v>-2220.8457142857142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0.25">
      <c r="A144" s="23"/>
      <c r="B144" s="23"/>
      <c r="C144" s="22" t="s">
        <v>35</v>
      </c>
      <c r="D144" s="27">
        <f t="shared" si="4"/>
        <v>0</v>
      </c>
      <c r="E144" s="26">
        <f t="shared" si="6"/>
        <v>-2220.8457142857142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0.25">
      <c r="A145" s="23"/>
      <c r="B145" s="23"/>
      <c r="C145" s="22" t="s">
        <v>34</v>
      </c>
      <c r="D145" s="27">
        <f t="shared" si="4"/>
        <v>0</v>
      </c>
      <c r="E145" s="26">
        <f t="shared" si="6"/>
        <v>-2220.8457142857142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0.25">
      <c r="A146" s="23"/>
      <c r="B146" s="23"/>
      <c r="C146" s="22" t="s">
        <v>33</v>
      </c>
      <c r="D146" s="27">
        <f t="shared" si="4"/>
        <v>0</v>
      </c>
      <c r="E146" s="26">
        <f t="shared" si="6"/>
        <v>-2220.8457142857142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0.25">
      <c r="A147" s="23"/>
      <c r="B147" s="23"/>
      <c r="C147" s="22" t="s">
        <v>32</v>
      </c>
      <c r="D147" s="27">
        <f t="shared" si="4"/>
        <v>0</v>
      </c>
      <c r="E147" s="26">
        <f t="shared" si="6"/>
        <v>-2220.8457142857142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 ht="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 ht="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 ht="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 ht="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 ht="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 ht="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 ht="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5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 ht="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 ht="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 ht="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 ht="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 ht="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 ht="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 ht="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 ht="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 ht="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 ht="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 ht="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 ht="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 ht="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 ht="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ht="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ht="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ht="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ht="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ht="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ht="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 ht="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ht="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ht="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ht="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 ht="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ht="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 ht="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ht="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 ht="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ht="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ht="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 ht="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ht="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ht="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ht="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ht="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ht="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ht="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 ht="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ht="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ht="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ht="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ht="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 ht="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 ht="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 ht="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 ht="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 ht="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 ht="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 ht="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ht="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 ht="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 ht="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 ht="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 ht="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 ht="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 ht="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 ht="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ht="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 ht="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 ht="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 ht="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 ht="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 ht="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 ht="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 ht="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 ht="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 ht="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 ht="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 ht="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 ht="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 ht="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 ht="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 ht="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 ht="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 ht="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 ht="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 ht="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 ht="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 ht="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 ht="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 ht="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 ht="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 ht="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 ht="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 ht="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 ht="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 ht="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 ht="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 ht="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 ht="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 ht="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 ht="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 ht="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 ht="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ht="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 ht="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 ht="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disablePrompts="1"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davin metoti</cp:lastModifiedBy>
  <dcterms:created xsi:type="dcterms:W3CDTF">2024-03-08T02:13:58Z</dcterms:created>
  <dcterms:modified xsi:type="dcterms:W3CDTF">2024-05-30T13:00:52Z</dcterms:modified>
</cp:coreProperties>
</file>