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3.xml" ContentType="application/vnd.openxmlformats-officedocument.drawing+xml"/>
  <Override PartName="/xl/ctrlProps/ctrlProp1.xml" ContentType="application/vnd.ms-excel.controlproperties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4.xml" ContentType="application/vnd.openxmlformats-officedocument.drawing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6.xml" ContentType="application/vnd.openxmlformats-officedocument.drawing+xml"/>
  <Override PartName="/xl/comments7.xml" ContentType="application/vnd.openxmlformats-officedocument.spreadsheetml.comments+xml"/>
  <Override PartName="/xl/threadedComments/threadedComment7.xml" ContentType="application/vnd.ms-excel.threadedcomments+xml"/>
  <Override PartName="/xl/drawings/drawing7.xml" ContentType="application/vnd.openxmlformats-officedocument.drawing+xml"/>
  <Override PartName="/xl/comments8.xml" ContentType="application/vnd.openxmlformats-officedocument.spreadsheetml.comments+xml"/>
  <Override PartName="/xl/threadedComments/threadedComment8.xml" ContentType="application/vnd.ms-excel.threadedcomments+xml"/>
  <Override PartName="/xl/comments9.xml" ContentType="application/vnd.openxmlformats-officedocument.spreadsheetml.comments+xml"/>
  <Override PartName="/xl/threadedComments/threadedComment9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Biblioteca\Descargas\"/>
    </mc:Choice>
  </mc:AlternateContent>
  <xr:revisionPtr revIDLastSave="0" documentId="13_ncr:1_{4EAE8672-2655-4AF8-B33B-A5764872F63C}" xr6:coauthVersionLast="47" xr6:coauthVersionMax="47" xr10:uidLastSave="{00000000-0000-0000-0000-000000000000}"/>
  <bookViews>
    <workbookView xWindow="-120" yWindow="-120" windowWidth="20730" windowHeight="11040" tabRatio="680" xr2:uid="{00000000-000D-0000-FFFF-FFFF00000000}"/>
  </bookViews>
  <sheets>
    <sheet name="Datos" sheetId="20" r:id="rId1"/>
    <sheet name="Portafolio" sheetId="11" r:id="rId2"/>
    <sheet name="VaR Parmétrico" sheetId="12" r:id="rId3"/>
    <sheet name="VaR Histórico" sheetId="8" r:id="rId4"/>
    <sheet name="Var Simulaciones" sheetId="13" r:id="rId5"/>
    <sheet name="Port Backtesting" sheetId="14" r:id="rId6"/>
    <sheet name="Backtesting" sheetId="15" r:id="rId7"/>
    <sheet name="Factores" sheetId="16" r:id="rId8"/>
    <sheet name="Acciones y TC" sheetId="17" r:id="rId9"/>
    <sheet name="Port Base" sheetId="18" r:id="rId10"/>
    <sheet name="Port Impactos" sheetId="19" r:id="rId11"/>
  </sheets>
  <functionGroups builtInGroupCount="19"/>
  <externalReferences>
    <externalReference r:id="rId12"/>
    <externalReference r:id="rId13"/>
  </externalReferences>
  <definedNames>
    <definedName name="_xlnm._FilterDatabase" localSheetId="5" hidden="1">'Port Backtesting'!$C$5:$I$506</definedName>
    <definedName name="CURVA" localSheetId="8">[1]Factores!$C$15:$F$36</definedName>
    <definedName name="CURVA" localSheetId="9">[1]Factores!$C$15:$F$36</definedName>
    <definedName name="CURVA" localSheetId="10">[1]Factores!$C$15:$F$36</definedName>
    <definedName name="CURVA">Factores!#REF!</definedName>
    <definedName name="CURVAIMPACTADA" localSheetId="8">[1]Factores!$I$15:$L$36</definedName>
    <definedName name="CURVAIMPACTADA" localSheetId="9">[1]Factores!$I$15:$L$36</definedName>
    <definedName name="CURVAIMPACTADA" localSheetId="10">[1]Factores!$I$15:$L$36</definedName>
    <definedName name="CURVAIMPACTADA">Factores!#REF!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6" i="15" l="1"/>
  <c r="I17" i="15"/>
  <c r="I18" i="15"/>
  <c r="I19" i="15"/>
  <c r="I20" i="15"/>
  <c r="I21" i="15"/>
  <c r="I22" i="15"/>
  <c r="I23" i="15"/>
  <c r="I24" i="15"/>
  <c r="I25" i="15"/>
  <c r="I26" i="15"/>
  <c r="I27" i="15"/>
  <c r="I28" i="15"/>
  <c r="I29" i="15"/>
  <c r="I30" i="15"/>
  <c r="I31" i="15"/>
  <c r="I32" i="15"/>
  <c r="I33" i="15"/>
  <c r="I34" i="15"/>
  <c r="I35" i="15"/>
  <c r="I36" i="15"/>
  <c r="I37" i="15"/>
  <c r="I38" i="15"/>
  <c r="I39" i="15"/>
  <c r="I40" i="15"/>
  <c r="I41" i="15"/>
  <c r="I42" i="15"/>
  <c r="I43" i="15"/>
  <c r="I44" i="15"/>
  <c r="I45" i="15"/>
  <c r="I46" i="15"/>
  <c r="I47" i="15"/>
  <c r="I48" i="15"/>
  <c r="I49" i="15"/>
  <c r="I50" i="15"/>
  <c r="I51" i="15"/>
  <c r="I52" i="15"/>
  <c r="I53" i="15"/>
  <c r="I54" i="15"/>
  <c r="I55" i="15"/>
  <c r="I56" i="15"/>
  <c r="I57" i="15"/>
  <c r="I58" i="15"/>
  <c r="I59" i="15"/>
  <c r="I60" i="15"/>
  <c r="I61" i="15"/>
  <c r="I62" i="15"/>
  <c r="I63" i="15"/>
  <c r="I64" i="15"/>
  <c r="I65" i="15"/>
  <c r="I66" i="15"/>
  <c r="I67" i="15"/>
  <c r="I68" i="15"/>
  <c r="I69" i="15"/>
  <c r="I70" i="15"/>
  <c r="I71" i="15"/>
  <c r="I72" i="15"/>
  <c r="I73" i="15"/>
  <c r="I74" i="15"/>
  <c r="I75" i="15"/>
  <c r="I76" i="15"/>
  <c r="I77" i="15"/>
  <c r="I78" i="15"/>
  <c r="I79" i="15"/>
  <c r="I80" i="15"/>
  <c r="I81" i="15"/>
  <c r="I82" i="15"/>
  <c r="I83" i="15"/>
  <c r="I84" i="15"/>
  <c r="I85" i="15"/>
  <c r="I86" i="15"/>
  <c r="I87" i="15"/>
  <c r="I88" i="15"/>
  <c r="I89" i="15"/>
  <c r="I90" i="15"/>
  <c r="I91" i="15"/>
  <c r="I92" i="15"/>
  <c r="I93" i="15"/>
  <c r="I94" i="15"/>
  <c r="I95" i="15"/>
  <c r="I96" i="15"/>
  <c r="I97" i="15"/>
  <c r="I98" i="15"/>
  <c r="I99" i="15"/>
  <c r="I100" i="15"/>
  <c r="I101" i="15"/>
  <c r="I102" i="15"/>
  <c r="I103" i="15"/>
  <c r="I104" i="15"/>
  <c r="I105" i="15"/>
  <c r="I106" i="15"/>
  <c r="I107" i="15"/>
  <c r="I108" i="15"/>
  <c r="I109" i="15"/>
  <c r="I110" i="15"/>
  <c r="I111" i="15"/>
  <c r="I112" i="15"/>
  <c r="I113" i="15"/>
  <c r="I114" i="15"/>
  <c r="I115" i="15"/>
  <c r="I116" i="15"/>
  <c r="I117" i="15"/>
  <c r="I118" i="15"/>
  <c r="I119" i="15"/>
  <c r="I120" i="15"/>
  <c r="I121" i="15"/>
  <c r="I122" i="15"/>
  <c r="I123" i="15"/>
  <c r="I124" i="15"/>
  <c r="I125" i="15"/>
  <c r="I126" i="15"/>
  <c r="I127" i="15"/>
  <c r="I128" i="15"/>
  <c r="I129" i="15"/>
  <c r="I130" i="15"/>
  <c r="I131" i="15"/>
  <c r="I132" i="15"/>
  <c r="I133" i="15"/>
  <c r="I134" i="15"/>
  <c r="I135" i="15"/>
  <c r="I136" i="15"/>
  <c r="I137" i="15"/>
  <c r="I138" i="15"/>
  <c r="I139" i="15"/>
  <c r="I140" i="15"/>
  <c r="I141" i="15"/>
  <c r="I142" i="15"/>
  <c r="I143" i="15"/>
  <c r="I144" i="15"/>
  <c r="I145" i="15"/>
  <c r="I146" i="15"/>
  <c r="I147" i="15"/>
  <c r="I148" i="15"/>
  <c r="I149" i="15"/>
  <c r="I150" i="15"/>
  <c r="I151" i="15"/>
  <c r="I152" i="15"/>
  <c r="I153" i="15"/>
  <c r="I154" i="15"/>
  <c r="I155" i="15"/>
  <c r="I156" i="15"/>
  <c r="I157" i="15"/>
  <c r="I158" i="15"/>
  <c r="I159" i="15"/>
  <c r="I160" i="15"/>
  <c r="I161" i="15"/>
  <c r="I162" i="15"/>
  <c r="I163" i="15"/>
  <c r="I164" i="15"/>
  <c r="I165" i="15"/>
  <c r="I166" i="15"/>
  <c r="I167" i="15"/>
  <c r="I168" i="15"/>
  <c r="I169" i="15"/>
  <c r="I170" i="15"/>
  <c r="I171" i="15"/>
  <c r="I172" i="15"/>
  <c r="I173" i="15"/>
  <c r="I174" i="15"/>
  <c r="I175" i="15"/>
  <c r="I176" i="15"/>
  <c r="I177" i="15"/>
  <c r="I178" i="15"/>
  <c r="I179" i="15"/>
  <c r="I180" i="15"/>
  <c r="I181" i="15"/>
  <c r="I182" i="15"/>
  <c r="I183" i="15"/>
  <c r="I184" i="15"/>
  <c r="I185" i="15"/>
  <c r="I186" i="15"/>
  <c r="I187" i="15"/>
  <c r="I188" i="15"/>
  <c r="I189" i="15"/>
  <c r="I190" i="15"/>
  <c r="I191" i="15"/>
  <c r="I192" i="15"/>
  <c r="I193" i="15"/>
  <c r="I194" i="15"/>
  <c r="I195" i="15"/>
  <c r="I196" i="15"/>
  <c r="I197" i="15"/>
  <c r="I198" i="15"/>
  <c r="I199" i="15"/>
  <c r="I200" i="15"/>
  <c r="I201" i="15"/>
  <c r="I202" i="15"/>
  <c r="I203" i="15"/>
  <c r="I204" i="15"/>
  <c r="I205" i="15"/>
  <c r="I206" i="15"/>
  <c r="I207" i="15"/>
  <c r="I208" i="15"/>
  <c r="I209" i="15"/>
  <c r="I210" i="15"/>
  <c r="I211" i="15"/>
  <c r="I212" i="15"/>
  <c r="I213" i="15"/>
  <c r="I214" i="15"/>
  <c r="I215" i="15"/>
  <c r="I216" i="15"/>
  <c r="I217" i="15"/>
  <c r="I218" i="15"/>
  <c r="I219" i="15"/>
  <c r="I220" i="15"/>
  <c r="I221" i="15"/>
  <c r="I222" i="15"/>
  <c r="I223" i="15"/>
  <c r="I224" i="15"/>
  <c r="I225" i="15"/>
  <c r="I226" i="15"/>
  <c r="I227" i="15"/>
  <c r="I228" i="15"/>
  <c r="I229" i="15"/>
  <c r="I230" i="15"/>
  <c r="I231" i="15"/>
  <c r="I232" i="15"/>
  <c r="I233" i="15"/>
  <c r="I234" i="15"/>
  <c r="I235" i="15"/>
  <c r="I236" i="15"/>
  <c r="I237" i="15"/>
  <c r="I238" i="15"/>
  <c r="I239" i="15"/>
  <c r="I240" i="15"/>
  <c r="I241" i="15"/>
  <c r="I242" i="15"/>
  <c r="I243" i="15"/>
  <c r="I244" i="15"/>
  <c r="I245" i="15"/>
  <c r="I246" i="15"/>
  <c r="I247" i="15"/>
  <c r="I248" i="15"/>
  <c r="I249" i="15"/>
  <c r="I250" i="15"/>
  <c r="I251" i="15"/>
  <c r="I252" i="15"/>
  <c r="I253" i="15"/>
  <c r="I254" i="15"/>
  <c r="I255" i="15"/>
  <c r="I256" i="15"/>
  <c r="I257" i="15"/>
  <c r="I258" i="15"/>
  <c r="I259" i="15"/>
  <c r="I260" i="15"/>
  <c r="I261" i="15"/>
  <c r="I262" i="15"/>
  <c r="I263" i="15"/>
  <c r="I264" i="15"/>
  <c r="I265" i="15"/>
  <c r="I266" i="15"/>
  <c r="G16" i="15"/>
  <c r="AI260" i="14" s="1"/>
  <c r="AL260" i="14" s="1"/>
  <c r="G17" i="15"/>
  <c r="AI261" i="14" s="1"/>
  <c r="AL261" i="14" s="1"/>
  <c r="G18" i="15"/>
  <c r="AI262" i="14" s="1"/>
  <c r="AL262" i="14" s="1"/>
  <c r="G19" i="15"/>
  <c r="AI263" i="14" s="1"/>
  <c r="AL263" i="14" s="1"/>
  <c r="G20" i="15"/>
  <c r="AI264" i="14" s="1"/>
  <c r="AL264" i="14" s="1"/>
  <c r="G21" i="15"/>
  <c r="AI265" i="14" s="1"/>
  <c r="AL265" i="14" s="1"/>
  <c r="G22" i="15"/>
  <c r="AI266" i="14" s="1"/>
  <c r="AL266" i="14" s="1"/>
  <c r="G23" i="15"/>
  <c r="AI267" i="14" s="1"/>
  <c r="AL267" i="14" s="1"/>
  <c r="G24" i="15"/>
  <c r="AI268" i="14" s="1"/>
  <c r="AL268" i="14" s="1"/>
  <c r="G25" i="15"/>
  <c r="AI269" i="14" s="1"/>
  <c r="AL269" i="14" s="1"/>
  <c r="G26" i="15"/>
  <c r="AI270" i="14" s="1"/>
  <c r="AL270" i="14" s="1"/>
  <c r="G27" i="15"/>
  <c r="AI271" i="14" s="1"/>
  <c r="AL271" i="14" s="1"/>
  <c r="G28" i="15"/>
  <c r="AI272" i="14" s="1"/>
  <c r="AL272" i="14" s="1"/>
  <c r="G29" i="15"/>
  <c r="AI273" i="14" s="1"/>
  <c r="AL273" i="14" s="1"/>
  <c r="G30" i="15"/>
  <c r="AI274" i="14" s="1"/>
  <c r="AL274" i="14" s="1"/>
  <c r="G31" i="15"/>
  <c r="AI275" i="14" s="1"/>
  <c r="AL275" i="14" s="1"/>
  <c r="G32" i="15"/>
  <c r="AI276" i="14" s="1"/>
  <c r="AL276" i="14" s="1"/>
  <c r="G33" i="15"/>
  <c r="AI277" i="14" s="1"/>
  <c r="AL277" i="14" s="1"/>
  <c r="G34" i="15"/>
  <c r="AI278" i="14" s="1"/>
  <c r="AL278" i="14" s="1"/>
  <c r="G35" i="15"/>
  <c r="AI279" i="14" s="1"/>
  <c r="AL279" i="14" s="1"/>
  <c r="G36" i="15"/>
  <c r="AI280" i="14" s="1"/>
  <c r="AL280" i="14" s="1"/>
  <c r="G37" i="15"/>
  <c r="AI281" i="14" s="1"/>
  <c r="AL281" i="14" s="1"/>
  <c r="G38" i="15"/>
  <c r="AI282" i="14" s="1"/>
  <c r="AL282" i="14" s="1"/>
  <c r="G39" i="15"/>
  <c r="AI283" i="14" s="1"/>
  <c r="AL283" i="14" s="1"/>
  <c r="G40" i="15"/>
  <c r="AI284" i="14" s="1"/>
  <c r="AL284" i="14" s="1"/>
  <c r="G41" i="15"/>
  <c r="AI285" i="14" s="1"/>
  <c r="AL285" i="14" s="1"/>
  <c r="G42" i="15"/>
  <c r="AI286" i="14" s="1"/>
  <c r="AL286" i="14" s="1"/>
  <c r="G43" i="15"/>
  <c r="AI287" i="14" s="1"/>
  <c r="AL287" i="14" s="1"/>
  <c r="G44" i="15"/>
  <c r="AI288" i="14" s="1"/>
  <c r="AL288" i="14" s="1"/>
  <c r="G45" i="15"/>
  <c r="AI289" i="14" s="1"/>
  <c r="AL289" i="14" s="1"/>
  <c r="G46" i="15"/>
  <c r="AI290" i="14" s="1"/>
  <c r="AL290" i="14" s="1"/>
  <c r="G47" i="15"/>
  <c r="AI291" i="14" s="1"/>
  <c r="AL291" i="14" s="1"/>
  <c r="G48" i="15"/>
  <c r="AI292" i="14" s="1"/>
  <c r="AL292" i="14" s="1"/>
  <c r="G49" i="15"/>
  <c r="AI293" i="14" s="1"/>
  <c r="AL293" i="14" s="1"/>
  <c r="G50" i="15"/>
  <c r="AI294" i="14" s="1"/>
  <c r="AL294" i="14" s="1"/>
  <c r="G51" i="15"/>
  <c r="AI295" i="14" s="1"/>
  <c r="AL295" i="14" s="1"/>
  <c r="G52" i="15"/>
  <c r="AI296" i="14" s="1"/>
  <c r="AL296" i="14" s="1"/>
  <c r="G53" i="15"/>
  <c r="AI297" i="14" s="1"/>
  <c r="AL297" i="14" s="1"/>
  <c r="G54" i="15"/>
  <c r="AI298" i="14" s="1"/>
  <c r="AL298" i="14" s="1"/>
  <c r="G55" i="15"/>
  <c r="AI299" i="14" s="1"/>
  <c r="AL299" i="14" s="1"/>
  <c r="G56" i="15"/>
  <c r="AI300" i="14" s="1"/>
  <c r="AL300" i="14" s="1"/>
  <c r="G57" i="15"/>
  <c r="AI301" i="14" s="1"/>
  <c r="AL301" i="14" s="1"/>
  <c r="G58" i="15"/>
  <c r="AI302" i="14" s="1"/>
  <c r="AL302" i="14" s="1"/>
  <c r="G59" i="15"/>
  <c r="AI303" i="14" s="1"/>
  <c r="AL303" i="14" s="1"/>
  <c r="G60" i="15"/>
  <c r="AI304" i="14" s="1"/>
  <c r="AL304" i="14" s="1"/>
  <c r="G61" i="15"/>
  <c r="AI305" i="14" s="1"/>
  <c r="AL305" i="14" s="1"/>
  <c r="G62" i="15"/>
  <c r="AI306" i="14" s="1"/>
  <c r="AL306" i="14" s="1"/>
  <c r="G63" i="15"/>
  <c r="AI307" i="14" s="1"/>
  <c r="AL307" i="14" s="1"/>
  <c r="G64" i="15"/>
  <c r="AI308" i="14" s="1"/>
  <c r="AL308" i="14" s="1"/>
  <c r="G65" i="15"/>
  <c r="AI309" i="14" s="1"/>
  <c r="AL309" i="14" s="1"/>
  <c r="G66" i="15"/>
  <c r="AI310" i="14" s="1"/>
  <c r="AL310" i="14" s="1"/>
  <c r="G67" i="15"/>
  <c r="AI311" i="14" s="1"/>
  <c r="AL311" i="14" s="1"/>
  <c r="G68" i="15"/>
  <c r="AI312" i="14" s="1"/>
  <c r="AL312" i="14" s="1"/>
  <c r="G69" i="15"/>
  <c r="AI313" i="14" s="1"/>
  <c r="AL313" i="14" s="1"/>
  <c r="G70" i="15"/>
  <c r="AI314" i="14" s="1"/>
  <c r="AL314" i="14" s="1"/>
  <c r="G71" i="15"/>
  <c r="AI315" i="14" s="1"/>
  <c r="AL315" i="14" s="1"/>
  <c r="G72" i="15"/>
  <c r="AI316" i="14" s="1"/>
  <c r="AL316" i="14" s="1"/>
  <c r="G73" i="15"/>
  <c r="AI317" i="14" s="1"/>
  <c r="AL317" i="14" s="1"/>
  <c r="G74" i="15"/>
  <c r="AI318" i="14" s="1"/>
  <c r="AL318" i="14" s="1"/>
  <c r="G75" i="15"/>
  <c r="AI319" i="14" s="1"/>
  <c r="AL319" i="14" s="1"/>
  <c r="G76" i="15"/>
  <c r="AI320" i="14" s="1"/>
  <c r="AL320" i="14" s="1"/>
  <c r="G77" i="15"/>
  <c r="AI321" i="14" s="1"/>
  <c r="AL321" i="14" s="1"/>
  <c r="G78" i="15"/>
  <c r="AI322" i="14" s="1"/>
  <c r="AL322" i="14" s="1"/>
  <c r="G79" i="15"/>
  <c r="AI323" i="14" s="1"/>
  <c r="AL323" i="14" s="1"/>
  <c r="G80" i="15"/>
  <c r="AI324" i="14" s="1"/>
  <c r="AL324" i="14" s="1"/>
  <c r="G81" i="15"/>
  <c r="AI325" i="14" s="1"/>
  <c r="AL325" i="14" s="1"/>
  <c r="G82" i="15"/>
  <c r="AI326" i="14" s="1"/>
  <c r="AL326" i="14" s="1"/>
  <c r="G83" i="15"/>
  <c r="AI327" i="14" s="1"/>
  <c r="AL327" i="14" s="1"/>
  <c r="G84" i="15"/>
  <c r="AI328" i="14" s="1"/>
  <c r="AL328" i="14" s="1"/>
  <c r="G85" i="15"/>
  <c r="AI329" i="14" s="1"/>
  <c r="AL329" i="14" s="1"/>
  <c r="G86" i="15"/>
  <c r="AI330" i="14" s="1"/>
  <c r="AL330" i="14" s="1"/>
  <c r="G87" i="15"/>
  <c r="AI331" i="14" s="1"/>
  <c r="AL331" i="14" s="1"/>
  <c r="G88" i="15"/>
  <c r="AI332" i="14" s="1"/>
  <c r="AL332" i="14" s="1"/>
  <c r="G89" i="15"/>
  <c r="AI333" i="14" s="1"/>
  <c r="AL333" i="14" s="1"/>
  <c r="G90" i="15"/>
  <c r="AI334" i="14" s="1"/>
  <c r="AL334" i="14" s="1"/>
  <c r="G91" i="15"/>
  <c r="AI335" i="14" s="1"/>
  <c r="AL335" i="14" s="1"/>
  <c r="G92" i="15"/>
  <c r="AI336" i="14" s="1"/>
  <c r="AL336" i="14" s="1"/>
  <c r="G93" i="15"/>
  <c r="AI337" i="14" s="1"/>
  <c r="AL337" i="14" s="1"/>
  <c r="G94" i="15"/>
  <c r="AI338" i="14" s="1"/>
  <c r="AL338" i="14" s="1"/>
  <c r="G95" i="15"/>
  <c r="AI339" i="14" s="1"/>
  <c r="AL339" i="14" s="1"/>
  <c r="G96" i="15"/>
  <c r="AI340" i="14" s="1"/>
  <c r="AL340" i="14" s="1"/>
  <c r="G97" i="15"/>
  <c r="AI341" i="14" s="1"/>
  <c r="AL341" i="14" s="1"/>
  <c r="G98" i="15"/>
  <c r="AI342" i="14" s="1"/>
  <c r="AL342" i="14" s="1"/>
  <c r="G99" i="15"/>
  <c r="AI343" i="14" s="1"/>
  <c r="AL343" i="14" s="1"/>
  <c r="G100" i="15"/>
  <c r="AI344" i="14" s="1"/>
  <c r="AL344" i="14" s="1"/>
  <c r="G101" i="15"/>
  <c r="AI345" i="14" s="1"/>
  <c r="AL345" i="14" s="1"/>
  <c r="G102" i="15"/>
  <c r="AI346" i="14" s="1"/>
  <c r="AL346" i="14" s="1"/>
  <c r="G103" i="15"/>
  <c r="AI347" i="14" s="1"/>
  <c r="AL347" i="14" s="1"/>
  <c r="G104" i="15"/>
  <c r="AI348" i="14" s="1"/>
  <c r="AL348" i="14" s="1"/>
  <c r="G105" i="15"/>
  <c r="AI349" i="14" s="1"/>
  <c r="AL349" i="14" s="1"/>
  <c r="G106" i="15"/>
  <c r="AI350" i="14" s="1"/>
  <c r="AL350" i="14" s="1"/>
  <c r="G107" i="15"/>
  <c r="AI351" i="14" s="1"/>
  <c r="AL351" i="14" s="1"/>
  <c r="G108" i="15"/>
  <c r="AI352" i="14" s="1"/>
  <c r="AL352" i="14" s="1"/>
  <c r="G109" i="15"/>
  <c r="AI353" i="14" s="1"/>
  <c r="AL353" i="14" s="1"/>
  <c r="G110" i="15"/>
  <c r="AI354" i="14" s="1"/>
  <c r="AL354" i="14" s="1"/>
  <c r="G111" i="15"/>
  <c r="AI355" i="14" s="1"/>
  <c r="AL355" i="14" s="1"/>
  <c r="G112" i="15"/>
  <c r="AI356" i="14" s="1"/>
  <c r="AL356" i="14" s="1"/>
  <c r="G113" i="15"/>
  <c r="AI357" i="14" s="1"/>
  <c r="AL357" i="14" s="1"/>
  <c r="G114" i="15"/>
  <c r="AI358" i="14" s="1"/>
  <c r="AL358" i="14" s="1"/>
  <c r="G115" i="15"/>
  <c r="AI359" i="14" s="1"/>
  <c r="AL359" i="14" s="1"/>
  <c r="G116" i="15"/>
  <c r="AI360" i="14" s="1"/>
  <c r="AL360" i="14" s="1"/>
  <c r="G117" i="15"/>
  <c r="AI361" i="14" s="1"/>
  <c r="AL361" i="14" s="1"/>
  <c r="G118" i="15"/>
  <c r="AI362" i="14" s="1"/>
  <c r="AL362" i="14" s="1"/>
  <c r="G119" i="15"/>
  <c r="AI363" i="14" s="1"/>
  <c r="AL363" i="14" s="1"/>
  <c r="G120" i="15"/>
  <c r="AI364" i="14" s="1"/>
  <c r="AL364" i="14" s="1"/>
  <c r="G121" i="15"/>
  <c r="AI365" i="14" s="1"/>
  <c r="AL365" i="14" s="1"/>
  <c r="G122" i="15"/>
  <c r="AI366" i="14" s="1"/>
  <c r="AL366" i="14" s="1"/>
  <c r="G123" i="15"/>
  <c r="AI367" i="14" s="1"/>
  <c r="AL367" i="14" s="1"/>
  <c r="G124" i="15"/>
  <c r="AI368" i="14" s="1"/>
  <c r="AL368" i="14" s="1"/>
  <c r="G125" i="15"/>
  <c r="AI369" i="14" s="1"/>
  <c r="AL369" i="14" s="1"/>
  <c r="G126" i="15"/>
  <c r="AI370" i="14" s="1"/>
  <c r="AL370" i="14" s="1"/>
  <c r="G127" i="15"/>
  <c r="AI371" i="14" s="1"/>
  <c r="AL371" i="14" s="1"/>
  <c r="G128" i="15"/>
  <c r="AI372" i="14" s="1"/>
  <c r="AL372" i="14" s="1"/>
  <c r="G129" i="15"/>
  <c r="AI373" i="14" s="1"/>
  <c r="AL373" i="14" s="1"/>
  <c r="G130" i="15"/>
  <c r="AI374" i="14" s="1"/>
  <c r="AL374" i="14" s="1"/>
  <c r="G131" i="15"/>
  <c r="AI375" i="14" s="1"/>
  <c r="AL375" i="14" s="1"/>
  <c r="G132" i="15"/>
  <c r="AI376" i="14" s="1"/>
  <c r="AL376" i="14" s="1"/>
  <c r="G133" i="15"/>
  <c r="AI377" i="14" s="1"/>
  <c r="AL377" i="14" s="1"/>
  <c r="G134" i="15"/>
  <c r="AI378" i="14" s="1"/>
  <c r="AL378" i="14" s="1"/>
  <c r="G135" i="15"/>
  <c r="AI379" i="14" s="1"/>
  <c r="AL379" i="14" s="1"/>
  <c r="G136" i="15"/>
  <c r="AI380" i="14" s="1"/>
  <c r="AL380" i="14" s="1"/>
  <c r="G137" i="15"/>
  <c r="AI381" i="14" s="1"/>
  <c r="AL381" i="14" s="1"/>
  <c r="G138" i="15"/>
  <c r="AI382" i="14" s="1"/>
  <c r="AL382" i="14" s="1"/>
  <c r="G139" i="15"/>
  <c r="AI383" i="14" s="1"/>
  <c r="AL383" i="14" s="1"/>
  <c r="G140" i="15"/>
  <c r="AI384" i="14" s="1"/>
  <c r="AL384" i="14" s="1"/>
  <c r="G141" i="15"/>
  <c r="AI385" i="14" s="1"/>
  <c r="AL385" i="14" s="1"/>
  <c r="G142" i="15"/>
  <c r="AI386" i="14" s="1"/>
  <c r="AL386" i="14" s="1"/>
  <c r="G143" i="15"/>
  <c r="AI387" i="14" s="1"/>
  <c r="AL387" i="14" s="1"/>
  <c r="G144" i="15"/>
  <c r="AI388" i="14" s="1"/>
  <c r="AL388" i="14" s="1"/>
  <c r="G145" i="15"/>
  <c r="AI389" i="14" s="1"/>
  <c r="AL389" i="14" s="1"/>
  <c r="G146" i="15"/>
  <c r="AI390" i="14" s="1"/>
  <c r="AL390" i="14" s="1"/>
  <c r="G147" i="15"/>
  <c r="AI391" i="14" s="1"/>
  <c r="AL391" i="14" s="1"/>
  <c r="G148" i="15"/>
  <c r="AI392" i="14" s="1"/>
  <c r="AL392" i="14" s="1"/>
  <c r="G149" i="15"/>
  <c r="AI393" i="14" s="1"/>
  <c r="AL393" i="14" s="1"/>
  <c r="G150" i="15"/>
  <c r="AI394" i="14" s="1"/>
  <c r="AL394" i="14" s="1"/>
  <c r="G151" i="15"/>
  <c r="AI395" i="14" s="1"/>
  <c r="AL395" i="14" s="1"/>
  <c r="G152" i="15"/>
  <c r="AI396" i="14" s="1"/>
  <c r="AL396" i="14" s="1"/>
  <c r="G153" i="15"/>
  <c r="AI397" i="14" s="1"/>
  <c r="AL397" i="14" s="1"/>
  <c r="G154" i="15"/>
  <c r="AI398" i="14" s="1"/>
  <c r="AL398" i="14" s="1"/>
  <c r="G155" i="15"/>
  <c r="AI399" i="14" s="1"/>
  <c r="AL399" i="14" s="1"/>
  <c r="G156" i="15"/>
  <c r="AI400" i="14" s="1"/>
  <c r="AL400" i="14" s="1"/>
  <c r="G157" i="15"/>
  <c r="AI401" i="14" s="1"/>
  <c r="AL401" i="14" s="1"/>
  <c r="G158" i="15"/>
  <c r="AI402" i="14" s="1"/>
  <c r="AL402" i="14" s="1"/>
  <c r="G159" i="15"/>
  <c r="AI403" i="14" s="1"/>
  <c r="AL403" i="14" s="1"/>
  <c r="G160" i="15"/>
  <c r="AI404" i="14" s="1"/>
  <c r="AL404" i="14" s="1"/>
  <c r="G161" i="15"/>
  <c r="AI405" i="14" s="1"/>
  <c r="AL405" i="14" s="1"/>
  <c r="G162" i="15"/>
  <c r="AI406" i="14" s="1"/>
  <c r="AL406" i="14" s="1"/>
  <c r="G163" i="15"/>
  <c r="AI407" i="14" s="1"/>
  <c r="AL407" i="14" s="1"/>
  <c r="G164" i="15"/>
  <c r="AI408" i="14" s="1"/>
  <c r="AL408" i="14" s="1"/>
  <c r="G165" i="15"/>
  <c r="AI409" i="14" s="1"/>
  <c r="AL409" i="14" s="1"/>
  <c r="G166" i="15"/>
  <c r="AI410" i="14" s="1"/>
  <c r="AL410" i="14" s="1"/>
  <c r="G167" i="15"/>
  <c r="AI411" i="14" s="1"/>
  <c r="AL411" i="14" s="1"/>
  <c r="G168" i="15"/>
  <c r="AI412" i="14" s="1"/>
  <c r="AL412" i="14" s="1"/>
  <c r="G169" i="15"/>
  <c r="AI413" i="14" s="1"/>
  <c r="AL413" i="14" s="1"/>
  <c r="G170" i="15"/>
  <c r="AI414" i="14" s="1"/>
  <c r="AL414" i="14" s="1"/>
  <c r="G171" i="15"/>
  <c r="AI415" i="14" s="1"/>
  <c r="AL415" i="14" s="1"/>
  <c r="G172" i="15"/>
  <c r="AI416" i="14" s="1"/>
  <c r="AL416" i="14" s="1"/>
  <c r="G173" i="15"/>
  <c r="AI417" i="14" s="1"/>
  <c r="AL417" i="14" s="1"/>
  <c r="G174" i="15"/>
  <c r="AI418" i="14" s="1"/>
  <c r="AL418" i="14" s="1"/>
  <c r="G175" i="15"/>
  <c r="AI419" i="14" s="1"/>
  <c r="AL419" i="14" s="1"/>
  <c r="G176" i="15"/>
  <c r="AI420" i="14" s="1"/>
  <c r="AL420" i="14" s="1"/>
  <c r="G177" i="15"/>
  <c r="AI421" i="14" s="1"/>
  <c r="AL421" i="14" s="1"/>
  <c r="G178" i="15"/>
  <c r="AI422" i="14" s="1"/>
  <c r="AL422" i="14" s="1"/>
  <c r="G179" i="15"/>
  <c r="AI423" i="14" s="1"/>
  <c r="AL423" i="14" s="1"/>
  <c r="G180" i="15"/>
  <c r="AI424" i="14" s="1"/>
  <c r="AL424" i="14" s="1"/>
  <c r="G181" i="15"/>
  <c r="AI425" i="14" s="1"/>
  <c r="AL425" i="14" s="1"/>
  <c r="G182" i="15"/>
  <c r="AI426" i="14" s="1"/>
  <c r="AL426" i="14" s="1"/>
  <c r="G183" i="15"/>
  <c r="AI427" i="14" s="1"/>
  <c r="AL427" i="14" s="1"/>
  <c r="G184" i="15"/>
  <c r="AI428" i="14" s="1"/>
  <c r="AL428" i="14" s="1"/>
  <c r="G185" i="15"/>
  <c r="AI429" i="14" s="1"/>
  <c r="AL429" i="14" s="1"/>
  <c r="G186" i="15"/>
  <c r="AI430" i="14" s="1"/>
  <c r="AL430" i="14" s="1"/>
  <c r="G187" i="15"/>
  <c r="AI431" i="14" s="1"/>
  <c r="AL431" i="14" s="1"/>
  <c r="G188" i="15"/>
  <c r="AI432" i="14" s="1"/>
  <c r="AL432" i="14" s="1"/>
  <c r="G189" i="15"/>
  <c r="AI433" i="14" s="1"/>
  <c r="AL433" i="14" s="1"/>
  <c r="G190" i="15"/>
  <c r="AI434" i="14" s="1"/>
  <c r="AL434" i="14" s="1"/>
  <c r="G191" i="15"/>
  <c r="AI435" i="14" s="1"/>
  <c r="AL435" i="14" s="1"/>
  <c r="G192" i="15"/>
  <c r="AI436" i="14" s="1"/>
  <c r="AL436" i="14" s="1"/>
  <c r="G193" i="15"/>
  <c r="AI437" i="14" s="1"/>
  <c r="AL437" i="14" s="1"/>
  <c r="G194" i="15"/>
  <c r="AI438" i="14" s="1"/>
  <c r="AL438" i="14" s="1"/>
  <c r="G195" i="15"/>
  <c r="AI439" i="14" s="1"/>
  <c r="AL439" i="14" s="1"/>
  <c r="G196" i="15"/>
  <c r="AI440" i="14" s="1"/>
  <c r="AL440" i="14" s="1"/>
  <c r="G197" i="15"/>
  <c r="AI441" i="14" s="1"/>
  <c r="AL441" i="14" s="1"/>
  <c r="G198" i="15"/>
  <c r="AI442" i="14" s="1"/>
  <c r="AL442" i="14" s="1"/>
  <c r="G199" i="15"/>
  <c r="AI443" i="14" s="1"/>
  <c r="AL443" i="14" s="1"/>
  <c r="G200" i="15"/>
  <c r="AI444" i="14" s="1"/>
  <c r="AL444" i="14" s="1"/>
  <c r="G201" i="15"/>
  <c r="AI445" i="14" s="1"/>
  <c r="AL445" i="14" s="1"/>
  <c r="G202" i="15"/>
  <c r="AI446" i="14" s="1"/>
  <c r="AL446" i="14" s="1"/>
  <c r="G203" i="15"/>
  <c r="AI447" i="14" s="1"/>
  <c r="AL447" i="14" s="1"/>
  <c r="G204" i="15"/>
  <c r="AI448" i="14" s="1"/>
  <c r="AL448" i="14" s="1"/>
  <c r="G205" i="15"/>
  <c r="AI449" i="14" s="1"/>
  <c r="AL449" i="14" s="1"/>
  <c r="G206" i="15"/>
  <c r="AI450" i="14" s="1"/>
  <c r="AL450" i="14" s="1"/>
  <c r="G207" i="15"/>
  <c r="AI451" i="14" s="1"/>
  <c r="AL451" i="14" s="1"/>
  <c r="G208" i="15"/>
  <c r="AI452" i="14" s="1"/>
  <c r="AL452" i="14" s="1"/>
  <c r="G209" i="15"/>
  <c r="AI453" i="14" s="1"/>
  <c r="AL453" i="14" s="1"/>
  <c r="G210" i="15"/>
  <c r="AI454" i="14" s="1"/>
  <c r="AL454" i="14" s="1"/>
  <c r="G211" i="15"/>
  <c r="AI455" i="14" s="1"/>
  <c r="AL455" i="14" s="1"/>
  <c r="G212" i="15"/>
  <c r="AI456" i="14" s="1"/>
  <c r="AL456" i="14" s="1"/>
  <c r="G213" i="15"/>
  <c r="AI457" i="14" s="1"/>
  <c r="AL457" i="14" s="1"/>
  <c r="G214" i="15"/>
  <c r="AI458" i="14" s="1"/>
  <c r="AL458" i="14" s="1"/>
  <c r="G215" i="15"/>
  <c r="AI459" i="14" s="1"/>
  <c r="AL459" i="14" s="1"/>
  <c r="G216" i="15"/>
  <c r="AI460" i="14" s="1"/>
  <c r="AL460" i="14" s="1"/>
  <c r="G217" i="15"/>
  <c r="AI461" i="14" s="1"/>
  <c r="AL461" i="14" s="1"/>
  <c r="G218" i="15"/>
  <c r="AI462" i="14" s="1"/>
  <c r="AL462" i="14" s="1"/>
  <c r="G219" i="15"/>
  <c r="AI463" i="14" s="1"/>
  <c r="AL463" i="14" s="1"/>
  <c r="G220" i="15"/>
  <c r="AI464" i="14" s="1"/>
  <c r="AL464" i="14" s="1"/>
  <c r="G221" i="15"/>
  <c r="AI465" i="14" s="1"/>
  <c r="AL465" i="14" s="1"/>
  <c r="G222" i="15"/>
  <c r="AI466" i="14" s="1"/>
  <c r="AL466" i="14" s="1"/>
  <c r="G223" i="15"/>
  <c r="AI467" i="14" s="1"/>
  <c r="AL467" i="14" s="1"/>
  <c r="G224" i="15"/>
  <c r="AI468" i="14" s="1"/>
  <c r="AL468" i="14" s="1"/>
  <c r="G225" i="15"/>
  <c r="AI469" i="14" s="1"/>
  <c r="AL469" i="14" s="1"/>
  <c r="G226" i="15"/>
  <c r="AI470" i="14" s="1"/>
  <c r="AL470" i="14" s="1"/>
  <c r="G227" i="15"/>
  <c r="AI471" i="14" s="1"/>
  <c r="AL471" i="14" s="1"/>
  <c r="G228" i="15"/>
  <c r="AI472" i="14" s="1"/>
  <c r="AL472" i="14" s="1"/>
  <c r="G229" i="15"/>
  <c r="AI473" i="14" s="1"/>
  <c r="AL473" i="14" s="1"/>
  <c r="G230" i="15"/>
  <c r="AI474" i="14" s="1"/>
  <c r="AL474" i="14" s="1"/>
  <c r="G231" i="15"/>
  <c r="AI475" i="14" s="1"/>
  <c r="AL475" i="14" s="1"/>
  <c r="G232" i="15"/>
  <c r="AI476" i="14" s="1"/>
  <c r="AL476" i="14" s="1"/>
  <c r="G233" i="15"/>
  <c r="AI477" i="14" s="1"/>
  <c r="AL477" i="14" s="1"/>
  <c r="G234" i="15"/>
  <c r="AI478" i="14" s="1"/>
  <c r="AL478" i="14" s="1"/>
  <c r="G235" i="15"/>
  <c r="AI479" i="14" s="1"/>
  <c r="AL479" i="14" s="1"/>
  <c r="G236" i="15"/>
  <c r="AI480" i="14" s="1"/>
  <c r="AL480" i="14" s="1"/>
  <c r="G237" i="15"/>
  <c r="AI481" i="14" s="1"/>
  <c r="AL481" i="14" s="1"/>
  <c r="G238" i="15"/>
  <c r="AI482" i="14" s="1"/>
  <c r="AL482" i="14" s="1"/>
  <c r="G239" i="15"/>
  <c r="AI483" i="14" s="1"/>
  <c r="AL483" i="14" s="1"/>
  <c r="G240" i="15"/>
  <c r="AI484" i="14" s="1"/>
  <c r="AL484" i="14" s="1"/>
  <c r="G241" i="15"/>
  <c r="AI485" i="14" s="1"/>
  <c r="AL485" i="14" s="1"/>
  <c r="G242" i="15"/>
  <c r="AI486" i="14" s="1"/>
  <c r="AL486" i="14" s="1"/>
  <c r="G243" i="15"/>
  <c r="AI487" i="14" s="1"/>
  <c r="AL487" i="14" s="1"/>
  <c r="G244" i="15"/>
  <c r="AI488" i="14" s="1"/>
  <c r="AL488" i="14" s="1"/>
  <c r="G245" i="15"/>
  <c r="AI489" i="14" s="1"/>
  <c r="AL489" i="14" s="1"/>
  <c r="G246" i="15"/>
  <c r="AI490" i="14" s="1"/>
  <c r="AL490" i="14" s="1"/>
  <c r="G247" i="15"/>
  <c r="AI491" i="14" s="1"/>
  <c r="AL491" i="14" s="1"/>
  <c r="G248" i="15"/>
  <c r="AI492" i="14" s="1"/>
  <c r="AL492" i="14" s="1"/>
  <c r="G249" i="15"/>
  <c r="AI493" i="14" s="1"/>
  <c r="AL493" i="14" s="1"/>
  <c r="G250" i="15"/>
  <c r="AI494" i="14" s="1"/>
  <c r="AL494" i="14" s="1"/>
  <c r="G251" i="15"/>
  <c r="AI495" i="14" s="1"/>
  <c r="AL495" i="14" s="1"/>
  <c r="G252" i="15"/>
  <c r="AI496" i="14" s="1"/>
  <c r="AL496" i="14" s="1"/>
  <c r="G253" i="15"/>
  <c r="AI497" i="14" s="1"/>
  <c r="AL497" i="14" s="1"/>
  <c r="G254" i="15"/>
  <c r="AI498" i="14" s="1"/>
  <c r="AL498" i="14" s="1"/>
  <c r="G255" i="15"/>
  <c r="AI499" i="14" s="1"/>
  <c r="AL499" i="14" s="1"/>
  <c r="G256" i="15"/>
  <c r="AI500" i="14" s="1"/>
  <c r="AL500" i="14" s="1"/>
  <c r="G257" i="15"/>
  <c r="AI501" i="14" s="1"/>
  <c r="AL501" i="14" s="1"/>
  <c r="G258" i="15"/>
  <c r="AI502" i="14" s="1"/>
  <c r="AL502" i="14" s="1"/>
  <c r="G259" i="15"/>
  <c r="AI503" i="14" s="1"/>
  <c r="AL503" i="14" s="1"/>
  <c r="G260" i="15"/>
  <c r="AI504" i="14" s="1"/>
  <c r="AL504" i="14" s="1"/>
  <c r="G261" i="15"/>
  <c r="AI505" i="14" s="1"/>
  <c r="AL505" i="14" s="1"/>
  <c r="G262" i="15"/>
  <c r="AI506" i="14" s="1"/>
  <c r="AL506" i="14" s="1"/>
  <c r="G263" i="15"/>
  <c r="AI507" i="14" s="1"/>
  <c r="AL507" i="14" s="1"/>
  <c r="G264" i="15"/>
  <c r="AI508" i="14" s="1"/>
  <c r="AL508" i="14" s="1"/>
  <c r="G265" i="15"/>
  <c r="AI509" i="14" s="1"/>
  <c r="AL509" i="14" s="1"/>
  <c r="G266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E33" i="15"/>
  <c r="E34" i="15"/>
  <c r="E35" i="15"/>
  <c r="E36" i="15"/>
  <c r="E37" i="15"/>
  <c r="E38" i="15"/>
  <c r="E39" i="15"/>
  <c r="E40" i="15"/>
  <c r="E41" i="15"/>
  <c r="E42" i="15"/>
  <c r="E43" i="15"/>
  <c r="E44" i="15"/>
  <c r="E45" i="15"/>
  <c r="E46" i="15"/>
  <c r="E47" i="15"/>
  <c r="E48" i="15"/>
  <c r="E49" i="15"/>
  <c r="E50" i="15"/>
  <c r="E51" i="15"/>
  <c r="E52" i="15"/>
  <c r="E53" i="15"/>
  <c r="E54" i="15"/>
  <c r="E55" i="15"/>
  <c r="E56" i="15"/>
  <c r="E57" i="15"/>
  <c r="E58" i="15"/>
  <c r="E59" i="15"/>
  <c r="E60" i="15"/>
  <c r="E61" i="15"/>
  <c r="E62" i="15"/>
  <c r="E63" i="15"/>
  <c r="E64" i="15"/>
  <c r="E65" i="15"/>
  <c r="E66" i="15"/>
  <c r="E67" i="15"/>
  <c r="E68" i="15"/>
  <c r="E69" i="15"/>
  <c r="E70" i="15"/>
  <c r="E71" i="15"/>
  <c r="E72" i="15"/>
  <c r="E73" i="15"/>
  <c r="E74" i="15"/>
  <c r="E75" i="15"/>
  <c r="E76" i="15"/>
  <c r="E77" i="15"/>
  <c r="E78" i="15"/>
  <c r="E79" i="15"/>
  <c r="E80" i="15"/>
  <c r="E81" i="15"/>
  <c r="E82" i="15"/>
  <c r="E83" i="15"/>
  <c r="E84" i="15"/>
  <c r="E85" i="15"/>
  <c r="E86" i="15"/>
  <c r="E87" i="15"/>
  <c r="E88" i="15"/>
  <c r="E89" i="15"/>
  <c r="E90" i="15"/>
  <c r="E91" i="15"/>
  <c r="E92" i="15"/>
  <c r="E93" i="15"/>
  <c r="E94" i="15"/>
  <c r="E95" i="15"/>
  <c r="E96" i="15"/>
  <c r="E97" i="15"/>
  <c r="E98" i="15"/>
  <c r="E99" i="15"/>
  <c r="E100" i="15"/>
  <c r="E101" i="15"/>
  <c r="E102" i="15"/>
  <c r="E103" i="15"/>
  <c r="E104" i="15"/>
  <c r="E105" i="15"/>
  <c r="E106" i="15"/>
  <c r="E107" i="15"/>
  <c r="E108" i="15"/>
  <c r="E109" i="15"/>
  <c r="E110" i="15"/>
  <c r="E111" i="15"/>
  <c r="E112" i="15"/>
  <c r="E113" i="15"/>
  <c r="E114" i="15"/>
  <c r="E115" i="15"/>
  <c r="E116" i="15"/>
  <c r="E117" i="15"/>
  <c r="E118" i="15"/>
  <c r="E119" i="15"/>
  <c r="E120" i="15"/>
  <c r="E121" i="15"/>
  <c r="E122" i="15"/>
  <c r="E123" i="15"/>
  <c r="E124" i="15"/>
  <c r="E125" i="15"/>
  <c r="E126" i="15"/>
  <c r="E127" i="15"/>
  <c r="E128" i="15"/>
  <c r="E129" i="15"/>
  <c r="E130" i="15"/>
  <c r="E131" i="15"/>
  <c r="E132" i="15"/>
  <c r="E133" i="15"/>
  <c r="E134" i="15"/>
  <c r="E135" i="15"/>
  <c r="E136" i="15"/>
  <c r="E137" i="15"/>
  <c r="E138" i="15"/>
  <c r="E139" i="15"/>
  <c r="E140" i="15"/>
  <c r="E141" i="15"/>
  <c r="E142" i="15"/>
  <c r="E143" i="15"/>
  <c r="E144" i="15"/>
  <c r="E145" i="15"/>
  <c r="E146" i="15"/>
  <c r="E147" i="15"/>
  <c r="E148" i="15"/>
  <c r="E149" i="15"/>
  <c r="E150" i="15"/>
  <c r="E151" i="15"/>
  <c r="E152" i="15"/>
  <c r="E153" i="15"/>
  <c r="E154" i="15"/>
  <c r="E155" i="15"/>
  <c r="E156" i="15"/>
  <c r="E157" i="15"/>
  <c r="E158" i="15"/>
  <c r="E159" i="15"/>
  <c r="E160" i="15"/>
  <c r="E161" i="15"/>
  <c r="E162" i="15"/>
  <c r="E163" i="15"/>
  <c r="E164" i="15"/>
  <c r="E165" i="15"/>
  <c r="E166" i="15"/>
  <c r="E167" i="15"/>
  <c r="E168" i="15"/>
  <c r="E169" i="15"/>
  <c r="E170" i="15"/>
  <c r="E171" i="15"/>
  <c r="E172" i="15"/>
  <c r="E173" i="15"/>
  <c r="E174" i="15"/>
  <c r="E175" i="15"/>
  <c r="E176" i="15"/>
  <c r="E177" i="15"/>
  <c r="E178" i="15"/>
  <c r="E179" i="15"/>
  <c r="E180" i="15"/>
  <c r="E181" i="15"/>
  <c r="E182" i="15"/>
  <c r="E183" i="15"/>
  <c r="E184" i="15"/>
  <c r="E185" i="15"/>
  <c r="E186" i="15"/>
  <c r="E187" i="15"/>
  <c r="E188" i="15"/>
  <c r="E189" i="15"/>
  <c r="E190" i="15"/>
  <c r="E191" i="15"/>
  <c r="E192" i="15"/>
  <c r="E193" i="15"/>
  <c r="E194" i="15"/>
  <c r="E195" i="15"/>
  <c r="E196" i="15"/>
  <c r="E197" i="15"/>
  <c r="E198" i="15"/>
  <c r="E199" i="15"/>
  <c r="E200" i="15"/>
  <c r="E201" i="15"/>
  <c r="E202" i="15"/>
  <c r="E203" i="15"/>
  <c r="E204" i="15"/>
  <c r="E205" i="15"/>
  <c r="E206" i="15"/>
  <c r="E207" i="15"/>
  <c r="E208" i="15"/>
  <c r="E209" i="15"/>
  <c r="E210" i="15"/>
  <c r="E211" i="15"/>
  <c r="E212" i="15"/>
  <c r="E213" i="15"/>
  <c r="E214" i="15"/>
  <c r="E215" i="15"/>
  <c r="E216" i="15"/>
  <c r="E217" i="15"/>
  <c r="E218" i="15"/>
  <c r="E219" i="15"/>
  <c r="E220" i="15"/>
  <c r="E221" i="15"/>
  <c r="E222" i="15"/>
  <c r="E223" i="15"/>
  <c r="E224" i="15"/>
  <c r="E225" i="15"/>
  <c r="E226" i="15"/>
  <c r="E227" i="15"/>
  <c r="E228" i="15"/>
  <c r="E229" i="15"/>
  <c r="E230" i="15"/>
  <c r="E231" i="15"/>
  <c r="E232" i="15"/>
  <c r="E233" i="15"/>
  <c r="E234" i="15"/>
  <c r="E235" i="15"/>
  <c r="E236" i="15"/>
  <c r="E237" i="15"/>
  <c r="E238" i="15"/>
  <c r="E239" i="15"/>
  <c r="E240" i="15"/>
  <c r="E241" i="15"/>
  <c r="E242" i="15"/>
  <c r="E243" i="15"/>
  <c r="E244" i="15"/>
  <c r="E245" i="15"/>
  <c r="E246" i="15"/>
  <c r="E247" i="15"/>
  <c r="E248" i="15"/>
  <c r="E249" i="15"/>
  <c r="E250" i="15"/>
  <c r="E251" i="15"/>
  <c r="E252" i="15"/>
  <c r="E253" i="15"/>
  <c r="E254" i="15"/>
  <c r="E255" i="15"/>
  <c r="E256" i="15"/>
  <c r="E257" i="15"/>
  <c r="E258" i="15"/>
  <c r="E259" i="15"/>
  <c r="E260" i="15"/>
  <c r="E261" i="15"/>
  <c r="E262" i="15"/>
  <c r="E263" i="15"/>
  <c r="E264" i="15"/>
  <c r="E265" i="15"/>
  <c r="E266" i="15"/>
  <c r="I15" i="15"/>
  <c r="G15" i="15"/>
  <c r="AI259" i="14" s="1"/>
  <c r="AL259" i="14" s="1"/>
  <c r="E15" i="15"/>
  <c r="C16" i="15"/>
  <c r="AH260" i="14" s="1"/>
  <c r="AK260" i="14" s="1"/>
  <c r="C17" i="15"/>
  <c r="AH261" i="14" s="1"/>
  <c r="AK261" i="14" s="1"/>
  <c r="C18" i="15"/>
  <c r="AH262" i="14" s="1"/>
  <c r="AK262" i="14" s="1"/>
  <c r="C19" i="15"/>
  <c r="AH263" i="14" s="1"/>
  <c r="AK263" i="14" s="1"/>
  <c r="C20" i="15"/>
  <c r="AH264" i="14" s="1"/>
  <c r="AK264" i="14" s="1"/>
  <c r="C21" i="15"/>
  <c r="AH265" i="14" s="1"/>
  <c r="AK265" i="14" s="1"/>
  <c r="C22" i="15"/>
  <c r="AH266" i="14" s="1"/>
  <c r="AK266" i="14" s="1"/>
  <c r="C23" i="15"/>
  <c r="AH267" i="14" s="1"/>
  <c r="AK267" i="14" s="1"/>
  <c r="C24" i="15"/>
  <c r="AH268" i="14" s="1"/>
  <c r="AK268" i="14" s="1"/>
  <c r="C25" i="15"/>
  <c r="AH269" i="14" s="1"/>
  <c r="AK269" i="14" s="1"/>
  <c r="C26" i="15"/>
  <c r="AH270" i="14" s="1"/>
  <c r="AK270" i="14" s="1"/>
  <c r="C27" i="15"/>
  <c r="AH271" i="14" s="1"/>
  <c r="AK271" i="14" s="1"/>
  <c r="C28" i="15"/>
  <c r="AH272" i="14" s="1"/>
  <c r="AK272" i="14" s="1"/>
  <c r="C29" i="15"/>
  <c r="AH273" i="14" s="1"/>
  <c r="AK273" i="14" s="1"/>
  <c r="C30" i="15"/>
  <c r="AH274" i="14" s="1"/>
  <c r="AK274" i="14" s="1"/>
  <c r="C31" i="15"/>
  <c r="AH275" i="14" s="1"/>
  <c r="AK275" i="14" s="1"/>
  <c r="C32" i="15"/>
  <c r="AH276" i="14" s="1"/>
  <c r="AK276" i="14" s="1"/>
  <c r="C33" i="15"/>
  <c r="AH277" i="14" s="1"/>
  <c r="AK277" i="14" s="1"/>
  <c r="C34" i="15"/>
  <c r="AH278" i="14" s="1"/>
  <c r="AK278" i="14" s="1"/>
  <c r="C35" i="15"/>
  <c r="AH279" i="14" s="1"/>
  <c r="AK279" i="14" s="1"/>
  <c r="C36" i="15"/>
  <c r="AH280" i="14" s="1"/>
  <c r="AK280" i="14" s="1"/>
  <c r="C37" i="15"/>
  <c r="AH281" i="14" s="1"/>
  <c r="AK281" i="14" s="1"/>
  <c r="C38" i="15"/>
  <c r="AH282" i="14" s="1"/>
  <c r="AK282" i="14" s="1"/>
  <c r="C39" i="15"/>
  <c r="AH283" i="14" s="1"/>
  <c r="AK283" i="14" s="1"/>
  <c r="C40" i="15"/>
  <c r="AH284" i="14" s="1"/>
  <c r="AK284" i="14" s="1"/>
  <c r="C41" i="15"/>
  <c r="AH285" i="14" s="1"/>
  <c r="AK285" i="14" s="1"/>
  <c r="C42" i="15"/>
  <c r="AH286" i="14" s="1"/>
  <c r="AK286" i="14" s="1"/>
  <c r="C43" i="15"/>
  <c r="AH287" i="14" s="1"/>
  <c r="AK287" i="14" s="1"/>
  <c r="C44" i="15"/>
  <c r="AH288" i="14" s="1"/>
  <c r="AK288" i="14" s="1"/>
  <c r="C45" i="15"/>
  <c r="AH289" i="14" s="1"/>
  <c r="AK289" i="14" s="1"/>
  <c r="C46" i="15"/>
  <c r="AH290" i="14" s="1"/>
  <c r="AK290" i="14" s="1"/>
  <c r="C47" i="15"/>
  <c r="AH291" i="14" s="1"/>
  <c r="AK291" i="14" s="1"/>
  <c r="C48" i="15"/>
  <c r="AH292" i="14" s="1"/>
  <c r="AK292" i="14" s="1"/>
  <c r="C49" i="15"/>
  <c r="AH293" i="14" s="1"/>
  <c r="AK293" i="14" s="1"/>
  <c r="C50" i="15"/>
  <c r="AH294" i="14" s="1"/>
  <c r="AK294" i="14" s="1"/>
  <c r="C51" i="15"/>
  <c r="AH295" i="14" s="1"/>
  <c r="AK295" i="14" s="1"/>
  <c r="C52" i="15"/>
  <c r="AH296" i="14" s="1"/>
  <c r="AK296" i="14" s="1"/>
  <c r="C53" i="15"/>
  <c r="AH297" i="14" s="1"/>
  <c r="AK297" i="14" s="1"/>
  <c r="C54" i="15"/>
  <c r="AH298" i="14" s="1"/>
  <c r="AK298" i="14" s="1"/>
  <c r="C55" i="15"/>
  <c r="AH299" i="14" s="1"/>
  <c r="AK299" i="14" s="1"/>
  <c r="C56" i="15"/>
  <c r="AH300" i="14" s="1"/>
  <c r="AK300" i="14" s="1"/>
  <c r="C57" i="15"/>
  <c r="AH301" i="14" s="1"/>
  <c r="AK301" i="14" s="1"/>
  <c r="C58" i="15"/>
  <c r="AH302" i="14" s="1"/>
  <c r="AK302" i="14" s="1"/>
  <c r="C59" i="15"/>
  <c r="AH303" i="14" s="1"/>
  <c r="AK303" i="14" s="1"/>
  <c r="C60" i="15"/>
  <c r="AH304" i="14" s="1"/>
  <c r="AK304" i="14" s="1"/>
  <c r="C61" i="15"/>
  <c r="AH305" i="14" s="1"/>
  <c r="AK305" i="14" s="1"/>
  <c r="C62" i="15"/>
  <c r="AH306" i="14" s="1"/>
  <c r="AK306" i="14" s="1"/>
  <c r="C63" i="15"/>
  <c r="AH307" i="14" s="1"/>
  <c r="AK307" i="14" s="1"/>
  <c r="C64" i="15"/>
  <c r="AH308" i="14" s="1"/>
  <c r="AK308" i="14" s="1"/>
  <c r="C65" i="15"/>
  <c r="AH309" i="14" s="1"/>
  <c r="AK309" i="14" s="1"/>
  <c r="C66" i="15"/>
  <c r="AH310" i="14" s="1"/>
  <c r="AK310" i="14" s="1"/>
  <c r="C67" i="15"/>
  <c r="AH311" i="14" s="1"/>
  <c r="AK311" i="14" s="1"/>
  <c r="C68" i="15"/>
  <c r="AH312" i="14" s="1"/>
  <c r="AK312" i="14" s="1"/>
  <c r="C69" i="15"/>
  <c r="AH313" i="14" s="1"/>
  <c r="AK313" i="14" s="1"/>
  <c r="C70" i="15"/>
  <c r="AH314" i="14" s="1"/>
  <c r="AK314" i="14" s="1"/>
  <c r="C71" i="15"/>
  <c r="AH315" i="14" s="1"/>
  <c r="AK315" i="14" s="1"/>
  <c r="C72" i="15"/>
  <c r="AH316" i="14" s="1"/>
  <c r="AK316" i="14" s="1"/>
  <c r="C73" i="15"/>
  <c r="AH317" i="14" s="1"/>
  <c r="AK317" i="14" s="1"/>
  <c r="C74" i="15"/>
  <c r="AH318" i="14" s="1"/>
  <c r="AK318" i="14" s="1"/>
  <c r="C75" i="15"/>
  <c r="AH319" i="14" s="1"/>
  <c r="AK319" i="14" s="1"/>
  <c r="C76" i="15"/>
  <c r="AH320" i="14" s="1"/>
  <c r="AK320" i="14" s="1"/>
  <c r="C77" i="15"/>
  <c r="AH321" i="14" s="1"/>
  <c r="AK321" i="14" s="1"/>
  <c r="C78" i="15"/>
  <c r="AH322" i="14" s="1"/>
  <c r="AK322" i="14" s="1"/>
  <c r="C79" i="15"/>
  <c r="AH323" i="14" s="1"/>
  <c r="AK323" i="14" s="1"/>
  <c r="C80" i="15"/>
  <c r="AH324" i="14" s="1"/>
  <c r="AK324" i="14" s="1"/>
  <c r="C81" i="15"/>
  <c r="AH325" i="14" s="1"/>
  <c r="AK325" i="14" s="1"/>
  <c r="C82" i="15"/>
  <c r="AH326" i="14" s="1"/>
  <c r="AK326" i="14" s="1"/>
  <c r="C83" i="15"/>
  <c r="AH327" i="14" s="1"/>
  <c r="AK327" i="14" s="1"/>
  <c r="C84" i="15"/>
  <c r="AH328" i="14" s="1"/>
  <c r="AK328" i="14" s="1"/>
  <c r="C85" i="15"/>
  <c r="AH329" i="14" s="1"/>
  <c r="AK329" i="14" s="1"/>
  <c r="C86" i="15"/>
  <c r="AH330" i="14" s="1"/>
  <c r="AK330" i="14" s="1"/>
  <c r="C87" i="15"/>
  <c r="AH331" i="14" s="1"/>
  <c r="AK331" i="14" s="1"/>
  <c r="C88" i="15"/>
  <c r="AH332" i="14" s="1"/>
  <c r="AK332" i="14" s="1"/>
  <c r="C89" i="15"/>
  <c r="AH333" i="14" s="1"/>
  <c r="AK333" i="14" s="1"/>
  <c r="C90" i="15"/>
  <c r="AH334" i="14" s="1"/>
  <c r="AK334" i="14" s="1"/>
  <c r="C91" i="15"/>
  <c r="AH335" i="14" s="1"/>
  <c r="AK335" i="14" s="1"/>
  <c r="C92" i="15"/>
  <c r="AH336" i="14" s="1"/>
  <c r="AK336" i="14" s="1"/>
  <c r="C93" i="15"/>
  <c r="AH337" i="14" s="1"/>
  <c r="AK337" i="14" s="1"/>
  <c r="C94" i="15"/>
  <c r="AH338" i="14" s="1"/>
  <c r="AK338" i="14" s="1"/>
  <c r="C95" i="15"/>
  <c r="AH339" i="14" s="1"/>
  <c r="AK339" i="14" s="1"/>
  <c r="C96" i="15"/>
  <c r="AH340" i="14" s="1"/>
  <c r="AK340" i="14" s="1"/>
  <c r="C97" i="15"/>
  <c r="AH341" i="14" s="1"/>
  <c r="AK341" i="14" s="1"/>
  <c r="C98" i="15"/>
  <c r="AH342" i="14" s="1"/>
  <c r="AK342" i="14" s="1"/>
  <c r="C99" i="15"/>
  <c r="AH343" i="14" s="1"/>
  <c r="AK343" i="14" s="1"/>
  <c r="C100" i="15"/>
  <c r="AH344" i="14" s="1"/>
  <c r="AK344" i="14" s="1"/>
  <c r="C101" i="15"/>
  <c r="AH345" i="14" s="1"/>
  <c r="AK345" i="14" s="1"/>
  <c r="C102" i="15"/>
  <c r="AH346" i="14" s="1"/>
  <c r="AK346" i="14" s="1"/>
  <c r="C103" i="15"/>
  <c r="AH347" i="14" s="1"/>
  <c r="AK347" i="14" s="1"/>
  <c r="C104" i="15"/>
  <c r="AH348" i="14" s="1"/>
  <c r="AK348" i="14" s="1"/>
  <c r="C105" i="15"/>
  <c r="AH349" i="14" s="1"/>
  <c r="AK349" i="14" s="1"/>
  <c r="C106" i="15"/>
  <c r="AH350" i="14" s="1"/>
  <c r="AK350" i="14" s="1"/>
  <c r="C107" i="15"/>
  <c r="AH351" i="14" s="1"/>
  <c r="AK351" i="14" s="1"/>
  <c r="C108" i="15"/>
  <c r="AH352" i="14" s="1"/>
  <c r="AK352" i="14" s="1"/>
  <c r="C109" i="15"/>
  <c r="AH353" i="14" s="1"/>
  <c r="AK353" i="14" s="1"/>
  <c r="C110" i="15"/>
  <c r="AH354" i="14" s="1"/>
  <c r="AK354" i="14" s="1"/>
  <c r="C111" i="15"/>
  <c r="AH355" i="14" s="1"/>
  <c r="AK355" i="14" s="1"/>
  <c r="C112" i="15"/>
  <c r="AH356" i="14" s="1"/>
  <c r="AK356" i="14" s="1"/>
  <c r="C113" i="15"/>
  <c r="AH357" i="14" s="1"/>
  <c r="AK357" i="14" s="1"/>
  <c r="C114" i="15"/>
  <c r="AH358" i="14" s="1"/>
  <c r="AK358" i="14" s="1"/>
  <c r="C115" i="15"/>
  <c r="AH359" i="14" s="1"/>
  <c r="AK359" i="14" s="1"/>
  <c r="C116" i="15"/>
  <c r="AH360" i="14" s="1"/>
  <c r="AK360" i="14" s="1"/>
  <c r="C117" i="15"/>
  <c r="AH361" i="14" s="1"/>
  <c r="AK361" i="14" s="1"/>
  <c r="C118" i="15"/>
  <c r="AH362" i="14" s="1"/>
  <c r="AK362" i="14" s="1"/>
  <c r="C119" i="15"/>
  <c r="AH363" i="14" s="1"/>
  <c r="AK363" i="14" s="1"/>
  <c r="C120" i="15"/>
  <c r="AH364" i="14" s="1"/>
  <c r="AK364" i="14" s="1"/>
  <c r="C121" i="15"/>
  <c r="AH365" i="14" s="1"/>
  <c r="AK365" i="14" s="1"/>
  <c r="C122" i="15"/>
  <c r="AH366" i="14" s="1"/>
  <c r="AK366" i="14" s="1"/>
  <c r="C123" i="15"/>
  <c r="AH367" i="14" s="1"/>
  <c r="AK367" i="14" s="1"/>
  <c r="C124" i="15"/>
  <c r="AH368" i="14" s="1"/>
  <c r="AK368" i="14" s="1"/>
  <c r="C125" i="15"/>
  <c r="AH369" i="14" s="1"/>
  <c r="AK369" i="14" s="1"/>
  <c r="C126" i="15"/>
  <c r="AH370" i="14" s="1"/>
  <c r="AK370" i="14" s="1"/>
  <c r="C127" i="15"/>
  <c r="AH371" i="14" s="1"/>
  <c r="AK371" i="14" s="1"/>
  <c r="C128" i="15"/>
  <c r="AH372" i="14" s="1"/>
  <c r="AK372" i="14" s="1"/>
  <c r="C129" i="15"/>
  <c r="AH373" i="14" s="1"/>
  <c r="AK373" i="14" s="1"/>
  <c r="C130" i="15"/>
  <c r="AH374" i="14" s="1"/>
  <c r="AK374" i="14" s="1"/>
  <c r="C131" i="15"/>
  <c r="AH375" i="14" s="1"/>
  <c r="AK375" i="14" s="1"/>
  <c r="C132" i="15"/>
  <c r="AH376" i="14" s="1"/>
  <c r="AK376" i="14" s="1"/>
  <c r="C133" i="15"/>
  <c r="AH377" i="14" s="1"/>
  <c r="AK377" i="14" s="1"/>
  <c r="C134" i="15"/>
  <c r="AH378" i="14" s="1"/>
  <c r="AK378" i="14" s="1"/>
  <c r="C135" i="15"/>
  <c r="AH379" i="14" s="1"/>
  <c r="AK379" i="14" s="1"/>
  <c r="C136" i="15"/>
  <c r="AH380" i="14" s="1"/>
  <c r="AK380" i="14" s="1"/>
  <c r="C137" i="15"/>
  <c r="AH381" i="14" s="1"/>
  <c r="AK381" i="14" s="1"/>
  <c r="C138" i="15"/>
  <c r="AH382" i="14" s="1"/>
  <c r="AK382" i="14" s="1"/>
  <c r="C139" i="15"/>
  <c r="AH383" i="14" s="1"/>
  <c r="AK383" i="14" s="1"/>
  <c r="C140" i="15"/>
  <c r="AH384" i="14" s="1"/>
  <c r="AK384" i="14" s="1"/>
  <c r="C141" i="15"/>
  <c r="AH385" i="14" s="1"/>
  <c r="AK385" i="14" s="1"/>
  <c r="C142" i="15"/>
  <c r="AH386" i="14" s="1"/>
  <c r="AK386" i="14" s="1"/>
  <c r="C143" i="15"/>
  <c r="AH387" i="14" s="1"/>
  <c r="AK387" i="14" s="1"/>
  <c r="C144" i="15"/>
  <c r="AH388" i="14" s="1"/>
  <c r="AK388" i="14" s="1"/>
  <c r="C145" i="15"/>
  <c r="AH389" i="14" s="1"/>
  <c r="AK389" i="14" s="1"/>
  <c r="C146" i="15"/>
  <c r="AH390" i="14" s="1"/>
  <c r="AK390" i="14" s="1"/>
  <c r="C147" i="15"/>
  <c r="AH391" i="14" s="1"/>
  <c r="AK391" i="14" s="1"/>
  <c r="C148" i="15"/>
  <c r="AH392" i="14" s="1"/>
  <c r="AK392" i="14" s="1"/>
  <c r="C149" i="15"/>
  <c r="AH393" i="14" s="1"/>
  <c r="AK393" i="14" s="1"/>
  <c r="C150" i="15"/>
  <c r="AH394" i="14" s="1"/>
  <c r="AK394" i="14" s="1"/>
  <c r="C151" i="15"/>
  <c r="AH395" i="14" s="1"/>
  <c r="AK395" i="14" s="1"/>
  <c r="C152" i="15"/>
  <c r="AH396" i="14" s="1"/>
  <c r="AK396" i="14" s="1"/>
  <c r="C153" i="15"/>
  <c r="AH397" i="14" s="1"/>
  <c r="AK397" i="14" s="1"/>
  <c r="C154" i="15"/>
  <c r="AH398" i="14" s="1"/>
  <c r="AK398" i="14" s="1"/>
  <c r="C155" i="15"/>
  <c r="AH399" i="14" s="1"/>
  <c r="AK399" i="14" s="1"/>
  <c r="C156" i="15"/>
  <c r="AH400" i="14" s="1"/>
  <c r="AK400" i="14" s="1"/>
  <c r="C157" i="15"/>
  <c r="AH401" i="14" s="1"/>
  <c r="AK401" i="14" s="1"/>
  <c r="C158" i="15"/>
  <c r="AH402" i="14" s="1"/>
  <c r="AK402" i="14" s="1"/>
  <c r="C159" i="15"/>
  <c r="AH403" i="14" s="1"/>
  <c r="AK403" i="14" s="1"/>
  <c r="C160" i="15"/>
  <c r="AH404" i="14" s="1"/>
  <c r="AK404" i="14" s="1"/>
  <c r="C161" i="15"/>
  <c r="AH405" i="14" s="1"/>
  <c r="AK405" i="14" s="1"/>
  <c r="C162" i="15"/>
  <c r="AH406" i="14" s="1"/>
  <c r="AK406" i="14" s="1"/>
  <c r="C163" i="15"/>
  <c r="AH407" i="14" s="1"/>
  <c r="AK407" i="14" s="1"/>
  <c r="C164" i="15"/>
  <c r="AH408" i="14" s="1"/>
  <c r="AK408" i="14" s="1"/>
  <c r="C165" i="15"/>
  <c r="AH409" i="14" s="1"/>
  <c r="AK409" i="14" s="1"/>
  <c r="C166" i="15"/>
  <c r="AH410" i="14" s="1"/>
  <c r="AK410" i="14" s="1"/>
  <c r="C167" i="15"/>
  <c r="AH411" i="14" s="1"/>
  <c r="AK411" i="14" s="1"/>
  <c r="C168" i="15"/>
  <c r="AH412" i="14" s="1"/>
  <c r="AK412" i="14" s="1"/>
  <c r="C169" i="15"/>
  <c r="AH413" i="14" s="1"/>
  <c r="AK413" i="14" s="1"/>
  <c r="C170" i="15"/>
  <c r="AH414" i="14" s="1"/>
  <c r="AK414" i="14" s="1"/>
  <c r="C171" i="15"/>
  <c r="AH415" i="14" s="1"/>
  <c r="AK415" i="14" s="1"/>
  <c r="C172" i="15"/>
  <c r="AH416" i="14" s="1"/>
  <c r="AK416" i="14" s="1"/>
  <c r="C173" i="15"/>
  <c r="AH417" i="14" s="1"/>
  <c r="AK417" i="14" s="1"/>
  <c r="C174" i="15"/>
  <c r="AH418" i="14" s="1"/>
  <c r="AK418" i="14" s="1"/>
  <c r="C175" i="15"/>
  <c r="AH419" i="14" s="1"/>
  <c r="AK419" i="14" s="1"/>
  <c r="C176" i="15"/>
  <c r="AH420" i="14" s="1"/>
  <c r="AK420" i="14" s="1"/>
  <c r="C177" i="15"/>
  <c r="AH421" i="14" s="1"/>
  <c r="AK421" i="14" s="1"/>
  <c r="C178" i="15"/>
  <c r="AH422" i="14" s="1"/>
  <c r="AK422" i="14" s="1"/>
  <c r="C179" i="15"/>
  <c r="AH423" i="14" s="1"/>
  <c r="AK423" i="14" s="1"/>
  <c r="C180" i="15"/>
  <c r="AH424" i="14" s="1"/>
  <c r="AK424" i="14" s="1"/>
  <c r="C181" i="15"/>
  <c r="AH425" i="14" s="1"/>
  <c r="AK425" i="14" s="1"/>
  <c r="C182" i="15"/>
  <c r="AH426" i="14" s="1"/>
  <c r="AK426" i="14" s="1"/>
  <c r="C183" i="15"/>
  <c r="AH427" i="14" s="1"/>
  <c r="AK427" i="14" s="1"/>
  <c r="C184" i="15"/>
  <c r="AH428" i="14" s="1"/>
  <c r="AK428" i="14" s="1"/>
  <c r="C185" i="15"/>
  <c r="AH429" i="14" s="1"/>
  <c r="AK429" i="14" s="1"/>
  <c r="C186" i="15"/>
  <c r="AH430" i="14" s="1"/>
  <c r="AK430" i="14" s="1"/>
  <c r="C187" i="15"/>
  <c r="AH431" i="14" s="1"/>
  <c r="AK431" i="14" s="1"/>
  <c r="C188" i="15"/>
  <c r="AH432" i="14" s="1"/>
  <c r="AK432" i="14" s="1"/>
  <c r="C189" i="15"/>
  <c r="AH433" i="14" s="1"/>
  <c r="AK433" i="14" s="1"/>
  <c r="C190" i="15"/>
  <c r="AH434" i="14" s="1"/>
  <c r="AK434" i="14" s="1"/>
  <c r="C191" i="15"/>
  <c r="AH435" i="14" s="1"/>
  <c r="AK435" i="14" s="1"/>
  <c r="C192" i="15"/>
  <c r="AH436" i="14" s="1"/>
  <c r="AK436" i="14" s="1"/>
  <c r="C193" i="15"/>
  <c r="AH437" i="14" s="1"/>
  <c r="AK437" i="14" s="1"/>
  <c r="C194" i="15"/>
  <c r="AH438" i="14" s="1"/>
  <c r="AK438" i="14" s="1"/>
  <c r="C195" i="15"/>
  <c r="AH439" i="14" s="1"/>
  <c r="AK439" i="14" s="1"/>
  <c r="C196" i="15"/>
  <c r="AH440" i="14" s="1"/>
  <c r="AK440" i="14" s="1"/>
  <c r="C197" i="15"/>
  <c r="AH441" i="14" s="1"/>
  <c r="AK441" i="14" s="1"/>
  <c r="C198" i="15"/>
  <c r="AH442" i="14" s="1"/>
  <c r="AK442" i="14" s="1"/>
  <c r="C199" i="15"/>
  <c r="AH443" i="14" s="1"/>
  <c r="AK443" i="14" s="1"/>
  <c r="C200" i="15"/>
  <c r="AH444" i="14" s="1"/>
  <c r="AK444" i="14" s="1"/>
  <c r="C201" i="15"/>
  <c r="AH445" i="14" s="1"/>
  <c r="AK445" i="14" s="1"/>
  <c r="C202" i="15"/>
  <c r="AH446" i="14" s="1"/>
  <c r="AK446" i="14" s="1"/>
  <c r="C203" i="15"/>
  <c r="AH447" i="14" s="1"/>
  <c r="AK447" i="14" s="1"/>
  <c r="C204" i="15"/>
  <c r="AH448" i="14" s="1"/>
  <c r="AK448" i="14" s="1"/>
  <c r="C205" i="15"/>
  <c r="AH449" i="14" s="1"/>
  <c r="AK449" i="14" s="1"/>
  <c r="C206" i="15"/>
  <c r="AH450" i="14" s="1"/>
  <c r="AK450" i="14" s="1"/>
  <c r="C207" i="15"/>
  <c r="AH451" i="14" s="1"/>
  <c r="AK451" i="14" s="1"/>
  <c r="C208" i="15"/>
  <c r="AH452" i="14" s="1"/>
  <c r="AK452" i="14" s="1"/>
  <c r="C209" i="15"/>
  <c r="AH453" i="14" s="1"/>
  <c r="AK453" i="14" s="1"/>
  <c r="C210" i="15"/>
  <c r="AH454" i="14" s="1"/>
  <c r="AK454" i="14" s="1"/>
  <c r="C211" i="15"/>
  <c r="AH455" i="14" s="1"/>
  <c r="AK455" i="14" s="1"/>
  <c r="C212" i="15"/>
  <c r="AH456" i="14" s="1"/>
  <c r="AK456" i="14" s="1"/>
  <c r="C213" i="15"/>
  <c r="AH457" i="14" s="1"/>
  <c r="AK457" i="14" s="1"/>
  <c r="C214" i="15"/>
  <c r="AH458" i="14" s="1"/>
  <c r="AK458" i="14" s="1"/>
  <c r="C215" i="15"/>
  <c r="AH459" i="14" s="1"/>
  <c r="AK459" i="14" s="1"/>
  <c r="C216" i="15"/>
  <c r="AH460" i="14" s="1"/>
  <c r="AK460" i="14" s="1"/>
  <c r="C217" i="15"/>
  <c r="AH461" i="14" s="1"/>
  <c r="AK461" i="14" s="1"/>
  <c r="C218" i="15"/>
  <c r="AH462" i="14" s="1"/>
  <c r="AK462" i="14" s="1"/>
  <c r="C219" i="15"/>
  <c r="AH463" i="14" s="1"/>
  <c r="AK463" i="14" s="1"/>
  <c r="C220" i="15"/>
  <c r="AH464" i="14" s="1"/>
  <c r="AK464" i="14" s="1"/>
  <c r="C221" i="15"/>
  <c r="AH465" i="14" s="1"/>
  <c r="AK465" i="14" s="1"/>
  <c r="C222" i="15"/>
  <c r="AH466" i="14" s="1"/>
  <c r="AK466" i="14" s="1"/>
  <c r="C223" i="15"/>
  <c r="AH467" i="14" s="1"/>
  <c r="AK467" i="14" s="1"/>
  <c r="C224" i="15"/>
  <c r="AH468" i="14" s="1"/>
  <c r="AK468" i="14" s="1"/>
  <c r="C225" i="15"/>
  <c r="AH469" i="14" s="1"/>
  <c r="AK469" i="14" s="1"/>
  <c r="C226" i="15"/>
  <c r="AH470" i="14" s="1"/>
  <c r="AK470" i="14" s="1"/>
  <c r="C227" i="15"/>
  <c r="AH471" i="14" s="1"/>
  <c r="AK471" i="14" s="1"/>
  <c r="C228" i="15"/>
  <c r="AH472" i="14" s="1"/>
  <c r="AK472" i="14" s="1"/>
  <c r="C229" i="15"/>
  <c r="AH473" i="14" s="1"/>
  <c r="AK473" i="14" s="1"/>
  <c r="C230" i="15"/>
  <c r="AH474" i="14" s="1"/>
  <c r="AK474" i="14" s="1"/>
  <c r="C231" i="15"/>
  <c r="AH475" i="14" s="1"/>
  <c r="AK475" i="14" s="1"/>
  <c r="C232" i="15"/>
  <c r="AH476" i="14" s="1"/>
  <c r="AK476" i="14" s="1"/>
  <c r="C233" i="15"/>
  <c r="AH477" i="14" s="1"/>
  <c r="AK477" i="14" s="1"/>
  <c r="C234" i="15"/>
  <c r="AH478" i="14" s="1"/>
  <c r="AK478" i="14" s="1"/>
  <c r="C235" i="15"/>
  <c r="AH479" i="14" s="1"/>
  <c r="AK479" i="14" s="1"/>
  <c r="C236" i="15"/>
  <c r="AH480" i="14" s="1"/>
  <c r="AK480" i="14" s="1"/>
  <c r="C237" i="15"/>
  <c r="AH481" i="14" s="1"/>
  <c r="AK481" i="14" s="1"/>
  <c r="C238" i="15"/>
  <c r="AH482" i="14" s="1"/>
  <c r="AK482" i="14" s="1"/>
  <c r="C239" i="15"/>
  <c r="AH483" i="14" s="1"/>
  <c r="AK483" i="14" s="1"/>
  <c r="C240" i="15"/>
  <c r="AH484" i="14" s="1"/>
  <c r="AK484" i="14" s="1"/>
  <c r="C241" i="15"/>
  <c r="AH485" i="14" s="1"/>
  <c r="AK485" i="14" s="1"/>
  <c r="C242" i="15"/>
  <c r="AH486" i="14" s="1"/>
  <c r="AK486" i="14" s="1"/>
  <c r="C243" i="15"/>
  <c r="AH487" i="14" s="1"/>
  <c r="AK487" i="14" s="1"/>
  <c r="C244" i="15"/>
  <c r="AH488" i="14" s="1"/>
  <c r="AK488" i="14" s="1"/>
  <c r="C245" i="15"/>
  <c r="AH489" i="14" s="1"/>
  <c r="AK489" i="14" s="1"/>
  <c r="C246" i="15"/>
  <c r="AH490" i="14" s="1"/>
  <c r="AK490" i="14" s="1"/>
  <c r="C247" i="15"/>
  <c r="AH491" i="14" s="1"/>
  <c r="AK491" i="14" s="1"/>
  <c r="C248" i="15"/>
  <c r="AH492" i="14" s="1"/>
  <c r="AK492" i="14" s="1"/>
  <c r="C249" i="15"/>
  <c r="AH493" i="14" s="1"/>
  <c r="AK493" i="14" s="1"/>
  <c r="C250" i="15"/>
  <c r="AH494" i="14" s="1"/>
  <c r="AK494" i="14" s="1"/>
  <c r="C251" i="15"/>
  <c r="AH495" i="14" s="1"/>
  <c r="AK495" i="14" s="1"/>
  <c r="C252" i="15"/>
  <c r="AH496" i="14" s="1"/>
  <c r="AK496" i="14" s="1"/>
  <c r="C253" i="15"/>
  <c r="AH497" i="14" s="1"/>
  <c r="AK497" i="14" s="1"/>
  <c r="C254" i="15"/>
  <c r="AH498" i="14" s="1"/>
  <c r="AK498" i="14" s="1"/>
  <c r="C255" i="15"/>
  <c r="AH499" i="14" s="1"/>
  <c r="AK499" i="14" s="1"/>
  <c r="C256" i="15"/>
  <c r="AH500" i="14" s="1"/>
  <c r="AK500" i="14" s="1"/>
  <c r="C257" i="15"/>
  <c r="AH501" i="14" s="1"/>
  <c r="AK501" i="14" s="1"/>
  <c r="C258" i="15"/>
  <c r="AH502" i="14" s="1"/>
  <c r="AK502" i="14" s="1"/>
  <c r="C259" i="15"/>
  <c r="AH503" i="14" s="1"/>
  <c r="AK503" i="14" s="1"/>
  <c r="C260" i="15"/>
  <c r="AH504" i="14" s="1"/>
  <c r="AK504" i="14" s="1"/>
  <c r="C261" i="15"/>
  <c r="AH505" i="14" s="1"/>
  <c r="AK505" i="14" s="1"/>
  <c r="C262" i="15"/>
  <c r="AH506" i="14" s="1"/>
  <c r="AK506" i="14" s="1"/>
  <c r="C263" i="15"/>
  <c r="AH507" i="14" s="1"/>
  <c r="AK507" i="14" s="1"/>
  <c r="C264" i="15"/>
  <c r="AH508" i="14" s="1"/>
  <c r="AK508" i="14" s="1"/>
  <c r="C265" i="15"/>
  <c r="AH509" i="14" s="1"/>
  <c r="AK509" i="14" s="1"/>
  <c r="C266" i="15"/>
  <c r="C15" i="15"/>
  <c r="AH259" i="14" s="1"/>
  <c r="AK259" i="14" s="1"/>
  <c r="AF260" i="14" l="1"/>
  <c r="AG260" i="14"/>
  <c r="AF261" i="14"/>
  <c r="AG261" i="14"/>
  <c r="AF262" i="14"/>
  <c r="AG262" i="14"/>
  <c r="AF263" i="14"/>
  <c r="AG263" i="14"/>
  <c r="AF264" i="14"/>
  <c r="AG264" i="14"/>
  <c r="AF265" i="14"/>
  <c r="AG265" i="14"/>
  <c r="AF266" i="14"/>
  <c r="AG266" i="14"/>
  <c r="AF267" i="14"/>
  <c r="AG267" i="14"/>
  <c r="AF268" i="14"/>
  <c r="AG268" i="14"/>
  <c r="AF269" i="14"/>
  <c r="AG269" i="14"/>
  <c r="AF270" i="14"/>
  <c r="AG270" i="14"/>
  <c r="AF271" i="14"/>
  <c r="AG271" i="14"/>
  <c r="AF272" i="14"/>
  <c r="AG272" i="14"/>
  <c r="AF273" i="14"/>
  <c r="AG273" i="14"/>
  <c r="AF274" i="14"/>
  <c r="AG274" i="14"/>
  <c r="AF275" i="14"/>
  <c r="AG275" i="14"/>
  <c r="AF276" i="14"/>
  <c r="AG276" i="14"/>
  <c r="AF277" i="14"/>
  <c r="AG277" i="14"/>
  <c r="AF278" i="14"/>
  <c r="AG278" i="14"/>
  <c r="AF279" i="14"/>
  <c r="AG279" i="14"/>
  <c r="AF280" i="14"/>
  <c r="AG280" i="14"/>
  <c r="AF281" i="14"/>
  <c r="AG281" i="14"/>
  <c r="AF282" i="14"/>
  <c r="AG282" i="14"/>
  <c r="AF283" i="14"/>
  <c r="AG283" i="14"/>
  <c r="AF284" i="14"/>
  <c r="AG284" i="14"/>
  <c r="AF285" i="14"/>
  <c r="AG285" i="14"/>
  <c r="AF286" i="14"/>
  <c r="AG286" i="14"/>
  <c r="AF287" i="14"/>
  <c r="AG287" i="14"/>
  <c r="AF288" i="14"/>
  <c r="AG288" i="14"/>
  <c r="AF289" i="14"/>
  <c r="AG289" i="14"/>
  <c r="AF290" i="14"/>
  <c r="AG290" i="14"/>
  <c r="AF291" i="14"/>
  <c r="AG291" i="14"/>
  <c r="AF292" i="14"/>
  <c r="AG292" i="14"/>
  <c r="AF293" i="14"/>
  <c r="AG293" i="14"/>
  <c r="AF294" i="14"/>
  <c r="AG294" i="14"/>
  <c r="AF295" i="14"/>
  <c r="AG295" i="14"/>
  <c r="AF296" i="14"/>
  <c r="AG296" i="14"/>
  <c r="AF297" i="14"/>
  <c r="AG297" i="14"/>
  <c r="AF298" i="14"/>
  <c r="AG298" i="14"/>
  <c r="AF299" i="14"/>
  <c r="AG299" i="14"/>
  <c r="AF300" i="14"/>
  <c r="AG300" i="14"/>
  <c r="AF301" i="14"/>
  <c r="AG301" i="14"/>
  <c r="AF302" i="14"/>
  <c r="AG302" i="14"/>
  <c r="AF303" i="14"/>
  <c r="AG303" i="14"/>
  <c r="AF304" i="14"/>
  <c r="AG304" i="14"/>
  <c r="AF305" i="14"/>
  <c r="AG305" i="14"/>
  <c r="AF306" i="14"/>
  <c r="AG306" i="14"/>
  <c r="AF307" i="14"/>
  <c r="AG307" i="14"/>
  <c r="AF308" i="14"/>
  <c r="AG308" i="14"/>
  <c r="AF309" i="14"/>
  <c r="AG309" i="14"/>
  <c r="AF310" i="14"/>
  <c r="AG310" i="14"/>
  <c r="AF311" i="14"/>
  <c r="AG311" i="14"/>
  <c r="AF312" i="14"/>
  <c r="AG312" i="14"/>
  <c r="AF313" i="14"/>
  <c r="AG313" i="14"/>
  <c r="AF314" i="14"/>
  <c r="AG314" i="14"/>
  <c r="AF315" i="14"/>
  <c r="AG315" i="14"/>
  <c r="AF316" i="14"/>
  <c r="AG316" i="14"/>
  <c r="AF317" i="14"/>
  <c r="AG317" i="14"/>
  <c r="AF318" i="14"/>
  <c r="AG318" i="14"/>
  <c r="AF319" i="14"/>
  <c r="AG319" i="14"/>
  <c r="AF320" i="14"/>
  <c r="AG320" i="14"/>
  <c r="AF321" i="14"/>
  <c r="AG321" i="14"/>
  <c r="AF322" i="14"/>
  <c r="AG322" i="14"/>
  <c r="AF323" i="14"/>
  <c r="AG323" i="14"/>
  <c r="AF324" i="14"/>
  <c r="AG324" i="14"/>
  <c r="AF325" i="14"/>
  <c r="AG325" i="14"/>
  <c r="AF326" i="14"/>
  <c r="AG326" i="14"/>
  <c r="AF327" i="14"/>
  <c r="AG327" i="14"/>
  <c r="AF328" i="14"/>
  <c r="AG328" i="14"/>
  <c r="AF329" i="14"/>
  <c r="AG329" i="14"/>
  <c r="AF330" i="14"/>
  <c r="AG330" i="14"/>
  <c r="AF331" i="14"/>
  <c r="AG331" i="14"/>
  <c r="AF332" i="14"/>
  <c r="AG332" i="14"/>
  <c r="AF333" i="14"/>
  <c r="AG333" i="14"/>
  <c r="AF334" i="14"/>
  <c r="AG334" i="14"/>
  <c r="AF335" i="14"/>
  <c r="AG335" i="14"/>
  <c r="AF336" i="14"/>
  <c r="AG336" i="14"/>
  <c r="AF337" i="14"/>
  <c r="AG337" i="14"/>
  <c r="AF338" i="14"/>
  <c r="AG338" i="14"/>
  <c r="AF339" i="14"/>
  <c r="AG339" i="14"/>
  <c r="AF340" i="14"/>
  <c r="AG340" i="14"/>
  <c r="AF341" i="14"/>
  <c r="AG341" i="14"/>
  <c r="AF342" i="14"/>
  <c r="AG342" i="14"/>
  <c r="AF343" i="14"/>
  <c r="AG343" i="14"/>
  <c r="AF344" i="14"/>
  <c r="AG344" i="14"/>
  <c r="AF345" i="14"/>
  <c r="AG345" i="14"/>
  <c r="AF346" i="14"/>
  <c r="AG346" i="14"/>
  <c r="AF347" i="14"/>
  <c r="AG347" i="14"/>
  <c r="AF348" i="14"/>
  <c r="AG348" i="14"/>
  <c r="AF349" i="14"/>
  <c r="AG349" i="14"/>
  <c r="AF350" i="14"/>
  <c r="AG350" i="14"/>
  <c r="AF351" i="14"/>
  <c r="AG351" i="14"/>
  <c r="AF352" i="14"/>
  <c r="AG352" i="14"/>
  <c r="AF353" i="14"/>
  <c r="AG353" i="14"/>
  <c r="AF354" i="14"/>
  <c r="AG354" i="14"/>
  <c r="AF355" i="14"/>
  <c r="AG355" i="14"/>
  <c r="AF356" i="14"/>
  <c r="AG356" i="14"/>
  <c r="AF357" i="14"/>
  <c r="AG357" i="14"/>
  <c r="AF358" i="14"/>
  <c r="AG358" i="14"/>
  <c r="AF359" i="14"/>
  <c r="AG359" i="14"/>
  <c r="AF360" i="14"/>
  <c r="AG360" i="14"/>
  <c r="AF361" i="14"/>
  <c r="AG361" i="14"/>
  <c r="AF362" i="14"/>
  <c r="AG362" i="14"/>
  <c r="AF363" i="14"/>
  <c r="AG363" i="14"/>
  <c r="AF364" i="14"/>
  <c r="AG364" i="14"/>
  <c r="AF365" i="14"/>
  <c r="AG365" i="14"/>
  <c r="AF366" i="14"/>
  <c r="AG366" i="14"/>
  <c r="AF367" i="14"/>
  <c r="AG367" i="14"/>
  <c r="AF368" i="14"/>
  <c r="AG368" i="14"/>
  <c r="AF369" i="14"/>
  <c r="AG369" i="14"/>
  <c r="AF370" i="14"/>
  <c r="AG370" i="14"/>
  <c r="AF371" i="14"/>
  <c r="AG371" i="14"/>
  <c r="AF372" i="14"/>
  <c r="AG372" i="14"/>
  <c r="AF373" i="14"/>
  <c r="AG373" i="14"/>
  <c r="AF374" i="14"/>
  <c r="AG374" i="14"/>
  <c r="AF375" i="14"/>
  <c r="AG375" i="14"/>
  <c r="AF376" i="14"/>
  <c r="AG376" i="14"/>
  <c r="AF377" i="14"/>
  <c r="AG377" i="14"/>
  <c r="AF378" i="14"/>
  <c r="AG378" i="14"/>
  <c r="AF379" i="14"/>
  <c r="AG379" i="14"/>
  <c r="AF380" i="14"/>
  <c r="AG380" i="14"/>
  <c r="AF381" i="14"/>
  <c r="AG381" i="14"/>
  <c r="AF382" i="14"/>
  <c r="AG382" i="14"/>
  <c r="AF383" i="14"/>
  <c r="AG383" i="14"/>
  <c r="AF384" i="14"/>
  <c r="AG384" i="14"/>
  <c r="AF385" i="14"/>
  <c r="AG385" i="14"/>
  <c r="AF386" i="14"/>
  <c r="AG386" i="14"/>
  <c r="AF387" i="14"/>
  <c r="AG387" i="14"/>
  <c r="AF388" i="14"/>
  <c r="AG388" i="14"/>
  <c r="AF389" i="14"/>
  <c r="AG389" i="14"/>
  <c r="AF390" i="14"/>
  <c r="AG390" i="14"/>
  <c r="AF391" i="14"/>
  <c r="AG391" i="14"/>
  <c r="AF392" i="14"/>
  <c r="AG392" i="14"/>
  <c r="AF393" i="14"/>
  <c r="AG393" i="14"/>
  <c r="AF394" i="14"/>
  <c r="AG394" i="14"/>
  <c r="AF395" i="14"/>
  <c r="AG395" i="14"/>
  <c r="AF396" i="14"/>
  <c r="AG396" i="14"/>
  <c r="AF397" i="14"/>
  <c r="AG397" i="14"/>
  <c r="AF398" i="14"/>
  <c r="AG398" i="14"/>
  <c r="AF399" i="14"/>
  <c r="AG399" i="14"/>
  <c r="AF400" i="14"/>
  <c r="AG400" i="14"/>
  <c r="AF401" i="14"/>
  <c r="AG401" i="14"/>
  <c r="AF402" i="14"/>
  <c r="AG402" i="14"/>
  <c r="AF403" i="14"/>
  <c r="AG403" i="14"/>
  <c r="AF404" i="14"/>
  <c r="AG404" i="14"/>
  <c r="AF405" i="14"/>
  <c r="AG405" i="14"/>
  <c r="AF406" i="14"/>
  <c r="AG406" i="14"/>
  <c r="AF407" i="14"/>
  <c r="AG407" i="14"/>
  <c r="AF408" i="14"/>
  <c r="AG408" i="14"/>
  <c r="AF409" i="14"/>
  <c r="AG409" i="14"/>
  <c r="AF410" i="14"/>
  <c r="AG410" i="14"/>
  <c r="AF411" i="14"/>
  <c r="AG411" i="14"/>
  <c r="AF412" i="14"/>
  <c r="AG412" i="14"/>
  <c r="AF413" i="14"/>
  <c r="AG413" i="14"/>
  <c r="AF414" i="14"/>
  <c r="AG414" i="14"/>
  <c r="AF415" i="14"/>
  <c r="AG415" i="14"/>
  <c r="AF416" i="14"/>
  <c r="AG416" i="14"/>
  <c r="AF417" i="14"/>
  <c r="AG417" i="14"/>
  <c r="AF418" i="14"/>
  <c r="AG418" i="14"/>
  <c r="AF419" i="14"/>
  <c r="AG419" i="14"/>
  <c r="AF420" i="14"/>
  <c r="AG420" i="14"/>
  <c r="AF421" i="14"/>
  <c r="AG421" i="14"/>
  <c r="AF422" i="14"/>
  <c r="AG422" i="14"/>
  <c r="AF423" i="14"/>
  <c r="AG423" i="14"/>
  <c r="AF424" i="14"/>
  <c r="AG424" i="14"/>
  <c r="AF425" i="14"/>
  <c r="AG425" i="14"/>
  <c r="AF426" i="14"/>
  <c r="AG426" i="14"/>
  <c r="AF427" i="14"/>
  <c r="AG427" i="14"/>
  <c r="AF428" i="14"/>
  <c r="AG428" i="14"/>
  <c r="AF429" i="14"/>
  <c r="AG429" i="14"/>
  <c r="AF430" i="14"/>
  <c r="AG430" i="14"/>
  <c r="AF431" i="14"/>
  <c r="AG431" i="14"/>
  <c r="AF432" i="14"/>
  <c r="AG432" i="14"/>
  <c r="AF433" i="14"/>
  <c r="AG433" i="14"/>
  <c r="AF434" i="14"/>
  <c r="AG434" i="14"/>
  <c r="AF435" i="14"/>
  <c r="AG435" i="14"/>
  <c r="AF436" i="14"/>
  <c r="AG436" i="14"/>
  <c r="AF437" i="14"/>
  <c r="AG437" i="14"/>
  <c r="AF438" i="14"/>
  <c r="AG438" i="14"/>
  <c r="AF439" i="14"/>
  <c r="AG439" i="14"/>
  <c r="AF440" i="14"/>
  <c r="AG440" i="14"/>
  <c r="AF441" i="14"/>
  <c r="AG441" i="14"/>
  <c r="AF442" i="14"/>
  <c r="AG442" i="14"/>
  <c r="AF443" i="14"/>
  <c r="AG443" i="14"/>
  <c r="AF444" i="14"/>
  <c r="AG444" i="14"/>
  <c r="AF445" i="14"/>
  <c r="AG445" i="14"/>
  <c r="AF446" i="14"/>
  <c r="AG446" i="14"/>
  <c r="AF447" i="14"/>
  <c r="AG447" i="14"/>
  <c r="AF448" i="14"/>
  <c r="AG448" i="14"/>
  <c r="AF449" i="14"/>
  <c r="AG449" i="14"/>
  <c r="AF450" i="14"/>
  <c r="AG450" i="14"/>
  <c r="AF451" i="14"/>
  <c r="AG451" i="14"/>
  <c r="AF452" i="14"/>
  <c r="AG452" i="14"/>
  <c r="AF453" i="14"/>
  <c r="AG453" i="14"/>
  <c r="AF454" i="14"/>
  <c r="AG454" i="14"/>
  <c r="AF455" i="14"/>
  <c r="AG455" i="14"/>
  <c r="AF456" i="14"/>
  <c r="AG456" i="14"/>
  <c r="AF457" i="14"/>
  <c r="AG457" i="14"/>
  <c r="AF458" i="14"/>
  <c r="AG458" i="14"/>
  <c r="AF459" i="14"/>
  <c r="AG459" i="14"/>
  <c r="AF460" i="14"/>
  <c r="AG460" i="14"/>
  <c r="AF461" i="14"/>
  <c r="AG461" i="14"/>
  <c r="AF462" i="14"/>
  <c r="AG462" i="14"/>
  <c r="AF463" i="14"/>
  <c r="AG463" i="14"/>
  <c r="AF464" i="14"/>
  <c r="AG464" i="14"/>
  <c r="AF465" i="14"/>
  <c r="AG465" i="14"/>
  <c r="AF466" i="14"/>
  <c r="AG466" i="14"/>
  <c r="AF467" i="14"/>
  <c r="AG467" i="14"/>
  <c r="AF468" i="14"/>
  <c r="AG468" i="14"/>
  <c r="AF469" i="14"/>
  <c r="AG469" i="14"/>
  <c r="AF470" i="14"/>
  <c r="AG470" i="14"/>
  <c r="AF471" i="14"/>
  <c r="AG471" i="14"/>
  <c r="AF472" i="14"/>
  <c r="AG472" i="14"/>
  <c r="AF473" i="14"/>
  <c r="AG473" i="14"/>
  <c r="AF474" i="14"/>
  <c r="AG474" i="14"/>
  <c r="AF475" i="14"/>
  <c r="AG475" i="14"/>
  <c r="AF476" i="14"/>
  <c r="AG476" i="14"/>
  <c r="AF477" i="14"/>
  <c r="AG477" i="14"/>
  <c r="AF478" i="14"/>
  <c r="AG478" i="14"/>
  <c r="AF479" i="14"/>
  <c r="AG479" i="14"/>
  <c r="AF480" i="14"/>
  <c r="AG480" i="14"/>
  <c r="AF481" i="14"/>
  <c r="AG481" i="14"/>
  <c r="AF482" i="14"/>
  <c r="AG482" i="14"/>
  <c r="AF483" i="14"/>
  <c r="AG483" i="14"/>
  <c r="AF484" i="14"/>
  <c r="AG484" i="14"/>
  <c r="AF485" i="14"/>
  <c r="AG485" i="14"/>
  <c r="AF486" i="14"/>
  <c r="AG486" i="14"/>
  <c r="AF487" i="14"/>
  <c r="AG487" i="14"/>
  <c r="AF488" i="14"/>
  <c r="AG488" i="14"/>
  <c r="AF489" i="14"/>
  <c r="AG489" i="14"/>
  <c r="AF490" i="14"/>
  <c r="AG490" i="14"/>
  <c r="AF491" i="14"/>
  <c r="AG491" i="14"/>
  <c r="AF492" i="14"/>
  <c r="AG492" i="14"/>
  <c r="AF493" i="14"/>
  <c r="AG493" i="14"/>
  <c r="AF494" i="14"/>
  <c r="AG494" i="14"/>
  <c r="AF495" i="14"/>
  <c r="AG495" i="14"/>
  <c r="AF496" i="14"/>
  <c r="AG496" i="14"/>
  <c r="AF497" i="14"/>
  <c r="AG497" i="14"/>
  <c r="AF498" i="14"/>
  <c r="AG498" i="14"/>
  <c r="AF499" i="14"/>
  <c r="AG499" i="14"/>
  <c r="AF500" i="14"/>
  <c r="AG500" i="14"/>
  <c r="AF501" i="14"/>
  <c r="AG501" i="14"/>
  <c r="AF502" i="14"/>
  <c r="AG502" i="14"/>
  <c r="AF503" i="14"/>
  <c r="AG503" i="14"/>
  <c r="AF504" i="14"/>
  <c r="AG504" i="14"/>
  <c r="AF505" i="14"/>
  <c r="AG505" i="14"/>
  <c r="AF506" i="14"/>
  <c r="AG506" i="14"/>
  <c r="AF507" i="14"/>
  <c r="AG507" i="14"/>
  <c r="AF508" i="14"/>
  <c r="AG508" i="14"/>
  <c r="AF509" i="14"/>
  <c r="AG509" i="14"/>
  <c r="AG259" i="14"/>
  <c r="AF259" i="14"/>
  <c r="AE511" i="14"/>
  <c r="AE260" i="14"/>
  <c r="AE261" i="14"/>
  <c r="AE262" i="14"/>
  <c r="AE263" i="14"/>
  <c r="AE264" i="14"/>
  <c r="AE265" i="14"/>
  <c r="AE266" i="14"/>
  <c r="AE267" i="14"/>
  <c r="AE268" i="14"/>
  <c r="AE269" i="14"/>
  <c r="AE270" i="14"/>
  <c r="AE271" i="14"/>
  <c r="AE272" i="14"/>
  <c r="AE273" i="14"/>
  <c r="AE274" i="14"/>
  <c r="AE275" i="14"/>
  <c r="AE276" i="14"/>
  <c r="AE277" i="14"/>
  <c r="AE278" i="14"/>
  <c r="AE279" i="14"/>
  <c r="AE280" i="14"/>
  <c r="AE281" i="14"/>
  <c r="AE282" i="14"/>
  <c r="AE283" i="14"/>
  <c r="AE284" i="14"/>
  <c r="AE285" i="14"/>
  <c r="AE286" i="14"/>
  <c r="AE287" i="14"/>
  <c r="AE288" i="14"/>
  <c r="AE289" i="14"/>
  <c r="AE290" i="14"/>
  <c r="AE291" i="14"/>
  <c r="AE292" i="14"/>
  <c r="AE293" i="14"/>
  <c r="AE294" i="14"/>
  <c r="AE295" i="14"/>
  <c r="AE296" i="14"/>
  <c r="AE297" i="14"/>
  <c r="AE298" i="14"/>
  <c r="AE299" i="14"/>
  <c r="AE300" i="14"/>
  <c r="AE301" i="14"/>
  <c r="AE302" i="14"/>
  <c r="AE303" i="14"/>
  <c r="AE304" i="14"/>
  <c r="AE305" i="14"/>
  <c r="AE306" i="14"/>
  <c r="AE307" i="14"/>
  <c r="AE308" i="14"/>
  <c r="AE309" i="14"/>
  <c r="AE310" i="14"/>
  <c r="AE311" i="14"/>
  <c r="AE312" i="14"/>
  <c r="AE313" i="14"/>
  <c r="AE314" i="14"/>
  <c r="AE315" i="14"/>
  <c r="AE316" i="14"/>
  <c r="AE317" i="14"/>
  <c r="AE318" i="14"/>
  <c r="AE319" i="14"/>
  <c r="AE320" i="14"/>
  <c r="AE321" i="14"/>
  <c r="AE322" i="14"/>
  <c r="AE323" i="14"/>
  <c r="AE324" i="14"/>
  <c r="AE325" i="14"/>
  <c r="AE326" i="14"/>
  <c r="AE327" i="14"/>
  <c r="AE328" i="14"/>
  <c r="AE329" i="14"/>
  <c r="AE330" i="14"/>
  <c r="AE331" i="14"/>
  <c r="AE332" i="14"/>
  <c r="AE333" i="14"/>
  <c r="AE334" i="14"/>
  <c r="AE335" i="14"/>
  <c r="AE336" i="14"/>
  <c r="AE337" i="14"/>
  <c r="AE338" i="14"/>
  <c r="AE339" i="14"/>
  <c r="AE340" i="14"/>
  <c r="AE341" i="14"/>
  <c r="AE342" i="14"/>
  <c r="AE343" i="14"/>
  <c r="AE344" i="14"/>
  <c r="AE345" i="14"/>
  <c r="AE346" i="14"/>
  <c r="AE347" i="14"/>
  <c r="AE348" i="14"/>
  <c r="AE349" i="14"/>
  <c r="AE350" i="14"/>
  <c r="AE351" i="14"/>
  <c r="AE352" i="14"/>
  <c r="AE353" i="14"/>
  <c r="AE354" i="14"/>
  <c r="AE355" i="14"/>
  <c r="AE356" i="14"/>
  <c r="AE357" i="14"/>
  <c r="AE358" i="14"/>
  <c r="AE359" i="14"/>
  <c r="AE360" i="14"/>
  <c r="AE361" i="14"/>
  <c r="AE362" i="14"/>
  <c r="AE363" i="14"/>
  <c r="AE364" i="14"/>
  <c r="AE365" i="14"/>
  <c r="AE366" i="14"/>
  <c r="AE367" i="14"/>
  <c r="AE368" i="14"/>
  <c r="AE369" i="14"/>
  <c r="AE370" i="14"/>
  <c r="AE371" i="14"/>
  <c r="AE372" i="14"/>
  <c r="AE373" i="14"/>
  <c r="AE374" i="14"/>
  <c r="AE375" i="14"/>
  <c r="AE376" i="14"/>
  <c r="AE377" i="14"/>
  <c r="AE378" i="14"/>
  <c r="AE379" i="14"/>
  <c r="AE380" i="14"/>
  <c r="AE381" i="14"/>
  <c r="AE382" i="14"/>
  <c r="AE383" i="14"/>
  <c r="AE384" i="14"/>
  <c r="AE385" i="14"/>
  <c r="AE386" i="14"/>
  <c r="AE387" i="14"/>
  <c r="AE388" i="14"/>
  <c r="AE389" i="14"/>
  <c r="AE390" i="14"/>
  <c r="AE391" i="14"/>
  <c r="AE392" i="14"/>
  <c r="AE393" i="14"/>
  <c r="AE394" i="14"/>
  <c r="AE395" i="14"/>
  <c r="AE396" i="14"/>
  <c r="AE397" i="14"/>
  <c r="AE398" i="14"/>
  <c r="AE399" i="14"/>
  <c r="AE400" i="14"/>
  <c r="AE401" i="14"/>
  <c r="AE402" i="14"/>
  <c r="AE403" i="14"/>
  <c r="AE404" i="14"/>
  <c r="AE405" i="14"/>
  <c r="AE406" i="14"/>
  <c r="AE407" i="14"/>
  <c r="AE408" i="14"/>
  <c r="AE409" i="14"/>
  <c r="AE410" i="14"/>
  <c r="AE411" i="14"/>
  <c r="AE412" i="14"/>
  <c r="AE413" i="14"/>
  <c r="AE414" i="14"/>
  <c r="AE415" i="14"/>
  <c r="AE416" i="14"/>
  <c r="AE417" i="14"/>
  <c r="AE418" i="14"/>
  <c r="AE419" i="14"/>
  <c r="AE420" i="14"/>
  <c r="AE421" i="14"/>
  <c r="AE422" i="14"/>
  <c r="AE423" i="14"/>
  <c r="AE424" i="14"/>
  <c r="AE425" i="14"/>
  <c r="AE426" i="14"/>
  <c r="AE427" i="14"/>
  <c r="AE428" i="14"/>
  <c r="AE429" i="14"/>
  <c r="AE430" i="14"/>
  <c r="AE431" i="14"/>
  <c r="AE432" i="14"/>
  <c r="AE433" i="14"/>
  <c r="AE434" i="14"/>
  <c r="AE435" i="14"/>
  <c r="AE436" i="14"/>
  <c r="AE437" i="14"/>
  <c r="AE438" i="14"/>
  <c r="AE439" i="14"/>
  <c r="AE440" i="14"/>
  <c r="AE441" i="14"/>
  <c r="AE442" i="14"/>
  <c r="AE443" i="14"/>
  <c r="AE444" i="14"/>
  <c r="AE445" i="14"/>
  <c r="AE446" i="14"/>
  <c r="AE447" i="14"/>
  <c r="AE448" i="14"/>
  <c r="AE449" i="14"/>
  <c r="AE450" i="14"/>
  <c r="AE451" i="14"/>
  <c r="AE452" i="14"/>
  <c r="AE453" i="14"/>
  <c r="AE454" i="14"/>
  <c r="AE455" i="14"/>
  <c r="AE456" i="14"/>
  <c r="AE457" i="14"/>
  <c r="AE458" i="14"/>
  <c r="AE459" i="14"/>
  <c r="AE460" i="14"/>
  <c r="AE461" i="14"/>
  <c r="AE462" i="14"/>
  <c r="AE463" i="14"/>
  <c r="AE464" i="14"/>
  <c r="AE465" i="14"/>
  <c r="AE466" i="14"/>
  <c r="AE467" i="14"/>
  <c r="AE468" i="14"/>
  <c r="AE469" i="14"/>
  <c r="AE470" i="14"/>
  <c r="AE471" i="14"/>
  <c r="AE472" i="14"/>
  <c r="AE473" i="14"/>
  <c r="AE474" i="14"/>
  <c r="AE475" i="14"/>
  <c r="AE476" i="14"/>
  <c r="AE477" i="14"/>
  <c r="AE478" i="14"/>
  <c r="AE479" i="14"/>
  <c r="AE480" i="14"/>
  <c r="AE481" i="14"/>
  <c r="AE482" i="14"/>
  <c r="AE483" i="14"/>
  <c r="AE484" i="14"/>
  <c r="AE485" i="14"/>
  <c r="AE486" i="14"/>
  <c r="AE487" i="14"/>
  <c r="AE488" i="14"/>
  <c r="AE489" i="14"/>
  <c r="AE490" i="14"/>
  <c r="AE491" i="14"/>
  <c r="AE492" i="14"/>
  <c r="AE493" i="14"/>
  <c r="AE494" i="14"/>
  <c r="AE495" i="14"/>
  <c r="AE496" i="14"/>
  <c r="AE497" i="14"/>
  <c r="AE498" i="14"/>
  <c r="AE499" i="14"/>
  <c r="AE500" i="14"/>
  <c r="AE501" i="14"/>
  <c r="AE502" i="14"/>
  <c r="AE503" i="14"/>
  <c r="AE504" i="14"/>
  <c r="AE505" i="14"/>
  <c r="AE506" i="14"/>
  <c r="AE507" i="14"/>
  <c r="AE508" i="14"/>
  <c r="AE509" i="14"/>
  <c r="AE259" i="14"/>
  <c r="AE258" i="14"/>
  <c r="Q259" i="14"/>
  <c r="R259" i="14"/>
  <c r="S259" i="14"/>
  <c r="T259" i="14"/>
  <c r="U259" i="14"/>
  <c r="V259" i="14"/>
  <c r="W259" i="14"/>
  <c r="Q260" i="14"/>
  <c r="R260" i="14"/>
  <c r="S260" i="14"/>
  <c r="T260" i="14"/>
  <c r="U260" i="14"/>
  <c r="V260" i="14"/>
  <c r="W260" i="14"/>
  <c r="Q261" i="14"/>
  <c r="R261" i="14"/>
  <c r="S261" i="14"/>
  <c r="T261" i="14"/>
  <c r="U261" i="14"/>
  <c r="V261" i="14"/>
  <c r="W261" i="14"/>
  <c r="Q262" i="14"/>
  <c r="R262" i="14"/>
  <c r="S262" i="14"/>
  <c r="T262" i="14"/>
  <c r="U262" i="14"/>
  <c r="V262" i="14"/>
  <c r="W262" i="14"/>
  <c r="Q263" i="14"/>
  <c r="R263" i="14"/>
  <c r="S263" i="14"/>
  <c r="T263" i="14"/>
  <c r="U263" i="14"/>
  <c r="V263" i="14"/>
  <c r="W263" i="14"/>
  <c r="Q264" i="14"/>
  <c r="R264" i="14"/>
  <c r="S264" i="14"/>
  <c r="T264" i="14"/>
  <c r="U264" i="14"/>
  <c r="V264" i="14"/>
  <c r="W264" i="14"/>
  <c r="Q265" i="14"/>
  <c r="R265" i="14"/>
  <c r="S265" i="14"/>
  <c r="T265" i="14"/>
  <c r="U265" i="14"/>
  <c r="V265" i="14"/>
  <c r="W265" i="14"/>
  <c r="Q266" i="14"/>
  <c r="R266" i="14"/>
  <c r="S266" i="14"/>
  <c r="T266" i="14"/>
  <c r="U266" i="14"/>
  <c r="V266" i="14"/>
  <c r="W266" i="14"/>
  <c r="Q267" i="14"/>
  <c r="R267" i="14"/>
  <c r="S267" i="14"/>
  <c r="T267" i="14"/>
  <c r="U267" i="14"/>
  <c r="V267" i="14"/>
  <c r="W267" i="14"/>
  <c r="Q268" i="14"/>
  <c r="R268" i="14"/>
  <c r="S268" i="14"/>
  <c r="T268" i="14"/>
  <c r="U268" i="14"/>
  <c r="V268" i="14"/>
  <c r="W268" i="14"/>
  <c r="Q269" i="14"/>
  <c r="R269" i="14"/>
  <c r="S269" i="14"/>
  <c r="T269" i="14"/>
  <c r="U269" i="14"/>
  <c r="V269" i="14"/>
  <c r="W269" i="14"/>
  <c r="Q270" i="14"/>
  <c r="R270" i="14"/>
  <c r="S270" i="14"/>
  <c r="T270" i="14"/>
  <c r="U270" i="14"/>
  <c r="V270" i="14"/>
  <c r="W270" i="14"/>
  <c r="Q271" i="14"/>
  <c r="R271" i="14"/>
  <c r="S271" i="14"/>
  <c r="T271" i="14"/>
  <c r="U271" i="14"/>
  <c r="V271" i="14"/>
  <c r="W271" i="14"/>
  <c r="Q272" i="14"/>
  <c r="R272" i="14"/>
  <c r="S272" i="14"/>
  <c r="T272" i="14"/>
  <c r="U272" i="14"/>
  <c r="V272" i="14"/>
  <c r="W272" i="14"/>
  <c r="Q273" i="14"/>
  <c r="R273" i="14"/>
  <c r="S273" i="14"/>
  <c r="T273" i="14"/>
  <c r="U273" i="14"/>
  <c r="V273" i="14"/>
  <c r="W273" i="14"/>
  <c r="Q274" i="14"/>
  <c r="R274" i="14"/>
  <c r="S274" i="14"/>
  <c r="T274" i="14"/>
  <c r="U274" i="14"/>
  <c r="V274" i="14"/>
  <c r="W274" i="14"/>
  <c r="Q275" i="14"/>
  <c r="R275" i="14"/>
  <c r="S275" i="14"/>
  <c r="T275" i="14"/>
  <c r="U275" i="14"/>
  <c r="V275" i="14"/>
  <c r="W275" i="14"/>
  <c r="Q276" i="14"/>
  <c r="R276" i="14"/>
  <c r="S276" i="14"/>
  <c r="T276" i="14"/>
  <c r="U276" i="14"/>
  <c r="V276" i="14"/>
  <c r="W276" i="14"/>
  <c r="Q277" i="14"/>
  <c r="R277" i="14"/>
  <c r="S277" i="14"/>
  <c r="T277" i="14"/>
  <c r="U277" i="14"/>
  <c r="V277" i="14"/>
  <c r="W277" i="14"/>
  <c r="Q278" i="14"/>
  <c r="R278" i="14"/>
  <c r="S278" i="14"/>
  <c r="T278" i="14"/>
  <c r="U278" i="14"/>
  <c r="V278" i="14"/>
  <c r="W278" i="14"/>
  <c r="Q279" i="14"/>
  <c r="R279" i="14"/>
  <c r="S279" i="14"/>
  <c r="T279" i="14"/>
  <c r="U279" i="14"/>
  <c r="V279" i="14"/>
  <c r="W279" i="14"/>
  <c r="Q280" i="14"/>
  <c r="R280" i="14"/>
  <c r="S280" i="14"/>
  <c r="T280" i="14"/>
  <c r="U280" i="14"/>
  <c r="V280" i="14"/>
  <c r="W280" i="14"/>
  <c r="Q281" i="14"/>
  <c r="R281" i="14"/>
  <c r="S281" i="14"/>
  <c r="T281" i="14"/>
  <c r="U281" i="14"/>
  <c r="V281" i="14"/>
  <c r="W281" i="14"/>
  <c r="Q282" i="14"/>
  <c r="R282" i="14"/>
  <c r="S282" i="14"/>
  <c r="T282" i="14"/>
  <c r="U282" i="14"/>
  <c r="V282" i="14"/>
  <c r="W282" i="14"/>
  <c r="Q283" i="14"/>
  <c r="R283" i="14"/>
  <c r="S283" i="14"/>
  <c r="T283" i="14"/>
  <c r="U283" i="14"/>
  <c r="V283" i="14"/>
  <c r="W283" i="14"/>
  <c r="Q284" i="14"/>
  <c r="R284" i="14"/>
  <c r="S284" i="14"/>
  <c r="T284" i="14"/>
  <c r="U284" i="14"/>
  <c r="V284" i="14"/>
  <c r="W284" i="14"/>
  <c r="Q285" i="14"/>
  <c r="R285" i="14"/>
  <c r="S285" i="14"/>
  <c r="T285" i="14"/>
  <c r="U285" i="14"/>
  <c r="V285" i="14"/>
  <c r="W285" i="14"/>
  <c r="Q286" i="14"/>
  <c r="R286" i="14"/>
  <c r="S286" i="14"/>
  <c r="T286" i="14"/>
  <c r="U286" i="14"/>
  <c r="V286" i="14"/>
  <c r="W286" i="14"/>
  <c r="Q287" i="14"/>
  <c r="R287" i="14"/>
  <c r="S287" i="14"/>
  <c r="T287" i="14"/>
  <c r="U287" i="14"/>
  <c r="V287" i="14"/>
  <c r="W287" i="14"/>
  <c r="Q288" i="14"/>
  <c r="R288" i="14"/>
  <c r="S288" i="14"/>
  <c r="T288" i="14"/>
  <c r="U288" i="14"/>
  <c r="V288" i="14"/>
  <c r="W288" i="14"/>
  <c r="Q289" i="14"/>
  <c r="R289" i="14"/>
  <c r="S289" i="14"/>
  <c r="T289" i="14"/>
  <c r="U289" i="14"/>
  <c r="V289" i="14"/>
  <c r="W289" i="14"/>
  <c r="Q290" i="14"/>
  <c r="R290" i="14"/>
  <c r="S290" i="14"/>
  <c r="T290" i="14"/>
  <c r="U290" i="14"/>
  <c r="V290" i="14"/>
  <c r="W290" i="14"/>
  <c r="Q291" i="14"/>
  <c r="R291" i="14"/>
  <c r="S291" i="14"/>
  <c r="T291" i="14"/>
  <c r="U291" i="14"/>
  <c r="V291" i="14"/>
  <c r="W291" i="14"/>
  <c r="Q292" i="14"/>
  <c r="R292" i="14"/>
  <c r="S292" i="14"/>
  <c r="T292" i="14"/>
  <c r="U292" i="14"/>
  <c r="V292" i="14"/>
  <c r="W292" i="14"/>
  <c r="Q293" i="14"/>
  <c r="R293" i="14"/>
  <c r="S293" i="14"/>
  <c r="T293" i="14"/>
  <c r="U293" i="14"/>
  <c r="V293" i="14"/>
  <c r="W293" i="14"/>
  <c r="Q294" i="14"/>
  <c r="R294" i="14"/>
  <c r="S294" i="14"/>
  <c r="T294" i="14"/>
  <c r="U294" i="14"/>
  <c r="V294" i="14"/>
  <c r="W294" i="14"/>
  <c r="Q295" i="14"/>
  <c r="R295" i="14"/>
  <c r="S295" i="14"/>
  <c r="T295" i="14"/>
  <c r="U295" i="14"/>
  <c r="V295" i="14"/>
  <c r="W295" i="14"/>
  <c r="Q296" i="14"/>
  <c r="R296" i="14"/>
  <c r="S296" i="14"/>
  <c r="T296" i="14"/>
  <c r="U296" i="14"/>
  <c r="V296" i="14"/>
  <c r="W296" i="14"/>
  <c r="Q297" i="14"/>
  <c r="R297" i="14"/>
  <c r="S297" i="14"/>
  <c r="T297" i="14"/>
  <c r="U297" i="14"/>
  <c r="V297" i="14"/>
  <c r="W297" i="14"/>
  <c r="Q298" i="14"/>
  <c r="R298" i="14"/>
  <c r="S298" i="14"/>
  <c r="T298" i="14"/>
  <c r="U298" i="14"/>
  <c r="V298" i="14"/>
  <c r="W298" i="14"/>
  <c r="Q299" i="14"/>
  <c r="R299" i="14"/>
  <c r="S299" i="14"/>
  <c r="T299" i="14"/>
  <c r="U299" i="14"/>
  <c r="V299" i="14"/>
  <c r="W299" i="14"/>
  <c r="Q300" i="14"/>
  <c r="R300" i="14"/>
  <c r="S300" i="14"/>
  <c r="T300" i="14"/>
  <c r="U300" i="14"/>
  <c r="V300" i="14"/>
  <c r="W300" i="14"/>
  <c r="Q301" i="14"/>
  <c r="R301" i="14"/>
  <c r="S301" i="14"/>
  <c r="T301" i="14"/>
  <c r="U301" i="14"/>
  <c r="V301" i="14"/>
  <c r="W301" i="14"/>
  <c r="Q302" i="14"/>
  <c r="R302" i="14"/>
  <c r="S302" i="14"/>
  <c r="T302" i="14"/>
  <c r="U302" i="14"/>
  <c r="V302" i="14"/>
  <c r="W302" i="14"/>
  <c r="Q303" i="14"/>
  <c r="R303" i="14"/>
  <c r="S303" i="14"/>
  <c r="T303" i="14"/>
  <c r="U303" i="14"/>
  <c r="V303" i="14"/>
  <c r="W303" i="14"/>
  <c r="Q304" i="14"/>
  <c r="R304" i="14"/>
  <c r="S304" i="14"/>
  <c r="T304" i="14"/>
  <c r="U304" i="14"/>
  <c r="V304" i="14"/>
  <c r="W304" i="14"/>
  <c r="Q305" i="14"/>
  <c r="R305" i="14"/>
  <c r="S305" i="14"/>
  <c r="T305" i="14"/>
  <c r="U305" i="14"/>
  <c r="V305" i="14"/>
  <c r="W305" i="14"/>
  <c r="Q306" i="14"/>
  <c r="R306" i="14"/>
  <c r="S306" i="14"/>
  <c r="T306" i="14"/>
  <c r="U306" i="14"/>
  <c r="V306" i="14"/>
  <c r="W306" i="14"/>
  <c r="Q307" i="14"/>
  <c r="R307" i="14"/>
  <c r="S307" i="14"/>
  <c r="T307" i="14"/>
  <c r="U307" i="14"/>
  <c r="V307" i="14"/>
  <c r="W307" i="14"/>
  <c r="Q308" i="14"/>
  <c r="R308" i="14"/>
  <c r="S308" i="14"/>
  <c r="T308" i="14"/>
  <c r="U308" i="14"/>
  <c r="V308" i="14"/>
  <c r="W308" i="14"/>
  <c r="Q309" i="14"/>
  <c r="R309" i="14"/>
  <c r="S309" i="14"/>
  <c r="T309" i="14"/>
  <c r="U309" i="14"/>
  <c r="V309" i="14"/>
  <c r="W309" i="14"/>
  <c r="Q310" i="14"/>
  <c r="R310" i="14"/>
  <c r="S310" i="14"/>
  <c r="T310" i="14"/>
  <c r="U310" i="14"/>
  <c r="V310" i="14"/>
  <c r="W310" i="14"/>
  <c r="Q311" i="14"/>
  <c r="R311" i="14"/>
  <c r="S311" i="14"/>
  <c r="T311" i="14"/>
  <c r="U311" i="14"/>
  <c r="V311" i="14"/>
  <c r="W311" i="14"/>
  <c r="Q312" i="14"/>
  <c r="R312" i="14"/>
  <c r="S312" i="14"/>
  <c r="T312" i="14"/>
  <c r="U312" i="14"/>
  <c r="V312" i="14"/>
  <c r="W312" i="14"/>
  <c r="Q313" i="14"/>
  <c r="R313" i="14"/>
  <c r="S313" i="14"/>
  <c r="T313" i="14"/>
  <c r="U313" i="14"/>
  <c r="V313" i="14"/>
  <c r="W313" i="14"/>
  <c r="Q314" i="14"/>
  <c r="R314" i="14"/>
  <c r="S314" i="14"/>
  <c r="T314" i="14"/>
  <c r="U314" i="14"/>
  <c r="V314" i="14"/>
  <c r="W314" i="14"/>
  <c r="Q315" i="14"/>
  <c r="R315" i="14"/>
  <c r="S315" i="14"/>
  <c r="T315" i="14"/>
  <c r="U315" i="14"/>
  <c r="V315" i="14"/>
  <c r="W315" i="14"/>
  <c r="Q316" i="14"/>
  <c r="R316" i="14"/>
  <c r="S316" i="14"/>
  <c r="T316" i="14"/>
  <c r="U316" i="14"/>
  <c r="V316" i="14"/>
  <c r="W316" i="14"/>
  <c r="Q317" i="14"/>
  <c r="R317" i="14"/>
  <c r="S317" i="14"/>
  <c r="T317" i="14"/>
  <c r="U317" i="14"/>
  <c r="V317" i="14"/>
  <c r="W317" i="14"/>
  <c r="Q318" i="14"/>
  <c r="R318" i="14"/>
  <c r="S318" i="14"/>
  <c r="T318" i="14"/>
  <c r="U318" i="14"/>
  <c r="V318" i="14"/>
  <c r="W318" i="14"/>
  <c r="Q319" i="14"/>
  <c r="R319" i="14"/>
  <c r="S319" i="14"/>
  <c r="T319" i="14"/>
  <c r="U319" i="14"/>
  <c r="V319" i="14"/>
  <c r="W319" i="14"/>
  <c r="Q320" i="14"/>
  <c r="R320" i="14"/>
  <c r="S320" i="14"/>
  <c r="T320" i="14"/>
  <c r="U320" i="14"/>
  <c r="V320" i="14"/>
  <c r="W320" i="14"/>
  <c r="Q321" i="14"/>
  <c r="R321" i="14"/>
  <c r="S321" i="14"/>
  <c r="T321" i="14"/>
  <c r="U321" i="14"/>
  <c r="V321" i="14"/>
  <c r="W321" i="14"/>
  <c r="Q322" i="14"/>
  <c r="R322" i="14"/>
  <c r="S322" i="14"/>
  <c r="T322" i="14"/>
  <c r="U322" i="14"/>
  <c r="V322" i="14"/>
  <c r="W322" i="14"/>
  <c r="Q323" i="14"/>
  <c r="R323" i="14"/>
  <c r="S323" i="14"/>
  <c r="T323" i="14"/>
  <c r="U323" i="14"/>
  <c r="V323" i="14"/>
  <c r="W323" i="14"/>
  <c r="Q324" i="14"/>
  <c r="R324" i="14"/>
  <c r="S324" i="14"/>
  <c r="T324" i="14"/>
  <c r="U324" i="14"/>
  <c r="V324" i="14"/>
  <c r="W324" i="14"/>
  <c r="Q325" i="14"/>
  <c r="R325" i="14"/>
  <c r="S325" i="14"/>
  <c r="T325" i="14"/>
  <c r="U325" i="14"/>
  <c r="V325" i="14"/>
  <c r="W325" i="14"/>
  <c r="Q326" i="14"/>
  <c r="R326" i="14"/>
  <c r="S326" i="14"/>
  <c r="T326" i="14"/>
  <c r="U326" i="14"/>
  <c r="V326" i="14"/>
  <c r="W326" i="14"/>
  <c r="Q327" i="14"/>
  <c r="R327" i="14"/>
  <c r="S327" i="14"/>
  <c r="T327" i="14"/>
  <c r="U327" i="14"/>
  <c r="V327" i="14"/>
  <c r="W327" i="14"/>
  <c r="Q328" i="14"/>
  <c r="R328" i="14"/>
  <c r="S328" i="14"/>
  <c r="T328" i="14"/>
  <c r="U328" i="14"/>
  <c r="V328" i="14"/>
  <c r="W328" i="14"/>
  <c r="Q329" i="14"/>
  <c r="R329" i="14"/>
  <c r="S329" i="14"/>
  <c r="T329" i="14"/>
  <c r="U329" i="14"/>
  <c r="V329" i="14"/>
  <c r="W329" i="14"/>
  <c r="Q330" i="14"/>
  <c r="R330" i="14"/>
  <c r="S330" i="14"/>
  <c r="T330" i="14"/>
  <c r="U330" i="14"/>
  <c r="V330" i="14"/>
  <c r="W330" i="14"/>
  <c r="Q331" i="14"/>
  <c r="R331" i="14"/>
  <c r="S331" i="14"/>
  <c r="T331" i="14"/>
  <c r="U331" i="14"/>
  <c r="V331" i="14"/>
  <c r="W331" i="14"/>
  <c r="Q332" i="14"/>
  <c r="R332" i="14"/>
  <c r="S332" i="14"/>
  <c r="T332" i="14"/>
  <c r="U332" i="14"/>
  <c r="V332" i="14"/>
  <c r="W332" i="14"/>
  <c r="Q333" i="14"/>
  <c r="R333" i="14"/>
  <c r="S333" i="14"/>
  <c r="T333" i="14"/>
  <c r="U333" i="14"/>
  <c r="V333" i="14"/>
  <c r="W333" i="14"/>
  <c r="Q334" i="14"/>
  <c r="R334" i="14"/>
  <c r="S334" i="14"/>
  <c r="T334" i="14"/>
  <c r="U334" i="14"/>
  <c r="V334" i="14"/>
  <c r="W334" i="14"/>
  <c r="Q335" i="14"/>
  <c r="R335" i="14"/>
  <c r="S335" i="14"/>
  <c r="T335" i="14"/>
  <c r="U335" i="14"/>
  <c r="V335" i="14"/>
  <c r="W335" i="14"/>
  <c r="Q336" i="14"/>
  <c r="R336" i="14"/>
  <c r="S336" i="14"/>
  <c r="T336" i="14"/>
  <c r="U336" i="14"/>
  <c r="V336" i="14"/>
  <c r="W336" i="14"/>
  <c r="Q337" i="14"/>
  <c r="R337" i="14"/>
  <c r="S337" i="14"/>
  <c r="T337" i="14"/>
  <c r="U337" i="14"/>
  <c r="V337" i="14"/>
  <c r="W337" i="14"/>
  <c r="Q338" i="14"/>
  <c r="R338" i="14"/>
  <c r="S338" i="14"/>
  <c r="T338" i="14"/>
  <c r="U338" i="14"/>
  <c r="V338" i="14"/>
  <c r="W338" i="14"/>
  <c r="Q339" i="14"/>
  <c r="R339" i="14"/>
  <c r="S339" i="14"/>
  <c r="T339" i="14"/>
  <c r="U339" i="14"/>
  <c r="V339" i="14"/>
  <c r="W339" i="14"/>
  <c r="Q340" i="14"/>
  <c r="R340" i="14"/>
  <c r="S340" i="14"/>
  <c r="T340" i="14"/>
  <c r="U340" i="14"/>
  <c r="V340" i="14"/>
  <c r="W340" i="14"/>
  <c r="Q341" i="14"/>
  <c r="R341" i="14"/>
  <c r="S341" i="14"/>
  <c r="T341" i="14"/>
  <c r="U341" i="14"/>
  <c r="V341" i="14"/>
  <c r="W341" i="14"/>
  <c r="Q342" i="14"/>
  <c r="R342" i="14"/>
  <c r="S342" i="14"/>
  <c r="T342" i="14"/>
  <c r="U342" i="14"/>
  <c r="V342" i="14"/>
  <c r="W342" i="14"/>
  <c r="Q343" i="14"/>
  <c r="R343" i="14"/>
  <c r="S343" i="14"/>
  <c r="T343" i="14"/>
  <c r="U343" i="14"/>
  <c r="V343" i="14"/>
  <c r="W343" i="14"/>
  <c r="Q344" i="14"/>
  <c r="R344" i="14"/>
  <c r="S344" i="14"/>
  <c r="T344" i="14"/>
  <c r="U344" i="14"/>
  <c r="V344" i="14"/>
  <c r="W344" i="14"/>
  <c r="Q345" i="14"/>
  <c r="R345" i="14"/>
  <c r="S345" i="14"/>
  <c r="T345" i="14"/>
  <c r="U345" i="14"/>
  <c r="V345" i="14"/>
  <c r="W345" i="14"/>
  <c r="Q346" i="14"/>
  <c r="R346" i="14"/>
  <c r="S346" i="14"/>
  <c r="T346" i="14"/>
  <c r="U346" i="14"/>
  <c r="V346" i="14"/>
  <c r="W346" i="14"/>
  <c r="Q347" i="14"/>
  <c r="R347" i="14"/>
  <c r="S347" i="14"/>
  <c r="T347" i="14"/>
  <c r="U347" i="14"/>
  <c r="V347" i="14"/>
  <c r="W347" i="14"/>
  <c r="Q348" i="14"/>
  <c r="R348" i="14"/>
  <c r="S348" i="14"/>
  <c r="T348" i="14"/>
  <c r="U348" i="14"/>
  <c r="V348" i="14"/>
  <c r="W348" i="14"/>
  <c r="Q349" i="14"/>
  <c r="R349" i="14"/>
  <c r="S349" i="14"/>
  <c r="T349" i="14"/>
  <c r="U349" i="14"/>
  <c r="V349" i="14"/>
  <c r="W349" i="14"/>
  <c r="Q350" i="14"/>
  <c r="R350" i="14"/>
  <c r="S350" i="14"/>
  <c r="T350" i="14"/>
  <c r="U350" i="14"/>
  <c r="V350" i="14"/>
  <c r="W350" i="14"/>
  <c r="Q351" i="14"/>
  <c r="R351" i="14"/>
  <c r="S351" i="14"/>
  <c r="T351" i="14"/>
  <c r="U351" i="14"/>
  <c r="V351" i="14"/>
  <c r="W351" i="14"/>
  <c r="Q352" i="14"/>
  <c r="R352" i="14"/>
  <c r="S352" i="14"/>
  <c r="T352" i="14"/>
  <c r="U352" i="14"/>
  <c r="V352" i="14"/>
  <c r="W352" i="14"/>
  <c r="Q353" i="14"/>
  <c r="R353" i="14"/>
  <c r="S353" i="14"/>
  <c r="T353" i="14"/>
  <c r="U353" i="14"/>
  <c r="V353" i="14"/>
  <c r="W353" i="14"/>
  <c r="Q354" i="14"/>
  <c r="R354" i="14"/>
  <c r="S354" i="14"/>
  <c r="T354" i="14"/>
  <c r="U354" i="14"/>
  <c r="V354" i="14"/>
  <c r="W354" i="14"/>
  <c r="Q355" i="14"/>
  <c r="R355" i="14"/>
  <c r="S355" i="14"/>
  <c r="T355" i="14"/>
  <c r="U355" i="14"/>
  <c r="V355" i="14"/>
  <c r="W355" i="14"/>
  <c r="Q356" i="14"/>
  <c r="R356" i="14"/>
  <c r="S356" i="14"/>
  <c r="T356" i="14"/>
  <c r="U356" i="14"/>
  <c r="V356" i="14"/>
  <c r="W356" i="14"/>
  <c r="Q357" i="14"/>
  <c r="R357" i="14"/>
  <c r="S357" i="14"/>
  <c r="T357" i="14"/>
  <c r="U357" i="14"/>
  <c r="V357" i="14"/>
  <c r="W357" i="14"/>
  <c r="Q358" i="14"/>
  <c r="R358" i="14"/>
  <c r="S358" i="14"/>
  <c r="T358" i="14"/>
  <c r="U358" i="14"/>
  <c r="V358" i="14"/>
  <c r="W358" i="14"/>
  <c r="Q359" i="14"/>
  <c r="R359" i="14"/>
  <c r="S359" i="14"/>
  <c r="T359" i="14"/>
  <c r="U359" i="14"/>
  <c r="V359" i="14"/>
  <c r="W359" i="14"/>
  <c r="Q360" i="14"/>
  <c r="R360" i="14"/>
  <c r="S360" i="14"/>
  <c r="T360" i="14"/>
  <c r="U360" i="14"/>
  <c r="V360" i="14"/>
  <c r="W360" i="14"/>
  <c r="Q361" i="14"/>
  <c r="R361" i="14"/>
  <c r="S361" i="14"/>
  <c r="T361" i="14"/>
  <c r="U361" i="14"/>
  <c r="V361" i="14"/>
  <c r="W361" i="14"/>
  <c r="Q362" i="14"/>
  <c r="R362" i="14"/>
  <c r="S362" i="14"/>
  <c r="T362" i="14"/>
  <c r="U362" i="14"/>
  <c r="V362" i="14"/>
  <c r="W362" i="14"/>
  <c r="Q363" i="14"/>
  <c r="R363" i="14"/>
  <c r="S363" i="14"/>
  <c r="T363" i="14"/>
  <c r="U363" i="14"/>
  <c r="V363" i="14"/>
  <c r="W363" i="14"/>
  <c r="Q364" i="14"/>
  <c r="R364" i="14"/>
  <c r="S364" i="14"/>
  <c r="T364" i="14"/>
  <c r="U364" i="14"/>
  <c r="V364" i="14"/>
  <c r="W364" i="14"/>
  <c r="Q365" i="14"/>
  <c r="R365" i="14"/>
  <c r="S365" i="14"/>
  <c r="T365" i="14"/>
  <c r="U365" i="14"/>
  <c r="V365" i="14"/>
  <c r="W365" i="14"/>
  <c r="Q366" i="14"/>
  <c r="R366" i="14"/>
  <c r="S366" i="14"/>
  <c r="T366" i="14"/>
  <c r="U366" i="14"/>
  <c r="V366" i="14"/>
  <c r="W366" i="14"/>
  <c r="Q367" i="14"/>
  <c r="R367" i="14"/>
  <c r="S367" i="14"/>
  <c r="T367" i="14"/>
  <c r="U367" i="14"/>
  <c r="V367" i="14"/>
  <c r="W367" i="14"/>
  <c r="Q368" i="14"/>
  <c r="R368" i="14"/>
  <c r="S368" i="14"/>
  <c r="T368" i="14"/>
  <c r="U368" i="14"/>
  <c r="V368" i="14"/>
  <c r="W368" i="14"/>
  <c r="Q369" i="14"/>
  <c r="R369" i="14"/>
  <c r="S369" i="14"/>
  <c r="T369" i="14"/>
  <c r="U369" i="14"/>
  <c r="V369" i="14"/>
  <c r="W369" i="14"/>
  <c r="Q370" i="14"/>
  <c r="R370" i="14"/>
  <c r="S370" i="14"/>
  <c r="T370" i="14"/>
  <c r="U370" i="14"/>
  <c r="V370" i="14"/>
  <c r="W370" i="14"/>
  <c r="Q371" i="14"/>
  <c r="R371" i="14"/>
  <c r="S371" i="14"/>
  <c r="T371" i="14"/>
  <c r="U371" i="14"/>
  <c r="V371" i="14"/>
  <c r="W371" i="14"/>
  <c r="Q372" i="14"/>
  <c r="R372" i="14"/>
  <c r="S372" i="14"/>
  <c r="T372" i="14"/>
  <c r="U372" i="14"/>
  <c r="V372" i="14"/>
  <c r="W372" i="14"/>
  <c r="Q373" i="14"/>
  <c r="R373" i="14"/>
  <c r="S373" i="14"/>
  <c r="T373" i="14"/>
  <c r="U373" i="14"/>
  <c r="V373" i="14"/>
  <c r="W373" i="14"/>
  <c r="Q374" i="14"/>
  <c r="R374" i="14"/>
  <c r="S374" i="14"/>
  <c r="T374" i="14"/>
  <c r="U374" i="14"/>
  <c r="V374" i="14"/>
  <c r="W374" i="14"/>
  <c r="Q375" i="14"/>
  <c r="R375" i="14"/>
  <c r="S375" i="14"/>
  <c r="T375" i="14"/>
  <c r="U375" i="14"/>
  <c r="V375" i="14"/>
  <c r="W375" i="14"/>
  <c r="Q376" i="14"/>
  <c r="R376" i="14"/>
  <c r="S376" i="14"/>
  <c r="T376" i="14"/>
  <c r="U376" i="14"/>
  <c r="V376" i="14"/>
  <c r="W376" i="14"/>
  <c r="Q377" i="14"/>
  <c r="R377" i="14"/>
  <c r="S377" i="14"/>
  <c r="T377" i="14"/>
  <c r="U377" i="14"/>
  <c r="V377" i="14"/>
  <c r="W377" i="14"/>
  <c r="Q378" i="14"/>
  <c r="R378" i="14"/>
  <c r="S378" i="14"/>
  <c r="T378" i="14"/>
  <c r="U378" i="14"/>
  <c r="V378" i="14"/>
  <c r="W378" i="14"/>
  <c r="Q379" i="14"/>
  <c r="R379" i="14"/>
  <c r="S379" i="14"/>
  <c r="T379" i="14"/>
  <c r="U379" i="14"/>
  <c r="V379" i="14"/>
  <c r="W379" i="14"/>
  <c r="Q380" i="14"/>
  <c r="R380" i="14"/>
  <c r="S380" i="14"/>
  <c r="T380" i="14"/>
  <c r="U380" i="14"/>
  <c r="V380" i="14"/>
  <c r="W380" i="14"/>
  <c r="Q381" i="14"/>
  <c r="R381" i="14"/>
  <c r="S381" i="14"/>
  <c r="T381" i="14"/>
  <c r="U381" i="14"/>
  <c r="V381" i="14"/>
  <c r="W381" i="14"/>
  <c r="Q382" i="14"/>
  <c r="R382" i="14"/>
  <c r="S382" i="14"/>
  <c r="T382" i="14"/>
  <c r="U382" i="14"/>
  <c r="V382" i="14"/>
  <c r="W382" i="14"/>
  <c r="Q383" i="14"/>
  <c r="R383" i="14"/>
  <c r="S383" i="14"/>
  <c r="T383" i="14"/>
  <c r="U383" i="14"/>
  <c r="V383" i="14"/>
  <c r="W383" i="14"/>
  <c r="Q384" i="14"/>
  <c r="R384" i="14"/>
  <c r="S384" i="14"/>
  <c r="T384" i="14"/>
  <c r="U384" i="14"/>
  <c r="V384" i="14"/>
  <c r="W384" i="14"/>
  <c r="Q385" i="14"/>
  <c r="R385" i="14"/>
  <c r="S385" i="14"/>
  <c r="T385" i="14"/>
  <c r="U385" i="14"/>
  <c r="V385" i="14"/>
  <c r="W385" i="14"/>
  <c r="Q386" i="14"/>
  <c r="R386" i="14"/>
  <c r="S386" i="14"/>
  <c r="T386" i="14"/>
  <c r="U386" i="14"/>
  <c r="V386" i="14"/>
  <c r="W386" i="14"/>
  <c r="Q387" i="14"/>
  <c r="R387" i="14"/>
  <c r="S387" i="14"/>
  <c r="T387" i="14"/>
  <c r="U387" i="14"/>
  <c r="V387" i="14"/>
  <c r="W387" i="14"/>
  <c r="Q388" i="14"/>
  <c r="R388" i="14"/>
  <c r="S388" i="14"/>
  <c r="T388" i="14"/>
  <c r="U388" i="14"/>
  <c r="V388" i="14"/>
  <c r="W388" i="14"/>
  <c r="Q389" i="14"/>
  <c r="R389" i="14"/>
  <c r="S389" i="14"/>
  <c r="T389" i="14"/>
  <c r="U389" i="14"/>
  <c r="V389" i="14"/>
  <c r="W389" i="14"/>
  <c r="Q390" i="14"/>
  <c r="R390" i="14"/>
  <c r="S390" i="14"/>
  <c r="T390" i="14"/>
  <c r="U390" i="14"/>
  <c r="V390" i="14"/>
  <c r="W390" i="14"/>
  <c r="Q391" i="14"/>
  <c r="R391" i="14"/>
  <c r="S391" i="14"/>
  <c r="T391" i="14"/>
  <c r="U391" i="14"/>
  <c r="V391" i="14"/>
  <c r="W391" i="14"/>
  <c r="Q392" i="14"/>
  <c r="R392" i="14"/>
  <c r="S392" i="14"/>
  <c r="T392" i="14"/>
  <c r="U392" i="14"/>
  <c r="V392" i="14"/>
  <c r="W392" i="14"/>
  <c r="Q393" i="14"/>
  <c r="R393" i="14"/>
  <c r="S393" i="14"/>
  <c r="T393" i="14"/>
  <c r="U393" i="14"/>
  <c r="V393" i="14"/>
  <c r="W393" i="14"/>
  <c r="Q394" i="14"/>
  <c r="R394" i="14"/>
  <c r="S394" i="14"/>
  <c r="T394" i="14"/>
  <c r="U394" i="14"/>
  <c r="V394" i="14"/>
  <c r="W394" i="14"/>
  <c r="Q395" i="14"/>
  <c r="R395" i="14"/>
  <c r="S395" i="14"/>
  <c r="T395" i="14"/>
  <c r="U395" i="14"/>
  <c r="V395" i="14"/>
  <c r="W395" i="14"/>
  <c r="Q396" i="14"/>
  <c r="R396" i="14"/>
  <c r="S396" i="14"/>
  <c r="T396" i="14"/>
  <c r="U396" i="14"/>
  <c r="V396" i="14"/>
  <c r="W396" i="14"/>
  <c r="Q397" i="14"/>
  <c r="R397" i="14"/>
  <c r="S397" i="14"/>
  <c r="T397" i="14"/>
  <c r="U397" i="14"/>
  <c r="V397" i="14"/>
  <c r="W397" i="14"/>
  <c r="Q398" i="14"/>
  <c r="R398" i="14"/>
  <c r="S398" i="14"/>
  <c r="T398" i="14"/>
  <c r="U398" i="14"/>
  <c r="V398" i="14"/>
  <c r="W398" i="14"/>
  <c r="Q399" i="14"/>
  <c r="R399" i="14"/>
  <c r="S399" i="14"/>
  <c r="T399" i="14"/>
  <c r="U399" i="14"/>
  <c r="V399" i="14"/>
  <c r="W399" i="14"/>
  <c r="Q400" i="14"/>
  <c r="R400" i="14"/>
  <c r="S400" i="14"/>
  <c r="T400" i="14"/>
  <c r="U400" i="14"/>
  <c r="V400" i="14"/>
  <c r="W400" i="14"/>
  <c r="Q401" i="14"/>
  <c r="R401" i="14"/>
  <c r="S401" i="14"/>
  <c r="T401" i="14"/>
  <c r="U401" i="14"/>
  <c r="V401" i="14"/>
  <c r="W401" i="14"/>
  <c r="Q402" i="14"/>
  <c r="R402" i="14"/>
  <c r="S402" i="14"/>
  <c r="T402" i="14"/>
  <c r="U402" i="14"/>
  <c r="V402" i="14"/>
  <c r="W402" i="14"/>
  <c r="Q403" i="14"/>
  <c r="R403" i="14"/>
  <c r="S403" i="14"/>
  <c r="T403" i="14"/>
  <c r="U403" i="14"/>
  <c r="V403" i="14"/>
  <c r="W403" i="14"/>
  <c r="Q404" i="14"/>
  <c r="R404" i="14"/>
  <c r="S404" i="14"/>
  <c r="T404" i="14"/>
  <c r="U404" i="14"/>
  <c r="V404" i="14"/>
  <c r="W404" i="14"/>
  <c r="Q405" i="14"/>
  <c r="R405" i="14"/>
  <c r="S405" i="14"/>
  <c r="T405" i="14"/>
  <c r="U405" i="14"/>
  <c r="V405" i="14"/>
  <c r="W405" i="14"/>
  <c r="Q406" i="14"/>
  <c r="R406" i="14"/>
  <c r="S406" i="14"/>
  <c r="T406" i="14"/>
  <c r="U406" i="14"/>
  <c r="V406" i="14"/>
  <c r="W406" i="14"/>
  <c r="Q407" i="14"/>
  <c r="R407" i="14"/>
  <c r="S407" i="14"/>
  <c r="T407" i="14"/>
  <c r="U407" i="14"/>
  <c r="V407" i="14"/>
  <c r="W407" i="14"/>
  <c r="Q408" i="14"/>
  <c r="R408" i="14"/>
  <c r="S408" i="14"/>
  <c r="T408" i="14"/>
  <c r="U408" i="14"/>
  <c r="V408" i="14"/>
  <c r="W408" i="14"/>
  <c r="Q409" i="14"/>
  <c r="R409" i="14"/>
  <c r="S409" i="14"/>
  <c r="T409" i="14"/>
  <c r="U409" i="14"/>
  <c r="V409" i="14"/>
  <c r="W409" i="14"/>
  <c r="Q410" i="14"/>
  <c r="R410" i="14"/>
  <c r="S410" i="14"/>
  <c r="T410" i="14"/>
  <c r="U410" i="14"/>
  <c r="V410" i="14"/>
  <c r="W410" i="14"/>
  <c r="Q411" i="14"/>
  <c r="R411" i="14"/>
  <c r="S411" i="14"/>
  <c r="T411" i="14"/>
  <c r="U411" i="14"/>
  <c r="V411" i="14"/>
  <c r="W411" i="14"/>
  <c r="Q412" i="14"/>
  <c r="R412" i="14"/>
  <c r="S412" i="14"/>
  <c r="T412" i="14"/>
  <c r="U412" i="14"/>
  <c r="V412" i="14"/>
  <c r="W412" i="14"/>
  <c r="Q413" i="14"/>
  <c r="R413" i="14"/>
  <c r="S413" i="14"/>
  <c r="T413" i="14"/>
  <c r="U413" i="14"/>
  <c r="V413" i="14"/>
  <c r="W413" i="14"/>
  <c r="Q414" i="14"/>
  <c r="R414" i="14"/>
  <c r="S414" i="14"/>
  <c r="T414" i="14"/>
  <c r="U414" i="14"/>
  <c r="V414" i="14"/>
  <c r="W414" i="14"/>
  <c r="Q415" i="14"/>
  <c r="R415" i="14"/>
  <c r="S415" i="14"/>
  <c r="T415" i="14"/>
  <c r="U415" i="14"/>
  <c r="V415" i="14"/>
  <c r="W415" i="14"/>
  <c r="Q416" i="14"/>
  <c r="R416" i="14"/>
  <c r="S416" i="14"/>
  <c r="T416" i="14"/>
  <c r="U416" i="14"/>
  <c r="V416" i="14"/>
  <c r="W416" i="14"/>
  <c r="Q417" i="14"/>
  <c r="R417" i="14"/>
  <c r="S417" i="14"/>
  <c r="T417" i="14"/>
  <c r="U417" i="14"/>
  <c r="V417" i="14"/>
  <c r="W417" i="14"/>
  <c r="Q418" i="14"/>
  <c r="R418" i="14"/>
  <c r="S418" i="14"/>
  <c r="T418" i="14"/>
  <c r="U418" i="14"/>
  <c r="V418" i="14"/>
  <c r="W418" i="14"/>
  <c r="Q419" i="14"/>
  <c r="R419" i="14"/>
  <c r="S419" i="14"/>
  <c r="T419" i="14"/>
  <c r="U419" i="14"/>
  <c r="V419" i="14"/>
  <c r="W419" i="14"/>
  <c r="Q420" i="14"/>
  <c r="R420" i="14"/>
  <c r="S420" i="14"/>
  <c r="T420" i="14"/>
  <c r="U420" i="14"/>
  <c r="V420" i="14"/>
  <c r="W420" i="14"/>
  <c r="Q421" i="14"/>
  <c r="R421" i="14"/>
  <c r="S421" i="14"/>
  <c r="T421" i="14"/>
  <c r="U421" i="14"/>
  <c r="V421" i="14"/>
  <c r="W421" i="14"/>
  <c r="Q422" i="14"/>
  <c r="R422" i="14"/>
  <c r="S422" i="14"/>
  <c r="T422" i="14"/>
  <c r="U422" i="14"/>
  <c r="V422" i="14"/>
  <c r="W422" i="14"/>
  <c r="Q423" i="14"/>
  <c r="R423" i="14"/>
  <c r="S423" i="14"/>
  <c r="T423" i="14"/>
  <c r="U423" i="14"/>
  <c r="V423" i="14"/>
  <c r="W423" i="14"/>
  <c r="Q424" i="14"/>
  <c r="R424" i="14"/>
  <c r="S424" i="14"/>
  <c r="T424" i="14"/>
  <c r="U424" i="14"/>
  <c r="V424" i="14"/>
  <c r="W424" i="14"/>
  <c r="Q425" i="14"/>
  <c r="R425" i="14"/>
  <c r="S425" i="14"/>
  <c r="T425" i="14"/>
  <c r="U425" i="14"/>
  <c r="V425" i="14"/>
  <c r="W425" i="14"/>
  <c r="Q426" i="14"/>
  <c r="R426" i="14"/>
  <c r="S426" i="14"/>
  <c r="T426" i="14"/>
  <c r="U426" i="14"/>
  <c r="V426" i="14"/>
  <c r="W426" i="14"/>
  <c r="Q427" i="14"/>
  <c r="R427" i="14"/>
  <c r="S427" i="14"/>
  <c r="T427" i="14"/>
  <c r="U427" i="14"/>
  <c r="V427" i="14"/>
  <c r="W427" i="14"/>
  <c r="Q428" i="14"/>
  <c r="R428" i="14"/>
  <c r="S428" i="14"/>
  <c r="T428" i="14"/>
  <c r="U428" i="14"/>
  <c r="V428" i="14"/>
  <c r="W428" i="14"/>
  <c r="Q429" i="14"/>
  <c r="R429" i="14"/>
  <c r="S429" i="14"/>
  <c r="T429" i="14"/>
  <c r="U429" i="14"/>
  <c r="V429" i="14"/>
  <c r="W429" i="14"/>
  <c r="Q430" i="14"/>
  <c r="R430" i="14"/>
  <c r="S430" i="14"/>
  <c r="T430" i="14"/>
  <c r="U430" i="14"/>
  <c r="V430" i="14"/>
  <c r="W430" i="14"/>
  <c r="Q431" i="14"/>
  <c r="R431" i="14"/>
  <c r="S431" i="14"/>
  <c r="T431" i="14"/>
  <c r="U431" i="14"/>
  <c r="V431" i="14"/>
  <c r="W431" i="14"/>
  <c r="Q432" i="14"/>
  <c r="R432" i="14"/>
  <c r="S432" i="14"/>
  <c r="T432" i="14"/>
  <c r="U432" i="14"/>
  <c r="V432" i="14"/>
  <c r="W432" i="14"/>
  <c r="Q433" i="14"/>
  <c r="R433" i="14"/>
  <c r="S433" i="14"/>
  <c r="T433" i="14"/>
  <c r="U433" i="14"/>
  <c r="V433" i="14"/>
  <c r="W433" i="14"/>
  <c r="Q434" i="14"/>
  <c r="R434" i="14"/>
  <c r="S434" i="14"/>
  <c r="T434" i="14"/>
  <c r="U434" i="14"/>
  <c r="V434" i="14"/>
  <c r="W434" i="14"/>
  <c r="Q435" i="14"/>
  <c r="R435" i="14"/>
  <c r="S435" i="14"/>
  <c r="T435" i="14"/>
  <c r="U435" i="14"/>
  <c r="V435" i="14"/>
  <c r="W435" i="14"/>
  <c r="Q436" i="14"/>
  <c r="R436" i="14"/>
  <c r="S436" i="14"/>
  <c r="T436" i="14"/>
  <c r="U436" i="14"/>
  <c r="V436" i="14"/>
  <c r="W436" i="14"/>
  <c r="Q437" i="14"/>
  <c r="R437" i="14"/>
  <c r="S437" i="14"/>
  <c r="T437" i="14"/>
  <c r="U437" i="14"/>
  <c r="V437" i="14"/>
  <c r="W437" i="14"/>
  <c r="Q438" i="14"/>
  <c r="R438" i="14"/>
  <c r="S438" i="14"/>
  <c r="T438" i="14"/>
  <c r="U438" i="14"/>
  <c r="V438" i="14"/>
  <c r="W438" i="14"/>
  <c r="Q439" i="14"/>
  <c r="R439" i="14"/>
  <c r="S439" i="14"/>
  <c r="T439" i="14"/>
  <c r="U439" i="14"/>
  <c r="V439" i="14"/>
  <c r="W439" i="14"/>
  <c r="Q440" i="14"/>
  <c r="R440" i="14"/>
  <c r="S440" i="14"/>
  <c r="T440" i="14"/>
  <c r="U440" i="14"/>
  <c r="V440" i="14"/>
  <c r="W440" i="14"/>
  <c r="Q441" i="14"/>
  <c r="R441" i="14"/>
  <c r="S441" i="14"/>
  <c r="T441" i="14"/>
  <c r="U441" i="14"/>
  <c r="V441" i="14"/>
  <c r="W441" i="14"/>
  <c r="Q442" i="14"/>
  <c r="R442" i="14"/>
  <c r="S442" i="14"/>
  <c r="T442" i="14"/>
  <c r="U442" i="14"/>
  <c r="V442" i="14"/>
  <c r="W442" i="14"/>
  <c r="Q443" i="14"/>
  <c r="R443" i="14"/>
  <c r="S443" i="14"/>
  <c r="T443" i="14"/>
  <c r="U443" i="14"/>
  <c r="V443" i="14"/>
  <c r="W443" i="14"/>
  <c r="Q444" i="14"/>
  <c r="R444" i="14"/>
  <c r="S444" i="14"/>
  <c r="T444" i="14"/>
  <c r="U444" i="14"/>
  <c r="V444" i="14"/>
  <c r="W444" i="14"/>
  <c r="Q445" i="14"/>
  <c r="R445" i="14"/>
  <c r="S445" i="14"/>
  <c r="T445" i="14"/>
  <c r="U445" i="14"/>
  <c r="V445" i="14"/>
  <c r="W445" i="14"/>
  <c r="Q446" i="14"/>
  <c r="R446" i="14"/>
  <c r="S446" i="14"/>
  <c r="T446" i="14"/>
  <c r="U446" i="14"/>
  <c r="V446" i="14"/>
  <c r="W446" i="14"/>
  <c r="Q447" i="14"/>
  <c r="R447" i="14"/>
  <c r="S447" i="14"/>
  <c r="T447" i="14"/>
  <c r="U447" i="14"/>
  <c r="V447" i="14"/>
  <c r="W447" i="14"/>
  <c r="Q448" i="14"/>
  <c r="R448" i="14"/>
  <c r="S448" i="14"/>
  <c r="T448" i="14"/>
  <c r="U448" i="14"/>
  <c r="V448" i="14"/>
  <c r="W448" i="14"/>
  <c r="Q449" i="14"/>
  <c r="R449" i="14"/>
  <c r="S449" i="14"/>
  <c r="T449" i="14"/>
  <c r="U449" i="14"/>
  <c r="V449" i="14"/>
  <c r="W449" i="14"/>
  <c r="Q450" i="14"/>
  <c r="R450" i="14"/>
  <c r="S450" i="14"/>
  <c r="T450" i="14"/>
  <c r="U450" i="14"/>
  <c r="V450" i="14"/>
  <c r="W450" i="14"/>
  <c r="Q451" i="14"/>
  <c r="R451" i="14"/>
  <c r="S451" i="14"/>
  <c r="T451" i="14"/>
  <c r="U451" i="14"/>
  <c r="V451" i="14"/>
  <c r="W451" i="14"/>
  <c r="Q452" i="14"/>
  <c r="R452" i="14"/>
  <c r="S452" i="14"/>
  <c r="T452" i="14"/>
  <c r="U452" i="14"/>
  <c r="V452" i="14"/>
  <c r="W452" i="14"/>
  <c r="Q453" i="14"/>
  <c r="R453" i="14"/>
  <c r="S453" i="14"/>
  <c r="T453" i="14"/>
  <c r="U453" i="14"/>
  <c r="V453" i="14"/>
  <c r="W453" i="14"/>
  <c r="Q454" i="14"/>
  <c r="R454" i="14"/>
  <c r="S454" i="14"/>
  <c r="T454" i="14"/>
  <c r="U454" i="14"/>
  <c r="V454" i="14"/>
  <c r="W454" i="14"/>
  <c r="Q455" i="14"/>
  <c r="R455" i="14"/>
  <c r="S455" i="14"/>
  <c r="T455" i="14"/>
  <c r="U455" i="14"/>
  <c r="V455" i="14"/>
  <c r="W455" i="14"/>
  <c r="Q456" i="14"/>
  <c r="R456" i="14"/>
  <c r="S456" i="14"/>
  <c r="T456" i="14"/>
  <c r="U456" i="14"/>
  <c r="V456" i="14"/>
  <c r="W456" i="14"/>
  <c r="Q457" i="14"/>
  <c r="R457" i="14"/>
  <c r="S457" i="14"/>
  <c r="T457" i="14"/>
  <c r="U457" i="14"/>
  <c r="V457" i="14"/>
  <c r="W457" i="14"/>
  <c r="Q458" i="14"/>
  <c r="R458" i="14"/>
  <c r="S458" i="14"/>
  <c r="T458" i="14"/>
  <c r="U458" i="14"/>
  <c r="V458" i="14"/>
  <c r="W458" i="14"/>
  <c r="Q459" i="14"/>
  <c r="R459" i="14"/>
  <c r="S459" i="14"/>
  <c r="T459" i="14"/>
  <c r="U459" i="14"/>
  <c r="V459" i="14"/>
  <c r="W459" i="14"/>
  <c r="Q460" i="14"/>
  <c r="R460" i="14"/>
  <c r="S460" i="14"/>
  <c r="T460" i="14"/>
  <c r="U460" i="14"/>
  <c r="V460" i="14"/>
  <c r="W460" i="14"/>
  <c r="Q461" i="14"/>
  <c r="R461" i="14"/>
  <c r="S461" i="14"/>
  <c r="T461" i="14"/>
  <c r="U461" i="14"/>
  <c r="V461" i="14"/>
  <c r="W461" i="14"/>
  <c r="Q462" i="14"/>
  <c r="R462" i="14"/>
  <c r="S462" i="14"/>
  <c r="T462" i="14"/>
  <c r="U462" i="14"/>
  <c r="V462" i="14"/>
  <c r="W462" i="14"/>
  <c r="Q463" i="14"/>
  <c r="R463" i="14"/>
  <c r="S463" i="14"/>
  <c r="T463" i="14"/>
  <c r="U463" i="14"/>
  <c r="V463" i="14"/>
  <c r="W463" i="14"/>
  <c r="Q464" i="14"/>
  <c r="R464" i="14"/>
  <c r="S464" i="14"/>
  <c r="T464" i="14"/>
  <c r="U464" i="14"/>
  <c r="V464" i="14"/>
  <c r="W464" i="14"/>
  <c r="Q465" i="14"/>
  <c r="R465" i="14"/>
  <c r="S465" i="14"/>
  <c r="T465" i="14"/>
  <c r="U465" i="14"/>
  <c r="V465" i="14"/>
  <c r="W465" i="14"/>
  <c r="Q466" i="14"/>
  <c r="R466" i="14"/>
  <c r="S466" i="14"/>
  <c r="T466" i="14"/>
  <c r="U466" i="14"/>
  <c r="V466" i="14"/>
  <c r="W466" i="14"/>
  <c r="Q467" i="14"/>
  <c r="R467" i="14"/>
  <c r="S467" i="14"/>
  <c r="T467" i="14"/>
  <c r="U467" i="14"/>
  <c r="V467" i="14"/>
  <c r="W467" i="14"/>
  <c r="Q468" i="14"/>
  <c r="R468" i="14"/>
  <c r="S468" i="14"/>
  <c r="T468" i="14"/>
  <c r="U468" i="14"/>
  <c r="V468" i="14"/>
  <c r="W468" i="14"/>
  <c r="Q469" i="14"/>
  <c r="R469" i="14"/>
  <c r="S469" i="14"/>
  <c r="T469" i="14"/>
  <c r="U469" i="14"/>
  <c r="V469" i="14"/>
  <c r="W469" i="14"/>
  <c r="Q470" i="14"/>
  <c r="R470" i="14"/>
  <c r="S470" i="14"/>
  <c r="T470" i="14"/>
  <c r="U470" i="14"/>
  <c r="V470" i="14"/>
  <c r="W470" i="14"/>
  <c r="Q471" i="14"/>
  <c r="R471" i="14"/>
  <c r="S471" i="14"/>
  <c r="T471" i="14"/>
  <c r="U471" i="14"/>
  <c r="V471" i="14"/>
  <c r="W471" i="14"/>
  <c r="Q472" i="14"/>
  <c r="R472" i="14"/>
  <c r="S472" i="14"/>
  <c r="T472" i="14"/>
  <c r="U472" i="14"/>
  <c r="V472" i="14"/>
  <c r="W472" i="14"/>
  <c r="Q473" i="14"/>
  <c r="R473" i="14"/>
  <c r="S473" i="14"/>
  <c r="T473" i="14"/>
  <c r="U473" i="14"/>
  <c r="V473" i="14"/>
  <c r="W473" i="14"/>
  <c r="Q474" i="14"/>
  <c r="R474" i="14"/>
  <c r="S474" i="14"/>
  <c r="T474" i="14"/>
  <c r="U474" i="14"/>
  <c r="V474" i="14"/>
  <c r="W474" i="14"/>
  <c r="Q475" i="14"/>
  <c r="R475" i="14"/>
  <c r="S475" i="14"/>
  <c r="T475" i="14"/>
  <c r="U475" i="14"/>
  <c r="V475" i="14"/>
  <c r="W475" i="14"/>
  <c r="Q476" i="14"/>
  <c r="R476" i="14"/>
  <c r="S476" i="14"/>
  <c r="T476" i="14"/>
  <c r="U476" i="14"/>
  <c r="V476" i="14"/>
  <c r="W476" i="14"/>
  <c r="Q477" i="14"/>
  <c r="R477" i="14"/>
  <c r="S477" i="14"/>
  <c r="T477" i="14"/>
  <c r="U477" i="14"/>
  <c r="V477" i="14"/>
  <c r="W477" i="14"/>
  <c r="Q478" i="14"/>
  <c r="R478" i="14"/>
  <c r="S478" i="14"/>
  <c r="T478" i="14"/>
  <c r="U478" i="14"/>
  <c r="V478" i="14"/>
  <c r="W478" i="14"/>
  <c r="Q479" i="14"/>
  <c r="R479" i="14"/>
  <c r="S479" i="14"/>
  <c r="T479" i="14"/>
  <c r="U479" i="14"/>
  <c r="V479" i="14"/>
  <c r="W479" i="14"/>
  <c r="Q480" i="14"/>
  <c r="R480" i="14"/>
  <c r="S480" i="14"/>
  <c r="T480" i="14"/>
  <c r="U480" i="14"/>
  <c r="V480" i="14"/>
  <c r="W480" i="14"/>
  <c r="Q481" i="14"/>
  <c r="R481" i="14"/>
  <c r="S481" i="14"/>
  <c r="T481" i="14"/>
  <c r="U481" i="14"/>
  <c r="V481" i="14"/>
  <c r="W481" i="14"/>
  <c r="Q482" i="14"/>
  <c r="R482" i="14"/>
  <c r="S482" i="14"/>
  <c r="T482" i="14"/>
  <c r="U482" i="14"/>
  <c r="V482" i="14"/>
  <c r="W482" i="14"/>
  <c r="Q483" i="14"/>
  <c r="R483" i="14"/>
  <c r="S483" i="14"/>
  <c r="T483" i="14"/>
  <c r="U483" i="14"/>
  <c r="V483" i="14"/>
  <c r="W483" i="14"/>
  <c r="Q484" i="14"/>
  <c r="R484" i="14"/>
  <c r="S484" i="14"/>
  <c r="T484" i="14"/>
  <c r="U484" i="14"/>
  <c r="V484" i="14"/>
  <c r="W484" i="14"/>
  <c r="Q485" i="14"/>
  <c r="R485" i="14"/>
  <c r="S485" i="14"/>
  <c r="T485" i="14"/>
  <c r="U485" i="14"/>
  <c r="V485" i="14"/>
  <c r="W485" i="14"/>
  <c r="Q486" i="14"/>
  <c r="R486" i="14"/>
  <c r="S486" i="14"/>
  <c r="T486" i="14"/>
  <c r="U486" i="14"/>
  <c r="V486" i="14"/>
  <c r="W486" i="14"/>
  <c r="Q487" i="14"/>
  <c r="R487" i="14"/>
  <c r="S487" i="14"/>
  <c r="T487" i="14"/>
  <c r="U487" i="14"/>
  <c r="V487" i="14"/>
  <c r="W487" i="14"/>
  <c r="Q488" i="14"/>
  <c r="R488" i="14"/>
  <c r="S488" i="14"/>
  <c r="T488" i="14"/>
  <c r="U488" i="14"/>
  <c r="V488" i="14"/>
  <c r="W488" i="14"/>
  <c r="Q489" i="14"/>
  <c r="R489" i="14"/>
  <c r="S489" i="14"/>
  <c r="T489" i="14"/>
  <c r="U489" i="14"/>
  <c r="V489" i="14"/>
  <c r="W489" i="14"/>
  <c r="Q490" i="14"/>
  <c r="R490" i="14"/>
  <c r="S490" i="14"/>
  <c r="T490" i="14"/>
  <c r="U490" i="14"/>
  <c r="V490" i="14"/>
  <c r="W490" i="14"/>
  <c r="Q491" i="14"/>
  <c r="R491" i="14"/>
  <c r="S491" i="14"/>
  <c r="T491" i="14"/>
  <c r="U491" i="14"/>
  <c r="V491" i="14"/>
  <c r="W491" i="14"/>
  <c r="Q492" i="14"/>
  <c r="R492" i="14"/>
  <c r="S492" i="14"/>
  <c r="T492" i="14"/>
  <c r="U492" i="14"/>
  <c r="V492" i="14"/>
  <c r="W492" i="14"/>
  <c r="Q493" i="14"/>
  <c r="R493" i="14"/>
  <c r="S493" i="14"/>
  <c r="T493" i="14"/>
  <c r="U493" i="14"/>
  <c r="V493" i="14"/>
  <c r="W493" i="14"/>
  <c r="Q494" i="14"/>
  <c r="R494" i="14"/>
  <c r="S494" i="14"/>
  <c r="T494" i="14"/>
  <c r="U494" i="14"/>
  <c r="V494" i="14"/>
  <c r="W494" i="14"/>
  <c r="Q495" i="14"/>
  <c r="R495" i="14"/>
  <c r="S495" i="14"/>
  <c r="T495" i="14"/>
  <c r="U495" i="14"/>
  <c r="V495" i="14"/>
  <c r="W495" i="14"/>
  <c r="Q496" i="14"/>
  <c r="R496" i="14"/>
  <c r="S496" i="14"/>
  <c r="T496" i="14"/>
  <c r="U496" i="14"/>
  <c r="V496" i="14"/>
  <c r="W496" i="14"/>
  <c r="Q497" i="14"/>
  <c r="R497" i="14"/>
  <c r="S497" i="14"/>
  <c r="T497" i="14"/>
  <c r="U497" i="14"/>
  <c r="V497" i="14"/>
  <c r="W497" i="14"/>
  <c r="Q498" i="14"/>
  <c r="R498" i="14"/>
  <c r="S498" i="14"/>
  <c r="T498" i="14"/>
  <c r="U498" i="14"/>
  <c r="V498" i="14"/>
  <c r="W498" i="14"/>
  <c r="Q499" i="14"/>
  <c r="R499" i="14"/>
  <c r="S499" i="14"/>
  <c r="T499" i="14"/>
  <c r="U499" i="14"/>
  <c r="V499" i="14"/>
  <c r="W499" i="14"/>
  <c r="Q500" i="14"/>
  <c r="R500" i="14"/>
  <c r="S500" i="14"/>
  <c r="T500" i="14"/>
  <c r="U500" i="14"/>
  <c r="V500" i="14"/>
  <c r="W500" i="14"/>
  <c r="Q501" i="14"/>
  <c r="R501" i="14"/>
  <c r="S501" i="14"/>
  <c r="T501" i="14"/>
  <c r="U501" i="14"/>
  <c r="V501" i="14"/>
  <c r="W501" i="14"/>
  <c r="Q502" i="14"/>
  <c r="R502" i="14"/>
  <c r="S502" i="14"/>
  <c r="T502" i="14"/>
  <c r="U502" i="14"/>
  <c r="V502" i="14"/>
  <c r="W502" i="14"/>
  <c r="Q503" i="14"/>
  <c r="R503" i="14"/>
  <c r="S503" i="14"/>
  <c r="T503" i="14"/>
  <c r="U503" i="14"/>
  <c r="V503" i="14"/>
  <c r="W503" i="14"/>
  <c r="Q504" i="14"/>
  <c r="R504" i="14"/>
  <c r="S504" i="14"/>
  <c r="T504" i="14"/>
  <c r="U504" i="14"/>
  <c r="V504" i="14"/>
  <c r="W504" i="14"/>
  <c r="Q505" i="14"/>
  <c r="R505" i="14"/>
  <c r="S505" i="14"/>
  <c r="T505" i="14"/>
  <c r="U505" i="14"/>
  <c r="V505" i="14"/>
  <c r="W505" i="14"/>
  <c r="Q506" i="14"/>
  <c r="R506" i="14"/>
  <c r="S506" i="14"/>
  <c r="T506" i="14"/>
  <c r="U506" i="14"/>
  <c r="V506" i="14"/>
  <c r="W506" i="14"/>
  <c r="Q507" i="14"/>
  <c r="R507" i="14"/>
  <c r="S507" i="14"/>
  <c r="T507" i="14"/>
  <c r="U507" i="14"/>
  <c r="V507" i="14"/>
  <c r="W507" i="14"/>
  <c r="Q508" i="14"/>
  <c r="R508" i="14"/>
  <c r="S508" i="14"/>
  <c r="T508" i="14"/>
  <c r="U508" i="14"/>
  <c r="V508" i="14"/>
  <c r="W508" i="14"/>
  <c r="Q509" i="14"/>
  <c r="R509" i="14"/>
  <c r="S509" i="14"/>
  <c r="T509" i="14"/>
  <c r="U509" i="14"/>
  <c r="V509" i="14"/>
  <c r="W509" i="14"/>
  <c r="R258" i="14"/>
  <c r="S258" i="14"/>
  <c r="T258" i="14"/>
  <c r="U258" i="14"/>
  <c r="V258" i="14"/>
  <c r="W258" i="14"/>
  <c r="Q258" i="14"/>
  <c r="J5" i="14"/>
  <c r="K5" i="14"/>
  <c r="L5" i="14"/>
  <c r="M5" i="14"/>
  <c r="N5" i="14"/>
  <c r="O5" i="14"/>
  <c r="P5" i="14"/>
  <c r="J7" i="14"/>
  <c r="K7" i="14"/>
  <c r="L7" i="14"/>
  <c r="M7" i="14"/>
  <c r="N7" i="14"/>
  <c r="O7" i="14"/>
  <c r="P7" i="14"/>
  <c r="J8" i="14"/>
  <c r="K8" i="14"/>
  <c r="L8" i="14"/>
  <c r="M8" i="14"/>
  <c r="N8" i="14"/>
  <c r="O8" i="14"/>
  <c r="P8" i="14"/>
  <c r="J9" i="14"/>
  <c r="K9" i="14"/>
  <c r="L9" i="14"/>
  <c r="M9" i="14"/>
  <c r="N9" i="14"/>
  <c r="O9" i="14"/>
  <c r="P9" i="14"/>
  <c r="J10" i="14"/>
  <c r="K10" i="14"/>
  <c r="L10" i="14"/>
  <c r="M10" i="14"/>
  <c r="N10" i="14"/>
  <c r="O10" i="14"/>
  <c r="P10" i="14"/>
  <c r="J11" i="14"/>
  <c r="K11" i="14"/>
  <c r="L11" i="14"/>
  <c r="M11" i="14"/>
  <c r="N11" i="14"/>
  <c r="O11" i="14"/>
  <c r="P11" i="14"/>
  <c r="J12" i="14"/>
  <c r="K12" i="14"/>
  <c r="L12" i="14"/>
  <c r="M12" i="14"/>
  <c r="N12" i="14"/>
  <c r="O12" i="14"/>
  <c r="P12" i="14"/>
  <c r="J13" i="14"/>
  <c r="K13" i="14"/>
  <c r="L13" i="14"/>
  <c r="M13" i="14"/>
  <c r="N13" i="14"/>
  <c r="O13" i="14"/>
  <c r="P13" i="14"/>
  <c r="J14" i="14"/>
  <c r="K14" i="14"/>
  <c r="L14" i="14"/>
  <c r="M14" i="14"/>
  <c r="N14" i="14"/>
  <c r="O14" i="14"/>
  <c r="P14" i="14"/>
  <c r="J15" i="14"/>
  <c r="K15" i="14"/>
  <c r="L15" i="14"/>
  <c r="M15" i="14"/>
  <c r="N15" i="14"/>
  <c r="O15" i="14"/>
  <c r="P15" i="14"/>
  <c r="J16" i="14"/>
  <c r="K16" i="14"/>
  <c r="L16" i="14"/>
  <c r="M16" i="14"/>
  <c r="N16" i="14"/>
  <c r="O16" i="14"/>
  <c r="P16" i="14"/>
  <c r="J17" i="14"/>
  <c r="K17" i="14"/>
  <c r="L17" i="14"/>
  <c r="M17" i="14"/>
  <c r="N17" i="14"/>
  <c r="O17" i="14"/>
  <c r="P17" i="14"/>
  <c r="J18" i="14"/>
  <c r="K18" i="14"/>
  <c r="L18" i="14"/>
  <c r="M18" i="14"/>
  <c r="N18" i="14"/>
  <c r="O18" i="14"/>
  <c r="P18" i="14"/>
  <c r="J19" i="14"/>
  <c r="K19" i="14"/>
  <c r="L19" i="14"/>
  <c r="M19" i="14"/>
  <c r="N19" i="14"/>
  <c r="O19" i="14"/>
  <c r="P19" i="14"/>
  <c r="J20" i="14"/>
  <c r="K20" i="14"/>
  <c r="L20" i="14"/>
  <c r="M20" i="14"/>
  <c r="N20" i="14"/>
  <c r="O20" i="14"/>
  <c r="P20" i="14"/>
  <c r="J21" i="14"/>
  <c r="K21" i="14"/>
  <c r="L21" i="14"/>
  <c r="M21" i="14"/>
  <c r="N21" i="14"/>
  <c r="O21" i="14"/>
  <c r="P21" i="14"/>
  <c r="J22" i="14"/>
  <c r="K22" i="14"/>
  <c r="L22" i="14"/>
  <c r="M22" i="14"/>
  <c r="N22" i="14"/>
  <c r="O22" i="14"/>
  <c r="P22" i="14"/>
  <c r="J23" i="14"/>
  <c r="K23" i="14"/>
  <c r="L23" i="14"/>
  <c r="M23" i="14"/>
  <c r="N23" i="14"/>
  <c r="O23" i="14"/>
  <c r="P23" i="14"/>
  <c r="J24" i="14"/>
  <c r="K24" i="14"/>
  <c r="L24" i="14"/>
  <c r="M24" i="14"/>
  <c r="N24" i="14"/>
  <c r="O24" i="14"/>
  <c r="P24" i="14"/>
  <c r="J25" i="14"/>
  <c r="K25" i="14"/>
  <c r="L25" i="14"/>
  <c r="M25" i="14"/>
  <c r="N25" i="14"/>
  <c r="O25" i="14"/>
  <c r="P25" i="14"/>
  <c r="J26" i="14"/>
  <c r="K26" i="14"/>
  <c r="L26" i="14"/>
  <c r="M26" i="14"/>
  <c r="N26" i="14"/>
  <c r="O26" i="14"/>
  <c r="P26" i="14"/>
  <c r="J27" i="14"/>
  <c r="K27" i="14"/>
  <c r="L27" i="14"/>
  <c r="M27" i="14"/>
  <c r="N27" i="14"/>
  <c r="O27" i="14"/>
  <c r="P27" i="14"/>
  <c r="J28" i="14"/>
  <c r="K28" i="14"/>
  <c r="L28" i="14"/>
  <c r="M28" i="14"/>
  <c r="N28" i="14"/>
  <c r="O28" i="14"/>
  <c r="P28" i="14"/>
  <c r="J29" i="14"/>
  <c r="K29" i="14"/>
  <c r="L29" i="14"/>
  <c r="M29" i="14"/>
  <c r="N29" i="14"/>
  <c r="O29" i="14"/>
  <c r="P29" i="14"/>
  <c r="J30" i="14"/>
  <c r="K30" i="14"/>
  <c r="L30" i="14"/>
  <c r="M30" i="14"/>
  <c r="N30" i="14"/>
  <c r="O30" i="14"/>
  <c r="P30" i="14"/>
  <c r="J31" i="14"/>
  <c r="K31" i="14"/>
  <c r="L31" i="14"/>
  <c r="M31" i="14"/>
  <c r="N31" i="14"/>
  <c r="O31" i="14"/>
  <c r="P31" i="14"/>
  <c r="J32" i="14"/>
  <c r="K32" i="14"/>
  <c r="L32" i="14"/>
  <c r="M32" i="14"/>
  <c r="N32" i="14"/>
  <c r="O32" i="14"/>
  <c r="P32" i="14"/>
  <c r="J33" i="14"/>
  <c r="K33" i="14"/>
  <c r="L33" i="14"/>
  <c r="M33" i="14"/>
  <c r="N33" i="14"/>
  <c r="O33" i="14"/>
  <c r="P33" i="14"/>
  <c r="J34" i="14"/>
  <c r="K34" i="14"/>
  <c r="L34" i="14"/>
  <c r="M34" i="14"/>
  <c r="N34" i="14"/>
  <c r="O34" i="14"/>
  <c r="P34" i="14"/>
  <c r="J35" i="14"/>
  <c r="K35" i="14"/>
  <c r="L35" i="14"/>
  <c r="M35" i="14"/>
  <c r="N35" i="14"/>
  <c r="O35" i="14"/>
  <c r="P35" i="14"/>
  <c r="J36" i="14"/>
  <c r="K36" i="14"/>
  <c r="L36" i="14"/>
  <c r="M36" i="14"/>
  <c r="N36" i="14"/>
  <c r="O36" i="14"/>
  <c r="P36" i="14"/>
  <c r="J37" i="14"/>
  <c r="K37" i="14"/>
  <c r="L37" i="14"/>
  <c r="M37" i="14"/>
  <c r="N37" i="14"/>
  <c r="O37" i="14"/>
  <c r="P37" i="14"/>
  <c r="J38" i="14"/>
  <c r="K38" i="14"/>
  <c r="L38" i="14"/>
  <c r="M38" i="14"/>
  <c r="N38" i="14"/>
  <c r="O38" i="14"/>
  <c r="P38" i="14"/>
  <c r="J39" i="14"/>
  <c r="K39" i="14"/>
  <c r="L39" i="14"/>
  <c r="M39" i="14"/>
  <c r="N39" i="14"/>
  <c r="O39" i="14"/>
  <c r="P39" i="14"/>
  <c r="J40" i="14"/>
  <c r="K40" i="14"/>
  <c r="L40" i="14"/>
  <c r="M40" i="14"/>
  <c r="N40" i="14"/>
  <c r="O40" i="14"/>
  <c r="P40" i="14"/>
  <c r="J41" i="14"/>
  <c r="K41" i="14"/>
  <c r="L41" i="14"/>
  <c r="M41" i="14"/>
  <c r="N41" i="14"/>
  <c r="O41" i="14"/>
  <c r="P41" i="14"/>
  <c r="J42" i="14"/>
  <c r="K42" i="14"/>
  <c r="L42" i="14"/>
  <c r="M42" i="14"/>
  <c r="N42" i="14"/>
  <c r="O42" i="14"/>
  <c r="P42" i="14"/>
  <c r="J43" i="14"/>
  <c r="K43" i="14"/>
  <c r="L43" i="14"/>
  <c r="M43" i="14"/>
  <c r="N43" i="14"/>
  <c r="O43" i="14"/>
  <c r="P43" i="14"/>
  <c r="J44" i="14"/>
  <c r="K44" i="14"/>
  <c r="L44" i="14"/>
  <c r="M44" i="14"/>
  <c r="N44" i="14"/>
  <c r="O44" i="14"/>
  <c r="P44" i="14"/>
  <c r="J45" i="14"/>
  <c r="K45" i="14"/>
  <c r="L45" i="14"/>
  <c r="M45" i="14"/>
  <c r="N45" i="14"/>
  <c r="O45" i="14"/>
  <c r="P45" i="14"/>
  <c r="J46" i="14"/>
  <c r="K46" i="14"/>
  <c r="L46" i="14"/>
  <c r="M46" i="14"/>
  <c r="N46" i="14"/>
  <c r="O46" i="14"/>
  <c r="P46" i="14"/>
  <c r="J47" i="14"/>
  <c r="K47" i="14"/>
  <c r="L47" i="14"/>
  <c r="M47" i="14"/>
  <c r="N47" i="14"/>
  <c r="O47" i="14"/>
  <c r="P47" i="14"/>
  <c r="J48" i="14"/>
  <c r="K48" i="14"/>
  <c r="L48" i="14"/>
  <c r="M48" i="14"/>
  <c r="N48" i="14"/>
  <c r="O48" i="14"/>
  <c r="P48" i="14"/>
  <c r="J49" i="14"/>
  <c r="K49" i="14"/>
  <c r="L49" i="14"/>
  <c r="M49" i="14"/>
  <c r="N49" i="14"/>
  <c r="O49" i="14"/>
  <c r="P49" i="14"/>
  <c r="J50" i="14"/>
  <c r="K50" i="14"/>
  <c r="L50" i="14"/>
  <c r="M50" i="14"/>
  <c r="N50" i="14"/>
  <c r="O50" i="14"/>
  <c r="P50" i="14"/>
  <c r="J51" i="14"/>
  <c r="K51" i="14"/>
  <c r="L51" i="14"/>
  <c r="M51" i="14"/>
  <c r="N51" i="14"/>
  <c r="O51" i="14"/>
  <c r="P51" i="14"/>
  <c r="J52" i="14"/>
  <c r="K52" i="14"/>
  <c r="L52" i="14"/>
  <c r="M52" i="14"/>
  <c r="N52" i="14"/>
  <c r="O52" i="14"/>
  <c r="P52" i="14"/>
  <c r="J53" i="14"/>
  <c r="K53" i="14"/>
  <c r="L53" i="14"/>
  <c r="M53" i="14"/>
  <c r="N53" i="14"/>
  <c r="O53" i="14"/>
  <c r="P53" i="14"/>
  <c r="J54" i="14"/>
  <c r="K54" i="14"/>
  <c r="L54" i="14"/>
  <c r="M54" i="14"/>
  <c r="N54" i="14"/>
  <c r="O54" i="14"/>
  <c r="P54" i="14"/>
  <c r="J55" i="14"/>
  <c r="K55" i="14"/>
  <c r="L55" i="14"/>
  <c r="M55" i="14"/>
  <c r="N55" i="14"/>
  <c r="O55" i="14"/>
  <c r="P55" i="14"/>
  <c r="J56" i="14"/>
  <c r="K56" i="14"/>
  <c r="L56" i="14"/>
  <c r="M56" i="14"/>
  <c r="N56" i="14"/>
  <c r="O56" i="14"/>
  <c r="P56" i="14"/>
  <c r="J57" i="14"/>
  <c r="K57" i="14"/>
  <c r="L57" i="14"/>
  <c r="M57" i="14"/>
  <c r="N57" i="14"/>
  <c r="O57" i="14"/>
  <c r="P57" i="14"/>
  <c r="J58" i="14"/>
  <c r="K58" i="14"/>
  <c r="L58" i="14"/>
  <c r="M58" i="14"/>
  <c r="N58" i="14"/>
  <c r="O58" i="14"/>
  <c r="P58" i="14"/>
  <c r="J59" i="14"/>
  <c r="K59" i="14"/>
  <c r="L59" i="14"/>
  <c r="M59" i="14"/>
  <c r="N59" i="14"/>
  <c r="O59" i="14"/>
  <c r="P59" i="14"/>
  <c r="J60" i="14"/>
  <c r="K60" i="14"/>
  <c r="L60" i="14"/>
  <c r="M60" i="14"/>
  <c r="N60" i="14"/>
  <c r="O60" i="14"/>
  <c r="P60" i="14"/>
  <c r="J61" i="14"/>
  <c r="K61" i="14"/>
  <c r="L61" i="14"/>
  <c r="M61" i="14"/>
  <c r="N61" i="14"/>
  <c r="O61" i="14"/>
  <c r="P61" i="14"/>
  <c r="J62" i="14"/>
  <c r="K62" i="14"/>
  <c r="L62" i="14"/>
  <c r="M62" i="14"/>
  <c r="N62" i="14"/>
  <c r="O62" i="14"/>
  <c r="P62" i="14"/>
  <c r="J63" i="14"/>
  <c r="K63" i="14"/>
  <c r="L63" i="14"/>
  <c r="M63" i="14"/>
  <c r="N63" i="14"/>
  <c r="O63" i="14"/>
  <c r="P63" i="14"/>
  <c r="J64" i="14"/>
  <c r="K64" i="14"/>
  <c r="L64" i="14"/>
  <c r="M64" i="14"/>
  <c r="N64" i="14"/>
  <c r="O64" i="14"/>
  <c r="P64" i="14"/>
  <c r="J65" i="14"/>
  <c r="K65" i="14"/>
  <c r="L65" i="14"/>
  <c r="M65" i="14"/>
  <c r="N65" i="14"/>
  <c r="O65" i="14"/>
  <c r="P65" i="14"/>
  <c r="J66" i="14"/>
  <c r="K66" i="14"/>
  <c r="L66" i="14"/>
  <c r="M66" i="14"/>
  <c r="N66" i="14"/>
  <c r="O66" i="14"/>
  <c r="P66" i="14"/>
  <c r="J67" i="14"/>
  <c r="K67" i="14"/>
  <c r="L67" i="14"/>
  <c r="M67" i="14"/>
  <c r="N67" i="14"/>
  <c r="O67" i="14"/>
  <c r="P67" i="14"/>
  <c r="J68" i="14"/>
  <c r="K68" i="14"/>
  <c r="L68" i="14"/>
  <c r="M68" i="14"/>
  <c r="N68" i="14"/>
  <c r="O68" i="14"/>
  <c r="P68" i="14"/>
  <c r="J69" i="14"/>
  <c r="K69" i="14"/>
  <c r="L69" i="14"/>
  <c r="M69" i="14"/>
  <c r="N69" i="14"/>
  <c r="O69" i="14"/>
  <c r="P69" i="14"/>
  <c r="J70" i="14"/>
  <c r="K70" i="14"/>
  <c r="L70" i="14"/>
  <c r="M70" i="14"/>
  <c r="N70" i="14"/>
  <c r="O70" i="14"/>
  <c r="P70" i="14"/>
  <c r="J71" i="14"/>
  <c r="K71" i="14"/>
  <c r="L71" i="14"/>
  <c r="M71" i="14"/>
  <c r="N71" i="14"/>
  <c r="O71" i="14"/>
  <c r="P71" i="14"/>
  <c r="J72" i="14"/>
  <c r="K72" i="14"/>
  <c r="L72" i="14"/>
  <c r="M72" i="14"/>
  <c r="N72" i="14"/>
  <c r="O72" i="14"/>
  <c r="P72" i="14"/>
  <c r="J73" i="14"/>
  <c r="K73" i="14"/>
  <c r="L73" i="14"/>
  <c r="M73" i="14"/>
  <c r="N73" i="14"/>
  <c r="O73" i="14"/>
  <c r="P73" i="14"/>
  <c r="J74" i="14"/>
  <c r="K74" i="14"/>
  <c r="L74" i="14"/>
  <c r="M74" i="14"/>
  <c r="N74" i="14"/>
  <c r="O74" i="14"/>
  <c r="P74" i="14"/>
  <c r="J75" i="14"/>
  <c r="K75" i="14"/>
  <c r="L75" i="14"/>
  <c r="M75" i="14"/>
  <c r="N75" i="14"/>
  <c r="O75" i="14"/>
  <c r="P75" i="14"/>
  <c r="J76" i="14"/>
  <c r="K76" i="14"/>
  <c r="L76" i="14"/>
  <c r="M76" i="14"/>
  <c r="N76" i="14"/>
  <c r="O76" i="14"/>
  <c r="P76" i="14"/>
  <c r="J77" i="14"/>
  <c r="K77" i="14"/>
  <c r="L77" i="14"/>
  <c r="M77" i="14"/>
  <c r="N77" i="14"/>
  <c r="O77" i="14"/>
  <c r="P77" i="14"/>
  <c r="J78" i="14"/>
  <c r="K78" i="14"/>
  <c r="L78" i="14"/>
  <c r="M78" i="14"/>
  <c r="N78" i="14"/>
  <c r="O78" i="14"/>
  <c r="P78" i="14"/>
  <c r="J79" i="14"/>
  <c r="K79" i="14"/>
  <c r="L79" i="14"/>
  <c r="M79" i="14"/>
  <c r="N79" i="14"/>
  <c r="O79" i="14"/>
  <c r="P79" i="14"/>
  <c r="J80" i="14"/>
  <c r="K80" i="14"/>
  <c r="L80" i="14"/>
  <c r="M80" i="14"/>
  <c r="N80" i="14"/>
  <c r="O80" i="14"/>
  <c r="P80" i="14"/>
  <c r="J81" i="14"/>
  <c r="K81" i="14"/>
  <c r="L81" i="14"/>
  <c r="M81" i="14"/>
  <c r="N81" i="14"/>
  <c r="O81" i="14"/>
  <c r="P81" i="14"/>
  <c r="J82" i="14"/>
  <c r="K82" i="14"/>
  <c r="L82" i="14"/>
  <c r="M82" i="14"/>
  <c r="N82" i="14"/>
  <c r="O82" i="14"/>
  <c r="P82" i="14"/>
  <c r="J83" i="14"/>
  <c r="K83" i="14"/>
  <c r="L83" i="14"/>
  <c r="M83" i="14"/>
  <c r="N83" i="14"/>
  <c r="O83" i="14"/>
  <c r="P83" i="14"/>
  <c r="J84" i="14"/>
  <c r="K84" i="14"/>
  <c r="L84" i="14"/>
  <c r="M84" i="14"/>
  <c r="N84" i="14"/>
  <c r="O84" i="14"/>
  <c r="P84" i="14"/>
  <c r="J85" i="14"/>
  <c r="K85" i="14"/>
  <c r="L85" i="14"/>
  <c r="M85" i="14"/>
  <c r="N85" i="14"/>
  <c r="O85" i="14"/>
  <c r="P85" i="14"/>
  <c r="J86" i="14"/>
  <c r="K86" i="14"/>
  <c r="L86" i="14"/>
  <c r="M86" i="14"/>
  <c r="N86" i="14"/>
  <c r="O86" i="14"/>
  <c r="P86" i="14"/>
  <c r="J87" i="14"/>
  <c r="K87" i="14"/>
  <c r="L87" i="14"/>
  <c r="M87" i="14"/>
  <c r="N87" i="14"/>
  <c r="O87" i="14"/>
  <c r="P87" i="14"/>
  <c r="J88" i="14"/>
  <c r="K88" i="14"/>
  <c r="L88" i="14"/>
  <c r="M88" i="14"/>
  <c r="N88" i="14"/>
  <c r="O88" i="14"/>
  <c r="P88" i="14"/>
  <c r="J89" i="14"/>
  <c r="K89" i="14"/>
  <c r="L89" i="14"/>
  <c r="M89" i="14"/>
  <c r="N89" i="14"/>
  <c r="O89" i="14"/>
  <c r="P89" i="14"/>
  <c r="J90" i="14"/>
  <c r="K90" i="14"/>
  <c r="L90" i="14"/>
  <c r="M90" i="14"/>
  <c r="N90" i="14"/>
  <c r="O90" i="14"/>
  <c r="P90" i="14"/>
  <c r="J91" i="14"/>
  <c r="K91" i="14"/>
  <c r="L91" i="14"/>
  <c r="M91" i="14"/>
  <c r="N91" i="14"/>
  <c r="O91" i="14"/>
  <c r="P91" i="14"/>
  <c r="J92" i="14"/>
  <c r="K92" i="14"/>
  <c r="L92" i="14"/>
  <c r="M92" i="14"/>
  <c r="N92" i="14"/>
  <c r="O92" i="14"/>
  <c r="P92" i="14"/>
  <c r="J93" i="14"/>
  <c r="K93" i="14"/>
  <c r="L93" i="14"/>
  <c r="M93" i="14"/>
  <c r="N93" i="14"/>
  <c r="O93" i="14"/>
  <c r="P93" i="14"/>
  <c r="J94" i="14"/>
  <c r="K94" i="14"/>
  <c r="L94" i="14"/>
  <c r="M94" i="14"/>
  <c r="N94" i="14"/>
  <c r="O94" i="14"/>
  <c r="P94" i="14"/>
  <c r="J95" i="14"/>
  <c r="K95" i="14"/>
  <c r="L95" i="14"/>
  <c r="M95" i="14"/>
  <c r="N95" i="14"/>
  <c r="O95" i="14"/>
  <c r="P95" i="14"/>
  <c r="J96" i="14"/>
  <c r="K96" i="14"/>
  <c r="L96" i="14"/>
  <c r="M96" i="14"/>
  <c r="N96" i="14"/>
  <c r="O96" i="14"/>
  <c r="P96" i="14"/>
  <c r="J97" i="14"/>
  <c r="K97" i="14"/>
  <c r="L97" i="14"/>
  <c r="M97" i="14"/>
  <c r="N97" i="14"/>
  <c r="O97" i="14"/>
  <c r="P97" i="14"/>
  <c r="J98" i="14"/>
  <c r="K98" i="14"/>
  <c r="L98" i="14"/>
  <c r="M98" i="14"/>
  <c r="N98" i="14"/>
  <c r="O98" i="14"/>
  <c r="P98" i="14"/>
  <c r="J99" i="14"/>
  <c r="K99" i="14"/>
  <c r="L99" i="14"/>
  <c r="M99" i="14"/>
  <c r="N99" i="14"/>
  <c r="O99" i="14"/>
  <c r="P99" i="14"/>
  <c r="J100" i="14"/>
  <c r="K100" i="14"/>
  <c r="L100" i="14"/>
  <c r="M100" i="14"/>
  <c r="N100" i="14"/>
  <c r="O100" i="14"/>
  <c r="P100" i="14"/>
  <c r="J101" i="14"/>
  <c r="K101" i="14"/>
  <c r="L101" i="14"/>
  <c r="M101" i="14"/>
  <c r="N101" i="14"/>
  <c r="O101" i="14"/>
  <c r="P101" i="14"/>
  <c r="J102" i="14"/>
  <c r="K102" i="14"/>
  <c r="L102" i="14"/>
  <c r="M102" i="14"/>
  <c r="N102" i="14"/>
  <c r="O102" i="14"/>
  <c r="P102" i="14"/>
  <c r="J103" i="14"/>
  <c r="K103" i="14"/>
  <c r="L103" i="14"/>
  <c r="M103" i="14"/>
  <c r="N103" i="14"/>
  <c r="O103" i="14"/>
  <c r="P103" i="14"/>
  <c r="J104" i="14"/>
  <c r="K104" i="14"/>
  <c r="L104" i="14"/>
  <c r="M104" i="14"/>
  <c r="N104" i="14"/>
  <c r="O104" i="14"/>
  <c r="P104" i="14"/>
  <c r="J105" i="14"/>
  <c r="K105" i="14"/>
  <c r="L105" i="14"/>
  <c r="M105" i="14"/>
  <c r="N105" i="14"/>
  <c r="O105" i="14"/>
  <c r="P105" i="14"/>
  <c r="J106" i="14"/>
  <c r="K106" i="14"/>
  <c r="L106" i="14"/>
  <c r="M106" i="14"/>
  <c r="N106" i="14"/>
  <c r="O106" i="14"/>
  <c r="P106" i="14"/>
  <c r="J107" i="14"/>
  <c r="K107" i="14"/>
  <c r="L107" i="14"/>
  <c r="M107" i="14"/>
  <c r="N107" i="14"/>
  <c r="O107" i="14"/>
  <c r="P107" i="14"/>
  <c r="J108" i="14"/>
  <c r="K108" i="14"/>
  <c r="L108" i="14"/>
  <c r="M108" i="14"/>
  <c r="N108" i="14"/>
  <c r="O108" i="14"/>
  <c r="P108" i="14"/>
  <c r="J109" i="14"/>
  <c r="K109" i="14"/>
  <c r="L109" i="14"/>
  <c r="M109" i="14"/>
  <c r="N109" i="14"/>
  <c r="O109" i="14"/>
  <c r="P109" i="14"/>
  <c r="J110" i="14"/>
  <c r="K110" i="14"/>
  <c r="L110" i="14"/>
  <c r="M110" i="14"/>
  <c r="N110" i="14"/>
  <c r="O110" i="14"/>
  <c r="P110" i="14"/>
  <c r="J111" i="14"/>
  <c r="K111" i="14"/>
  <c r="L111" i="14"/>
  <c r="M111" i="14"/>
  <c r="N111" i="14"/>
  <c r="O111" i="14"/>
  <c r="P111" i="14"/>
  <c r="J112" i="14"/>
  <c r="K112" i="14"/>
  <c r="L112" i="14"/>
  <c r="M112" i="14"/>
  <c r="N112" i="14"/>
  <c r="O112" i="14"/>
  <c r="P112" i="14"/>
  <c r="J113" i="14"/>
  <c r="K113" i="14"/>
  <c r="L113" i="14"/>
  <c r="M113" i="14"/>
  <c r="N113" i="14"/>
  <c r="O113" i="14"/>
  <c r="P113" i="14"/>
  <c r="J114" i="14"/>
  <c r="K114" i="14"/>
  <c r="L114" i="14"/>
  <c r="M114" i="14"/>
  <c r="N114" i="14"/>
  <c r="O114" i="14"/>
  <c r="P114" i="14"/>
  <c r="J115" i="14"/>
  <c r="K115" i="14"/>
  <c r="L115" i="14"/>
  <c r="M115" i="14"/>
  <c r="N115" i="14"/>
  <c r="O115" i="14"/>
  <c r="P115" i="14"/>
  <c r="J116" i="14"/>
  <c r="K116" i="14"/>
  <c r="L116" i="14"/>
  <c r="M116" i="14"/>
  <c r="N116" i="14"/>
  <c r="O116" i="14"/>
  <c r="P116" i="14"/>
  <c r="J117" i="14"/>
  <c r="K117" i="14"/>
  <c r="L117" i="14"/>
  <c r="M117" i="14"/>
  <c r="N117" i="14"/>
  <c r="O117" i="14"/>
  <c r="P117" i="14"/>
  <c r="J118" i="14"/>
  <c r="K118" i="14"/>
  <c r="L118" i="14"/>
  <c r="M118" i="14"/>
  <c r="N118" i="14"/>
  <c r="O118" i="14"/>
  <c r="P118" i="14"/>
  <c r="J119" i="14"/>
  <c r="K119" i="14"/>
  <c r="L119" i="14"/>
  <c r="M119" i="14"/>
  <c r="N119" i="14"/>
  <c r="O119" i="14"/>
  <c r="P119" i="14"/>
  <c r="J120" i="14"/>
  <c r="K120" i="14"/>
  <c r="L120" i="14"/>
  <c r="M120" i="14"/>
  <c r="N120" i="14"/>
  <c r="O120" i="14"/>
  <c r="P120" i="14"/>
  <c r="J121" i="14"/>
  <c r="K121" i="14"/>
  <c r="L121" i="14"/>
  <c r="M121" i="14"/>
  <c r="N121" i="14"/>
  <c r="O121" i="14"/>
  <c r="P121" i="14"/>
  <c r="J122" i="14"/>
  <c r="K122" i="14"/>
  <c r="L122" i="14"/>
  <c r="M122" i="14"/>
  <c r="N122" i="14"/>
  <c r="O122" i="14"/>
  <c r="P122" i="14"/>
  <c r="J123" i="14"/>
  <c r="K123" i="14"/>
  <c r="L123" i="14"/>
  <c r="M123" i="14"/>
  <c r="N123" i="14"/>
  <c r="O123" i="14"/>
  <c r="P123" i="14"/>
  <c r="J124" i="14"/>
  <c r="K124" i="14"/>
  <c r="L124" i="14"/>
  <c r="M124" i="14"/>
  <c r="N124" i="14"/>
  <c r="O124" i="14"/>
  <c r="P124" i="14"/>
  <c r="J125" i="14"/>
  <c r="K125" i="14"/>
  <c r="L125" i="14"/>
  <c r="M125" i="14"/>
  <c r="N125" i="14"/>
  <c r="O125" i="14"/>
  <c r="P125" i="14"/>
  <c r="J126" i="14"/>
  <c r="K126" i="14"/>
  <c r="L126" i="14"/>
  <c r="M126" i="14"/>
  <c r="N126" i="14"/>
  <c r="O126" i="14"/>
  <c r="P126" i="14"/>
  <c r="J127" i="14"/>
  <c r="K127" i="14"/>
  <c r="L127" i="14"/>
  <c r="M127" i="14"/>
  <c r="N127" i="14"/>
  <c r="O127" i="14"/>
  <c r="P127" i="14"/>
  <c r="J128" i="14"/>
  <c r="K128" i="14"/>
  <c r="L128" i="14"/>
  <c r="M128" i="14"/>
  <c r="N128" i="14"/>
  <c r="O128" i="14"/>
  <c r="P128" i="14"/>
  <c r="J129" i="14"/>
  <c r="K129" i="14"/>
  <c r="L129" i="14"/>
  <c r="M129" i="14"/>
  <c r="N129" i="14"/>
  <c r="O129" i="14"/>
  <c r="P129" i="14"/>
  <c r="J130" i="14"/>
  <c r="K130" i="14"/>
  <c r="L130" i="14"/>
  <c r="M130" i="14"/>
  <c r="N130" i="14"/>
  <c r="O130" i="14"/>
  <c r="P130" i="14"/>
  <c r="J131" i="14"/>
  <c r="K131" i="14"/>
  <c r="L131" i="14"/>
  <c r="M131" i="14"/>
  <c r="N131" i="14"/>
  <c r="O131" i="14"/>
  <c r="P131" i="14"/>
  <c r="J132" i="14"/>
  <c r="K132" i="14"/>
  <c r="L132" i="14"/>
  <c r="M132" i="14"/>
  <c r="N132" i="14"/>
  <c r="O132" i="14"/>
  <c r="P132" i="14"/>
  <c r="J133" i="14"/>
  <c r="K133" i="14"/>
  <c r="L133" i="14"/>
  <c r="M133" i="14"/>
  <c r="N133" i="14"/>
  <c r="O133" i="14"/>
  <c r="P133" i="14"/>
  <c r="J134" i="14"/>
  <c r="K134" i="14"/>
  <c r="L134" i="14"/>
  <c r="M134" i="14"/>
  <c r="N134" i="14"/>
  <c r="O134" i="14"/>
  <c r="P134" i="14"/>
  <c r="J135" i="14"/>
  <c r="K135" i="14"/>
  <c r="L135" i="14"/>
  <c r="M135" i="14"/>
  <c r="N135" i="14"/>
  <c r="O135" i="14"/>
  <c r="P135" i="14"/>
  <c r="J136" i="14"/>
  <c r="K136" i="14"/>
  <c r="L136" i="14"/>
  <c r="M136" i="14"/>
  <c r="N136" i="14"/>
  <c r="O136" i="14"/>
  <c r="P136" i="14"/>
  <c r="J137" i="14"/>
  <c r="K137" i="14"/>
  <c r="L137" i="14"/>
  <c r="M137" i="14"/>
  <c r="N137" i="14"/>
  <c r="O137" i="14"/>
  <c r="P137" i="14"/>
  <c r="J138" i="14"/>
  <c r="K138" i="14"/>
  <c r="L138" i="14"/>
  <c r="M138" i="14"/>
  <c r="N138" i="14"/>
  <c r="O138" i="14"/>
  <c r="P138" i="14"/>
  <c r="J139" i="14"/>
  <c r="K139" i="14"/>
  <c r="L139" i="14"/>
  <c r="M139" i="14"/>
  <c r="N139" i="14"/>
  <c r="O139" i="14"/>
  <c r="P139" i="14"/>
  <c r="J140" i="14"/>
  <c r="K140" i="14"/>
  <c r="L140" i="14"/>
  <c r="M140" i="14"/>
  <c r="N140" i="14"/>
  <c r="O140" i="14"/>
  <c r="P140" i="14"/>
  <c r="J141" i="14"/>
  <c r="K141" i="14"/>
  <c r="L141" i="14"/>
  <c r="M141" i="14"/>
  <c r="N141" i="14"/>
  <c r="O141" i="14"/>
  <c r="P141" i="14"/>
  <c r="J142" i="14"/>
  <c r="K142" i="14"/>
  <c r="L142" i="14"/>
  <c r="M142" i="14"/>
  <c r="N142" i="14"/>
  <c r="O142" i="14"/>
  <c r="P142" i="14"/>
  <c r="J143" i="14"/>
  <c r="K143" i="14"/>
  <c r="L143" i="14"/>
  <c r="M143" i="14"/>
  <c r="N143" i="14"/>
  <c r="O143" i="14"/>
  <c r="P143" i="14"/>
  <c r="J144" i="14"/>
  <c r="K144" i="14"/>
  <c r="L144" i="14"/>
  <c r="M144" i="14"/>
  <c r="N144" i="14"/>
  <c r="O144" i="14"/>
  <c r="P144" i="14"/>
  <c r="J145" i="14"/>
  <c r="K145" i="14"/>
  <c r="L145" i="14"/>
  <c r="M145" i="14"/>
  <c r="N145" i="14"/>
  <c r="O145" i="14"/>
  <c r="P145" i="14"/>
  <c r="J146" i="14"/>
  <c r="K146" i="14"/>
  <c r="L146" i="14"/>
  <c r="M146" i="14"/>
  <c r="N146" i="14"/>
  <c r="O146" i="14"/>
  <c r="P146" i="14"/>
  <c r="J147" i="14"/>
  <c r="K147" i="14"/>
  <c r="L147" i="14"/>
  <c r="M147" i="14"/>
  <c r="N147" i="14"/>
  <c r="O147" i="14"/>
  <c r="P147" i="14"/>
  <c r="J148" i="14"/>
  <c r="K148" i="14"/>
  <c r="L148" i="14"/>
  <c r="M148" i="14"/>
  <c r="N148" i="14"/>
  <c r="O148" i="14"/>
  <c r="P148" i="14"/>
  <c r="J149" i="14"/>
  <c r="K149" i="14"/>
  <c r="L149" i="14"/>
  <c r="M149" i="14"/>
  <c r="N149" i="14"/>
  <c r="O149" i="14"/>
  <c r="P149" i="14"/>
  <c r="J150" i="14"/>
  <c r="K150" i="14"/>
  <c r="L150" i="14"/>
  <c r="M150" i="14"/>
  <c r="N150" i="14"/>
  <c r="O150" i="14"/>
  <c r="P150" i="14"/>
  <c r="J151" i="14"/>
  <c r="K151" i="14"/>
  <c r="L151" i="14"/>
  <c r="M151" i="14"/>
  <c r="N151" i="14"/>
  <c r="O151" i="14"/>
  <c r="P151" i="14"/>
  <c r="J152" i="14"/>
  <c r="K152" i="14"/>
  <c r="L152" i="14"/>
  <c r="M152" i="14"/>
  <c r="N152" i="14"/>
  <c r="O152" i="14"/>
  <c r="P152" i="14"/>
  <c r="J153" i="14"/>
  <c r="K153" i="14"/>
  <c r="L153" i="14"/>
  <c r="M153" i="14"/>
  <c r="N153" i="14"/>
  <c r="O153" i="14"/>
  <c r="P153" i="14"/>
  <c r="J154" i="14"/>
  <c r="K154" i="14"/>
  <c r="L154" i="14"/>
  <c r="M154" i="14"/>
  <c r="N154" i="14"/>
  <c r="O154" i="14"/>
  <c r="P154" i="14"/>
  <c r="J155" i="14"/>
  <c r="K155" i="14"/>
  <c r="L155" i="14"/>
  <c r="M155" i="14"/>
  <c r="N155" i="14"/>
  <c r="O155" i="14"/>
  <c r="P155" i="14"/>
  <c r="J156" i="14"/>
  <c r="K156" i="14"/>
  <c r="L156" i="14"/>
  <c r="M156" i="14"/>
  <c r="N156" i="14"/>
  <c r="O156" i="14"/>
  <c r="P156" i="14"/>
  <c r="J157" i="14"/>
  <c r="K157" i="14"/>
  <c r="L157" i="14"/>
  <c r="M157" i="14"/>
  <c r="N157" i="14"/>
  <c r="O157" i="14"/>
  <c r="P157" i="14"/>
  <c r="J158" i="14"/>
  <c r="K158" i="14"/>
  <c r="L158" i="14"/>
  <c r="M158" i="14"/>
  <c r="N158" i="14"/>
  <c r="O158" i="14"/>
  <c r="P158" i="14"/>
  <c r="J159" i="14"/>
  <c r="K159" i="14"/>
  <c r="L159" i="14"/>
  <c r="M159" i="14"/>
  <c r="N159" i="14"/>
  <c r="O159" i="14"/>
  <c r="P159" i="14"/>
  <c r="J160" i="14"/>
  <c r="K160" i="14"/>
  <c r="L160" i="14"/>
  <c r="M160" i="14"/>
  <c r="N160" i="14"/>
  <c r="O160" i="14"/>
  <c r="P160" i="14"/>
  <c r="J161" i="14"/>
  <c r="K161" i="14"/>
  <c r="L161" i="14"/>
  <c r="M161" i="14"/>
  <c r="N161" i="14"/>
  <c r="O161" i="14"/>
  <c r="P161" i="14"/>
  <c r="J162" i="14"/>
  <c r="K162" i="14"/>
  <c r="L162" i="14"/>
  <c r="M162" i="14"/>
  <c r="N162" i="14"/>
  <c r="O162" i="14"/>
  <c r="P162" i="14"/>
  <c r="J163" i="14"/>
  <c r="K163" i="14"/>
  <c r="L163" i="14"/>
  <c r="M163" i="14"/>
  <c r="N163" i="14"/>
  <c r="O163" i="14"/>
  <c r="P163" i="14"/>
  <c r="J164" i="14"/>
  <c r="K164" i="14"/>
  <c r="L164" i="14"/>
  <c r="M164" i="14"/>
  <c r="N164" i="14"/>
  <c r="O164" i="14"/>
  <c r="P164" i="14"/>
  <c r="J165" i="14"/>
  <c r="K165" i="14"/>
  <c r="L165" i="14"/>
  <c r="M165" i="14"/>
  <c r="N165" i="14"/>
  <c r="O165" i="14"/>
  <c r="P165" i="14"/>
  <c r="J166" i="14"/>
  <c r="K166" i="14"/>
  <c r="L166" i="14"/>
  <c r="M166" i="14"/>
  <c r="N166" i="14"/>
  <c r="O166" i="14"/>
  <c r="P166" i="14"/>
  <c r="J167" i="14"/>
  <c r="K167" i="14"/>
  <c r="L167" i="14"/>
  <c r="M167" i="14"/>
  <c r="N167" i="14"/>
  <c r="O167" i="14"/>
  <c r="P167" i="14"/>
  <c r="J168" i="14"/>
  <c r="K168" i="14"/>
  <c r="L168" i="14"/>
  <c r="M168" i="14"/>
  <c r="N168" i="14"/>
  <c r="O168" i="14"/>
  <c r="P168" i="14"/>
  <c r="J169" i="14"/>
  <c r="K169" i="14"/>
  <c r="L169" i="14"/>
  <c r="M169" i="14"/>
  <c r="N169" i="14"/>
  <c r="O169" i="14"/>
  <c r="P169" i="14"/>
  <c r="J170" i="14"/>
  <c r="K170" i="14"/>
  <c r="L170" i="14"/>
  <c r="M170" i="14"/>
  <c r="N170" i="14"/>
  <c r="O170" i="14"/>
  <c r="P170" i="14"/>
  <c r="J171" i="14"/>
  <c r="K171" i="14"/>
  <c r="L171" i="14"/>
  <c r="M171" i="14"/>
  <c r="N171" i="14"/>
  <c r="O171" i="14"/>
  <c r="P171" i="14"/>
  <c r="J172" i="14"/>
  <c r="K172" i="14"/>
  <c r="L172" i="14"/>
  <c r="M172" i="14"/>
  <c r="N172" i="14"/>
  <c r="O172" i="14"/>
  <c r="P172" i="14"/>
  <c r="J173" i="14"/>
  <c r="K173" i="14"/>
  <c r="L173" i="14"/>
  <c r="M173" i="14"/>
  <c r="N173" i="14"/>
  <c r="O173" i="14"/>
  <c r="P173" i="14"/>
  <c r="J174" i="14"/>
  <c r="K174" i="14"/>
  <c r="L174" i="14"/>
  <c r="M174" i="14"/>
  <c r="N174" i="14"/>
  <c r="O174" i="14"/>
  <c r="P174" i="14"/>
  <c r="J175" i="14"/>
  <c r="K175" i="14"/>
  <c r="L175" i="14"/>
  <c r="M175" i="14"/>
  <c r="N175" i="14"/>
  <c r="O175" i="14"/>
  <c r="P175" i="14"/>
  <c r="J176" i="14"/>
  <c r="K176" i="14"/>
  <c r="L176" i="14"/>
  <c r="M176" i="14"/>
  <c r="N176" i="14"/>
  <c r="O176" i="14"/>
  <c r="P176" i="14"/>
  <c r="J177" i="14"/>
  <c r="K177" i="14"/>
  <c r="L177" i="14"/>
  <c r="M177" i="14"/>
  <c r="N177" i="14"/>
  <c r="O177" i="14"/>
  <c r="P177" i="14"/>
  <c r="J178" i="14"/>
  <c r="K178" i="14"/>
  <c r="L178" i="14"/>
  <c r="M178" i="14"/>
  <c r="N178" i="14"/>
  <c r="O178" i="14"/>
  <c r="P178" i="14"/>
  <c r="J179" i="14"/>
  <c r="K179" i="14"/>
  <c r="L179" i="14"/>
  <c r="M179" i="14"/>
  <c r="N179" i="14"/>
  <c r="O179" i="14"/>
  <c r="P179" i="14"/>
  <c r="J180" i="14"/>
  <c r="K180" i="14"/>
  <c r="L180" i="14"/>
  <c r="M180" i="14"/>
  <c r="N180" i="14"/>
  <c r="O180" i="14"/>
  <c r="P180" i="14"/>
  <c r="J181" i="14"/>
  <c r="K181" i="14"/>
  <c r="L181" i="14"/>
  <c r="M181" i="14"/>
  <c r="N181" i="14"/>
  <c r="O181" i="14"/>
  <c r="P181" i="14"/>
  <c r="J182" i="14"/>
  <c r="K182" i="14"/>
  <c r="L182" i="14"/>
  <c r="M182" i="14"/>
  <c r="N182" i="14"/>
  <c r="O182" i="14"/>
  <c r="P182" i="14"/>
  <c r="J183" i="14"/>
  <c r="K183" i="14"/>
  <c r="L183" i="14"/>
  <c r="M183" i="14"/>
  <c r="N183" i="14"/>
  <c r="O183" i="14"/>
  <c r="P183" i="14"/>
  <c r="J184" i="14"/>
  <c r="K184" i="14"/>
  <c r="L184" i="14"/>
  <c r="M184" i="14"/>
  <c r="N184" i="14"/>
  <c r="O184" i="14"/>
  <c r="P184" i="14"/>
  <c r="J185" i="14"/>
  <c r="K185" i="14"/>
  <c r="L185" i="14"/>
  <c r="M185" i="14"/>
  <c r="N185" i="14"/>
  <c r="O185" i="14"/>
  <c r="P185" i="14"/>
  <c r="J186" i="14"/>
  <c r="K186" i="14"/>
  <c r="L186" i="14"/>
  <c r="M186" i="14"/>
  <c r="N186" i="14"/>
  <c r="O186" i="14"/>
  <c r="P186" i="14"/>
  <c r="J187" i="14"/>
  <c r="K187" i="14"/>
  <c r="L187" i="14"/>
  <c r="M187" i="14"/>
  <c r="N187" i="14"/>
  <c r="O187" i="14"/>
  <c r="P187" i="14"/>
  <c r="J188" i="14"/>
  <c r="K188" i="14"/>
  <c r="L188" i="14"/>
  <c r="M188" i="14"/>
  <c r="N188" i="14"/>
  <c r="O188" i="14"/>
  <c r="P188" i="14"/>
  <c r="J189" i="14"/>
  <c r="K189" i="14"/>
  <c r="L189" i="14"/>
  <c r="M189" i="14"/>
  <c r="N189" i="14"/>
  <c r="O189" i="14"/>
  <c r="P189" i="14"/>
  <c r="J190" i="14"/>
  <c r="K190" i="14"/>
  <c r="L190" i="14"/>
  <c r="M190" i="14"/>
  <c r="N190" i="14"/>
  <c r="O190" i="14"/>
  <c r="P190" i="14"/>
  <c r="J191" i="14"/>
  <c r="K191" i="14"/>
  <c r="L191" i="14"/>
  <c r="M191" i="14"/>
  <c r="N191" i="14"/>
  <c r="O191" i="14"/>
  <c r="P191" i="14"/>
  <c r="J192" i="14"/>
  <c r="K192" i="14"/>
  <c r="L192" i="14"/>
  <c r="M192" i="14"/>
  <c r="N192" i="14"/>
  <c r="O192" i="14"/>
  <c r="P192" i="14"/>
  <c r="J193" i="14"/>
  <c r="K193" i="14"/>
  <c r="L193" i="14"/>
  <c r="M193" i="14"/>
  <c r="N193" i="14"/>
  <c r="O193" i="14"/>
  <c r="P193" i="14"/>
  <c r="J194" i="14"/>
  <c r="K194" i="14"/>
  <c r="L194" i="14"/>
  <c r="M194" i="14"/>
  <c r="N194" i="14"/>
  <c r="O194" i="14"/>
  <c r="P194" i="14"/>
  <c r="J195" i="14"/>
  <c r="K195" i="14"/>
  <c r="L195" i="14"/>
  <c r="M195" i="14"/>
  <c r="N195" i="14"/>
  <c r="O195" i="14"/>
  <c r="P195" i="14"/>
  <c r="J196" i="14"/>
  <c r="K196" i="14"/>
  <c r="L196" i="14"/>
  <c r="M196" i="14"/>
  <c r="N196" i="14"/>
  <c r="O196" i="14"/>
  <c r="P196" i="14"/>
  <c r="J197" i="14"/>
  <c r="K197" i="14"/>
  <c r="L197" i="14"/>
  <c r="M197" i="14"/>
  <c r="N197" i="14"/>
  <c r="O197" i="14"/>
  <c r="P197" i="14"/>
  <c r="J198" i="14"/>
  <c r="K198" i="14"/>
  <c r="L198" i="14"/>
  <c r="M198" i="14"/>
  <c r="N198" i="14"/>
  <c r="O198" i="14"/>
  <c r="P198" i="14"/>
  <c r="J199" i="14"/>
  <c r="K199" i="14"/>
  <c r="L199" i="14"/>
  <c r="M199" i="14"/>
  <c r="N199" i="14"/>
  <c r="O199" i="14"/>
  <c r="P199" i="14"/>
  <c r="J200" i="14"/>
  <c r="K200" i="14"/>
  <c r="L200" i="14"/>
  <c r="M200" i="14"/>
  <c r="N200" i="14"/>
  <c r="O200" i="14"/>
  <c r="P200" i="14"/>
  <c r="J201" i="14"/>
  <c r="K201" i="14"/>
  <c r="L201" i="14"/>
  <c r="M201" i="14"/>
  <c r="N201" i="14"/>
  <c r="O201" i="14"/>
  <c r="P201" i="14"/>
  <c r="J202" i="14"/>
  <c r="K202" i="14"/>
  <c r="L202" i="14"/>
  <c r="M202" i="14"/>
  <c r="N202" i="14"/>
  <c r="O202" i="14"/>
  <c r="P202" i="14"/>
  <c r="J203" i="14"/>
  <c r="K203" i="14"/>
  <c r="L203" i="14"/>
  <c r="M203" i="14"/>
  <c r="N203" i="14"/>
  <c r="O203" i="14"/>
  <c r="P203" i="14"/>
  <c r="J204" i="14"/>
  <c r="K204" i="14"/>
  <c r="L204" i="14"/>
  <c r="M204" i="14"/>
  <c r="N204" i="14"/>
  <c r="O204" i="14"/>
  <c r="P204" i="14"/>
  <c r="J205" i="14"/>
  <c r="K205" i="14"/>
  <c r="L205" i="14"/>
  <c r="M205" i="14"/>
  <c r="N205" i="14"/>
  <c r="O205" i="14"/>
  <c r="P205" i="14"/>
  <c r="J206" i="14"/>
  <c r="K206" i="14"/>
  <c r="L206" i="14"/>
  <c r="M206" i="14"/>
  <c r="N206" i="14"/>
  <c r="O206" i="14"/>
  <c r="P206" i="14"/>
  <c r="J207" i="14"/>
  <c r="K207" i="14"/>
  <c r="L207" i="14"/>
  <c r="M207" i="14"/>
  <c r="N207" i="14"/>
  <c r="O207" i="14"/>
  <c r="P207" i="14"/>
  <c r="J208" i="14"/>
  <c r="K208" i="14"/>
  <c r="L208" i="14"/>
  <c r="M208" i="14"/>
  <c r="N208" i="14"/>
  <c r="O208" i="14"/>
  <c r="P208" i="14"/>
  <c r="J209" i="14"/>
  <c r="K209" i="14"/>
  <c r="L209" i="14"/>
  <c r="M209" i="14"/>
  <c r="N209" i="14"/>
  <c r="O209" i="14"/>
  <c r="P209" i="14"/>
  <c r="J210" i="14"/>
  <c r="K210" i="14"/>
  <c r="L210" i="14"/>
  <c r="M210" i="14"/>
  <c r="N210" i="14"/>
  <c r="O210" i="14"/>
  <c r="P210" i="14"/>
  <c r="J211" i="14"/>
  <c r="K211" i="14"/>
  <c r="L211" i="14"/>
  <c r="M211" i="14"/>
  <c r="N211" i="14"/>
  <c r="O211" i="14"/>
  <c r="P211" i="14"/>
  <c r="J212" i="14"/>
  <c r="K212" i="14"/>
  <c r="L212" i="14"/>
  <c r="M212" i="14"/>
  <c r="N212" i="14"/>
  <c r="O212" i="14"/>
  <c r="P212" i="14"/>
  <c r="J213" i="14"/>
  <c r="K213" i="14"/>
  <c r="L213" i="14"/>
  <c r="M213" i="14"/>
  <c r="N213" i="14"/>
  <c r="O213" i="14"/>
  <c r="P213" i="14"/>
  <c r="J214" i="14"/>
  <c r="K214" i="14"/>
  <c r="L214" i="14"/>
  <c r="M214" i="14"/>
  <c r="N214" i="14"/>
  <c r="O214" i="14"/>
  <c r="P214" i="14"/>
  <c r="J215" i="14"/>
  <c r="K215" i="14"/>
  <c r="L215" i="14"/>
  <c r="M215" i="14"/>
  <c r="N215" i="14"/>
  <c r="O215" i="14"/>
  <c r="P215" i="14"/>
  <c r="J216" i="14"/>
  <c r="K216" i="14"/>
  <c r="L216" i="14"/>
  <c r="M216" i="14"/>
  <c r="N216" i="14"/>
  <c r="O216" i="14"/>
  <c r="P216" i="14"/>
  <c r="J217" i="14"/>
  <c r="K217" i="14"/>
  <c r="L217" i="14"/>
  <c r="M217" i="14"/>
  <c r="N217" i="14"/>
  <c r="O217" i="14"/>
  <c r="P217" i="14"/>
  <c r="J218" i="14"/>
  <c r="K218" i="14"/>
  <c r="L218" i="14"/>
  <c r="M218" i="14"/>
  <c r="N218" i="14"/>
  <c r="O218" i="14"/>
  <c r="P218" i="14"/>
  <c r="J219" i="14"/>
  <c r="K219" i="14"/>
  <c r="L219" i="14"/>
  <c r="M219" i="14"/>
  <c r="N219" i="14"/>
  <c r="O219" i="14"/>
  <c r="P219" i="14"/>
  <c r="J220" i="14"/>
  <c r="K220" i="14"/>
  <c r="L220" i="14"/>
  <c r="M220" i="14"/>
  <c r="N220" i="14"/>
  <c r="O220" i="14"/>
  <c r="P220" i="14"/>
  <c r="J221" i="14"/>
  <c r="K221" i="14"/>
  <c r="L221" i="14"/>
  <c r="M221" i="14"/>
  <c r="N221" i="14"/>
  <c r="O221" i="14"/>
  <c r="P221" i="14"/>
  <c r="J222" i="14"/>
  <c r="K222" i="14"/>
  <c r="L222" i="14"/>
  <c r="M222" i="14"/>
  <c r="N222" i="14"/>
  <c r="O222" i="14"/>
  <c r="P222" i="14"/>
  <c r="J223" i="14"/>
  <c r="K223" i="14"/>
  <c r="L223" i="14"/>
  <c r="M223" i="14"/>
  <c r="N223" i="14"/>
  <c r="O223" i="14"/>
  <c r="P223" i="14"/>
  <c r="J224" i="14"/>
  <c r="K224" i="14"/>
  <c r="L224" i="14"/>
  <c r="M224" i="14"/>
  <c r="N224" i="14"/>
  <c r="O224" i="14"/>
  <c r="P224" i="14"/>
  <c r="J225" i="14"/>
  <c r="K225" i="14"/>
  <c r="L225" i="14"/>
  <c r="M225" i="14"/>
  <c r="N225" i="14"/>
  <c r="O225" i="14"/>
  <c r="P225" i="14"/>
  <c r="J226" i="14"/>
  <c r="K226" i="14"/>
  <c r="L226" i="14"/>
  <c r="M226" i="14"/>
  <c r="N226" i="14"/>
  <c r="O226" i="14"/>
  <c r="P226" i="14"/>
  <c r="J227" i="14"/>
  <c r="K227" i="14"/>
  <c r="L227" i="14"/>
  <c r="M227" i="14"/>
  <c r="N227" i="14"/>
  <c r="O227" i="14"/>
  <c r="P227" i="14"/>
  <c r="J228" i="14"/>
  <c r="K228" i="14"/>
  <c r="L228" i="14"/>
  <c r="M228" i="14"/>
  <c r="N228" i="14"/>
  <c r="O228" i="14"/>
  <c r="P228" i="14"/>
  <c r="J229" i="14"/>
  <c r="K229" i="14"/>
  <c r="L229" i="14"/>
  <c r="M229" i="14"/>
  <c r="N229" i="14"/>
  <c r="O229" i="14"/>
  <c r="P229" i="14"/>
  <c r="J230" i="14"/>
  <c r="K230" i="14"/>
  <c r="L230" i="14"/>
  <c r="M230" i="14"/>
  <c r="N230" i="14"/>
  <c r="O230" i="14"/>
  <c r="P230" i="14"/>
  <c r="J231" i="14"/>
  <c r="K231" i="14"/>
  <c r="L231" i="14"/>
  <c r="M231" i="14"/>
  <c r="N231" i="14"/>
  <c r="O231" i="14"/>
  <c r="P231" i="14"/>
  <c r="J232" i="14"/>
  <c r="K232" i="14"/>
  <c r="L232" i="14"/>
  <c r="M232" i="14"/>
  <c r="N232" i="14"/>
  <c r="O232" i="14"/>
  <c r="P232" i="14"/>
  <c r="J233" i="14"/>
  <c r="K233" i="14"/>
  <c r="L233" i="14"/>
  <c r="M233" i="14"/>
  <c r="N233" i="14"/>
  <c r="O233" i="14"/>
  <c r="P233" i="14"/>
  <c r="J234" i="14"/>
  <c r="K234" i="14"/>
  <c r="L234" i="14"/>
  <c r="M234" i="14"/>
  <c r="N234" i="14"/>
  <c r="O234" i="14"/>
  <c r="P234" i="14"/>
  <c r="J235" i="14"/>
  <c r="K235" i="14"/>
  <c r="L235" i="14"/>
  <c r="M235" i="14"/>
  <c r="N235" i="14"/>
  <c r="O235" i="14"/>
  <c r="P235" i="14"/>
  <c r="J236" i="14"/>
  <c r="K236" i="14"/>
  <c r="L236" i="14"/>
  <c r="M236" i="14"/>
  <c r="N236" i="14"/>
  <c r="O236" i="14"/>
  <c r="P236" i="14"/>
  <c r="J237" i="14"/>
  <c r="K237" i="14"/>
  <c r="L237" i="14"/>
  <c r="M237" i="14"/>
  <c r="N237" i="14"/>
  <c r="O237" i="14"/>
  <c r="P237" i="14"/>
  <c r="J238" i="14"/>
  <c r="K238" i="14"/>
  <c r="L238" i="14"/>
  <c r="M238" i="14"/>
  <c r="N238" i="14"/>
  <c r="O238" i="14"/>
  <c r="P238" i="14"/>
  <c r="J239" i="14"/>
  <c r="K239" i="14"/>
  <c r="L239" i="14"/>
  <c r="M239" i="14"/>
  <c r="N239" i="14"/>
  <c r="O239" i="14"/>
  <c r="P239" i="14"/>
  <c r="J240" i="14"/>
  <c r="K240" i="14"/>
  <c r="L240" i="14"/>
  <c r="M240" i="14"/>
  <c r="N240" i="14"/>
  <c r="O240" i="14"/>
  <c r="P240" i="14"/>
  <c r="J241" i="14"/>
  <c r="K241" i="14"/>
  <c r="L241" i="14"/>
  <c r="M241" i="14"/>
  <c r="N241" i="14"/>
  <c r="O241" i="14"/>
  <c r="P241" i="14"/>
  <c r="J242" i="14"/>
  <c r="K242" i="14"/>
  <c r="L242" i="14"/>
  <c r="M242" i="14"/>
  <c r="N242" i="14"/>
  <c r="O242" i="14"/>
  <c r="P242" i="14"/>
  <c r="J243" i="14"/>
  <c r="K243" i="14"/>
  <c r="L243" i="14"/>
  <c r="M243" i="14"/>
  <c r="N243" i="14"/>
  <c r="O243" i="14"/>
  <c r="P243" i="14"/>
  <c r="J244" i="14"/>
  <c r="K244" i="14"/>
  <c r="L244" i="14"/>
  <c r="M244" i="14"/>
  <c r="N244" i="14"/>
  <c r="O244" i="14"/>
  <c r="P244" i="14"/>
  <c r="J245" i="14"/>
  <c r="K245" i="14"/>
  <c r="L245" i="14"/>
  <c r="M245" i="14"/>
  <c r="N245" i="14"/>
  <c r="O245" i="14"/>
  <c r="P245" i="14"/>
  <c r="J246" i="14"/>
  <c r="K246" i="14"/>
  <c r="L246" i="14"/>
  <c r="M246" i="14"/>
  <c r="N246" i="14"/>
  <c r="O246" i="14"/>
  <c r="P246" i="14"/>
  <c r="J247" i="14"/>
  <c r="K247" i="14"/>
  <c r="L247" i="14"/>
  <c r="M247" i="14"/>
  <c r="N247" i="14"/>
  <c r="O247" i="14"/>
  <c r="P247" i="14"/>
  <c r="J248" i="14"/>
  <c r="K248" i="14"/>
  <c r="L248" i="14"/>
  <c r="M248" i="14"/>
  <c r="N248" i="14"/>
  <c r="O248" i="14"/>
  <c r="P248" i="14"/>
  <c r="J249" i="14"/>
  <c r="K249" i="14"/>
  <c r="L249" i="14"/>
  <c r="M249" i="14"/>
  <c r="N249" i="14"/>
  <c r="O249" i="14"/>
  <c r="P249" i="14"/>
  <c r="J250" i="14"/>
  <c r="K250" i="14"/>
  <c r="L250" i="14"/>
  <c r="M250" i="14"/>
  <c r="N250" i="14"/>
  <c r="O250" i="14"/>
  <c r="P250" i="14"/>
  <c r="J251" i="14"/>
  <c r="K251" i="14"/>
  <c r="L251" i="14"/>
  <c r="M251" i="14"/>
  <c r="N251" i="14"/>
  <c r="O251" i="14"/>
  <c r="P251" i="14"/>
  <c r="J252" i="14"/>
  <c r="K252" i="14"/>
  <c r="L252" i="14"/>
  <c r="M252" i="14"/>
  <c r="N252" i="14"/>
  <c r="O252" i="14"/>
  <c r="P252" i="14"/>
  <c r="J253" i="14"/>
  <c r="K253" i="14"/>
  <c r="L253" i="14"/>
  <c r="M253" i="14"/>
  <c r="N253" i="14"/>
  <c r="O253" i="14"/>
  <c r="P253" i="14"/>
  <c r="J254" i="14"/>
  <c r="K254" i="14"/>
  <c r="L254" i="14"/>
  <c r="M254" i="14"/>
  <c r="N254" i="14"/>
  <c r="O254" i="14"/>
  <c r="P254" i="14"/>
  <c r="J255" i="14"/>
  <c r="K255" i="14"/>
  <c r="L255" i="14"/>
  <c r="M255" i="14"/>
  <c r="N255" i="14"/>
  <c r="O255" i="14"/>
  <c r="P255" i="14"/>
  <c r="J256" i="14"/>
  <c r="K256" i="14"/>
  <c r="L256" i="14"/>
  <c r="M256" i="14"/>
  <c r="N256" i="14"/>
  <c r="O256" i="14"/>
  <c r="P256" i="14"/>
  <c r="J257" i="14"/>
  <c r="K257" i="14"/>
  <c r="L257" i="14"/>
  <c r="M257" i="14"/>
  <c r="N257" i="14"/>
  <c r="O257" i="14"/>
  <c r="P257" i="14"/>
  <c r="J258" i="14"/>
  <c r="K258" i="14"/>
  <c r="L258" i="14"/>
  <c r="M258" i="14"/>
  <c r="N258" i="14"/>
  <c r="O258" i="14"/>
  <c r="P258" i="14"/>
  <c r="J259" i="14"/>
  <c r="K259" i="14"/>
  <c r="L259" i="14"/>
  <c r="M259" i="14"/>
  <c r="N259" i="14"/>
  <c r="O259" i="14"/>
  <c r="P259" i="14"/>
  <c r="J260" i="14"/>
  <c r="K260" i="14"/>
  <c r="L260" i="14"/>
  <c r="M260" i="14"/>
  <c r="N260" i="14"/>
  <c r="O260" i="14"/>
  <c r="P260" i="14"/>
  <c r="J261" i="14"/>
  <c r="K261" i="14"/>
  <c r="L261" i="14"/>
  <c r="M261" i="14"/>
  <c r="N261" i="14"/>
  <c r="O261" i="14"/>
  <c r="P261" i="14"/>
  <c r="J262" i="14"/>
  <c r="K262" i="14"/>
  <c r="L262" i="14"/>
  <c r="M262" i="14"/>
  <c r="N262" i="14"/>
  <c r="O262" i="14"/>
  <c r="P262" i="14"/>
  <c r="J263" i="14"/>
  <c r="K263" i="14"/>
  <c r="L263" i="14"/>
  <c r="M263" i="14"/>
  <c r="N263" i="14"/>
  <c r="O263" i="14"/>
  <c r="P263" i="14"/>
  <c r="J264" i="14"/>
  <c r="K264" i="14"/>
  <c r="L264" i="14"/>
  <c r="M264" i="14"/>
  <c r="N264" i="14"/>
  <c r="O264" i="14"/>
  <c r="P264" i="14"/>
  <c r="J265" i="14"/>
  <c r="K265" i="14"/>
  <c r="L265" i="14"/>
  <c r="M265" i="14"/>
  <c r="N265" i="14"/>
  <c r="O265" i="14"/>
  <c r="P265" i="14"/>
  <c r="J266" i="14"/>
  <c r="K266" i="14"/>
  <c r="L266" i="14"/>
  <c r="M266" i="14"/>
  <c r="N266" i="14"/>
  <c r="O266" i="14"/>
  <c r="P266" i="14"/>
  <c r="J267" i="14"/>
  <c r="K267" i="14"/>
  <c r="L267" i="14"/>
  <c r="M267" i="14"/>
  <c r="N267" i="14"/>
  <c r="O267" i="14"/>
  <c r="P267" i="14"/>
  <c r="J268" i="14"/>
  <c r="K268" i="14"/>
  <c r="L268" i="14"/>
  <c r="M268" i="14"/>
  <c r="N268" i="14"/>
  <c r="O268" i="14"/>
  <c r="P268" i="14"/>
  <c r="J269" i="14"/>
  <c r="K269" i="14"/>
  <c r="L269" i="14"/>
  <c r="M269" i="14"/>
  <c r="N269" i="14"/>
  <c r="O269" i="14"/>
  <c r="P269" i="14"/>
  <c r="J270" i="14"/>
  <c r="K270" i="14"/>
  <c r="L270" i="14"/>
  <c r="M270" i="14"/>
  <c r="N270" i="14"/>
  <c r="O270" i="14"/>
  <c r="P270" i="14"/>
  <c r="J271" i="14"/>
  <c r="K271" i="14"/>
  <c r="L271" i="14"/>
  <c r="M271" i="14"/>
  <c r="N271" i="14"/>
  <c r="O271" i="14"/>
  <c r="P271" i="14"/>
  <c r="J272" i="14"/>
  <c r="K272" i="14"/>
  <c r="L272" i="14"/>
  <c r="M272" i="14"/>
  <c r="N272" i="14"/>
  <c r="O272" i="14"/>
  <c r="P272" i="14"/>
  <c r="J273" i="14"/>
  <c r="K273" i="14"/>
  <c r="L273" i="14"/>
  <c r="M273" i="14"/>
  <c r="N273" i="14"/>
  <c r="O273" i="14"/>
  <c r="P273" i="14"/>
  <c r="J274" i="14"/>
  <c r="K274" i="14"/>
  <c r="L274" i="14"/>
  <c r="M274" i="14"/>
  <c r="N274" i="14"/>
  <c r="O274" i="14"/>
  <c r="P274" i="14"/>
  <c r="J275" i="14"/>
  <c r="K275" i="14"/>
  <c r="L275" i="14"/>
  <c r="M275" i="14"/>
  <c r="N275" i="14"/>
  <c r="O275" i="14"/>
  <c r="P275" i="14"/>
  <c r="J276" i="14"/>
  <c r="K276" i="14"/>
  <c r="L276" i="14"/>
  <c r="M276" i="14"/>
  <c r="N276" i="14"/>
  <c r="O276" i="14"/>
  <c r="P276" i="14"/>
  <c r="J277" i="14"/>
  <c r="K277" i="14"/>
  <c r="L277" i="14"/>
  <c r="M277" i="14"/>
  <c r="N277" i="14"/>
  <c r="O277" i="14"/>
  <c r="P277" i="14"/>
  <c r="J278" i="14"/>
  <c r="K278" i="14"/>
  <c r="L278" i="14"/>
  <c r="M278" i="14"/>
  <c r="N278" i="14"/>
  <c r="O278" i="14"/>
  <c r="P278" i="14"/>
  <c r="J279" i="14"/>
  <c r="K279" i="14"/>
  <c r="L279" i="14"/>
  <c r="M279" i="14"/>
  <c r="N279" i="14"/>
  <c r="O279" i="14"/>
  <c r="P279" i="14"/>
  <c r="J280" i="14"/>
  <c r="K280" i="14"/>
  <c r="L280" i="14"/>
  <c r="M280" i="14"/>
  <c r="N280" i="14"/>
  <c r="O280" i="14"/>
  <c r="P280" i="14"/>
  <c r="J281" i="14"/>
  <c r="K281" i="14"/>
  <c r="L281" i="14"/>
  <c r="M281" i="14"/>
  <c r="N281" i="14"/>
  <c r="O281" i="14"/>
  <c r="P281" i="14"/>
  <c r="J282" i="14"/>
  <c r="K282" i="14"/>
  <c r="L282" i="14"/>
  <c r="M282" i="14"/>
  <c r="N282" i="14"/>
  <c r="O282" i="14"/>
  <c r="P282" i="14"/>
  <c r="J283" i="14"/>
  <c r="K283" i="14"/>
  <c r="L283" i="14"/>
  <c r="M283" i="14"/>
  <c r="N283" i="14"/>
  <c r="O283" i="14"/>
  <c r="P283" i="14"/>
  <c r="J284" i="14"/>
  <c r="K284" i="14"/>
  <c r="L284" i="14"/>
  <c r="M284" i="14"/>
  <c r="N284" i="14"/>
  <c r="O284" i="14"/>
  <c r="P284" i="14"/>
  <c r="J285" i="14"/>
  <c r="K285" i="14"/>
  <c r="L285" i="14"/>
  <c r="M285" i="14"/>
  <c r="N285" i="14"/>
  <c r="O285" i="14"/>
  <c r="P285" i="14"/>
  <c r="J286" i="14"/>
  <c r="K286" i="14"/>
  <c r="L286" i="14"/>
  <c r="M286" i="14"/>
  <c r="N286" i="14"/>
  <c r="O286" i="14"/>
  <c r="P286" i="14"/>
  <c r="J287" i="14"/>
  <c r="K287" i="14"/>
  <c r="L287" i="14"/>
  <c r="M287" i="14"/>
  <c r="N287" i="14"/>
  <c r="O287" i="14"/>
  <c r="P287" i="14"/>
  <c r="J288" i="14"/>
  <c r="K288" i="14"/>
  <c r="L288" i="14"/>
  <c r="M288" i="14"/>
  <c r="N288" i="14"/>
  <c r="O288" i="14"/>
  <c r="P288" i="14"/>
  <c r="J289" i="14"/>
  <c r="K289" i="14"/>
  <c r="L289" i="14"/>
  <c r="M289" i="14"/>
  <c r="N289" i="14"/>
  <c r="O289" i="14"/>
  <c r="P289" i="14"/>
  <c r="J290" i="14"/>
  <c r="K290" i="14"/>
  <c r="L290" i="14"/>
  <c r="M290" i="14"/>
  <c r="N290" i="14"/>
  <c r="O290" i="14"/>
  <c r="P290" i="14"/>
  <c r="J291" i="14"/>
  <c r="K291" i="14"/>
  <c r="L291" i="14"/>
  <c r="M291" i="14"/>
  <c r="N291" i="14"/>
  <c r="O291" i="14"/>
  <c r="P291" i="14"/>
  <c r="J292" i="14"/>
  <c r="K292" i="14"/>
  <c r="L292" i="14"/>
  <c r="M292" i="14"/>
  <c r="N292" i="14"/>
  <c r="O292" i="14"/>
  <c r="P292" i="14"/>
  <c r="J293" i="14"/>
  <c r="K293" i="14"/>
  <c r="L293" i="14"/>
  <c r="M293" i="14"/>
  <c r="N293" i="14"/>
  <c r="O293" i="14"/>
  <c r="P293" i="14"/>
  <c r="J294" i="14"/>
  <c r="K294" i="14"/>
  <c r="L294" i="14"/>
  <c r="M294" i="14"/>
  <c r="N294" i="14"/>
  <c r="O294" i="14"/>
  <c r="P294" i="14"/>
  <c r="J295" i="14"/>
  <c r="K295" i="14"/>
  <c r="L295" i="14"/>
  <c r="M295" i="14"/>
  <c r="N295" i="14"/>
  <c r="O295" i="14"/>
  <c r="P295" i="14"/>
  <c r="J296" i="14"/>
  <c r="K296" i="14"/>
  <c r="L296" i="14"/>
  <c r="M296" i="14"/>
  <c r="N296" i="14"/>
  <c r="O296" i="14"/>
  <c r="P296" i="14"/>
  <c r="J297" i="14"/>
  <c r="K297" i="14"/>
  <c r="L297" i="14"/>
  <c r="M297" i="14"/>
  <c r="N297" i="14"/>
  <c r="O297" i="14"/>
  <c r="P297" i="14"/>
  <c r="J298" i="14"/>
  <c r="K298" i="14"/>
  <c r="L298" i="14"/>
  <c r="M298" i="14"/>
  <c r="N298" i="14"/>
  <c r="O298" i="14"/>
  <c r="P298" i="14"/>
  <c r="J299" i="14"/>
  <c r="K299" i="14"/>
  <c r="L299" i="14"/>
  <c r="M299" i="14"/>
  <c r="N299" i="14"/>
  <c r="O299" i="14"/>
  <c r="P299" i="14"/>
  <c r="J300" i="14"/>
  <c r="K300" i="14"/>
  <c r="L300" i="14"/>
  <c r="M300" i="14"/>
  <c r="N300" i="14"/>
  <c r="O300" i="14"/>
  <c r="P300" i="14"/>
  <c r="J301" i="14"/>
  <c r="K301" i="14"/>
  <c r="L301" i="14"/>
  <c r="M301" i="14"/>
  <c r="N301" i="14"/>
  <c r="O301" i="14"/>
  <c r="P301" i="14"/>
  <c r="J302" i="14"/>
  <c r="K302" i="14"/>
  <c r="L302" i="14"/>
  <c r="M302" i="14"/>
  <c r="N302" i="14"/>
  <c r="O302" i="14"/>
  <c r="P302" i="14"/>
  <c r="J303" i="14"/>
  <c r="K303" i="14"/>
  <c r="L303" i="14"/>
  <c r="M303" i="14"/>
  <c r="N303" i="14"/>
  <c r="O303" i="14"/>
  <c r="P303" i="14"/>
  <c r="J304" i="14"/>
  <c r="K304" i="14"/>
  <c r="L304" i="14"/>
  <c r="M304" i="14"/>
  <c r="N304" i="14"/>
  <c r="O304" i="14"/>
  <c r="P304" i="14"/>
  <c r="J305" i="14"/>
  <c r="K305" i="14"/>
  <c r="L305" i="14"/>
  <c r="M305" i="14"/>
  <c r="N305" i="14"/>
  <c r="O305" i="14"/>
  <c r="P305" i="14"/>
  <c r="J306" i="14"/>
  <c r="K306" i="14"/>
  <c r="L306" i="14"/>
  <c r="M306" i="14"/>
  <c r="N306" i="14"/>
  <c r="O306" i="14"/>
  <c r="P306" i="14"/>
  <c r="J307" i="14"/>
  <c r="K307" i="14"/>
  <c r="L307" i="14"/>
  <c r="M307" i="14"/>
  <c r="N307" i="14"/>
  <c r="O307" i="14"/>
  <c r="P307" i="14"/>
  <c r="J308" i="14"/>
  <c r="K308" i="14"/>
  <c r="L308" i="14"/>
  <c r="M308" i="14"/>
  <c r="N308" i="14"/>
  <c r="O308" i="14"/>
  <c r="P308" i="14"/>
  <c r="J309" i="14"/>
  <c r="K309" i="14"/>
  <c r="L309" i="14"/>
  <c r="M309" i="14"/>
  <c r="N309" i="14"/>
  <c r="O309" i="14"/>
  <c r="P309" i="14"/>
  <c r="J310" i="14"/>
  <c r="K310" i="14"/>
  <c r="L310" i="14"/>
  <c r="M310" i="14"/>
  <c r="N310" i="14"/>
  <c r="O310" i="14"/>
  <c r="P310" i="14"/>
  <c r="J311" i="14"/>
  <c r="K311" i="14"/>
  <c r="L311" i="14"/>
  <c r="M311" i="14"/>
  <c r="N311" i="14"/>
  <c r="O311" i="14"/>
  <c r="P311" i="14"/>
  <c r="J312" i="14"/>
  <c r="K312" i="14"/>
  <c r="L312" i="14"/>
  <c r="M312" i="14"/>
  <c r="N312" i="14"/>
  <c r="O312" i="14"/>
  <c r="P312" i="14"/>
  <c r="J313" i="14"/>
  <c r="K313" i="14"/>
  <c r="L313" i="14"/>
  <c r="M313" i="14"/>
  <c r="N313" i="14"/>
  <c r="O313" i="14"/>
  <c r="P313" i="14"/>
  <c r="J314" i="14"/>
  <c r="K314" i="14"/>
  <c r="L314" i="14"/>
  <c r="M314" i="14"/>
  <c r="N314" i="14"/>
  <c r="O314" i="14"/>
  <c r="P314" i="14"/>
  <c r="J315" i="14"/>
  <c r="K315" i="14"/>
  <c r="L315" i="14"/>
  <c r="M315" i="14"/>
  <c r="N315" i="14"/>
  <c r="O315" i="14"/>
  <c r="P315" i="14"/>
  <c r="J316" i="14"/>
  <c r="K316" i="14"/>
  <c r="L316" i="14"/>
  <c r="M316" i="14"/>
  <c r="N316" i="14"/>
  <c r="O316" i="14"/>
  <c r="P316" i="14"/>
  <c r="J317" i="14"/>
  <c r="K317" i="14"/>
  <c r="L317" i="14"/>
  <c r="M317" i="14"/>
  <c r="N317" i="14"/>
  <c r="O317" i="14"/>
  <c r="P317" i="14"/>
  <c r="J318" i="14"/>
  <c r="K318" i="14"/>
  <c r="L318" i="14"/>
  <c r="M318" i="14"/>
  <c r="N318" i="14"/>
  <c r="O318" i="14"/>
  <c r="P318" i="14"/>
  <c r="J319" i="14"/>
  <c r="K319" i="14"/>
  <c r="L319" i="14"/>
  <c r="M319" i="14"/>
  <c r="N319" i="14"/>
  <c r="O319" i="14"/>
  <c r="P319" i="14"/>
  <c r="J320" i="14"/>
  <c r="K320" i="14"/>
  <c r="L320" i="14"/>
  <c r="M320" i="14"/>
  <c r="N320" i="14"/>
  <c r="O320" i="14"/>
  <c r="P320" i="14"/>
  <c r="J321" i="14"/>
  <c r="K321" i="14"/>
  <c r="L321" i="14"/>
  <c r="M321" i="14"/>
  <c r="N321" i="14"/>
  <c r="O321" i="14"/>
  <c r="P321" i="14"/>
  <c r="J322" i="14"/>
  <c r="K322" i="14"/>
  <c r="L322" i="14"/>
  <c r="M322" i="14"/>
  <c r="N322" i="14"/>
  <c r="O322" i="14"/>
  <c r="P322" i="14"/>
  <c r="J323" i="14"/>
  <c r="K323" i="14"/>
  <c r="L323" i="14"/>
  <c r="M323" i="14"/>
  <c r="N323" i="14"/>
  <c r="O323" i="14"/>
  <c r="P323" i="14"/>
  <c r="J324" i="14"/>
  <c r="K324" i="14"/>
  <c r="L324" i="14"/>
  <c r="M324" i="14"/>
  <c r="N324" i="14"/>
  <c r="O324" i="14"/>
  <c r="P324" i="14"/>
  <c r="J325" i="14"/>
  <c r="K325" i="14"/>
  <c r="L325" i="14"/>
  <c r="M325" i="14"/>
  <c r="N325" i="14"/>
  <c r="O325" i="14"/>
  <c r="P325" i="14"/>
  <c r="J326" i="14"/>
  <c r="K326" i="14"/>
  <c r="L326" i="14"/>
  <c r="M326" i="14"/>
  <c r="N326" i="14"/>
  <c r="O326" i="14"/>
  <c r="P326" i="14"/>
  <c r="J327" i="14"/>
  <c r="K327" i="14"/>
  <c r="L327" i="14"/>
  <c r="M327" i="14"/>
  <c r="N327" i="14"/>
  <c r="O327" i="14"/>
  <c r="P327" i="14"/>
  <c r="J328" i="14"/>
  <c r="K328" i="14"/>
  <c r="L328" i="14"/>
  <c r="M328" i="14"/>
  <c r="N328" i="14"/>
  <c r="O328" i="14"/>
  <c r="P328" i="14"/>
  <c r="J329" i="14"/>
  <c r="K329" i="14"/>
  <c r="L329" i="14"/>
  <c r="M329" i="14"/>
  <c r="N329" i="14"/>
  <c r="O329" i="14"/>
  <c r="P329" i="14"/>
  <c r="J330" i="14"/>
  <c r="K330" i="14"/>
  <c r="L330" i="14"/>
  <c r="M330" i="14"/>
  <c r="N330" i="14"/>
  <c r="O330" i="14"/>
  <c r="P330" i="14"/>
  <c r="J331" i="14"/>
  <c r="K331" i="14"/>
  <c r="L331" i="14"/>
  <c r="M331" i="14"/>
  <c r="N331" i="14"/>
  <c r="O331" i="14"/>
  <c r="P331" i="14"/>
  <c r="J332" i="14"/>
  <c r="K332" i="14"/>
  <c r="L332" i="14"/>
  <c r="M332" i="14"/>
  <c r="N332" i="14"/>
  <c r="O332" i="14"/>
  <c r="P332" i="14"/>
  <c r="J333" i="14"/>
  <c r="K333" i="14"/>
  <c r="L333" i="14"/>
  <c r="M333" i="14"/>
  <c r="N333" i="14"/>
  <c r="O333" i="14"/>
  <c r="P333" i="14"/>
  <c r="J334" i="14"/>
  <c r="K334" i="14"/>
  <c r="L334" i="14"/>
  <c r="M334" i="14"/>
  <c r="N334" i="14"/>
  <c r="O334" i="14"/>
  <c r="P334" i="14"/>
  <c r="J335" i="14"/>
  <c r="K335" i="14"/>
  <c r="L335" i="14"/>
  <c r="M335" i="14"/>
  <c r="N335" i="14"/>
  <c r="O335" i="14"/>
  <c r="P335" i="14"/>
  <c r="J336" i="14"/>
  <c r="K336" i="14"/>
  <c r="L336" i="14"/>
  <c r="M336" i="14"/>
  <c r="N336" i="14"/>
  <c r="O336" i="14"/>
  <c r="P336" i="14"/>
  <c r="J337" i="14"/>
  <c r="K337" i="14"/>
  <c r="L337" i="14"/>
  <c r="M337" i="14"/>
  <c r="N337" i="14"/>
  <c r="O337" i="14"/>
  <c r="P337" i="14"/>
  <c r="J338" i="14"/>
  <c r="K338" i="14"/>
  <c r="L338" i="14"/>
  <c r="M338" i="14"/>
  <c r="N338" i="14"/>
  <c r="O338" i="14"/>
  <c r="P338" i="14"/>
  <c r="J339" i="14"/>
  <c r="K339" i="14"/>
  <c r="L339" i="14"/>
  <c r="M339" i="14"/>
  <c r="N339" i="14"/>
  <c r="O339" i="14"/>
  <c r="P339" i="14"/>
  <c r="J340" i="14"/>
  <c r="K340" i="14"/>
  <c r="L340" i="14"/>
  <c r="M340" i="14"/>
  <c r="N340" i="14"/>
  <c r="O340" i="14"/>
  <c r="P340" i="14"/>
  <c r="J341" i="14"/>
  <c r="K341" i="14"/>
  <c r="L341" i="14"/>
  <c r="M341" i="14"/>
  <c r="N341" i="14"/>
  <c r="O341" i="14"/>
  <c r="P341" i="14"/>
  <c r="J342" i="14"/>
  <c r="K342" i="14"/>
  <c r="L342" i="14"/>
  <c r="M342" i="14"/>
  <c r="N342" i="14"/>
  <c r="O342" i="14"/>
  <c r="P342" i="14"/>
  <c r="J343" i="14"/>
  <c r="K343" i="14"/>
  <c r="L343" i="14"/>
  <c r="M343" i="14"/>
  <c r="N343" i="14"/>
  <c r="O343" i="14"/>
  <c r="P343" i="14"/>
  <c r="J344" i="14"/>
  <c r="K344" i="14"/>
  <c r="L344" i="14"/>
  <c r="M344" i="14"/>
  <c r="N344" i="14"/>
  <c r="O344" i="14"/>
  <c r="P344" i="14"/>
  <c r="J345" i="14"/>
  <c r="K345" i="14"/>
  <c r="L345" i="14"/>
  <c r="M345" i="14"/>
  <c r="N345" i="14"/>
  <c r="O345" i="14"/>
  <c r="P345" i="14"/>
  <c r="J346" i="14"/>
  <c r="K346" i="14"/>
  <c r="L346" i="14"/>
  <c r="M346" i="14"/>
  <c r="N346" i="14"/>
  <c r="O346" i="14"/>
  <c r="P346" i="14"/>
  <c r="J347" i="14"/>
  <c r="K347" i="14"/>
  <c r="L347" i="14"/>
  <c r="M347" i="14"/>
  <c r="N347" i="14"/>
  <c r="O347" i="14"/>
  <c r="P347" i="14"/>
  <c r="J348" i="14"/>
  <c r="K348" i="14"/>
  <c r="L348" i="14"/>
  <c r="M348" i="14"/>
  <c r="N348" i="14"/>
  <c r="O348" i="14"/>
  <c r="P348" i="14"/>
  <c r="J349" i="14"/>
  <c r="K349" i="14"/>
  <c r="L349" i="14"/>
  <c r="M349" i="14"/>
  <c r="N349" i="14"/>
  <c r="O349" i="14"/>
  <c r="P349" i="14"/>
  <c r="J350" i="14"/>
  <c r="K350" i="14"/>
  <c r="L350" i="14"/>
  <c r="M350" i="14"/>
  <c r="N350" i="14"/>
  <c r="O350" i="14"/>
  <c r="P350" i="14"/>
  <c r="J351" i="14"/>
  <c r="K351" i="14"/>
  <c r="L351" i="14"/>
  <c r="M351" i="14"/>
  <c r="N351" i="14"/>
  <c r="O351" i="14"/>
  <c r="P351" i="14"/>
  <c r="J352" i="14"/>
  <c r="K352" i="14"/>
  <c r="L352" i="14"/>
  <c r="M352" i="14"/>
  <c r="N352" i="14"/>
  <c r="O352" i="14"/>
  <c r="P352" i="14"/>
  <c r="J353" i="14"/>
  <c r="K353" i="14"/>
  <c r="L353" i="14"/>
  <c r="M353" i="14"/>
  <c r="N353" i="14"/>
  <c r="O353" i="14"/>
  <c r="P353" i="14"/>
  <c r="J354" i="14"/>
  <c r="K354" i="14"/>
  <c r="L354" i="14"/>
  <c r="M354" i="14"/>
  <c r="N354" i="14"/>
  <c r="O354" i="14"/>
  <c r="P354" i="14"/>
  <c r="J355" i="14"/>
  <c r="K355" i="14"/>
  <c r="L355" i="14"/>
  <c r="M355" i="14"/>
  <c r="N355" i="14"/>
  <c r="O355" i="14"/>
  <c r="P355" i="14"/>
  <c r="J356" i="14"/>
  <c r="K356" i="14"/>
  <c r="L356" i="14"/>
  <c r="M356" i="14"/>
  <c r="N356" i="14"/>
  <c r="O356" i="14"/>
  <c r="P356" i="14"/>
  <c r="J357" i="14"/>
  <c r="K357" i="14"/>
  <c r="L357" i="14"/>
  <c r="M357" i="14"/>
  <c r="N357" i="14"/>
  <c r="O357" i="14"/>
  <c r="P357" i="14"/>
  <c r="J358" i="14"/>
  <c r="K358" i="14"/>
  <c r="L358" i="14"/>
  <c r="M358" i="14"/>
  <c r="N358" i="14"/>
  <c r="O358" i="14"/>
  <c r="P358" i="14"/>
  <c r="J359" i="14"/>
  <c r="K359" i="14"/>
  <c r="L359" i="14"/>
  <c r="M359" i="14"/>
  <c r="N359" i="14"/>
  <c r="O359" i="14"/>
  <c r="P359" i="14"/>
  <c r="J360" i="14"/>
  <c r="K360" i="14"/>
  <c r="L360" i="14"/>
  <c r="M360" i="14"/>
  <c r="N360" i="14"/>
  <c r="O360" i="14"/>
  <c r="P360" i="14"/>
  <c r="J361" i="14"/>
  <c r="K361" i="14"/>
  <c r="L361" i="14"/>
  <c r="M361" i="14"/>
  <c r="N361" i="14"/>
  <c r="O361" i="14"/>
  <c r="P361" i="14"/>
  <c r="J362" i="14"/>
  <c r="K362" i="14"/>
  <c r="L362" i="14"/>
  <c r="M362" i="14"/>
  <c r="N362" i="14"/>
  <c r="O362" i="14"/>
  <c r="P362" i="14"/>
  <c r="J363" i="14"/>
  <c r="K363" i="14"/>
  <c r="L363" i="14"/>
  <c r="M363" i="14"/>
  <c r="N363" i="14"/>
  <c r="O363" i="14"/>
  <c r="P363" i="14"/>
  <c r="J364" i="14"/>
  <c r="K364" i="14"/>
  <c r="L364" i="14"/>
  <c r="M364" i="14"/>
  <c r="N364" i="14"/>
  <c r="O364" i="14"/>
  <c r="P364" i="14"/>
  <c r="J365" i="14"/>
  <c r="K365" i="14"/>
  <c r="L365" i="14"/>
  <c r="M365" i="14"/>
  <c r="N365" i="14"/>
  <c r="O365" i="14"/>
  <c r="P365" i="14"/>
  <c r="J366" i="14"/>
  <c r="K366" i="14"/>
  <c r="L366" i="14"/>
  <c r="M366" i="14"/>
  <c r="N366" i="14"/>
  <c r="O366" i="14"/>
  <c r="P366" i="14"/>
  <c r="J367" i="14"/>
  <c r="K367" i="14"/>
  <c r="L367" i="14"/>
  <c r="M367" i="14"/>
  <c r="N367" i="14"/>
  <c r="O367" i="14"/>
  <c r="P367" i="14"/>
  <c r="J368" i="14"/>
  <c r="K368" i="14"/>
  <c r="L368" i="14"/>
  <c r="M368" i="14"/>
  <c r="N368" i="14"/>
  <c r="O368" i="14"/>
  <c r="P368" i="14"/>
  <c r="J369" i="14"/>
  <c r="K369" i="14"/>
  <c r="L369" i="14"/>
  <c r="M369" i="14"/>
  <c r="N369" i="14"/>
  <c r="O369" i="14"/>
  <c r="P369" i="14"/>
  <c r="J370" i="14"/>
  <c r="K370" i="14"/>
  <c r="L370" i="14"/>
  <c r="M370" i="14"/>
  <c r="N370" i="14"/>
  <c r="O370" i="14"/>
  <c r="P370" i="14"/>
  <c r="J371" i="14"/>
  <c r="K371" i="14"/>
  <c r="L371" i="14"/>
  <c r="M371" i="14"/>
  <c r="N371" i="14"/>
  <c r="O371" i="14"/>
  <c r="P371" i="14"/>
  <c r="J372" i="14"/>
  <c r="K372" i="14"/>
  <c r="L372" i="14"/>
  <c r="M372" i="14"/>
  <c r="N372" i="14"/>
  <c r="O372" i="14"/>
  <c r="P372" i="14"/>
  <c r="J373" i="14"/>
  <c r="K373" i="14"/>
  <c r="L373" i="14"/>
  <c r="M373" i="14"/>
  <c r="N373" i="14"/>
  <c r="O373" i="14"/>
  <c r="P373" i="14"/>
  <c r="J374" i="14"/>
  <c r="K374" i="14"/>
  <c r="L374" i="14"/>
  <c r="M374" i="14"/>
  <c r="N374" i="14"/>
  <c r="O374" i="14"/>
  <c r="P374" i="14"/>
  <c r="J375" i="14"/>
  <c r="K375" i="14"/>
  <c r="L375" i="14"/>
  <c r="M375" i="14"/>
  <c r="N375" i="14"/>
  <c r="O375" i="14"/>
  <c r="P375" i="14"/>
  <c r="J376" i="14"/>
  <c r="K376" i="14"/>
  <c r="L376" i="14"/>
  <c r="M376" i="14"/>
  <c r="N376" i="14"/>
  <c r="O376" i="14"/>
  <c r="P376" i="14"/>
  <c r="J377" i="14"/>
  <c r="K377" i="14"/>
  <c r="L377" i="14"/>
  <c r="M377" i="14"/>
  <c r="N377" i="14"/>
  <c r="O377" i="14"/>
  <c r="P377" i="14"/>
  <c r="J378" i="14"/>
  <c r="K378" i="14"/>
  <c r="L378" i="14"/>
  <c r="M378" i="14"/>
  <c r="N378" i="14"/>
  <c r="O378" i="14"/>
  <c r="P378" i="14"/>
  <c r="J379" i="14"/>
  <c r="K379" i="14"/>
  <c r="L379" i="14"/>
  <c r="M379" i="14"/>
  <c r="N379" i="14"/>
  <c r="O379" i="14"/>
  <c r="P379" i="14"/>
  <c r="J380" i="14"/>
  <c r="K380" i="14"/>
  <c r="L380" i="14"/>
  <c r="M380" i="14"/>
  <c r="N380" i="14"/>
  <c r="O380" i="14"/>
  <c r="P380" i="14"/>
  <c r="J381" i="14"/>
  <c r="K381" i="14"/>
  <c r="L381" i="14"/>
  <c r="M381" i="14"/>
  <c r="N381" i="14"/>
  <c r="O381" i="14"/>
  <c r="P381" i="14"/>
  <c r="J382" i="14"/>
  <c r="K382" i="14"/>
  <c r="L382" i="14"/>
  <c r="M382" i="14"/>
  <c r="N382" i="14"/>
  <c r="O382" i="14"/>
  <c r="P382" i="14"/>
  <c r="J383" i="14"/>
  <c r="K383" i="14"/>
  <c r="L383" i="14"/>
  <c r="M383" i="14"/>
  <c r="N383" i="14"/>
  <c r="O383" i="14"/>
  <c r="P383" i="14"/>
  <c r="J384" i="14"/>
  <c r="K384" i="14"/>
  <c r="L384" i="14"/>
  <c r="M384" i="14"/>
  <c r="N384" i="14"/>
  <c r="O384" i="14"/>
  <c r="P384" i="14"/>
  <c r="J385" i="14"/>
  <c r="K385" i="14"/>
  <c r="L385" i="14"/>
  <c r="M385" i="14"/>
  <c r="N385" i="14"/>
  <c r="O385" i="14"/>
  <c r="P385" i="14"/>
  <c r="J386" i="14"/>
  <c r="K386" i="14"/>
  <c r="L386" i="14"/>
  <c r="M386" i="14"/>
  <c r="N386" i="14"/>
  <c r="O386" i="14"/>
  <c r="P386" i="14"/>
  <c r="J387" i="14"/>
  <c r="K387" i="14"/>
  <c r="L387" i="14"/>
  <c r="M387" i="14"/>
  <c r="N387" i="14"/>
  <c r="O387" i="14"/>
  <c r="P387" i="14"/>
  <c r="J388" i="14"/>
  <c r="K388" i="14"/>
  <c r="L388" i="14"/>
  <c r="M388" i="14"/>
  <c r="N388" i="14"/>
  <c r="O388" i="14"/>
  <c r="P388" i="14"/>
  <c r="J389" i="14"/>
  <c r="K389" i="14"/>
  <c r="L389" i="14"/>
  <c r="M389" i="14"/>
  <c r="N389" i="14"/>
  <c r="O389" i="14"/>
  <c r="P389" i="14"/>
  <c r="J390" i="14"/>
  <c r="K390" i="14"/>
  <c r="L390" i="14"/>
  <c r="M390" i="14"/>
  <c r="N390" i="14"/>
  <c r="O390" i="14"/>
  <c r="P390" i="14"/>
  <c r="J391" i="14"/>
  <c r="K391" i="14"/>
  <c r="L391" i="14"/>
  <c r="M391" i="14"/>
  <c r="N391" i="14"/>
  <c r="O391" i="14"/>
  <c r="P391" i="14"/>
  <c r="J392" i="14"/>
  <c r="K392" i="14"/>
  <c r="L392" i="14"/>
  <c r="M392" i="14"/>
  <c r="N392" i="14"/>
  <c r="O392" i="14"/>
  <c r="P392" i="14"/>
  <c r="J393" i="14"/>
  <c r="K393" i="14"/>
  <c r="L393" i="14"/>
  <c r="M393" i="14"/>
  <c r="N393" i="14"/>
  <c r="O393" i="14"/>
  <c r="P393" i="14"/>
  <c r="J394" i="14"/>
  <c r="K394" i="14"/>
  <c r="L394" i="14"/>
  <c r="M394" i="14"/>
  <c r="N394" i="14"/>
  <c r="O394" i="14"/>
  <c r="P394" i="14"/>
  <c r="J395" i="14"/>
  <c r="K395" i="14"/>
  <c r="L395" i="14"/>
  <c r="M395" i="14"/>
  <c r="N395" i="14"/>
  <c r="O395" i="14"/>
  <c r="P395" i="14"/>
  <c r="J396" i="14"/>
  <c r="K396" i="14"/>
  <c r="L396" i="14"/>
  <c r="M396" i="14"/>
  <c r="N396" i="14"/>
  <c r="O396" i="14"/>
  <c r="P396" i="14"/>
  <c r="J397" i="14"/>
  <c r="K397" i="14"/>
  <c r="L397" i="14"/>
  <c r="M397" i="14"/>
  <c r="N397" i="14"/>
  <c r="O397" i="14"/>
  <c r="P397" i="14"/>
  <c r="J398" i="14"/>
  <c r="K398" i="14"/>
  <c r="L398" i="14"/>
  <c r="M398" i="14"/>
  <c r="N398" i="14"/>
  <c r="O398" i="14"/>
  <c r="P398" i="14"/>
  <c r="J399" i="14"/>
  <c r="K399" i="14"/>
  <c r="L399" i="14"/>
  <c r="M399" i="14"/>
  <c r="N399" i="14"/>
  <c r="O399" i="14"/>
  <c r="P399" i="14"/>
  <c r="J400" i="14"/>
  <c r="K400" i="14"/>
  <c r="L400" i="14"/>
  <c r="M400" i="14"/>
  <c r="N400" i="14"/>
  <c r="O400" i="14"/>
  <c r="P400" i="14"/>
  <c r="J401" i="14"/>
  <c r="K401" i="14"/>
  <c r="L401" i="14"/>
  <c r="M401" i="14"/>
  <c r="N401" i="14"/>
  <c r="O401" i="14"/>
  <c r="P401" i="14"/>
  <c r="J402" i="14"/>
  <c r="K402" i="14"/>
  <c r="L402" i="14"/>
  <c r="M402" i="14"/>
  <c r="N402" i="14"/>
  <c r="O402" i="14"/>
  <c r="P402" i="14"/>
  <c r="J403" i="14"/>
  <c r="K403" i="14"/>
  <c r="L403" i="14"/>
  <c r="M403" i="14"/>
  <c r="N403" i="14"/>
  <c r="O403" i="14"/>
  <c r="P403" i="14"/>
  <c r="J404" i="14"/>
  <c r="K404" i="14"/>
  <c r="L404" i="14"/>
  <c r="M404" i="14"/>
  <c r="N404" i="14"/>
  <c r="O404" i="14"/>
  <c r="P404" i="14"/>
  <c r="J405" i="14"/>
  <c r="K405" i="14"/>
  <c r="L405" i="14"/>
  <c r="M405" i="14"/>
  <c r="N405" i="14"/>
  <c r="O405" i="14"/>
  <c r="P405" i="14"/>
  <c r="J406" i="14"/>
  <c r="K406" i="14"/>
  <c r="L406" i="14"/>
  <c r="M406" i="14"/>
  <c r="N406" i="14"/>
  <c r="O406" i="14"/>
  <c r="P406" i="14"/>
  <c r="J407" i="14"/>
  <c r="K407" i="14"/>
  <c r="L407" i="14"/>
  <c r="M407" i="14"/>
  <c r="N407" i="14"/>
  <c r="O407" i="14"/>
  <c r="P407" i="14"/>
  <c r="J408" i="14"/>
  <c r="K408" i="14"/>
  <c r="L408" i="14"/>
  <c r="M408" i="14"/>
  <c r="N408" i="14"/>
  <c r="O408" i="14"/>
  <c r="P408" i="14"/>
  <c r="J409" i="14"/>
  <c r="K409" i="14"/>
  <c r="L409" i="14"/>
  <c r="M409" i="14"/>
  <c r="N409" i="14"/>
  <c r="O409" i="14"/>
  <c r="P409" i="14"/>
  <c r="J410" i="14"/>
  <c r="K410" i="14"/>
  <c r="L410" i="14"/>
  <c r="M410" i="14"/>
  <c r="N410" i="14"/>
  <c r="O410" i="14"/>
  <c r="P410" i="14"/>
  <c r="J411" i="14"/>
  <c r="K411" i="14"/>
  <c r="L411" i="14"/>
  <c r="M411" i="14"/>
  <c r="N411" i="14"/>
  <c r="O411" i="14"/>
  <c r="P411" i="14"/>
  <c r="J412" i="14"/>
  <c r="K412" i="14"/>
  <c r="L412" i="14"/>
  <c r="M412" i="14"/>
  <c r="N412" i="14"/>
  <c r="O412" i="14"/>
  <c r="P412" i="14"/>
  <c r="J413" i="14"/>
  <c r="K413" i="14"/>
  <c r="L413" i="14"/>
  <c r="M413" i="14"/>
  <c r="N413" i="14"/>
  <c r="O413" i="14"/>
  <c r="P413" i="14"/>
  <c r="J414" i="14"/>
  <c r="K414" i="14"/>
  <c r="L414" i="14"/>
  <c r="M414" i="14"/>
  <c r="N414" i="14"/>
  <c r="O414" i="14"/>
  <c r="P414" i="14"/>
  <c r="J415" i="14"/>
  <c r="K415" i="14"/>
  <c r="L415" i="14"/>
  <c r="M415" i="14"/>
  <c r="N415" i="14"/>
  <c r="O415" i="14"/>
  <c r="P415" i="14"/>
  <c r="J416" i="14"/>
  <c r="K416" i="14"/>
  <c r="L416" i="14"/>
  <c r="M416" i="14"/>
  <c r="N416" i="14"/>
  <c r="O416" i="14"/>
  <c r="P416" i="14"/>
  <c r="J417" i="14"/>
  <c r="K417" i="14"/>
  <c r="L417" i="14"/>
  <c r="M417" i="14"/>
  <c r="N417" i="14"/>
  <c r="O417" i="14"/>
  <c r="P417" i="14"/>
  <c r="J418" i="14"/>
  <c r="K418" i="14"/>
  <c r="L418" i="14"/>
  <c r="M418" i="14"/>
  <c r="N418" i="14"/>
  <c r="O418" i="14"/>
  <c r="P418" i="14"/>
  <c r="J419" i="14"/>
  <c r="K419" i="14"/>
  <c r="L419" i="14"/>
  <c r="M419" i="14"/>
  <c r="N419" i="14"/>
  <c r="O419" i="14"/>
  <c r="P419" i="14"/>
  <c r="J420" i="14"/>
  <c r="K420" i="14"/>
  <c r="L420" i="14"/>
  <c r="M420" i="14"/>
  <c r="N420" i="14"/>
  <c r="O420" i="14"/>
  <c r="P420" i="14"/>
  <c r="J421" i="14"/>
  <c r="K421" i="14"/>
  <c r="L421" i="14"/>
  <c r="M421" i="14"/>
  <c r="N421" i="14"/>
  <c r="O421" i="14"/>
  <c r="P421" i="14"/>
  <c r="J422" i="14"/>
  <c r="K422" i="14"/>
  <c r="L422" i="14"/>
  <c r="M422" i="14"/>
  <c r="N422" i="14"/>
  <c r="O422" i="14"/>
  <c r="P422" i="14"/>
  <c r="J423" i="14"/>
  <c r="K423" i="14"/>
  <c r="L423" i="14"/>
  <c r="M423" i="14"/>
  <c r="N423" i="14"/>
  <c r="O423" i="14"/>
  <c r="P423" i="14"/>
  <c r="J424" i="14"/>
  <c r="K424" i="14"/>
  <c r="L424" i="14"/>
  <c r="M424" i="14"/>
  <c r="N424" i="14"/>
  <c r="O424" i="14"/>
  <c r="P424" i="14"/>
  <c r="J425" i="14"/>
  <c r="K425" i="14"/>
  <c r="L425" i="14"/>
  <c r="M425" i="14"/>
  <c r="N425" i="14"/>
  <c r="O425" i="14"/>
  <c r="P425" i="14"/>
  <c r="J426" i="14"/>
  <c r="K426" i="14"/>
  <c r="L426" i="14"/>
  <c r="M426" i="14"/>
  <c r="N426" i="14"/>
  <c r="O426" i="14"/>
  <c r="P426" i="14"/>
  <c r="J427" i="14"/>
  <c r="K427" i="14"/>
  <c r="L427" i="14"/>
  <c r="M427" i="14"/>
  <c r="N427" i="14"/>
  <c r="O427" i="14"/>
  <c r="P427" i="14"/>
  <c r="J428" i="14"/>
  <c r="K428" i="14"/>
  <c r="L428" i="14"/>
  <c r="M428" i="14"/>
  <c r="N428" i="14"/>
  <c r="O428" i="14"/>
  <c r="P428" i="14"/>
  <c r="J429" i="14"/>
  <c r="K429" i="14"/>
  <c r="L429" i="14"/>
  <c r="M429" i="14"/>
  <c r="N429" i="14"/>
  <c r="O429" i="14"/>
  <c r="P429" i="14"/>
  <c r="J430" i="14"/>
  <c r="K430" i="14"/>
  <c r="L430" i="14"/>
  <c r="M430" i="14"/>
  <c r="N430" i="14"/>
  <c r="O430" i="14"/>
  <c r="P430" i="14"/>
  <c r="J431" i="14"/>
  <c r="K431" i="14"/>
  <c r="L431" i="14"/>
  <c r="M431" i="14"/>
  <c r="N431" i="14"/>
  <c r="O431" i="14"/>
  <c r="P431" i="14"/>
  <c r="J432" i="14"/>
  <c r="K432" i="14"/>
  <c r="L432" i="14"/>
  <c r="M432" i="14"/>
  <c r="N432" i="14"/>
  <c r="O432" i="14"/>
  <c r="P432" i="14"/>
  <c r="J433" i="14"/>
  <c r="K433" i="14"/>
  <c r="L433" i="14"/>
  <c r="M433" i="14"/>
  <c r="N433" i="14"/>
  <c r="O433" i="14"/>
  <c r="P433" i="14"/>
  <c r="J434" i="14"/>
  <c r="K434" i="14"/>
  <c r="L434" i="14"/>
  <c r="M434" i="14"/>
  <c r="N434" i="14"/>
  <c r="O434" i="14"/>
  <c r="P434" i="14"/>
  <c r="J435" i="14"/>
  <c r="K435" i="14"/>
  <c r="L435" i="14"/>
  <c r="M435" i="14"/>
  <c r="N435" i="14"/>
  <c r="O435" i="14"/>
  <c r="P435" i="14"/>
  <c r="J436" i="14"/>
  <c r="K436" i="14"/>
  <c r="L436" i="14"/>
  <c r="M436" i="14"/>
  <c r="N436" i="14"/>
  <c r="O436" i="14"/>
  <c r="P436" i="14"/>
  <c r="J437" i="14"/>
  <c r="K437" i="14"/>
  <c r="L437" i="14"/>
  <c r="M437" i="14"/>
  <c r="N437" i="14"/>
  <c r="O437" i="14"/>
  <c r="P437" i="14"/>
  <c r="J438" i="14"/>
  <c r="K438" i="14"/>
  <c r="L438" i="14"/>
  <c r="M438" i="14"/>
  <c r="N438" i="14"/>
  <c r="O438" i="14"/>
  <c r="P438" i="14"/>
  <c r="J439" i="14"/>
  <c r="K439" i="14"/>
  <c r="L439" i="14"/>
  <c r="M439" i="14"/>
  <c r="N439" i="14"/>
  <c r="O439" i="14"/>
  <c r="P439" i="14"/>
  <c r="J440" i="14"/>
  <c r="K440" i="14"/>
  <c r="L440" i="14"/>
  <c r="M440" i="14"/>
  <c r="N440" i="14"/>
  <c r="O440" i="14"/>
  <c r="P440" i="14"/>
  <c r="J441" i="14"/>
  <c r="K441" i="14"/>
  <c r="L441" i="14"/>
  <c r="M441" i="14"/>
  <c r="N441" i="14"/>
  <c r="O441" i="14"/>
  <c r="P441" i="14"/>
  <c r="J442" i="14"/>
  <c r="K442" i="14"/>
  <c r="L442" i="14"/>
  <c r="M442" i="14"/>
  <c r="N442" i="14"/>
  <c r="O442" i="14"/>
  <c r="P442" i="14"/>
  <c r="J443" i="14"/>
  <c r="K443" i="14"/>
  <c r="L443" i="14"/>
  <c r="M443" i="14"/>
  <c r="N443" i="14"/>
  <c r="O443" i="14"/>
  <c r="P443" i="14"/>
  <c r="J444" i="14"/>
  <c r="K444" i="14"/>
  <c r="L444" i="14"/>
  <c r="M444" i="14"/>
  <c r="N444" i="14"/>
  <c r="O444" i="14"/>
  <c r="P444" i="14"/>
  <c r="J445" i="14"/>
  <c r="K445" i="14"/>
  <c r="L445" i="14"/>
  <c r="M445" i="14"/>
  <c r="N445" i="14"/>
  <c r="O445" i="14"/>
  <c r="P445" i="14"/>
  <c r="J446" i="14"/>
  <c r="K446" i="14"/>
  <c r="L446" i="14"/>
  <c r="M446" i="14"/>
  <c r="N446" i="14"/>
  <c r="O446" i="14"/>
  <c r="P446" i="14"/>
  <c r="J447" i="14"/>
  <c r="K447" i="14"/>
  <c r="L447" i="14"/>
  <c r="M447" i="14"/>
  <c r="N447" i="14"/>
  <c r="O447" i="14"/>
  <c r="P447" i="14"/>
  <c r="J448" i="14"/>
  <c r="K448" i="14"/>
  <c r="L448" i="14"/>
  <c r="M448" i="14"/>
  <c r="N448" i="14"/>
  <c r="O448" i="14"/>
  <c r="P448" i="14"/>
  <c r="J449" i="14"/>
  <c r="K449" i="14"/>
  <c r="L449" i="14"/>
  <c r="M449" i="14"/>
  <c r="N449" i="14"/>
  <c r="O449" i="14"/>
  <c r="P449" i="14"/>
  <c r="J450" i="14"/>
  <c r="K450" i="14"/>
  <c r="L450" i="14"/>
  <c r="M450" i="14"/>
  <c r="N450" i="14"/>
  <c r="O450" i="14"/>
  <c r="P450" i="14"/>
  <c r="J451" i="14"/>
  <c r="K451" i="14"/>
  <c r="L451" i="14"/>
  <c r="M451" i="14"/>
  <c r="N451" i="14"/>
  <c r="O451" i="14"/>
  <c r="P451" i="14"/>
  <c r="J452" i="14"/>
  <c r="K452" i="14"/>
  <c r="L452" i="14"/>
  <c r="M452" i="14"/>
  <c r="N452" i="14"/>
  <c r="O452" i="14"/>
  <c r="P452" i="14"/>
  <c r="J453" i="14"/>
  <c r="K453" i="14"/>
  <c r="L453" i="14"/>
  <c r="M453" i="14"/>
  <c r="N453" i="14"/>
  <c r="O453" i="14"/>
  <c r="P453" i="14"/>
  <c r="J454" i="14"/>
  <c r="K454" i="14"/>
  <c r="L454" i="14"/>
  <c r="M454" i="14"/>
  <c r="N454" i="14"/>
  <c r="O454" i="14"/>
  <c r="P454" i="14"/>
  <c r="J455" i="14"/>
  <c r="K455" i="14"/>
  <c r="L455" i="14"/>
  <c r="M455" i="14"/>
  <c r="N455" i="14"/>
  <c r="O455" i="14"/>
  <c r="P455" i="14"/>
  <c r="J456" i="14"/>
  <c r="K456" i="14"/>
  <c r="L456" i="14"/>
  <c r="M456" i="14"/>
  <c r="N456" i="14"/>
  <c r="O456" i="14"/>
  <c r="P456" i="14"/>
  <c r="J457" i="14"/>
  <c r="K457" i="14"/>
  <c r="L457" i="14"/>
  <c r="M457" i="14"/>
  <c r="N457" i="14"/>
  <c r="O457" i="14"/>
  <c r="P457" i="14"/>
  <c r="J458" i="14"/>
  <c r="K458" i="14"/>
  <c r="L458" i="14"/>
  <c r="M458" i="14"/>
  <c r="N458" i="14"/>
  <c r="O458" i="14"/>
  <c r="P458" i="14"/>
  <c r="J459" i="14"/>
  <c r="K459" i="14"/>
  <c r="L459" i="14"/>
  <c r="M459" i="14"/>
  <c r="N459" i="14"/>
  <c r="O459" i="14"/>
  <c r="P459" i="14"/>
  <c r="J460" i="14"/>
  <c r="K460" i="14"/>
  <c r="L460" i="14"/>
  <c r="M460" i="14"/>
  <c r="N460" i="14"/>
  <c r="O460" i="14"/>
  <c r="P460" i="14"/>
  <c r="J461" i="14"/>
  <c r="K461" i="14"/>
  <c r="L461" i="14"/>
  <c r="M461" i="14"/>
  <c r="N461" i="14"/>
  <c r="O461" i="14"/>
  <c r="P461" i="14"/>
  <c r="J462" i="14"/>
  <c r="K462" i="14"/>
  <c r="L462" i="14"/>
  <c r="M462" i="14"/>
  <c r="N462" i="14"/>
  <c r="O462" i="14"/>
  <c r="P462" i="14"/>
  <c r="J463" i="14"/>
  <c r="K463" i="14"/>
  <c r="L463" i="14"/>
  <c r="M463" i="14"/>
  <c r="N463" i="14"/>
  <c r="O463" i="14"/>
  <c r="P463" i="14"/>
  <c r="J464" i="14"/>
  <c r="K464" i="14"/>
  <c r="L464" i="14"/>
  <c r="M464" i="14"/>
  <c r="N464" i="14"/>
  <c r="O464" i="14"/>
  <c r="P464" i="14"/>
  <c r="J465" i="14"/>
  <c r="K465" i="14"/>
  <c r="L465" i="14"/>
  <c r="M465" i="14"/>
  <c r="N465" i="14"/>
  <c r="O465" i="14"/>
  <c r="P465" i="14"/>
  <c r="J466" i="14"/>
  <c r="K466" i="14"/>
  <c r="L466" i="14"/>
  <c r="M466" i="14"/>
  <c r="N466" i="14"/>
  <c r="O466" i="14"/>
  <c r="P466" i="14"/>
  <c r="J467" i="14"/>
  <c r="K467" i="14"/>
  <c r="L467" i="14"/>
  <c r="M467" i="14"/>
  <c r="N467" i="14"/>
  <c r="O467" i="14"/>
  <c r="P467" i="14"/>
  <c r="J468" i="14"/>
  <c r="K468" i="14"/>
  <c r="L468" i="14"/>
  <c r="M468" i="14"/>
  <c r="N468" i="14"/>
  <c r="O468" i="14"/>
  <c r="P468" i="14"/>
  <c r="J469" i="14"/>
  <c r="K469" i="14"/>
  <c r="L469" i="14"/>
  <c r="M469" i="14"/>
  <c r="N469" i="14"/>
  <c r="O469" i="14"/>
  <c r="P469" i="14"/>
  <c r="J470" i="14"/>
  <c r="K470" i="14"/>
  <c r="L470" i="14"/>
  <c r="M470" i="14"/>
  <c r="N470" i="14"/>
  <c r="O470" i="14"/>
  <c r="P470" i="14"/>
  <c r="J471" i="14"/>
  <c r="K471" i="14"/>
  <c r="L471" i="14"/>
  <c r="M471" i="14"/>
  <c r="N471" i="14"/>
  <c r="O471" i="14"/>
  <c r="P471" i="14"/>
  <c r="J472" i="14"/>
  <c r="K472" i="14"/>
  <c r="L472" i="14"/>
  <c r="M472" i="14"/>
  <c r="N472" i="14"/>
  <c r="O472" i="14"/>
  <c r="P472" i="14"/>
  <c r="J473" i="14"/>
  <c r="K473" i="14"/>
  <c r="L473" i="14"/>
  <c r="M473" i="14"/>
  <c r="N473" i="14"/>
  <c r="O473" i="14"/>
  <c r="P473" i="14"/>
  <c r="J474" i="14"/>
  <c r="K474" i="14"/>
  <c r="L474" i="14"/>
  <c r="M474" i="14"/>
  <c r="N474" i="14"/>
  <c r="O474" i="14"/>
  <c r="P474" i="14"/>
  <c r="J475" i="14"/>
  <c r="K475" i="14"/>
  <c r="L475" i="14"/>
  <c r="M475" i="14"/>
  <c r="N475" i="14"/>
  <c r="O475" i="14"/>
  <c r="P475" i="14"/>
  <c r="J476" i="14"/>
  <c r="K476" i="14"/>
  <c r="L476" i="14"/>
  <c r="M476" i="14"/>
  <c r="N476" i="14"/>
  <c r="O476" i="14"/>
  <c r="P476" i="14"/>
  <c r="J477" i="14"/>
  <c r="K477" i="14"/>
  <c r="L477" i="14"/>
  <c r="M477" i="14"/>
  <c r="N477" i="14"/>
  <c r="O477" i="14"/>
  <c r="P477" i="14"/>
  <c r="J478" i="14"/>
  <c r="K478" i="14"/>
  <c r="L478" i="14"/>
  <c r="M478" i="14"/>
  <c r="N478" i="14"/>
  <c r="O478" i="14"/>
  <c r="P478" i="14"/>
  <c r="J479" i="14"/>
  <c r="K479" i="14"/>
  <c r="L479" i="14"/>
  <c r="M479" i="14"/>
  <c r="N479" i="14"/>
  <c r="O479" i="14"/>
  <c r="P479" i="14"/>
  <c r="J480" i="14"/>
  <c r="K480" i="14"/>
  <c r="L480" i="14"/>
  <c r="M480" i="14"/>
  <c r="N480" i="14"/>
  <c r="O480" i="14"/>
  <c r="P480" i="14"/>
  <c r="J481" i="14"/>
  <c r="K481" i="14"/>
  <c r="L481" i="14"/>
  <c r="M481" i="14"/>
  <c r="N481" i="14"/>
  <c r="O481" i="14"/>
  <c r="P481" i="14"/>
  <c r="J482" i="14"/>
  <c r="K482" i="14"/>
  <c r="L482" i="14"/>
  <c r="M482" i="14"/>
  <c r="N482" i="14"/>
  <c r="O482" i="14"/>
  <c r="P482" i="14"/>
  <c r="J483" i="14"/>
  <c r="K483" i="14"/>
  <c r="L483" i="14"/>
  <c r="M483" i="14"/>
  <c r="N483" i="14"/>
  <c r="O483" i="14"/>
  <c r="P483" i="14"/>
  <c r="J484" i="14"/>
  <c r="K484" i="14"/>
  <c r="L484" i="14"/>
  <c r="M484" i="14"/>
  <c r="N484" i="14"/>
  <c r="O484" i="14"/>
  <c r="P484" i="14"/>
  <c r="J485" i="14"/>
  <c r="K485" i="14"/>
  <c r="L485" i="14"/>
  <c r="M485" i="14"/>
  <c r="N485" i="14"/>
  <c r="O485" i="14"/>
  <c r="P485" i="14"/>
  <c r="J486" i="14"/>
  <c r="K486" i="14"/>
  <c r="L486" i="14"/>
  <c r="M486" i="14"/>
  <c r="N486" i="14"/>
  <c r="O486" i="14"/>
  <c r="P486" i="14"/>
  <c r="J487" i="14"/>
  <c r="K487" i="14"/>
  <c r="L487" i="14"/>
  <c r="M487" i="14"/>
  <c r="N487" i="14"/>
  <c r="O487" i="14"/>
  <c r="P487" i="14"/>
  <c r="J488" i="14"/>
  <c r="K488" i="14"/>
  <c r="L488" i="14"/>
  <c r="M488" i="14"/>
  <c r="N488" i="14"/>
  <c r="O488" i="14"/>
  <c r="P488" i="14"/>
  <c r="J489" i="14"/>
  <c r="K489" i="14"/>
  <c r="L489" i="14"/>
  <c r="M489" i="14"/>
  <c r="N489" i="14"/>
  <c r="O489" i="14"/>
  <c r="P489" i="14"/>
  <c r="J490" i="14"/>
  <c r="K490" i="14"/>
  <c r="L490" i="14"/>
  <c r="M490" i="14"/>
  <c r="N490" i="14"/>
  <c r="O490" i="14"/>
  <c r="P490" i="14"/>
  <c r="J491" i="14"/>
  <c r="K491" i="14"/>
  <c r="L491" i="14"/>
  <c r="M491" i="14"/>
  <c r="N491" i="14"/>
  <c r="O491" i="14"/>
  <c r="P491" i="14"/>
  <c r="J492" i="14"/>
  <c r="K492" i="14"/>
  <c r="L492" i="14"/>
  <c r="M492" i="14"/>
  <c r="N492" i="14"/>
  <c r="O492" i="14"/>
  <c r="P492" i="14"/>
  <c r="J493" i="14"/>
  <c r="K493" i="14"/>
  <c r="L493" i="14"/>
  <c r="M493" i="14"/>
  <c r="N493" i="14"/>
  <c r="O493" i="14"/>
  <c r="P493" i="14"/>
  <c r="J494" i="14"/>
  <c r="K494" i="14"/>
  <c r="L494" i="14"/>
  <c r="M494" i="14"/>
  <c r="N494" i="14"/>
  <c r="O494" i="14"/>
  <c r="P494" i="14"/>
  <c r="J495" i="14"/>
  <c r="K495" i="14"/>
  <c r="L495" i="14"/>
  <c r="M495" i="14"/>
  <c r="N495" i="14"/>
  <c r="O495" i="14"/>
  <c r="P495" i="14"/>
  <c r="J496" i="14"/>
  <c r="K496" i="14"/>
  <c r="L496" i="14"/>
  <c r="M496" i="14"/>
  <c r="N496" i="14"/>
  <c r="O496" i="14"/>
  <c r="P496" i="14"/>
  <c r="J497" i="14"/>
  <c r="K497" i="14"/>
  <c r="L497" i="14"/>
  <c r="M497" i="14"/>
  <c r="N497" i="14"/>
  <c r="O497" i="14"/>
  <c r="P497" i="14"/>
  <c r="J498" i="14"/>
  <c r="K498" i="14"/>
  <c r="L498" i="14"/>
  <c r="M498" i="14"/>
  <c r="N498" i="14"/>
  <c r="O498" i="14"/>
  <c r="P498" i="14"/>
  <c r="J499" i="14"/>
  <c r="K499" i="14"/>
  <c r="L499" i="14"/>
  <c r="M499" i="14"/>
  <c r="N499" i="14"/>
  <c r="O499" i="14"/>
  <c r="P499" i="14"/>
  <c r="J500" i="14"/>
  <c r="K500" i="14"/>
  <c r="L500" i="14"/>
  <c r="M500" i="14"/>
  <c r="N500" i="14"/>
  <c r="O500" i="14"/>
  <c r="P500" i="14"/>
  <c r="J501" i="14"/>
  <c r="K501" i="14"/>
  <c r="L501" i="14"/>
  <c r="M501" i="14"/>
  <c r="N501" i="14"/>
  <c r="O501" i="14"/>
  <c r="P501" i="14"/>
  <c r="J502" i="14"/>
  <c r="K502" i="14"/>
  <c r="L502" i="14"/>
  <c r="M502" i="14"/>
  <c r="N502" i="14"/>
  <c r="O502" i="14"/>
  <c r="P502" i="14"/>
  <c r="J503" i="14"/>
  <c r="K503" i="14"/>
  <c r="L503" i="14"/>
  <c r="M503" i="14"/>
  <c r="N503" i="14"/>
  <c r="O503" i="14"/>
  <c r="P503" i="14"/>
  <c r="J504" i="14"/>
  <c r="K504" i="14"/>
  <c r="L504" i="14"/>
  <c r="M504" i="14"/>
  <c r="N504" i="14"/>
  <c r="O504" i="14"/>
  <c r="P504" i="14"/>
  <c r="J505" i="14"/>
  <c r="K505" i="14"/>
  <c r="L505" i="14"/>
  <c r="M505" i="14"/>
  <c r="N505" i="14"/>
  <c r="O505" i="14"/>
  <c r="P505" i="14"/>
  <c r="J506" i="14"/>
  <c r="K506" i="14"/>
  <c r="L506" i="14"/>
  <c r="M506" i="14"/>
  <c r="N506" i="14"/>
  <c r="O506" i="14"/>
  <c r="P506" i="14"/>
  <c r="J507" i="14"/>
  <c r="K507" i="14"/>
  <c r="L507" i="14"/>
  <c r="M507" i="14"/>
  <c r="N507" i="14"/>
  <c r="O507" i="14"/>
  <c r="P507" i="14"/>
  <c r="J508" i="14"/>
  <c r="K508" i="14"/>
  <c r="L508" i="14"/>
  <c r="M508" i="14"/>
  <c r="N508" i="14"/>
  <c r="O508" i="14"/>
  <c r="P508" i="14"/>
  <c r="J509" i="14"/>
  <c r="K509" i="14"/>
  <c r="L509" i="14"/>
  <c r="M509" i="14"/>
  <c r="N509" i="14"/>
  <c r="O509" i="14"/>
  <c r="P509" i="14"/>
  <c r="G3" i="19" l="1"/>
  <c r="G2" i="19"/>
  <c r="F19" i="16" a="1"/>
  <c r="F19" i="16" s="1"/>
  <c r="E8" i="19" s="1"/>
  <c r="F18" i="16" a="1"/>
  <c r="F18" i="16" s="1"/>
  <c r="E7" i="19" s="1"/>
  <c r="F17" i="16" a="1"/>
  <c r="F17" i="16" s="1"/>
  <c r="E6" i="19" s="1"/>
  <c r="F16" i="16" a="1"/>
  <c r="F16" i="16" s="1"/>
  <c r="E5" i="19" s="1"/>
  <c r="F15" i="16" a="1"/>
  <c r="F15" i="16" s="1"/>
  <c r="E4" i="19" s="1"/>
  <c r="F14" i="16" a="1"/>
  <c r="F14" i="16" s="1"/>
  <c r="E3" i="19" s="1"/>
  <c r="F13" i="16" a="1"/>
  <c r="F13" i="16" s="1"/>
  <c r="E2" i="19" s="1"/>
  <c r="M5" i="17"/>
  <c r="M6" i="17"/>
  <c r="M7" i="17"/>
  <c r="M8" i="17"/>
  <c r="M9" i="17"/>
  <c r="M10" i="17"/>
  <c r="M11" i="17"/>
  <c r="M12" i="17"/>
  <c r="M13" i="17"/>
  <c r="M14" i="17"/>
  <c r="M15" i="17"/>
  <c r="M16" i="17"/>
  <c r="M17" i="17"/>
  <c r="M18" i="17"/>
  <c r="M19" i="17"/>
  <c r="M20" i="17"/>
  <c r="M21" i="17"/>
  <c r="M22" i="17"/>
  <c r="M23" i="17"/>
  <c r="M24" i="17"/>
  <c r="M25" i="17"/>
  <c r="M26" i="17"/>
  <c r="M27" i="17"/>
  <c r="M28" i="17"/>
  <c r="M29" i="17"/>
  <c r="M30" i="17"/>
  <c r="M31" i="17"/>
  <c r="M32" i="17"/>
  <c r="M33" i="17"/>
  <c r="M34" i="17"/>
  <c r="M35" i="17"/>
  <c r="M36" i="17"/>
  <c r="M37" i="17"/>
  <c r="M38" i="17"/>
  <c r="M39" i="17"/>
  <c r="M40" i="17"/>
  <c r="M41" i="17"/>
  <c r="M42" i="17"/>
  <c r="M43" i="17"/>
  <c r="M44" i="17"/>
  <c r="M45" i="17"/>
  <c r="M46" i="17"/>
  <c r="M47" i="17"/>
  <c r="M48" i="17"/>
  <c r="M49" i="17"/>
  <c r="M50" i="17"/>
  <c r="M51" i="17"/>
  <c r="M52" i="17"/>
  <c r="M53" i="17"/>
  <c r="M54" i="17"/>
  <c r="M55" i="17"/>
  <c r="M56" i="17"/>
  <c r="M57" i="17"/>
  <c r="M58" i="17"/>
  <c r="M59" i="17"/>
  <c r="M60" i="17"/>
  <c r="M61" i="17"/>
  <c r="M62" i="17"/>
  <c r="M63" i="17"/>
  <c r="M64" i="17"/>
  <c r="M65" i="17"/>
  <c r="M66" i="17"/>
  <c r="M67" i="17"/>
  <c r="M68" i="17"/>
  <c r="M69" i="17"/>
  <c r="M70" i="17"/>
  <c r="M71" i="17"/>
  <c r="M72" i="17"/>
  <c r="M73" i="17"/>
  <c r="M74" i="17"/>
  <c r="M75" i="17"/>
  <c r="M76" i="17"/>
  <c r="M77" i="17"/>
  <c r="M78" i="17"/>
  <c r="M79" i="17"/>
  <c r="M80" i="17"/>
  <c r="M81" i="17"/>
  <c r="M82" i="17"/>
  <c r="M83" i="17"/>
  <c r="M84" i="17"/>
  <c r="M85" i="17"/>
  <c r="M86" i="17"/>
  <c r="M87" i="17"/>
  <c r="M88" i="17"/>
  <c r="M89" i="17"/>
  <c r="M90" i="17"/>
  <c r="M91" i="17"/>
  <c r="M92" i="17"/>
  <c r="M93" i="17"/>
  <c r="M94" i="17"/>
  <c r="M95" i="17"/>
  <c r="M96" i="17"/>
  <c r="M97" i="17"/>
  <c r="M98" i="17"/>
  <c r="M99" i="17"/>
  <c r="M100" i="17"/>
  <c r="M101" i="17"/>
  <c r="M102" i="17"/>
  <c r="M103" i="17"/>
  <c r="M104" i="17"/>
  <c r="M105" i="17"/>
  <c r="M106" i="17"/>
  <c r="M107" i="17"/>
  <c r="M108" i="17"/>
  <c r="M109" i="17"/>
  <c r="M110" i="17"/>
  <c r="M111" i="17"/>
  <c r="M112" i="17"/>
  <c r="M113" i="17"/>
  <c r="M114" i="17"/>
  <c r="M115" i="17"/>
  <c r="M116" i="17"/>
  <c r="M117" i="17"/>
  <c r="M118" i="17"/>
  <c r="M119" i="17"/>
  <c r="M120" i="17"/>
  <c r="M121" i="17"/>
  <c r="M122" i="17"/>
  <c r="M123" i="17"/>
  <c r="M124" i="17"/>
  <c r="M125" i="17"/>
  <c r="M126" i="17"/>
  <c r="M127" i="17"/>
  <c r="M128" i="17"/>
  <c r="M129" i="17"/>
  <c r="M130" i="17"/>
  <c r="M131" i="17"/>
  <c r="M132" i="17"/>
  <c r="M133" i="17"/>
  <c r="M134" i="17"/>
  <c r="M135" i="17"/>
  <c r="M136" i="17"/>
  <c r="M137" i="17"/>
  <c r="M138" i="17"/>
  <c r="M139" i="17"/>
  <c r="M140" i="17"/>
  <c r="M141" i="17"/>
  <c r="M142" i="17"/>
  <c r="M143" i="17"/>
  <c r="M144" i="17"/>
  <c r="M145" i="17"/>
  <c r="M146" i="17"/>
  <c r="M147" i="17"/>
  <c r="M148" i="17"/>
  <c r="M149" i="17"/>
  <c r="M150" i="17"/>
  <c r="M151" i="17"/>
  <c r="M152" i="17"/>
  <c r="M153" i="17"/>
  <c r="M154" i="17"/>
  <c r="M155" i="17"/>
  <c r="M156" i="17"/>
  <c r="M157" i="17"/>
  <c r="M158" i="17"/>
  <c r="M159" i="17"/>
  <c r="M160" i="17"/>
  <c r="M161" i="17"/>
  <c r="M162" i="17"/>
  <c r="M163" i="17"/>
  <c r="M164" i="17"/>
  <c r="M165" i="17"/>
  <c r="M166" i="17"/>
  <c r="M167" i="17"/>
  <c r="M168" i="17"/>
  <c r="M169" i="17"/>
  <c r="M170" i="17"/>
  <c r="M171" i="17"/>
  <c r="M172" i="17"/>
  <c r="M173" i="17"/>
  <c r="M174" i="17"/>
  <c r="M175" i="17"/>
  <c r="M176" i="17"/>
  <c r="M177" i="17"/>
  <c r="M178" i="17"/>
  <c r="M179" i="17"/>
  <c r="M180" i="17"/>
  <c r="M181" i="17"/>
  <c r="M182" i="17"/>
  <c r="M183" i="17"/>
  <c r="M184" i="17"/>
  <c r="M185" i="17"/>
  <c r="M186" i="17"/>
  <c r="M187" i="17"/>
  <c r="M188" i="17"/>
  <c r="M189" i="17"/>
  <c r="M190" i="17"/>
  <c r="M191" i="17"/>
  <c r="M192" i="17"/>
  <c r="M193" i="17"/>
  <c r="M194" i="17"/>
  <c r="M195" i="17"/>
  <c r="M196" i="17"/>
  <c r="M197" i="17"/>
  <c r="M198" i="17"/>
  <c r="M199" i="17"/>
  <c r="M200" i="17"/>
  <c r="M201" i="17"/>
  <c r="M202" i="17"/>
  <c r="M203" i="17"/>
  <c r="M204" i="17"/>
  <c r="M205" i="17"/>
  <c r="M206" i="17"/>
  <c r="M207" i="17"/>
  <c r="M208" i="17"/>
  <c r="M209" i="17"/>
  <c r="M210" i="17"/>
  <c r="M211" i="17"/>
  <c r="M212" i="17"/>
  <c r="M213" i="17"/>
  <c r="M214" i="17"/>
  <c r="M215" i="17"/>
  <c r="M216" i="17"/>
  <c r="M217" i="17"/>
  <c r="M218" i="17"/>
  <c r="M219" i="17"/>
  <c r="M220" i="17"/>
  <c r="M221" i="17"/>
  <c r="M222" i="17"/>
  <c r="M223" i="17"/>
  <c r="M224" i="17"/>
  <c r="M225" i="17"/>
  <c r="M226" i="17"/>
  <c r="M227" i="17"/>
  <c r="M228" i="17"/>
  <c r="M229" i="17"/>
  <c r="M230" i="17"/>
  <c r="M231" i="17"/>
  <c r="M232" i="17"/>
  <c r="M233" i="17"/>
  <c r="M234" i="17"/>
  <c r="M235" i="17"/>
  <c r="M236" i="17"/>
  <c r="M237" i="17"/>
  <c r="M238" i="17"/>
  <c r="M239" i="17"/>
  <c r="M240" i="17"/>
  <c r="M241" i="17"/>
  <c r="M242" i="17"/>
  <c r="M243" i="17"/>
  <c r="M244" i="17"/>
  <c r="M245" i="17"/>
  <c r="M246" i="17"/>
  <c r="M247" i="17"/>
  <c r="M248" i="17"/>
  <c r="M249" i="17"/>
  <c r="M250" i="17"/>
  <c r="M251" i="17"/>
  <c r="M252" i="17"/>
  <c r="M253" i="17"/>
  <c r="M254" i="17"/>
  <c r="M255" i="17"/>
  <c r="D3" i="19"/>
  <c r="D4" i="19"/>
  <c r="D5" i="19"/>
  <c r="D6" i="19"/>
  <c r="D7" i="19"/>
  <c r="D8" i="19"/>
  <c r="D2" i="19"/>
  <c r="F3" i="18"/>
  <c r="F2" i="18"/>
  <c r="D8" i="18"/>
  <c r="D7" i="18"/>
  <c r="D6" i="18"/>
  <c r="D5" i="18"/>
  <c r="D4" i="18"/>
  <c r="D3" i="18"/>
  <c r="D2" i="18"/>
  <c r="N5" i="17"/>
  <c r="O5" i="17"/>
  <c r="P5" i="17"/>
  <c r="Q5" i="17"/>
  <c r="R5" i="17"/>
  <c r="S5" i="17"/>
  <c r="T5" i="17"/>
  <c r="U5" i="17"/>
  <c r="N6" i="17"/>
  <c r="O6" i="17"/>
  <c r="P6" i="17"/>
  <c r="Q6" i="17"/>
  <c r="R6" i="17"/>
  <c r="S6" i="17"/>
  <c r="T6" i="17"/>
  <c r="U6" i="17"/>
  <c r="N7" i="17"/>
  <c r="O7" i="17"/>
  <c r="P7" i="17"/>
  <c r="Q7" i="17"/>
  <c r="R7" i="17"/>
  <c r="S7" i="17"/>
  <c r="T7" i="17"/>
  <c r="U7" i="17"/>
  <c r="N8" i="17"/>
  <c r="O8" i="17"/>
  <c r="P8" i="17"/>
  <c r="Q8" i="17"/>
  <c r="R8" i="17"/>
  <c r="S8" i="17"/>
  <c r="T8" i="17"/>
  <c r="U8" i="17"/>
  <c r="N9" i="17"/>
  <c r="O9" i="17"/>
  <c r="P9" i="17"/>
  <c r="Q9" i="17"/>
  <c r="R9" i="17"/>
  <c r="S9" i="17"/>
  <c r="T9" i="17"/>
  <c r="U9" i="17"/>
  <c r="N10" i="17"/>
  <c r="O10" i="17"/>
  <c r="P10" i="17"/>
  <c r="Q10" i="17"/>
  <c r="R10" i="17"/>
  <c r="S10" i="17"/>
  <c r="T10" i="17"/>
  <c r="U10" i="17"/>
  <c r="N11" i="17"/>
  <c r="O11" i="17"/>
  <c r="P11" i="17"/>
  <c r="Q11" i="17"/>
  <c r="R11" i="17"/>
  <c r="S11" i="17"/>
  <c r="T11" i="17"/>
  <c r="U11" i="17"/>
  <c r="N12" i="17"/>
  <c r="O12" i="17"/>
  <c r="P12" i="17"/>
  <c r="Q12" i="17"/>
  <c r="R12" i="17"/>
  <c r="S12" i="17"/>
  <c r="T12" i="17"/>
  <c r="U12" i="17"/>
  <c r="N13" i="17"/>
  <c r="O13" i="17"/>
  <c r="P13" i="17"/>
  <c r="Q13" i="17"/>
  <c r="R13" i="17"/>
  <c r="S13" i="17"/>
  <c r="T13" i="17"/>
  <c r="U13" i="17"/>
  <c r="N14" i="17"/>
  <c r="O14" i="17"/>
  <c r="P14" i="17"/>
  <c r="Q14" i="17"/>
  <c r="R14" i="17"/>
  <c r="S14" i="17"/>
  <c r="T14" i="17"/>
  <c r="U14" i="17"/>
  <c r="N15" i="17"/>
  <c r="O15" i="17"/>
  <c r="P15" i="17"/>
  <c r="Q15" i="17"/>
  <c r="R15" i="17"/>
  <c r="S15" i="17"/>
  <c r="T15" i="17"/>
  <c r="U15" i="17"/>
  <c r="N16" i="17"/>
  <c r="O16" i="17"/>
  <c r="P16" i="17"/>
  <c r="Q16" i="17"/>
  <c r="R16" i="17"/>
  <c r="S16" i="17"/>
  <c r="T16" i="17"/>
  <c r="U16" i="17"/>
  <c r="N17" i="17"/>
  <c r="O17" i="17"/>
  <c r="P17" i="17"/>
  <c r="Q17" i="17"/>
  <c r="R17" i="17"/>
  <c r="S17" i="17"/>
  <c r="T17" i="17"/>
  <c r="U17" i="17"/>
  <c r="N18" i="17"/>
  <c r="O18" i="17"/>
  <c r="P18" i="17"/>
  <c r="Q18" i="17"/>
  <c r="R18" i="17"/>
  <c r="S18" i="17"/>
  <c r="T18" i="17"/>
  <c r="U18" i="17"/>
  <c r="N19" i="17"/>
  <c r="O19" i="17"/>
  <c r="P19" i="17"/>
  <c r="Q19" i="17"/>
  <c r="R19" i="17"/>
  <c r="S19" i="17"/>
  <c r="T19" i="17"/>
  <c r="U19" i="17"/>
  <c r="N20" i="17"/>
  <c r="O20" i="17"/>
  <c r="P20" i="17"/>
  <c r="Q20" i="17"/>
  <c r="R20" i="17"/>
  <c r="S20" i="17"/>
  <c r="T20" i="17"/>
  <c r="U20" i="17"/>
  <c r="N21" i="17"/>
  <c r="O21" i="17"/>
  <c r="P21" i="17"/>
  <c r="Q21" i="17"/>
  <c r="R21" i="17"/>
  <c r="S21" i="17"/>
  <c r="T21" i="17"/>
  <c r="U21" i="17"/>
  <c r="N22" i="17"/>
  <c r="O22" i="17"/>
  <c r="P22" i="17"/>
  <c r="Q22" i="17"/>
  <c r="R22" i="17"/>
  <c r="S22" i="17"/>
  <c r="T22" i="17"/>
  <c r="U22" i="17"/>
  <c r="N23" i="17"/>
  <c r="O23" i="17"/>
  <c r="P23" i="17"/>
  <c r="Q23" i="17"/>
  <c r="R23" i="17"/>
  <c r="S23" i="17"/>
  <c r="T23" i="17"/>
  <c r="U23" i="17"/>
  <c r="N24" i="17"/>
  <c r="O24" i="17"/>
  <c r="P24" i="17"/>
  <c r="Q24" i="17"/>
  <c r="R24" i="17"/>
  <c r="S24" i="17"/>
  <c r="T24" i="17"/>
  <c r="U24" i="17"/>
  <c r="N25" i="17"/>
  <c r="O25" i="17"/>
  <c r="P25" i="17"/>
  <c r="Q25" i="17"/>
  <c r="R25" i="17"/>
  <c r="S25" i="17"/>
  <c r="T25" i="17"/>
  <c r="U25" i="17"/>
  <c r="N26" i="17"/>
  <c r="O26" i="17"/>
  <c r="P26" i="17"/>
  <c r="Q26" i="17"/>
  <c r="R26" i="17"/>
  <c r="S26" i="17"/>
  <c r="T26" i="17"/>
  <c r="U26" i="17"/>
  <c r="N27" i="17"/>
  <c r="O27" i="17"/>
  <c r="P27" i="17"/>
  <c r="Q27" i="17"/>
  <c r="R27" i="17"/>
  <c r="S27" i="17"/>
  <c r="T27" i="17"/>
  <c r="U27" i="17"/>
  <c r="N28" i="17"/>
  <c r="O28" i="17"/>
  <c r="P28" i="17"/>
  <c r="Q28" i="17"/>
  <c r="R28" i="17"/>
  <c r="S28" i="17"/>
  <c r="T28" i="17"/>
  <c r="U28" i="17"/>
  <c r="N29" i="17"/>
  <c r="O29" i="17"/>
  <c r="P29" i="17"/>
  <c r="Q29" i="17"/>
  <c r="R29" i="17"/>
  <c r="S29" i="17"/>
  <c r="T29" i="17"/>
  <c r="U29" i="17"/>
  <c r="N30" i="17"/>
  <c r="O30" i="17"/>
  <c r="P30" i="17"/>
  <c r="Q30" i="17"/>
  <c r="R30" i="17"/>
  <c r="S30" i="17"/>
  <c r="T30" i="17"/>
  <c r="U30" i="17"/>
  <c r="N31" i="17"/>
  <c r="O31" i="17"/>
  <c r="P31" i="17"/>
  <c r="Q31" i="17"/>
  <c r="R31" i="17"/>
  <c r="S31" i="17"/>
  <c r="T31" i="17"/>
  <c r="U31" i="17"/>
  <c r="N32" i="17"/>
  <c r="O32" i="17"/>
  <c r="P32" i="17"/>
  <c r="Q32" i="17"/>
  <c r="R32" i="17"/>
  <c r="S32" i="17"/>
  <c r="T32" i="17"/>
  <c r="U32" i="17"/>
  <c r="N33" i="17"/>
  <c r="O33" i="17"/>
  <c r="P33" i="17"/>
  <c r="Q33" i="17"/>
  <c r="R33" i="17"/>
  <c r="S33" i="17"/>
  <c r="T33" i="17"/>
  <c r="U33" i="17"/>
  <c r="N34" i="17"/>
  <c r="O34" i="17"/>
  <c r="P34" i="17"/>
  <c r="Q34" i="17"/>
  <c r="R34" i="17"/>
  <c r="S34" i="17"/>
  <c r="T34" i="17"/>
  <c r="U34" i="17"/>
  <c r="N35" i="17"/>
  <c r="O35" i="17"/>
  <c r="P35" i="17"/>
  <c r="Q35" i="17"/>
  <c r="R35" i="17"/>
  <c r="S35" i="17"/>
  <c r="T35" i="17"/>
  <c r="U35" i="17"/>
  <c r="N36" i="17"/>
  <c r="O36" i="17"/>
  <c r="P36" i="17"/>
  <c r="Q36" i="17"/>
  <c r="R36" i="17"/>
  <c r="S36" i="17"/>
  <c r="T36" i="17"/>
  <c r="U36" i="17"/>
  <c r="N37" i="17"/>
  <c r="O37" i="17"/>
  <c r="P37" i="17"/>
  <c r="Q37" i="17"/>
  <c r="R37" i="17"/>
  <c r="S37" i="17"/>
  <c r="T37" i="17"/>
  <c r="U37" i="17"/>
  <c r="N38" i="17"/>
  <c r="O38" i="17"/>
  <c r="P38" i="17"/>
  <c r="Q38" i="17"/>
  <c r="R38" i="17"/>
  <c r="S38" i="17"/>
  <c r="T38" i="17"/>
  <c r="U38" i="17"/>
  <c r="N39" i="17"/>
  <c r="O39" i="17"/>
  <c r="P39" i="17"/>
  <c r="Q39" i="17"/>
  <c r="R39" i="17"/>
  <c r="S39" i="17"/>
  <c r="T39" i="17"/>
  <c r="U39" i="17"/>
  <c r="N40" i="17"/>
  <c r="O40" i="17"/>
  <c r="P40" i="17"/>
  <c r="Q40" i="17"/>
  <c r="R40" i="17"/>
  <c r="S40" i="17"/>
  <c r="T40" i="17"/>
  <c r="U40" i="17"/>
  <c r="N41" i="17"/>
  <c r="O41" i="17"/>
  <c r="P41" i="17"/>
  <c r="Q41" i="17"/>
  <c r="R41" i="17"/>
  <c r="S41" i="17"/>
  <c r="T41" i="17"/>
  <c r="U41" i="17"/>
  <c r="N42" i="17"/>
  <c r="O42" i="17"/>
  <c r="P42" i="17"/>
  <c r="Q42" i="17"/>
  <c r="R42" i="17"/>
  <c r="S42" i="17"/>
  <c r="T42" i="17"/>
  <c r="U42" i="17"/>
  <c r="N43" i="17"/>
  <c r="O43" i="17"/>
  <c r="P43" i="17"/>
  <c r="Q43" i="17"/>
  <c r="R43" i="17"/>
  <c r="S43" i="17"/>
  <c r="T43" i="17"/>
  <c r="U43" i="17"/>
  <c r="N44" i="17"/>
  <c r="O44" i="17"/>
  <c r="P44" i="17"/>
  <c r="Q44" i="17"/>
  <c r="R44" i="17"/>
  <c r="S44" i="17"/>
  <c r="T44" i="17"/>
  <c r="U44" i="17"/>
  <c r="N45" i="17"/>
  <c r="O45" i="17"/>
  <c r="P45" i="17"/>
  <c r="Q45" i="17"/>
  <c r="R45" i="17"/>
  <c r="S45" i="17"/>
  <c r="T45" i="17"/>
  <c r="U45" i="17"/>
  <c r="N46" i="17"/>
  <c r="O46" i="17"/>
  <c r="P46" i="17"/>
  <c r="Q46" i="17"/>
  <c r="R46" i="17"/>
  <c r="S46" i="17"/>
  <c r="T46" i="17"/>
  <c r="U46" i="17"/>
  <c r="N47" i="17"/>
  <c r="O47" i="17"/>
  <c r="P47" i="17"/>
  <c r="Q47" i="17"/>
  <c r="R47" i="17"/>
  <c r="S47" i="17"/>
  <c r="T47" i="17"/>
  <c r="U47" i="17"/>
  <c r="N48" i="17"/>
  <c r="O48" i="17"/>
  <c r="P48" i="17"/>
  <c r="Q48" i="17"/>
  <c r="R48" i="17"/>
  <c r="S48" i="17"/>
  <c r="T48" i="17"/>
  <c r="U48" i="17"/>
  <c r="N49" i="17"/>
  <c r="O49" i="17"/>
  <c r="P49" i="17"/>
  <c r="Q49" i="17"/>
  <c r="R49" i="17"/>
  <c r="S49" i="17"/>
  <c r="T49" i="17"/>
  <c r="U49" i="17"/>
  <c r="N50" i="17"/>
  <c r="O50" i="17"/>
  <c r="P50" i="17"/>
  <c r="Q50" i="17"/>
  <c r="R50" i="17"/>
  <c r="S50" i="17"/>
  <c r="T50" i="17"/>
  <c r="U50" i="17"/>
  <c r="N51" i="17"/>
  <c r="O51" i="17"/>
  <c r="P51" i="17"/>
  <c r="Q51" i="17"/>
  <c r="R51" i="17"/>
  <c r="S51" i="17"/>
  <c r="T51" i="17"/>
  <c r="U51" i="17"/>
  <c r="N52" i="17"/>
  <c r="O52" i="17"/>
  <c r="P52" i="17"/>
  <c r="Q52" i="17"/>
  <c r="R52" i="17"/>
  <c r="S52" i="17"/>
  <c r="T52" i="17"/>
  <c r="U52" i="17"/>
  <c r="N53" i="17"/>
  <c r="O53" i="17"/>
  <c r="P53" i="17"/>
  <c r="Q53" i="17"/>
  <c r="R53" i="17"/>
  <c r="S53" i="17"/>
  <c r="T53" i="17"/>
  <c r="U53" i="17"/>
  <c r="N54" i="17"/>
  <c r="O54" i="17"/>
  <c r="P54" i="17"/>
  <c r="Q54" i="17"/>
  <c r="R54" i="17"/>
  <c r="S54" i="17"/>
  <c r="T54" i="17"/>
  <c r="U54" i="17"/>
  <c r="N55" i="17"/>
  <c r="O55" i="17"/>
  <c r="P55" i="17"/>
  <c r="Q55" i="17"/>
  <c r="R55" i="17"/>
  <c r="S55" i="17"/>
  <c r="T55" i="17"/>
  <c r="U55" i="17"/>
  <c r="N56" i="17"/>
  <c r="O56" i="17"/>
  <c r="P56" i="17"/>
  <c r="Q56" i="17"/>
  <c r="R56" i="17"/>
  <c r="S56" i="17"/>
  <c r="T56" i="17"/>
  <c r="U56" i="17"/>
  <c r="N57" i="17"/>
  <c r="O57" i="17"/>
  <c r="P57" i="17"/>
  <c r="Q57" i="17"/>
  <c r="R57" i="17"/>
  <c r="S57" i="17"/>
  <c r="T57" i="17"/>
  <c r="U57" i="17"/>
  <c r="N58" i="17"/>
  <c r="O58" i="17"/>
  <c r="P58" i="17"/>
  <c r="Q58" i="17"/>
  <c r="R58" i="17"/>
  <c r="S58" i="17"/>
  <c r="T58" i="17"/>
  <c r="U58" i="17"/>
  <c r="N59" i="17"/>
  <c r="O59" i="17"/>
  <c r="P59" i="17"/>
  <c r="Q59" i="17"/>
  <c r="R59" i="17"/>
  <c r="S59" i="17"/>
  <c r="T59" i="17"/>
  <c r="U59" i="17"/>
  <c r="N60" i="17"/>
  <c r="O60" i="17"/>
  <c r="P60" i="17"/>
  <c r="Q60" i="17"/>
  <c r="R60" i="17"/>
  <c r="S60" i="17"/>
  <c r="T60" i="17"/>
  <c r="U60" i="17"/>
  <c r="N61" i="17"/>
  <c r="O61" i="17"/>
  <c r="P61" i="17"/>
  <c r="Q61" i="17"/>
  <c r="R61" i="17"/>
  <c r="S61" i="17"/>
  <c r="T61" i="17"/>
  <c r="U61" i="17"/>
  <c r="N62" i="17"/>
  <c r="O62" i="17"/>
  <c r="P62" i="17"/>
  <c r="Q62" i="17"/>
  <c r="R62" i="17"/>
  <c r="S62" i="17"/>
  <c r="T62" i="17"/>
  <c r="U62" i="17"/>
  <c r="N63" i="17"/>
  <c r="O63" i="17"/>
  <c r="P63" i="17"/>
  <c r="Q63" i="17"/>
  <c r="R63" i="17"/>
  <c r="S63" i="17"/>
  <c r="T63" i="17"/>
  <c r="U63" i="17"/>
  <c r="N64" i="17"/>
  <c r="O64" i="17"/>
  <c r="P64" i="17"/>
  <c r="Q64" i="17"/>
  <c r="R64" i="17"/>
  <c r="S64" i="17"/>
  <c r="T64" i="17"/>
  <c r="U64" i="17"/>
  <c r="N65" i="17"/>
  <c r="O65" i="17"/>
  <c r="P65" i="17"/>
  <c r="Q65" i="17"/>
  <c r="R65" i="17"/>
  <c r="S65" i="17"/>
  <c r="T65" i="17"/>
  <c r="U65" i="17"/>
  <c r="N66" i="17"/>
  <c r="O66" i="17"/>
  <c r="P66" i="17"/>
  <c r="Q66" i="17"/>
  <c r="R66" i="17"/>
  <c r="S66" i="17"/>
  <c r="T66" i="17"/>
  <c r="U66" i="17"/>
  <c r="N67" i="17"/>
  <c r="O67" i="17"/>
  <c r="P67" i="17"/>
  <c r="Q67" i="17"/>
  <c r="R67" i="17"/>
  <c r="S67" i="17"/>
  <c r="T67" i="17"/>
  <c r="U67" i="17"/>
  <c r="N68" i="17"/>
  <c r="O68" i="17"/>
  <c r="P68" i="17"/>
  <c r="Q68" i="17"/>
  <c r="R68" i="17"/>
  <c r="S68" i="17"/>
  <c r="T68" i="17"/>
  <c r="U68" i="17"/>
  <c r="N69" i="17"/>
  <c r="O69" i="17"/>
  <c r="P69" i="17"/>
  <c r="Q69" i="17"/>
  <c r="R69" i="17"/>
  <c r="S69" i="17"/>
  <c r="T69" i="17"/>
  <c r="U69" i="17"/>
  <c r="N70" i="17"/>
  <c r="O70" i="17"/>
  <c r="P70" i="17"/>
  <c r="Q70" i="17"/>
  <c r="R70" i="17"/>
  <c r="S70" i="17"/>
  <c r="T70" i="17"/>
  <c r="U70" i="17"/>
  <c r="N71" i="17"/>
  <c r="O71" i="17"/>
  <c r="P71" i="17"/>
  <c r="Q71" i="17"/>
  <c r="R71" i="17"/>
  <c r="S71" i="17"/>
  <c r="T71" i="17"/>
  <c r="U71" i="17"/>
  <c r="N72" i="17"/>
  <c r="O72" i="17"/>
  <c r="P72" i="17"/>
  <c r="Q72" i="17"/>
  <c r="R72" i="17"/>
  <c r="S72" i="17"/>
  <c r="T72" i="17"/>
  <c r="U72" i="17"/>
  <c r="N73" i="17"/>
  <c r="O73" i="17"/>
  <c r="P73" i="17"/>
  <c r="Q73" i="17"/>
  <c r="R73" i="17"/>
  <c r="S73" i="17"/>
  <c r="T73" i="17"/>
  <c r="U73" i="17"/>
  <c r="N74" i="17"/>
  <c r="O74" i="17"/>
  <c r="P74" i="17"/>
  <c r="Q74" i="17"/>
  <c r="R74" i="17"/>
  <c r="S74" i="17"/>
  <c r="T74" i="17"/>
  <c r="U74" i="17"/>
  <c r="N75" i="17"/>
  <c r="O75" i="17"/>
  <c r="P75" i="17"/>
  <c r="Q75" i="17"/>
  <c r="R75" i="17"/>
  <c r="S75" i="17"/>
  <c r="T75" i="17"/>
  <c r="U75" i="17"/>
  <c r="N76" i="17"/>
  <c r="O76" i="17"/>
  <c r="P76" i="17"/>
  <c r="Q76" i="17"/>
  <c r="R76" i="17"/>
  <c r="S76" i="17"/>
  <c r="T76" i="17"/>
  <c r="U76" i="17"/>
  <c r="N77" i="17"/>
  <c r="O77" i="17"/>
  <c r="P77" i="17"/>
  <c r="Q77" i="17"/>
  <c r="R77" i="17"/>
  <c r="S77" i="17"/>
  <c r="T77" i="17"/>
  <c r="U77" i="17"/>
  <c r="N78" i="17"/>
  <c r="O78" i="17"/>
  <c r="P78" i="17"/>
  <c r="Q78" i="17"/>
  <c r="R78" i="17"/>
  <c r="S78" i="17"/>
  <c r="T78" i="17"/>
  <c r="U78" i="17"/>
  <c r="N79" i="17"/>
  <c r="O79" i="17"/>
  <c r="P79" i="17"/>
  <c r="Q79" i="17"/>
  <c r="R79" i="17"/>
  <c r="S79" i="17"/>
  <c r="T79" i="17"/>
  <c r="U79" i="17"/>
  <c r="N80" i="17"/>
  <c r="O80" i="17"/>
  <c r="P80" i="17"/>
  <c r="Q80" i="17"/>
  <c r="R80" i="17"/>
  <c r="S80" i="17"/>
  <c r="T80" i="17"/>
  <c r="U80" i="17"/>
  <c r="N81" i="17"/>
  <c r="O81" i="17"/>
  <c r="P81" i="17"/>
  <c r="Q81" i="17"/>
  <c r="R81" i="17"/>
  <c r="S81" i="17"/>
  <c r="T81" i="17"/>
  <c r="U81" i="17"/>
  <c r="N82" i="17"/>
  <c r="O82" i="17"/>
  <c r="P82" i="17"/>
  <c r="Q82" i="17"/>
  <c r="R82" i="17"/>
  <c r="S82" i="17"/>
  <c r="T82" i="17"/>
  <c r="U82" i="17"/>
  <c r="N83" i="17"/>
  <c r="O83" i="17"/>
  <c r="P83" i="17"/>
  <c r="Q83" i="17"/>
  <c r="R83" i="17"/>
  <c r="S83" i="17"/>
  <c r="T83" i="17"/>
  <c r="U83" i="17"/>
  <c r="N84" i="17"/>
  <c r="O84" i="17"/>
  <c r="P84" i="17"/>
  <c r="Q84" i="17"/>
  <c r="R84" i="17"/>
  <c r="S84" i="17"/>
  <c r="T84" i="17"/>
  <c r="U84" i="17"/>
  <c r="N85" i="17"/>
  <c r="O85" i="17"/>
  <c r="P85" i="17"/>
  <c r="Q85" i="17"/>
  <c r="R85" i="17"/>
  <c r="S85" i="17"/>
  <c r="T85" i="17"/>
  <c r="U85" i="17"/>
  <c r="N86" i="17"/>
  <c r="O86" i="17"/>
  <c r="P86" i="17"/>
  <c r="Q86" i="17"/>
  <c r="R86" i="17"/>
  <c r="S86" i="17"/>
  <c r="T86" i="17"/>
  <c r="U86" i="17"/>
  <c r="N87" i="17"/>
  <c r="O87" i="17"/>
  <c r="P87" i="17"/>
  <c r="Q87" i="17"/>
  <c r="R87" i="17"/>
  <c r="S87" i="17"/>
  <c r="T87" i="17"/>
  <c r="U87" i="17"/>
  <c r="N88" i="17"/>
  <c r="O88" i="17"/>
  <c r="P88" i="17"/>
  <c r="Q88" i="17"/>
  <c r="R88" i="17"/>
  <c r="S88" i="17"/>
  <c r="T88" i="17"/>
  <c r="U88" i="17"/>
  <c r="N89" i="17"/>
  <c r="O89" i="17"/>
  <c r="P89" i="17"/>
  <c r="Q89" i="17"/>
  <c r="R89" i="17"/>
  <c r="S89" i="17"/>
  <c r="T89" i="17"/>
  <c r="U89" i="17"/>
  <c r="N90" i="17"/>
  <c r="O90" i="17"/>
  <c r="P90" i="17"/>
  <c r="Q90" i="17"/>
  <c r="R90" i="17"/>
  <c r="S90" i="17"/>
  <c r="T90" i="17"/>
  <c r="U90" i="17"/>
  <c r="N91" i="17"/>
  <c r="O91" i="17"/>
  <c r="P91" i="17"/>
  <c r="Q91" i="17"/>
  <c r="R91" i="17"/>
  <c r="S91" i="17"/>
  <c r="T91" i="17"/>
  <c r="U91" i="17"/>
  <c r="N92" i="17"/>
  <c r="O92" i="17"/>
  <c r="P92" i="17"/>
  <c r="Q92" i="17"/>
  <c r="R92" i="17"/>
  <c r="S92" i="17"/>
  <c r="T92" i="17"/>
  <c r="U92" i="17"/>
  <c r="N93" i="17"/>
  <c r="O93" i="17"/>
  <c r="P93" i="17"/>
  <c r="Q93" i="17"/>
  <c r="R93" i="17"/>
  <c r="S93" i="17"/>
  <c r="T93" i="17"/>
  <c r="U93" i="17"/>
  <c r="N94" i="17"/>
  <c r="O94" i="17"/>
  <c r="P94" i="17"/>
  <c r="Q94" i="17"/>
  <c r="R94" i="17"/>
  <c r="S94" i="17"/>
  <c r="T94" i="17"/>
  <c r="U94" i="17"/>
  <c r="N95" i="17"/>
  <c r="O95" i="17"/>
  <c r="P95" i="17"/>
  <c r="Q95" i="17"/>
  <c r="R95" i="17"/>
  <c r="S95" i="17"/>
  <c r="T95" i="17"/>
  <c r="U95" i="17"/>
  <c r="N96" i="17"/>
  <c r="O96" i="17"/>
  <c r="P96" i="17"/>
  <c r="Q96" i="17"/>
  <c r="R96" i="17"/>
  <c r="S96" i="17"/>
  <c r="T96" i="17"/>
  <c r="U96" i="17"/>
  <c r="N97" i="17"/>
  <c r="O97" i="17"/>
  <c r="P97" i="17"/>
  <c r="Q97" i="17"/>
  <c r="R97" i="17"/>
  <c r="S97" i="17"/>
  <c r="T97" i="17"/>
  <c r="U97" i="17"/>
  <c r="N98" i="17"/>
  <c r="O98" i="17"/>
  <c r="P98" i="17"/>
  <c r="Q98" i="17"/>
  <c r="R98" i="17"/>
  <c r="S98" i="17"/>
  <c r="T98" i="17"/>
  <c r="U98" i="17"/>
  <c r="N99" i="17"/>
  <c r="O99" i="17"/>
  <c r="P99" i="17"/>
  <c r="Q99" i="17"/>
  <c r="R99" i="17"/>
  <c r="S99" i="17"/>
  <c r="T99" i="17"/>
  <c r="U99" i="17"/>
  <c r="N100" i="17"/>
  <c r="O100" i="17"/>
  <c r="P100" i="17"/>
  <c r="Q100" i="17"/>
  <c r="R100" i="17"/>
  <c r="S100" i="17"/>
  <c r="T100" i="17"/>
  <c r="U100" i="17"/>
  <c r="N101" i="17"/>
  <c r="O101" i="17"/>
  <c r="P101" i="17"/>
  <c r="Q101" i="17"/>
  <c r="R101" i="17"/>
  <c r="S101" i="17"/>
  <c r="T101" i="17"/>
  <c r="U101" i="17"/>
  <c r="N102" i="17"/>
  <c r="O102" i="17"/>
  <c r="P102" i="17"/>
  <c r="Q102" i="17"/>
  <c r="R102" i="17"/>
  <c r="S102" i="17"/>
  <c r="T102" i="17"/>
  <c r="U102" i="17"/>
  <c r="N103" i="17"/>
  <c r="O103" i="17"/>
  <c r="P103" i="17"/>
  <c r="Q103" i="17"/>
  <c r="R103" i="17"/>
  <c r="S103" i="17"/>
  <c r="T103" i="17"/>
  <c r="U103" i="17"/>
  <c r="N104" i="17"/>
  <c r="O104" i="17"/>
  <c r="P104" i="17"/>
  <c r="Q104" i="17"/>
  <c r="R104" i="17"/>
  <c r="S104" i="17"/>
  <c r="T104" i="17"/>
  <c r="U104" i="17"/>
  <c r="N105" i="17"/>
  <c r="O105" i="17"/>
  <c r="P105" i="17"/>
  <c r="Q105" i="17"/>
  <c r="R105" i="17"/>
  <c r="S105" i="17"/>
  <c r="T105" i="17"/>
  <c r="U105" i="17"/>
  <c r="N106" i="17"/>
  <c r="O106" i="17"/>
  <c r="P106" i="17"/>
  <c r="Q106" i="17"/>
  <c r="R106" i="17"/>
  <c r="S106" i="17"/>
  <c r="T106" i="17"/>
  <c r="U106" i="17"/>
  <c r="N107" i="17"/>
  <c r="O107" i="17"/>
  <c r="P107" i="17"/>
  <c r="Q107" i="17"/>
  <c r="R107" i="17"/>
  <c r="S107" i="17"/>
  <c r="T107" i="17"/>
  <c r="U107" i="17"/>
  <c r="N108" i="17"/>
  <c r="O108" i="17"/>
  <c r="P108" i="17"/>
  <c r="Q108" i="17"/>
  <c r="R108" i="17"/>
  <c r="S108" i="17"/>
  <c r="T108" i="17"/>
  <c r="U108" i="17"/>
  <c r="N109" i="17"/>
  <c r="O109" i="17"/>
  <c r="P109" i="17"/>
  <c r="Q109" i="17"/>
  <c r="R109" i="17"/>
  <c r="S109" i="17"/>
  <c r="T109" i="17"/>
  <c r="U109" i="17"/>
  <c r="N110" i="17"/>
  <c r="O110" i="17"/>
  <c r="P110" i="17"/>
  <c r="Q110" i="17"/>
  <c r="R110" i="17"/>
  <c r="S110" i="17"/>
  <c r="T110" i="17"/>
  <c r="U110" i="17"/>
  <c r="N111" i="17"/>
  <c r="O111" i="17"/>
  <c r="P111" i="17"/>
  <c r="Q111" i="17"/>
  <c r="R111" i="17"/>
  <c r="S111" i="17"/>
  <c r="T111" i="17"/>
  <c r="U111" i="17"/>
  <c r="N112" i="17"/>
  <c r="O112" i="17"/>
  <c r="P112" i="17"/>
  <c r="Q112" i="17"/>
  <c r="R112" i="17"/>
  <c r="S112" i="17"/>
  <c r="T112" i="17"/>
  <c r="U112" i="17"/>
  <c r="N113" i="17"/>
  <c r="O113" i="17"/>
  <c r="P113" i="17"/>
  <c r="Q113" i="17"/>
  <c r="R113" i="17"/>
  <c r="S113" i="17"/>
  <c r="T113" i="17"/>
  <c r="U113" i="17"/>
  <c r="N114" i="17"/>
  <c r="O114" i="17"/>
  <c r="P114" i="17"/>
  <c r="Q114" i="17"/>
  <c r="R114" i="17"/>
  <c r="S114" i="17"/>
  <c r="T114" i="17"/>
  <c r="U114" i="17"/>
  <c r="N115" i="17"/>
  <c r="O115" i="17"/>
  <c r="P115" i="17"/>
  <c r="Q115" i="17"/>
  <c r="R115" i="17"/>
  <c r="S115" i="17"/>
  <c r="T115" i="17"/>
  <c r="U115" i="17"/>
  <c r="N116" i="17"/>
  <c r="O116" i="17"/>
  <c r="P116" i="17"/>
  <c r="Q116" i="17"/>
  <c r="R116" i="17"/>
  <c r="S116" i="17"/>
  <c r="T116" i="17"/>
  <c r="U116" i="17"/>
  <c r="N117" i="17"/>
  <c r="O117" i="17"/>
  <c r="P117" i="17"/>
  <c r="Q117" i="17"/>
  <c r="R117" i="17"/>
  <c r="S117" i="17"/>
  <c r="T117" i="17"/>
  <c r="U117" i="17"/>
  <c r="N118" i="17"/>
  <c r="O118" i="17"/>
  <c r="P118" i="17"/>
  <c r="Q118" i="17"/>
  <c r="R118" i="17"/>
  <c r="S118" i="17"/>
  <c r="T118" i="17"/>
  <c r="U118" i="17"/>
  <c r="N119" i="17"/>
  <c r="O119" i="17"/>
  <c r="P119" i="17"/>
  <c r="Q119" i="17"/>
  <c r="R119" i="17"/>
  <c r="S119" i="17"/>
  <c r="T119" i="17"/>
  <c r="U119" i="17"/>
  <c r="N120" i="17"/>
  <c r="O120" i="17"/>
  <c r="P120" i="17"/>
  <c r="Q120" i="17"/>
  <c r="R120" i="17"/>
  <c r="S120" i="17"/>
  <c r="T120" i="17"/>
  <c r="U120" i="17"/>
  <c r="N121" i="17"/>
  <c r="O121" i="17"/>
  <c r="P121" i="17"/>
  <c r="Q121" i="17"/>
  <c r="R121" i="17"/>
  <c r="S121" i="17"/>
  <c r="T121" i="17"/>
  <c r="U121" i="17"/>
  <c r="N122" i="17"/>
  <c r="O122" i="17"/>
  <c r="P122" i="17"/>
  <c r="Q122" i="17"/>
  <c r="R122" i="17"/>
  <c r="S122" i="17"/>
  <c r="T122" i="17"/>
  <c r="U122" i="17"/>
  <c r="N123" i="17"/>
  <c r="O123" i="17"/>
  <c r="P123" i="17"/>
  <c r="Q123" i="17"/>
  <c r="R123" i="17"/>
  <c r="S123" i="17"/>
  <c r="T123" i="17"/>
  <c r="U123" i="17"/>
  <c r="N124" i="17"/>
  <c r="O124" i="17"/>
  <c r="P124" i="17"/>
  <c r="Q124" i="17"/>
  <c r="R124" i="17"/>
  <c r="S124" i="17"/>
  <c r="T124" i="17"/>
  <c r="U124" i="17"/>
  <c r="N125" i="17"/>
  <c r="O125" i="17"/>
  <c r="P125" i="17"/>
  <c r="Q125" i="17"/>
  <c r="R125" i="17"/>
  <c r="S125" i="17"/>
  <c r="T125" i="17"/>
  <c r="U125" i="17"/>
  <c r="N126" i="17"/>
  <c r="O126" i="17"/>
  <c r="P126" i="17"/>
  <c r="Q126" i="17"/>
  <c r="R126" i="17"/>
  <c r="S126" i="17"/>
  <c r="T126" i="17"/>
  <c r="U126" i="17"/>
  <c r="N127" i="17"/>
  <c r="O127" i="17"/>
  <c r="P127" i="17"/>
  <c r="Q127" i="17"/>
  <c r="R127" i="17"/>
  <c r="S127" i="17"/>
  <c r="T127" i="17"/>
  <c r="U127" i="17"/>
  <c r="N128" i="17"/>
  <c r="O128" i="17"/>
  <c r="P128" i="17"/>
  <c r="Q128" i="17"/>
  <c r="R128" i="17"/>
  <c r="S128" i="17"/>
  <c r="T128" i="17"/>
  <c r="U128" i="17"/>
  <c r="N129" i="17"/>
  <c r="O129" i="17"/>
  <c r="P129" i="17"/>
  <c r="Q129" i="17"/>
  <c r="R129" i="17"/>
  <c r="S129" i="17"/>
  <c r="T129" i="17"/>
  <c r="U129" i="17"/>
  <c r="N130" i="17"/>
  <c r="O130" i="17"/>
  <c r="P130" i="17"/>
  <c r="Q130" i="17"/>
  <c r="R130" i="17"/>
  <c r="S130" i="17"/>
  <c r="T130" i="17"/>
  <c r="U130" i="17"/>
  <c r="N131" i="17"/>
  <c r="O131" i="17"/>
  <c r="P131" i="17"/>
  <c r="Q131" i="17"/>
  <c r="R131" i="17"/>
  <c r="S131" i="17"/>
  <c r="T131" i="17"/>
  <c r="U131" i="17"/>
  <c r="N132" i="17"/>
  <c r="O132" i="17"/>
  <c r="P132" i="17"/>
  <c r="Q132" i="17"/>
  <c r="R132" i="17"/>
  <c r="S132" i="17"/>
  <c r="T132" i="17"/>
  <c r="U132" i="17"/>
  <c r="N133" i="17"/>
  <c r="O133" i="17"/>
  <c r="P133" i="17"/>
  <c r="Q133" i="17"/>
  <c r="R133" i="17"/>
  <c r="S133" i="17"/>
  <c r="T133" i="17"/>
  <c r="U133" i="17"/>
  <c r="N134" i="17"/>
  <c r="O134" i="17"/>
  <c r="P134" i="17"/>
  <c r="Q134" i="17"/>
  <c r="R134" i="17"/>
  <c r="S134" i="17"/>
  <c r="T134" i="17"/>
  <c r="U134" i="17"/>
  <c r="N135" i="17"/>
  <c r="O135" i="17"/>
  <c r="P135" i="17"/>
  <c r="Q135" i="17"/>
  <c r="R135" i="17"/>
  <c r="S135" i="17"/>
  <c r="T135" i="17"/>
  <c r="U135" i="17"/>
  <c r="N136" i="17"/>
  <c r="O136" i="17"/>
  <c r="P136" i="17"/>
  <c r="Q136" i="17"/>
  <c r="R136" i="17"/>
  <c r="S136" i="17"/>
  <c r="T136" i="17"/>
  <c r="U136" i="17"/>
  <c r="N137" i="17"/>
  <c r="O137" i="17"/>
  <c r="P137" i="17"/>
  <c r="Q137" i="17"/>
  <c r="R137" i="17"/>
  <c r="S137" i="17"/>
  <c r="T137" i="17"/>
  <c r="U137" i="17"/>
  <c r="N138" i="17"/>
  <c r="O138" i="17"/>
  <c r="P138" i="17"/>
  <c r="Q138" i="17"/>
  <c r="R138" i="17"/>
  <c r="S138" i="17"/>
  <c r="T138" i="17"/>
  <c r="U138" i="17"/>
  <c r="N139" i="17"/>
  <c r="O139" i="17"/>
  <c r="P139" i="17"/>
  <c r="Q139" i="17"/>
  <c r="R139" i="17"/>
  <c r="S139" i="17"/>
  <c r="T139" i="17"/>
  <c r="U139" i="17"/>
  <c r="N140" i="17"/>
  <c r="O140" i="17"/>
  <c r="P140" i="17"/>
  <c r="Q140" i="17"/>
  <c r="R140" i="17"/>
  <c r="S140" i="17"/>
  <c r="T140" i="17"/>
  <c r="U140" i="17"/>
  <c r="N141" i="17"/>
  <c r="O141" i="17"/>
  <c r="P141" i="17"/>
  <c r="Q141" i="17"/>
  <c r="R141" i="17"/>
  <c r="S141" i="17"/>
  <c r="T141" i="17"/>
  <c r="U141" i="17"/>
  <c r="N142" i="17"/>
  <c r="O142" i="17"/>
  <c r="P142" i="17"/>
  <c r="Q142" i="17"/>
  <c r="R142" i="17"/>
  <c r="S142" i="17"/>
  <c r="T142" i="17"/>
  <c r="U142" i="17"/>
  <c r="N143" i="17"/>
  <c r="O143" i="17"/>
  <c r="P143" i="17"/>
  <c r="Q143" i="17"/>
  <c r="R143" i="17"/>
  <c r="S143" i="17"/>
  <c r="T143" i="17"/>
  <c r="U143" i="17"/>
  <c r="N144" i="17"/>
  <c r="O144" i="17"/>
  <c r="P144" i="17"/>
  <c r="Q144" i="17"/>
  <c r="R144" i="17"/>
  <c r="S144" i="17"/>
  <c r="T144" i="17"/>
  <c r="U144" i="17"/>
  <c r="N145" i="17"/>
  <c r="O145" i="17"/>
  <c r="P145" i="17"/>
  <c r="Q145" i="17"/>
  <c r="R145" i="17"/>
  <c r="S145" i="17"/>
  <c r="T145" i="17"/>
  <c r="U145" i="17"/>
  <c r="N146" i="17"/>
  <c r="O146" i="17"/>
  <c r="P146" i="17"/>
  <c r="Q146" i="17"/>
  <c r="R146" i="17"/>
  <c r="S146" i="17"/>
  <c r="T146" i="17"/>
  <c r="U146" i="17"/>
  <c r="N147" i="17"/>
  <c r="O147" i="17"/>
  <c r="P147" i="17"/>
  <c r="Q147" i="17"/>
  <c r="R147" i="17"/>
  <c r="S147" i="17"/>
  <c r="T147" i="17"/>
  <c r="U147" i="17"/>
  <c r="N148" i="17"/>
  <c r="O148" i="17"/>
  <c r="P148" i="17"/>
  <c r="Q148" i="17"/>
  <c r="R148" i="17"/>
  <c r="S148" i="17"/>
  <c r="T148" i="17"/>
  <c r="U148" i="17"/>
  <c r="N149" i="17"/>
  <c r="O149" i="17"/>
  <c r="P149" i="17"/>
  <c r="Q149" i="17"/>
  <c r="R149" i="17"/>
  <c r="S149" i="17"/>
  <c r="T149" i="17"/>
  <c r="U149" i="17"/>
  <c r="N150" i="17"/>
  <c r="O150" i="17"/>
  <c r="P150" i="17"/>
  <c r="Q150" i="17"/>
  <c r="R150" i="17"/>
  <c r="S150" i="17"/>
  <c r="T150" i="17"/>
  <c r="U150" i="17"/>
  <c r="N151" i="17"/>
  <c r="O151" i="17"/>
  <c r="P151" i="17"/>
  <c r="Q151" i="17"/>
  <c r="R151" i="17"/>
  <c r="S151" i="17"/>
  <c r="T151" i="17"/>
  <c r="U151" i="17"/>
  <c r="N152" i="17"/>
  <c r="O152" i="17"/>
  <c r="P152" i="17"/>
  <c r="Q152" i="17"/>
  <c r="R152" i="17"/>
  <c r="S152" i="17"/>
  <c r="T152" i="17"/>
  <c r="U152" i="17"/>
  <c r="N153" i="17"/>
  <c r="O153" i="17"/>
  <c r="P153" i="17"/>
  <c r="Q153" i="17"/>
  <c r="R153" i="17"/>
  <c r="S153" i="17"/>
  <c r="T153" i="17"/>
  <c r="U153" i="17"/>
  <c r="N154" i="17"/>
  <c r="O154" i="17"/>
  <c r="P154" i="17"/>
  <c r="Q154" i="17"/>
  <c r="R154" i="17"/>
  <c r="S154" i="17"/>
  <c r="T154" i="17"/>
  <c r="U154" i="17"/>
  <c r="N155" i="17"/>
  <c r="O155" i="17"/>
  <c r="P155" i="17"/>
  <c r="Q155" i="17"/>
  <c r="R155" i="17"/>
  <c r="S155" i="17"/>
  <c r="T155" i="17"/>
  <c r="U155" i="17"/>
  <c r="N156" i="17"/>
  <c r="O156" i="17"/>
  <c r="P156" i="17"/>
  <c r="Q156" i="17"/>
  <c r="R156" i="17"/>
  <c r="S156" i="17"/>
  <c r="T156" i="17"/>
  <c r="U156" i="17"/>
  <c r="N157" i="17"/>
  <c r="O157" i="17"/>
  <c r="P157" i="17"/>
  <c r="Q157" i="17"/>
  <c r="R157" i="17"/>
  <c r="S157" i="17"/>
  <c r="T157" i="17"/>
  <c r="U157" i="17"/>
  <c r="N158" i="17"/>
  <c r="O158" i="17"/>
  <c r="P158" i="17"/>
  <c r="Q158" i="17"/>
  <c r="R158" i="17"/>
  <c r="S158" i="17"/>
  <c r="T158" i="17"/>
  <c r="U158" i="17"/>
  <c r="N159" i="17"/>
  <c r="O159" i="17"/>
  <c r="P159" i="17"/>
  <c r="Q159" i="17"/>
  <c r="R159" i="17"/>
  <c r="S159" i="17"/>
  <c r="T159" i="17"/>
  <c r="U159" i="17"/>
  <c r="N160" i="17"/>
  <c r="O160" i="17"/>
  <c r="P160" i="17"/>
  <c r="Q160" i="17"/>
  <c r="R160" i="17"/>
  <c r="S160" i="17"/>
  <c r="T160" i="17"/>
  <c r="U160" i="17"/>
  <c r="N161" i="17"/>
  <c r="O161" i="17"/>
  <c r="P161" i="17"/>
  <c r="Q161" i="17"/>
  <c r="R161" i="17"/>
  <c r="S161" i="17"/>
  <c r="T161" i="17"/>
  <c r="U161" i="17"/>
  <c r="N162" i="17"/>
  <c r="O162" i="17"/>
  <c r="P162" i="17"/>
  <c r="Q162" i="17"/>
  <c r="R162" i="17"/>
  <c r="S162" i="17"/>
  <c r="T162" i="17"/>
  <c r="U162" i="17"/>
  <c r="N163" i="17"/>
  <c r="O163" i="17"/>
  <c r="P163" i="17"/>
  <c r="Q163" i="17"/>
  <c r="R163" i="17"/>
  <c r="S163" i="17"/>
  <c r="T163" i="17"/>
  <c r="U163" i="17"/>
  <c r="N164" i="17"/>
  <c r="O164" i="17"/>
  <c r="P164" i="17"/>
  <c r="Q164" i="17"/>
  <c r="R164" i="17"/>
  <c r="S164" i="17"/>
  <c r="T164" i="17"/>
  <c r="U164" i="17"/>
  <c r="N165" i="17"/>
  <c r="O165" i="17"/>
  <c r="P165" i="17"/>
  <c r="Q165" i="17"/>
  <c r="R165" i="17"/>
  <c r="S165" i="17"/>
  <c r="T165" i="17"/>
  <c r="U165" i="17"/>
  <c r="N166" i="17"/>
  <c r="O166" i="17"/>
  <c r="P166" i="17"/>
  <c r="Q166" i="17"/>
  <c r="R166" i="17"/>
  <c r="S166" i="17"/>
  <c r="T166" i="17"/>
  <c r="U166" i="17"/>
  <c r="N167" i="17"/>
  <c r="O167" i="17"/>
  <c r="P167" i="17"/>
  <c r="Q167" i="17"/>
  <c r="R167" i="17"/>
  <c r="S167" i="17"/>
  <c r="T167" i="17"/>
  <c r="U167" i="17"/>
  <c r="N168" i="17"/>
  <c r="O168" i="17"/>
  <c r="P168" i="17"/>
  <c r="Q168" i="17"/>
  <c r="R168" i="17"/>
  <c r="S168" i="17"/>
  <c r="T168" i="17"/>
  <c r="U168" i="17"/>
  <c r="N169" i="17"/>
  <c r="O169" i="17"/>
  <c r="P169" i="17"/>
  <c r="Q169" i="17"/>
  <c r="R169" i="17"/>
  <c r="S169" i="17"/>
  <c r="T169" i="17"/>
  <c r="U169" i="17"/>
  <c r="N170" i="17"/>
  <c r="O170" i="17"/>
  <c r="P170" i="17"/>
  <c r="Q170" i="17"/>
  <c r="R170" i="17"/>
  <c r="S170" i="17"/>
  <c r="T170" i="17"/>
  <c r="U170" i="17"/>
  <c r="N171" i="17"/>
  <c r="O171" i="17"/>
  <c r="P171" i="17"/>
  <c r="Q171" i="17"/>
  <c r="R171" i="17"/>
  <c r="S171" i="17"/>
  <c r="T171" i="17"/>
  <c r="U171" i="17"/>
  <c r="N172" i="17"/>
  <c r="O172" i="17"/>
  <c r="P172" i="17"/>
  <c r="Q172" i="17"/>
  <c r="R172" i="17"/>
  <c r="S172" i="17"/>
  <c r="T172" i="17"/>
  <c r="U172" i="17"/>
  <c r="N173" i="17"/>
  <c r="O173" i="17"/>
  <c r="P173" i="17"/>
  <c r="Q173" i="17"/>
  <c r="R173" i="17"/>
  <c r="S173" i="17"/>
  <c r="T173" i="17"/>
  <c r="U173" i="17"/>
  <c r="N174" i="17"/>
  <c r="O174" i="17"/>
  <c r="P174" i="17"/>
  <c r="Q174" i="17"/>
  <c r="R174" i="17"/>
  <c r="S174" i="17"/>
  <c r="T174" i="17"/>
  <c r="U174" i="17"/>
  <c r="N175" i="17"/>
  <c r="O175" i="17"/>
  <c r="P175" i="17"/>
  <c r="Q175" i="17"/>
  <c r="R175" i="17"/>
  <c r="S175" i="17"/>
  <c r="T175" i="17"/>
  <c r="U175" i="17"/>
  <c r="N176" i="17"/>
  <c r="O176" i="17"/>
  <c r="P176" i="17"/>
  <c r="Q176" i="17"/>
  <c r="R176" i="17"/>
  <c r="S176" i="17"/>
  <c r="T176" i="17"/>
  <c r="U176" i="17"/>
  <c r="N177" i="17"/>
  <c r="O177" i="17"/>
  <c r="P177" i="17"/>
  <c r="Q177" i="17"/>
  <c r="R177" i="17"/>
  <c r="S177" i="17"/>
  <c r="T177" i="17"/>
  <c r="U177" i="17"/>
  <c r="N178" i="17"/>
  <c r="O178" i="17"/>
  <c r="P178" i="17"/>
  <c r="Q178" i="17"/>
  <c r="R178" i="17"/>
  <c r="S178" i="17"/>
  <c r="T178" i="17"/>
  <c r="U178" i="17"/>
  <c r="N179" i="17"/>
  <c r="O179" i="17"/>
  <c r="P179" i="17"/>
  <c r="Q179" i="17"/>
  <c r="R179" i="17"/>
  <c r="S179" i="17"/>
  <c r="T179" i="17"/>
  <c r="U179" i="17"/>
  <c r="N180" i="17"/>
  <c r="O180" i="17"/>
  <c r="P180" i="17"/>
  <c r="Q180" i="17"/>
  <c r="R180" i="17"/>
  <c r="S180" i="17"/>
  <c r="T180" i="17"/>
  <c r="U180" i="17"/>
  <c r="N181" i="17"/>
  <c r="O181" i="17"/>
  <c r="P181" i="17"/>
  <c r="Q181" i="17"/>
  <c r="R181" i="17"/>
  <c r="S181" i="17"/>
  <c r="T181" i="17"/>
  <c r="U181" i="17"/>
  <c r="N182" i="17"/>
  <c r="O182" i="17"/>
  <c r="P182" i="17"/>
  <c r="Q182" i="17"/>
  <c r="R182" i="17"/>
  <c r="S182" i="17"/>
  <c r="T182" i="17"/>
  <c r="U182" i="17"/>
  <c r="N183" i="17"/>
  <c r="O183" i="17"/>
  <c r="P183" i="17"/>
  <c r="Q183" i="17"/>
  <c r="R183" i="17"/>
  <c r="S183" i="17"/>
  <c r="T183" i="17"/>
  <c r="U183" i="17"/>
  <c r="N184" i="17"/>
  <c r="O184" i="17"/>
  <c r="P184" i="17"/>
  <c r="Q184" i="17"/>
  <c r="R184" i="17"/>
  <c r="S184" i="17"/>
  <c r="T184" i="17"/>
  <c r="U184" i="17"/>
  <c r="N185" i="17"/>
  <c r="O185" i="17"/>
  <c r="P185" i="17"/>
  <c r="Q185" i="17"/>
  <c r="R185" i="17"/>
  <c r="S185" i="17"/>
  <c r="T185" i="17"/>
  <c r="U185" i="17"/>
  <c r="N186" i="17"/>
  <c r="O186" i="17"/>
  <c r="P186" i="17"/>
  <c r="Q186" i="17"/>
  <c r="R186" i="17"/>
  <c r="S186" i="17"/>
  <c r="T186" i="17"/>
  <c r="U186" i="17"/>
  <c r="N187" i="17"/>
  <c r="O187" i="17"/>
  <c r="P187" i="17"/>
  <c r="Q187" i="17"/>
  <c r="R187" i="17"/>
  <c r="S187" i="17"/>
  <c r="T187" i="17"/>
  <c r="U187" i="17"/>
  <c r="N188" i="17"/>
  <c r="O188" i="17"/>
  <c r="P188" i="17"/>
  <c r="Q188" i="17"/>
  <c r="R188" i="17"/>
  <c r="S188" i="17"/>
  <c r="T188" i="17"/>
  <c r="U188" i="17"/>
  <c r="N189" i="17"/>
  <c r="O189" i="17"/>
  <c r="P189" i="17"/>
  <c r="Q189" i="17"/>
  <c r="R189" i="17"/>
  <c r="S189" i="17"/>
  <c r="T189" i="17"/>
  <c r="U189" i="17"/>
  <c r="N190" i="17"/>
  <c r="O190" i="17"/>
  <c r="P190" i="17"/>
  <c r="Q190" i="17"/>
  <c r="R190" i="17"/>
  <c r="S190" i="17"/>
  <c r="T190" i="17"/>
  <c r="U190" i="17"/>
  <c r="N191" i="17"/>
  <c r="O191" i="17"/>
  <c r="P191" i="17"/>
  <c r="Q191" i="17"/>
  <c r="R191" i="17"/>
  <c r="S191" i="17"/>
  <c r="T191" i="17"/>
  <c r="U191" i="17"/>
  <c r="N192" i="17"/>
  <c r="O192" i="17"/>
  <c r="P192" i="17"/>
  <c r="Q192" i="17"/>
  <c r="R192" i="17"/>
  <c r="S192" i="17"/>
  <c r="T192" i="17"/>
  <c r="U192" i="17"/>
  <c r="N193" i="17"/>
  <c r="O193" i="17"/>
  <c r="P193" i="17"/>
  <c r="Q193" i="17"/>
  <c r="R193" i="17"/>
  <c r="S193" i="17"/>
  <c r="T193" i="17"/>
  <c r="U193" i="17"/>
  <c r="N194" i="17"/>
  <c r="O194" i="17"/>
  <c r="P194" i="17"/>
  <c r="Q194" i="17"/>
  <c r="R194" i="17"/>
  <c r="S194" i="17"/>
  <c r="T194" i="17"/>
  <c r="U194" i="17"/>
  <c r="N195" i="17"/>
  <c r="O195" i="17"/>
  <c r="P195" i="17"/>
  <c r="Q195" i="17"/>
  <c r="R195" i="17"/>
  <c r="S195" i="17"/>
  <c r="T195" i="17"/>
  <c r="U195" i="17"/>
  <c r="N196" i="17"/>
  <c r="O196" i="17"/>
  <c r="P196" i="17"/>
  <c r="Q196" i="17"/>
  <c r="R196" i="17"/>
  <c r="S196" i="17"/>
  <c r="T196" i="17"/>
  <c r="U196" i="17"/>
  <c r="N197" i="17"/>
  <c r="O197" i="17"/>
  <c r="P197" i="17"/>
  <c r="Q197" i="17"/>
  <c r="R197" i="17"/>
  <c r="S197" i="17"/>
  <c r="T197" i="17"/>
  <c r="U197" i="17"/>
  <c r="N198" i="17"/>
  <c r="O198" i="17"/>
  <c r="P198" i="17"/>
  <c r="Q198" i="17"/>
  <c r="R198" i="17"/>
  <c r="S198" i="17"/>
  <c r="T198" i="17"/>
  <c r="U198" i="17"/>
  <c r="N199" i="17"/>
  <c r="O199" i="17"/>
  <c r="P199" i="17"/>
  <c r="Q199" i="17"/>
  <c r="R199" i="17"/>
  <c r="S199" i="17"/>
  <c r="T199" i="17"/>
  <c r="U199" i="17"/>
  <c r="N200" i="17"/>
  <c r="O200" i="17"/>
  <c r="P200" i="17"/>
  <c r="Q200" i="17"/>
  <c r="R200" i="17"/>
  <c r="S200" i="17"/>
  <c r="T200" i="17"/>
  <c r="U200" i="17"/>
  <c r="N201" i="17"/>
  <c r="O201" i="17"/>
  <c r="P201" i="17"/>
  <c r="Q201" i="17"/>
  <c r="R201" i="17"/>
  <c r="S201" i="17"/>
  <c r="T201" i="17"/>
  <c r="U201" i="17"/>
  <c r="N202" i="17"/>
  <c r="O202" i="17"/>
  <c r="P202" i="17"/>
  <c r="Q202" i="17"/>
  <c r="R202" i="17"/>
  <c r="S202" i="17"/>
  <c r="T202" i="17"/>
  <c r="U202" i="17"/>
  <c r="N203" i="17"/>
  <c r="O203" i="17"/>
  <c r="P203" i="17"/>
  <c r="Q203" i="17"/>
  <c r="R203" i="17"/>
  <c r="S203" i="17"/>
  <c r="T203" i="17"/>
  <c r="U203" i="17"/>
  <c r="N204" i="17"/>
  <c r="O204" i="17"/>
  <c r="P204" i="17"/>
  <c r="Q204" i="17"/>
  <c r="R204" i="17"/>
  <c r="S204" i="17"/>
  <c r="T204" i="17"/>
  <c r="U204" i="17"/>
  <c r="N205" i="17"/>
  <c r="O205" i="17"/>
  <c r="P205" i="17"/>
  <c r="Q205" i="17"/>
  <c r="R205" i="17"/>
  <c r="S205" i="17"/>
  <c r="T205" i="17"/>
  <c r="U205" i="17"/>
  <c r="N206" i="17"/>
  <c r="O206" i="17"/>
  <c r="P206" i="17"/>
  <c r="Q206" i="17"/>
  <c r="R206" i="17"/>
  <c r="S206" i="17"/>
  <c r="T206" i="17"/>
  <c r="U206" i="17"/>
  <c r="N207" i="17"/>
  <c r="O207" i="17"/>
  <c r="P207" i="17"/>
  <c r="Q207" i="17"/>
  <c r="R207" i="17"/>
  <c r="S207" i="17"/>
  <c r="T207" i="17"/>
  <c r="U207" i="17"/>
  <c r="N208" i="17"/>
  <c r="O208" i="17"/>
  <c r="P208" i="17"/>
  <c r="Q208" i="17"/>
  <c r="R208" i="17"/>
  <c r="S208" i="17"/>
  <c r="T208" i="17"/>
  <c r="U208" i="17"/>
  <c r="N209" i="17"/>
  <c r="O209" i="17"/>
  <c r="P209" i="17"/>
  <c r="Q209" i="17"/>
  <c r="R209" i="17"/>
  <c r="S209" i="17"/>
  <c r="T209" i="17"/>
  <c r="U209" i="17"/>
  <c r="N210" i="17"/>
  <c r="O210" i="17"/>
  <c r="P210" i="17"/>
  <c r="Q210" i="17"/>
  <c r="R210" i="17"/>
  <c r="S210" i="17"/>
  <c r="T210" i="17"/>
  <c r="U210" i="17"/>
  <c r="N211" i="17"/>
  <c r="O211" i="17"/>
  <c r="P211" i="17"/>
  <c r="Q211" i="17"/>
  <c r="R211" i="17"/>
  <c r="S211" i="17"/>
  <c r="T211" i="17"/>
  <c r="U211" i="17"/>
  <c r="N212" i="17"/>
  <c r="O212" i="17"/>
  <c r="P212" i="17"/>
  <c r="Q212" i="17"/>
  <c r="R212" i="17"/>
  <c r="S212" i="17"/>
  <c r="T212" i="17"/>
  <c r="U212" i="17"/>
  <c r="N213" i="17"/>
  <c r="O213" i="17"/>
  <c r="P213" i="17"/>
  <c r="Q213" i="17"/>
  <c r="R213" i="17"/>
  <c r="S213" i="17"/>
  <c r="T213" i="17"/>
  <c r="U213" i="17"/>
  <c r="N214" i="17"/>
  <c r="O214" i="17"/>
  <c r="P214" i="17"/>
  <c r="Q214" i="17"/>
  <c r="R214" i="17"/>
  <c r="S214" i="17"/>
  <c r="T214" i="17"/>
  <c r="U214" i="17"/>
  <c r="N215" i="17"/>
  <c r="O215" i="17"/>
  <c r="P215" i="17"/>
  <c r="Q215" i="17"/>
  <c r="R215" i="17"/>
  <c r="S215" i="17"/>
  <c r="T215" i="17"/>
  <c r="U215" i="17"/>
  <c r="N216" i="17"/>
  <c r="O216" i="17"/>
  <c r="P216" i="17"/>
  <c r="Q216" i="17"/>
  <c r="R216" i="17"/>
  <c r="S216" i="17"/>
  <c r="T216" i="17"/>
  <c r="U216" i="17"/>
  <c r="N217" i="17"/>
  <c r="O217" i="17"/>
  <c r="P217" i="17"/>
  <c r="Q217" i="17"/>
  <c r="R217" i="17"/>
  <c r="S217" i="17"/>
  <c r="T217" i="17"/>
  <c r="U217" i="17"/>
  <c r="N218" i="17"/>
  <c r="O218" i="17"/>
  <c r="P218" i="17"/>
  <c r="Q218" i="17"/>
  <c r="R218" i="17"/>
  <c r="S218" i="17"/>
  <c r="T218" i="17"/>
  <c r="U218" i="17"/>
  <c r="N219" i="17"/>
  <c r="O219" i="17"/>
  <c r="P219" i="17"/>
  <c r="Q219" i="17"/>
  <c r="R219" i="17"/>
  <c r="S219" i="17"/>
  <c r="T219" i="17"/>
  <c r="U219" i="17"/>
  <c r="N220" i="17"/>
  <c r="O220" i="17"/>
  <c r="P220" i="17"/>
  <c r="Q220" i="17"/>
  <c r="R220" i="17"/>
  <c r="S220" i="17"/>
  <c r="T220" i="17"/>
  <c r="U220" i="17"/>
  <c r="N221" i="17"/>
  <c r="O221" i="17"/>
  <c r="P221" i="17"/>
  <c r="Q221" i="17"/>
  <c r="R221" i="17"/>
  <c r="S221" i="17"/>
  <c r="T221" i="17"/>
  <c r="U221" i="17"/>
  <c r="N222" i="17"/>
  <c r="O222" i="17"/>
  <c r="P222" i="17"/>
  <c r="Q222" i="17"/>
  <c r="R222" i="17"/>
  <c r="S222" i="17"/>
  <c r="T222" i="17"/>
  <c r="U222" i="17"/>
  <c r="N223" i="17"/>
  <c r="O223" i="17"/>
  <c r="P223" i="17"/>
  <c r="Q223" i="17"/>
  <c r="R223" i="17"/>
  <c r="S223" i="17"/>
  <c r="T223" i="17"/>
  <c r="U223" i="17"/>
  <c r="N224" i="17"/>
  <c r="O224" i="17"/>
  <c r="P224" i="17"/>
  <c r="Q224" i="17"/>
  <c r="R224" i="17"/>
  <c r="S224" i="17"/>
  <c r="T224" i="17"/>
  <c r="U224" i="17"/>
  <c r="N225" i="17"/>
  <c r="O225" i="17"/>
  <c r="P225" i="17"/>
  <c r="Q225" i="17"/>
  <c r="R225" i="17"/>
  <c r="S225" i="17"/>
  <c r="T225" i="17"/>
  <c r="U225" i="17"/>
  <c r="N226" i="17"/>
  <c r="O226" i="17"/>
  <c r="P226" i="17"/>
  <c r="Q226" i="17"/>
  <c r="R226" i="17"/>
  <c r="S226" i="17"/>
  <c r="T226" i="17"/>
  <c r="U226" i="17"/>
  <c r="N227" i="17"/>
  <c r="O227" i="17"/>
  <c r="P227" i="17"/>
  <c r="Q227" i="17"/>
  <c r="R227" i="17"/>
  <c r="S227" i="17"/>
  <c r="T227" i="17"/>
  <c r="U227" i="17"/>
  <c r="N228" i="17"/>
  <c r="O228" i="17"/>
  <c r="P228" i="17"/>
  <c r="Q228" i="17"/>
  <c r="R228" i="17"/>
  <c r="S228" i="17"/>
  <c r="T228" i="17"/>
  <c r="U228" i="17"/>
  <c r="N229" i="17"/>
  <c r="O229" i="17"/>
  <c r="P229" i="17"/>
  <c r="Q229" i="17"/>
  <c r="R229" i="17"/>
  <c r="S229" i="17"/>
  <c r="T229" i="17"/>
  <c r="U229" i="17"/>
  <c r="N230" i="17"/>
  <c r="O230" i="17"/>
  <c r="P230" i="17"/>
  <c r="Q230" i="17"/>
  <c r="R230" i="17"/>
  <c r="S230" i="17"/>
  <c r="T230" i="17"/>
  <c r="U230" i="17"/>
  <c r="N231" i="17"/>
  <c r="O231" i="17"/>
  <c r="P231" i="17"/>
  <c r="Q231" i="17"/>
  <c r="R231" i="17"/>
  <c r="S231" i="17"/>
  <c r="T231" i="17"/>
  <c r="U231" i="17"/>
  <c r="N232" i="17"/>
  <c r="O232" i="17"/>
  <c r="P232" i="17"/>
  <c r="Q232" i="17"/>
  <c r="R232" i="17"/>
  <c r="S232" i="17"/>
  <c r="T232" i="17"/>
  <c r="U232" i="17"/>
  <c r="N233" i="17"/>
  <c r="O233" i="17"/>
  <c r="P233" i="17"/>
  <c r="Q233" i="17"/>
  <c r="R233" i="17"/>
  <c r="S233" i="17"/>
  <c r="T233" i="17"/>
  <c r="U233" i="17"/>
  <c r="N234" i="17"/>
  <c r="O234" i="17"/>
  <c r="P234" i="17"/>
  <c r="Q234" i="17"/>
  <c r="R234" i="17"/>
  <c r="S234" i="17"/>
  <c r="T234" i="17"/>
  <c r="U234" i="17"/>
  <c r="N235" i="17"/>
  <c r="O235" i="17"/>
  <c r="P235" i="17"/>
  <c r="Q235" i="17"/>
  <c r="R235" i="17"/>
  <c r="S235" i="17"/>
  <c r="T235" i="17"/>
  <c r="U235" i="17"/>
  <c r="N236" i="17"/>
  <c r="O236" i="17"/>
  <c r="P236" i="17"/>
  <c r="Q236" i="17"/>
  <c r="R236" i="17"/>
  <c r="S236" i="17"/>
  <c r="T236" i="17"/>
  <c r="U236" i="17"/>
  <c r="N237" i="17"/>
  <c r="O237" i="17"/>
  <c r="P237" i="17"/>
  <c r="Q237" i="17"/>
  <c r="R237" i="17"/>
  <c r="S237" i="17"/>
  <c r="T237" i="17"/>
  <c r="U237" i="17"/>
  <c r="N238" i="17"/>
  <c r="O238" i="17"/>
  <c r="P238" i="17"/>
  <c r="Q238" i="17"/>
  <c r="R238" i="17"/>
  <c r="S238" i="17"/>
  <c r="T238" i="17"/>
  <c r="U238" i="17"/>
  <c r="N239" i="17"/>
  <c r="O239" i="17"/>
  <c r="P239" i="17"/>
  <c r="Q239" i="17"/>
  <c r="R239" i="17"/>
  <c r="S239" i="17"/>
  <c r="T239" i="17"/>
  <c r="U239" i="17"/>
  <c r="N240" i="17"/>
  <c r="O240" i="17"/>
  <c r="P240" i="17"/>
  <c r="Q240" i="17"/>
  <c r="R240" i="17"/>
  <c r="S240" i="17"/>
  <c r="T240" i="17"/>
  <c r="U240" i="17"/>
  <c r="N241" i="17"/>
  <c r="O241" i="17"/>
  <c r="P241" i="17"/>
  <c r="Q241" i="17"/>
  <c r="R241" i="17"/>
  <c r="S241" i="17"/>
  <c r="T241" i="17"/>
  <c r="U241" i="17"/>
  <c r="N242" i="17"/>
  <c r="O242" i="17"/>
  <c r="P242" i="17"/>
  <c r="Q242" i="17"/>
  <c r="R242" i="17"/>
  <c r="S242" i="17"/>
  <c r="T242" i="17"/>
  <c r="U242" i="17"/>
  <c r="N243" i="17"/>
  <c r="O243" i="17"/>
  <c r="P243" i="17"/>
  <c r="Q243" i="17"/>
  <c r="R243" i="17"/>
  <c r="S243" i="17"/>
  <c r="T243" i="17"/>
  <c r="U243" i="17"/>
  <c r="N244" i="17"/>
  <c r="O244" i="17"/>
  <c r="P244" i="17"/>
  <c r="Q244" i="17"/>
  <c r="R244" i="17"/>
  <c r="S244" i="17"/>
  <c r="T244" i="17"/>
  <c r="U244" i="17"/>
  <c r="N245" i="17"/>
  <c r="O245" i="17"/>
  <c r="P245" i="17"/>
  <c r="Q245" i="17"/>
  <c r="R245" i="17"/>
  <c r="S245" i="17"/>
  <c r="T245" i="17"/>
  <c r="U245" i="17"/>
  <c r="N246" i="17"/>
  <c r="O246" i="17"/>
  <c r="P246" i="17"/>
  <c r="Q246" i="17"/>
  <c r="R246" i="17"/>
  <c r="S246" i="17"/>
  <c r="T246" i="17"/>
  <c r="U246" i="17"/>
  <c r="N247" i="17"/>
  <c r="O247" i="17"/>
  <c r="P247" i="17"/>
  <c r="Q247" i="17"/>
  <c r="R247" i="17"/>
  <c r="S247" i="17"/>
  <c r="T247" i="17"/>
  <c r="U247" i="17"/>
  <c r="N248" i="17"/>
  <c r="O248" i="17"/>
  <c r="P248" i="17"/>
  <c r="Q248" i="17"/>
  <c r="R248" i="17"/>
  <c r="S248" i="17"/>
  <c r="T248" i="17"/>
  <c r="U248" i="17"/>
  <c r="N249" i="17"/>
  <c r="O249" i="17"/>
  <c r="P249" i="17"/>
  <c r="Q249" i="17"/>
  <c r="R249" i="17"/>
  <c r="S249" i="17"/>
  <c r="T249" i="17"/>
  <c r="U249" i="17"/>
  <c r="N250" i="17"/>
  <c r="O250" i="17"/>
  <c r="P250" i="17"/>
  <c r="Q250" i="17"/>
  <c r="R250" i="17"/>
  <c r="S250" i="17"/>
  <c r="T250" i="17"/>
  <c r="U250" i="17"/>
  <c r="N251" i="17"/>
  <c r="O251" i="17"/>
  <c r="P251" i="17"/>
  <c r="Q251" i="17"/>
  <c r="R251" i="17"/>
  <c r="S251" i="17"/>
  <c r="T251" i="17"/>
  <c r="U251" i="17"/>
  <c r="N252" i="17"/>
  <c r="O252" i="17"/>
  <c r="P252" i="17"/>
  <c r="Q252" i="17"/>
  <c r="R252" i="17"/>
  <c r="S252" i="17"/>
  <c r="T252" i="17"/>
  <c r="U252" i="17"/>
  <c r="N253" i="17"/>
  <c r="O253" i="17"/>
  <c r="P253" i="17"/>
  <c r="Q253" i="17"/>
  <c r="R253" i="17"/>
  <c r="S253" i="17"/>
  <c r="T253" i="17"/>
  <c r="U253" i="17"/>
  <c r="N254" i="17"/>
  <c r="O254" i="17"/>
  <c r="P254" i="17"/>
  <c r="Q254" i="17"/>
  <c r="R254" i="17"/>
  <c r="S254" i="17"/>
  <c r="T254" i="17"/>
  <c r="U254" i="17"/>
  <c r="N255" i="17"/>
  <c r="O255" i="17"/>
  <c r="P255" i="17"/>
  <c r="Q255" i="17"/>
  <c r="R255" i="17"/>
  <c r="S255" i="17"/>
  <c r="T255" i="17"/>
  <c r="U255" i="17"/>
  <c r="N4" i="17"/>
  <c r="O4" i="17"/>
  <c r="P4" i="17"/>
  <c r="Q4" i="17"/>
  <c r="R4" i="17"/>
  <c r="S4" i="17"/>
  <c r="T4" i="17"/>
  <c r="U4" i="17"/>
  <c r="M4" i="17"/>
  <c r="X259" i="14" a="1"/>
  <c r="Z259" i="14" a="1"/>
  <c r="AA260" i="14" a="1"/>
  <c r="AB261" i="14" a="1"/>
  <c r="AC262" i="14" a="1"/>
  <c r="AD263" i="14" a="1"/>
  <c r="X265" i="14" a="1"/>
  <c r="Y266" i="14" a="1"/>
  <c r="Z267" i="14" a="1"/>
  <c r="AA268" i="14" a="1"/>
  <c r="AB269" i="14" a="1"/>
  <c r="AC270" i="14" a="1"/>
  <c r="AC259" i="14" a="1"/>
  <c r="AD260" i="14" a="1"/>
  <c r="X262" i="14" a="1"/>
  <c r="Y263" i="14" a="1"/>
  <c r="Z264" i="14" a="1"/>
  <c r="AA265" i="14" a="1"/>
  <c r="AB266" i="14" a="1"/>
  <c r="AC267" i="14" a="1"/>
  <c r="AD268" i="14" a="1"/>
  <c r="X270" i="14" a="1"/>
  <c r="Y271" i="14" a="1"/>
  <c r="Z272" i="14" a="1"/>
  <c r="AA273" i="14" a="1"/>
  <c r="AB274" i="14" a="1"/>
  <c r="Y276" i="14" a="1"/>
  <c r="AA278" i="14" a="1"/>
  <c r="AC280" i="14" a="1"/>
  <c r="X283" i="14" a="1"/>
  <c r="Z273" i="14" a="1"/>
  <c r="AD275" i="14" a="1"/>
  <c r="Y278" i="14" a="1"/>
  <c r="AC276" i="14" a="1"/>
  <c r="X279" i="14" a="1"/>
  <c r="Z281" i="14" a="1"/>
  <c r="AA272" i="14" a="1"/>
  <c r="Y279" i="14" a="1"/>
  <c r="AB283" i="14" a="1"/>
  <c r="AD285" i="14" a="1"/>
  <c r="Z288" i="14" a="1"/>
  <c r="AB290" i="14" a="1"/>
  <c r="AD292" i="14" a="1"/>
  <c r="Y295" i="14" a="1"/>
  <c r="AA297" i="14" a="1"/>
  <c r="Z279" i="14" a="1"/>
  <c r="AC283" i="14" a="1"/>
  <c r="X286" i="14" a="1"/>
  <c r="X288" i="14" a="1"/>
  <c r="Z290" i="14" a="1"/>
  <c r="AB292" i="14" a="1"/>
  <c r="AD294" i="14" a="1"/>
  <c r="Y297" i="14" a="1"/>
  <c r="AC298" i="14" a="1"/>
  <c r="AD299" i="14" a="1"/>
  <c r="AB273" i="14" a="1"/>
  <c r="X281" i="14" a="1"/>
  <c r="AA284" i="14" a="1"/>
  <c r="AB286" i="14" a="1"/>
  <c r="AD288" i="14" a="1"/>
  <c r="Y291" i="14" a="1"/>
  <c r="AA293" i="14" a="1"/>
  <c r="AC295" i="14" a="1"/>
  <c r="AA280" i="14" a="1"/>
  <c r="AA290" i="14" a="1"/>
  <c r="X298" i="14" a="1"/>
  <c r="AB301" i="14" a="1"/>
  <c r="AD303" i="14" a="1"/>
  <c r="Y306" i="14" a="1"/>
  <c r="AA308" i="14" a="1"/>
  <c r="AC310" i="14" a="1"/>
  <c r="AD312" i="14" a="1"/>
  <c r="Y315" i="14" a="1"/>
  <c r="AA317" i="14" a="1"/>
  <c r="AC319" i="14" a="1"/>
  <c r="X322" i="14" a="1"/>
  <c r="Z324" i="14" a="1"/>
  <c r="AB326" i="14" a="1"/>
  <c r="AD328" i="14" a="1"/>
  <c r="X284" i="14" a="1"/>
  <c r="AD293" i="14" a="1"/>
  <c r="AB300" i="14" a="1"/>
  <c r="AD302" i="14" a="1"/>
  <c r="Y305" i="14" a="1"/>
  <c r="AA307" i="14" a="1"/>
  <c r="AC309" i="14" a="1"/>
  <c r="AD311" i="14" a="1"/>
  <c r="Y314" i="14" a="1"/>
  <c r="AA316" i="14" a="1"/>
  <c r="AC318" i="14" a="1"/>
  <c r="X321" i="14" a="1"/>
  <c r="Z323" i="14" a="1"/>
  <c r="AB325" i="14" a="1"/>
  <c r="X282" i="14" a="1"/>
  <c r="AC292" i="14" a="1"/>
  <c r="AC299" i="14" a="1"/>
  <c r="AA302" i="14" a="1"/>
  <c r="AC304" i="14" a="1"/>
  <c r="X307" i="14" a="1"/>
  <c r="Z309" i="14" a="1"/>
  <c r="AB311" i="14" a="1"/>
  <c r="AD313" i="14" a="1"/>
  <c r="Y316" i="14" a="1"/>
  <c r="AA318" i="14" a="1"/>
  <c r="AC320" i="14" a="1"/>
  <c r="X323" i="14" a="1"/>
  <c r="Z325" i="14" a="1"/>
  <c r="AB327" i="14" a="1"/>
  <c r="AD329" i="14" a="1"/>
  <c r="AD298" i="14" a="1"/>
  <c r="AD308" i="14" a="1"/>
  <c r="AD318" i="14" a="1"/>
  <c r="AA327" i="14" a="1"/>
  <c r="AB259" i="14" a="1"/>
  <c r="AC260" i="14" a="1"/>
  <c r="AD261" i="14" a="1"/>
  <c r="X263" i="14" a="1"/>
  <c r="Y264" i="14" a="1"/>
  <c r="Z265" i="14" a="1"/>
  <c r="AA266" i="14" a="1"/>
  <c r="AB267" i="14" a="1"/>
  <c r="AC268" i="14" a="1"/>
  <c r="AD269" i="14" a="1"/>
  <c r="X271" i="14" a="1"/>
  <c r="X260" i="14" a="1"/>
  <c r="Y261" i="14" a="1"/>
  <c r="Z262" i="14" a="1"/>
  <c r="AA263" i="14" a="1"/>
  <c r="AB264" i="14" a="1"/>
  <c r="AC265" i="14" a="1"/>
  <c r="AD266" i="14" a="1"/>
  <c r="X268" i="14" a="1"/>
  <c r="Y269" i="14" a="1"/>
  <c r="Z270" i="14" a="1"/>
  <c r="AA271" i="14" a="1"/>
  <c r="AB272" i="14" a="1"/>
  <c r="AC273" i="14" a="1"/>
  <c r="AD274" i="14" a="1"/>
  <c r="AB276" i="14" a="1"/>
  <c r="AD278" i="14" a="1"/>
  <c r="Y281" i="14" a="1"/>
  <c r="AB271" i="14" a="1"/>
  <c r="AD273" i="14" a="1"/>
  <c r="Z276" i="14" a="1"/>
  <c r="AB278" i="14" a="1"/>
  <c r="Y277" i="14" a="1"/>
  <c r="AA279" i="14" a="1"/>
  <c r="AC281" i="14" a="1"/>
  <c r="AC274" i="14" a="1"/>
  <c r="AD279" i="14" a="1"/>
  <c r="Y284" i="14" a="1"/>
  <c r="AC286" i="14" a="1"/>
  <c r="X289" i="14" a="1"/>
  <c r="Z291" i="14" a="1"/>
  <c r="AB293" i="14" a="1"/>
  <c r="AD295" i="14" a="1"/>
  <c r="X273" i="14" a="1"/>
  <c r="AD280" i="14" a="1"/>
  <c r="Z284" i="14" a="1"/>
  <c r="AA286" i="14" a="1"/>
  <c r="AC288" i="14" a="1"/>
  <c r="X291" i="14" a="1"/>
  <c r="Z293" i="14" a="1"/>
  <c r="AB295" i="14" a="1"/>
  <c r="AD297" i="14" a="1"/>
  <c r="X299" i="14" a="1"/>
  <c r="Y300" i="14" a="1"/>
  <c r="AC275" i="14" a="1"/>
  <c r="AB282" i="14" a="1"/>
  <c r="X285" i="14" a="1"/>
  <c r="Z287" i="14" a="1"/>
  <c r="AB289" i="14" a="1"/>
  <c r="AD291" i="14" a="1"/>
  <c r="Y294" i="14" a="1"/>
  <c r="AA296" i="14" a="1"/>
  <c r="AA283" i="14" a="1"/>
  <c r="X292" i="14" a="1"/>
  <c r="Y299" i="14" a="1"/>
  <c r="Y302" i="14" a="1"/>
  <c r="AA304" i="14" a="1"/>
  <c r="AC306" i="14" a="1"/>
  <c r="X309" i="14" a="1"/>
  <c r="Z311" i="14" a="1"/>
  <c r="Z313" i="14" a="1"/>
  <c r="AB315" i="14" a="1"/>
  <c r="AD317" i="14" a="1"/>
  <c r="Y320" i="14" a="1"/>
  <c r="AA322" i="14" a="1"/>
  <c r="AC324" i="14" a="1"/>
  <c r="X327" i="14" a="1"/>
  <c r="Z329" i="14" a="1"/>
  <c r="Z286" i="14" a="1"/>
  <c r="AA295" i="14" a="1"/>
  <c r="Y301" i="14" a="1"/>
  <c r="AA303" i="14" a="1"/>
  <c r="AC305" i="14" a="1"/>
  <c r="X308" i="14" a="1"/>
  <c r="Z310" i="14" a="1"/>
  <c r="AB312" i="14" a="1"/>
  <c r="AD314" i="14" a="1"/>
  <c r="Y317" i="14" a="1"/>
  <c r="AA319" i="14" a="1"/>
  <c r="AC321" i="14" a="1"/>
  <c r="X324" i="14" a="1"/>
  <c r="Z326" i="14" a="1"/>
  <c r="AB284" i="14" a="1"/>
  <c r="Z294" i="14" a="1"/>
  <c r="AC300" i="14" a="1"/>
  <c r="X303" i="14" a="1"/>
  <c r="Z305" i="14" a="1"/>
  <c r="AB307" i="14" a="1"/>
  <c r="AD309" i="14" a="1"/>
  <c r="Z312" i="14" a="1"/>
  <c r="AB314" i="14" a="1"/>
  <c r="AD316" i="14" a="1"/>
  <c r="Y319" i="14" a="1"/>
  <c r="AA321" i="14" a="1"/>
  <c r="AC323" i="14" a="1"/>
  <c r="X326" i="14" a="1"/>
  <c r="Z328" i="14" a="1"/>
  <c r="Y274" i="14" a="1"/>
  <c r="X302" i="14" a="1"/>
  <c r="Y311" i="14" a="1"/>
  <c r="AA320" i="14" a="1"/>
  <c r="X329" i="14" a="1"/>
  <c r="AB331" i="14" a="1"/>
  <c r="AD333" i="14" a="1"/>
  <c r="Z336" i="14" a="1"/>
  <c r="AB338" i="14" a="1"/>
  <c r="AD340" i="14" a="1"/>
  <c r="Y343" i="14" a="1"/>
  <c r="AA345" i="14" a="1"/>
  <c r="AC347" i="14" a="1"/>
  <c r="X350" i="14" a="1"/>
  <c r="Z352" i="14" a="1"/>
  <c r="AB354" i="14" a="1"/>
  <c r="AD356" i="14" a="1"/>
  <c r="Y359" i="14" a="1"/>
  <c r="AC279" i="14" a="1"/>
  <c r="AD304" i="14" a="1"/>
  <c r="AD259" i="14" a="1"/>
  <c r="X261" i="14" a="1"/>
  <c r="Y262" i="14" a="1"/>
  <c r="Z263" i="14" a="1"/>
  <c r="AA264" i="14" a="1"/>
  <c r="AB265" i="14" a="1"/>
  <c r="AC266" i="14" a="1"/>
  <c r="AD267" i="14" a="1"/>
  <c r="X269" i="14" a="1"/>
  <c r="Y270" i="14" a="1"/>
  <c r="Y259" i="14" a="1"/>
  <c r="Z260" i="14" a="1"/>
  <c r="AA261" i="14" a="1"/>
  <c r="AB262" i="14" a="1"/>
  <c r="AC263" i="14" a="1"/>
  <c r="AD264" i="14" a="1"/>
  <c r="X266" i="14" a="1"/>
  <c r="Y267" i="14" a="1"/>
  <c r="Z268" i="14" a="1"/>
  <c r="AA269" i="14" a="1"/>
  <c r="AB270" i="14" a="1"/>
  <c r="AC271" i="14" a="1"/>
  <c r="AD272" i="14" a="1"/>
  <c r="Y260" i="14" a="1"/>
  <c r="AC264" i="14" a="1"/>
  <c r="Z269" i="14" a="1"/>
  <c r="AC261" i="14" a="1"/>
  <c r="Z266" i="14" a="1"/>
  <c r="AD270" i="14" a="1"/>
  <c r="Z274" i="14" a="1"/>
  <c r="AC277" i="14" a="1"/>
  <c r="Z282" i="14" a="1"/>
  <c r="X275" i="14" a="1"/>
  <c r="X276" i="14" a="1"/>
  <c r="AB280" i="14" a="1"/>
  <c r="X278" i="14" a="1"/>
  <c r="Z285" i="14" a="1"/>
  <c r="Y290" i="14" a="1"/>
  <c r="AC294" i="14" a="1"/>
  <c r="AD276" i="14" a="1"/>
  <c r="AA285" i="14" a="1"/>
  <c r="AD289" i="14" a="1"/>
  <c r="AA294" i="14" a="1"/>
  <c r="AA298" i="14" a="1"/>
  <c r="Z271" i="14" a="1"/>
  <c r="AD283" i="14" a="1"/>
  <c r="AA288" i="14" a="1"/>
  <c r="X293" i="14" a="1"/>
  <c r="AB297" i="14" a="1"/>
  <c r="AB296" i="14" a="1"/>
  <c r="Z303" i="14" a="1"/>
  <c r="AD307" i="14" a="1"/>
  <c r="Y312" i="14" a="1"/>
  <c r="AC316" i="14" a="1"/>
  <c r="Z321" i="14" a="1"/>
  <c r="AD325" i="14" a="1"/>
  <c r="AB277" i="14" a="1"/>
  <c r="AA299" i="14" a="1"/>
  <c r="AB304" i="14" a="1"/>
  <c r="Y309" i="14" a="1"/>
  <c r="AC313" i="14" a="1"/>
  <c r="Z318" i="14" a="1"/>
  <c r="AD322" i="14" a="1"/>
  <c r="AD271" i="14" a="1"/>
  <c r="AB298" i="14" a="1"/>
  <c r="Y304" i="14" a="1"/>
  <c r="AC308" i="14" a="1"/>
  <c r="AA313" i="14" a="1"/>
  <c r="X318" i="14" a="1"/>
  <c r="AB322" i="14" a="1"/>
  <c r="Y327" i="14" a="1"/>
  <c r="Y293" i="14" a="1"/>
  <c r="AD315" i="14" a="1"/>
  <c r="AA330" i="14" a="1"/>
  <c r="Z333" i="14" a="1"/>
  <c r="AC336" i="14" a="1"/>
  <c r="AC339" i="14" a="1"/>
  <c r="AA342" i="14" a="1"/>
  <c r="AD345" i="14" a="1"/>
  <c r="AD348" i="14" a="1"/>
  <c r="AB351" i="14" a="1"/>
  <c r="X355" i="14" a="1"/>
  <c r="X358" i="14" a="1"/>
  <c r="AC360" i="14" a="1"/>
  <c r="Y307" i="14" a="1"/>
  <c r="AC317" i="14" a="1"/>
  <c r="AD326" i="14" a="1"/>
  <c r="Y331" i="14" a="1"/>
  <c r="AA333" i="14" a="1"/>
  <c r="X336" i="14" a="1"/>
  <c r="Z338" i="14" a="1"/>
  <c r="AB340" i="14" a="1"/>
  <c r="AD342" i="14" a="1"/>
  <c r="Y345" i="14" a="1"/>
  <c r="AA347" i="14" a="1"/>
  <c r="AC349" i="14" a="1"/>
  <c r="X352" i="14" a="1"/>
  <c r="Z354" i="14" a="1"/>
  <c r="AB356" i="14" a="1"/>
  <c r="AD358" i="14" a="1"/>
  <c r="Y361" i="14" a="1"/>
  <c r="Z362" i="14" a="1"/>
  <c r="AA363" i="14" a="1"/>
  <c r="AB364" i="14" a="1"/>
  <c r="AC365" i="14" a="1"/>
  <c r="AD366" i="14" a="1"/>
  <c r="X368" i="14" a="1"/>
  <c r="Y296" i="14" a="1"/>
  <c r="AC307" i="14" a="1"/>
  <c r="AB316" i="14" a="1"/>
  <c r="AC325" i="14" a="1"/>
  <c r="AC330" i="14" a="1"/>
  <c r="X333" i="14" a="1"/>
  <c r="X335" i="14" a="1"/>
  <c r="Z337" i="14" a="1"/>
  <c r="AB339" i="14" a="1"/>
  <c r="AD341" i="14" a="1"/>
  <c r="Y344" i="14" a="1"/>
  <c r="AA346" i="14" a="1"/>
  <c r="AC348" i="14" a="1"/>
  <c r="X351" i="14" a="1"/>
  <c r="Z353" i="14" a="1"/>
  <c r="AB355" i="14" a="1"/>
  <c r="AD357" i="14" a="1"/>
  <c r="Y360" i="14" a="1"/>
  <c r="AA312" i="14" a="1"/>
  <c r="AA335" i="14" a="1"/>
  <c r="AB344" i="14" a="1"/>
  <c r="AC353" i="14" a="1"/>
  <c r="Z361" i="14" a="1"/>
  <c r="AD365" i="14" a="1"/>
  <c r="AB369" i="14" a="1"/>
  <c r="AD371" i="14" a="1"/>
  <c r="Y374" i="14" a="1"/>
  <c r="AA376" i="14" a="1"/>
  <c r="AC378" i="14" a="1"/>
  <c r="X381" i="14" a="1"/>
  <c r="Z383" i="14" a="1"/>
  <c r="AB385" i="14" a="1"/>
  <c r="AD387" i="14" a="1"/>
  <c r="Y390" i="14" a="1"/>
  <c r="AA392" i="14" a="1"/>
  <c r="AC394" i="14" a="1"/>
  <c r="X397" i="14" a="1"/>
  <c r="Z399" i="14" a="1"/>
  <c r="AB401" i="14" a="1"/>
  <c r="AD403" i="14" a="1"/>
  <c r="Y406" i="14" a="1"/>
  <c r="AA408" i="14" a="1"/>
  <c r="AC410" i="14" a="1"/>
  <c r="Z261" i="14" a="1"/>
  <c r="AD265" i="14" a="1"/>
  <c r="AA270" i="14" a="1"/>
  <c r="AD262" i="14" a="1"/>
  <c r="AA267" i="14" a="1"/>
  <c r="X272" i="14" a="1"/>
  <c r="Y275" i="14" a="1"/>
  <c r="AB279" i="14" a="1"/>
  <c r="Y272" i="14" a="1"/>
  <c r="X277" i="14" a="1"/>
  <c r="AD277" i="14" a="1"/>
  <c r="AA282" i="14" a="1"/>
  <c r="AA281" i="14" a="1"/>
  <c r="Y287" i="14" a="1"/>
  <c r="AC291" i="14" a="1"/>
  <c r="Z296" i="14" a="1"/>
  <c r="AB281" i="14" a="1"/>
  <c r="AD286" i="14" a="1"/>
  <c r="AA291" i="14" a="1"/>
  <c r="X296" i="14" a="1"/>
  <c r="Z299" i="14" a="1"/>
  <c r="AC278" i="14" a="1"/>
  <c r="AB285" i="14" a="1"/>
  <c r="X290" i="14" a="1"/>
  <c r="AB294" i="14" a="1"/>
  <c r="AC285" i="14" a="1"/>
  <c r="Z300" i="14" a="1"/>
  <c r="X305" i="14" a="1"/>
  <c r="AB309" i="14" a="1"/>
  <c r="X314" i="14" a="1"/>
  <c r="AB318" i="14" a="1"/>
  <c r="Y323" i="14" a="1"/>
  <c r="AC327" i="14" a="1"/>
  <c r="Z289" i="14" a="1"/>
  <c r="AC301" i="14" a="1"/>
  <c r="Z306" i="14" a="1"/>
  <c r="AD310" i="14" a="1"/>
  <c r="Z315" i="14" a="1"/>
  <c r="AD319" i="14" a="1"/>
  <c r="AA324" i="14" a="1"/>
  <c r="Y288" i="14" a="1"/>
  <c r="Z301" i="14" a="1"/>
  <c r="AD305" i="14" a="1"/>
  <c r="AA310" i="14" a="1"/>
  <c r="X315" i="14" a="1"/>
  <c r="AB319" i="14" a="1"/>
  <c r="Y324" i="14" a="1"/>
  <c r="AC328" i="14" a="1"/>
  <c r="Z304" i="14" a="1"/>
  <c r="AA323" i="14" a="1"/>
  <c r="X331" i="14" a="1"/>
  <c r="AA334" i="14" a="1"/>
  <c r="AA337" i="14" a="1"/>
  <c r="Y340" i="14" a="1"/>
  <c r="AB343" i="14" a="1"/>
  <c r="AB346" i="14" a="1"/>
  <c r="Z349" i="14" a="1"/>
  <c r="AC352" i="14" a="1"/>
  <c r="AC355" i="14" a="1"/>
  <c r="AA358" i="14" a="1"/>
  <c r="AB288" i="14" a="1"/>
  <c r="AA309" i="14" a="1"/>
  <c r="Z319" i="14" a="1"/>
  <c r="AA328" i="14" a="1"/>
  <c r="AC331" i="14" a="1"/>
  <c r="X334" i="14" a="1"/>
  <c r="AA336" i="14" a="1"/>
  <c r="AC338" i="14" a="1"/>
  <c r="X341" i="14" a="1"/>
  <c r="Z343" i="14" a="1"/>
  <c r="AB345" i="14" a="1"/>
  <c r="AD347" i="14" a="1"/>
  <c r="Y350" i="14" a="1"/>
  <c r="AA352" i="14" a="1"/>
  <c r="AC354" i="14" a="1"/>
  <c r="X357" i="14" a="1"/>
  <c r="Z359" i="14" a="1"/>
  <c r="AA361" i="14" a="1"/>
  <c r="AB362" i="14" a="1"/>
  <c r="AC363" i="14" a="1"/>
  <c r="AD364" i="14" a="1"/>
  <c r="X366" i="14" a="1"/>
  <c r="Y367" i="14" a="1"/>
  <c r="Z368" i="14" a="1"/>
  <c r="AD300" i="14" a="1"/>
  <c r="X310" i="14" a="1"/>
  <c r="Y318" i="14" a="1"/>
  <c r="AD327" i="14" a="1"/>
  <c r="Z331" i="14" a="1"/>
  <c r="AB333" i="14" a="1"/>
  <c r="AC335" i="14" a="1"/>
  <c r="X338" i="14" a="1"/>
  <c r="Z340" i="14" a="1"/>
  <c r="AB342" i="14" a="1"/>
  <c r="AD344" i="14" a="1"/>
  <c r="Y347" i="14" a="1"/>
  <c r="AA349" i="14" a="1"/>
  <c r="AC351" i="14" a="1"/>
  <c r="X354" i="14" a="1"/>
  <c r="Z356" i="14" a="1"/>
  <c r="AB358" i="14" a="1"/>
  <c r="AD360" i="14" a="1"/>
  <c r="AB324" i="14" a="1"/>
  <c r="X337" i="14" a="1"/>
  <c r="Y346" i="14" a="1"/>
  <c r="Z355" i="14" a="1"/>
  <c r="AA362" i="14" a="1"/>
  <c r="X367" i="14" a="1"/>
  <c r="Y370" i="14" a="1"/>
  <c r="AA372" i="14" a="1"/>
  <c r="AC374" i="14" a="1"/>
  <c r="X377" i="14" a="1"/>
  <c r="AA262" i="14" a="1"/>
  <c r="X267" i="14" a="1"/>
  <c r="AA259" i="14" a="1"/>
  <c r="X264" i="14" a="1"/>
  <c r="AB268" i="14" a="1"/>
  <c r="Y273" i="14" a="1"/>
  <c r="AA275" i="14" a="1"/>
  <c r="X280" i="14" a="1"/>
  <c r="AC272" i="14" a="1"/>
  <c r="AA277" i="14" a="1"/>
  <c r="Z278" i="14" a="1"/>
  <c r="AD282" i="14" a="1"/>
  <c r="Y282" i="14" a="1"/>
  <c r="AD287" i="14" a="1"/>
  <c r="AA292" i="14" a="1"/>
  <c r="X297" i="14" a="1"/>
  <c r="Y283" i="14" a="1"/>
  <c r="AB287" i="14" a="1"/>
  <c r="Y292" i="14" a="1"/>
  <c r="AC296" i="14" a="1"/>
  <c r="AB299" i="14" a="1"/>
  <c r="Z280" i="14" a="1"/>
  <c r="Y286" i="14" a="1"/>
  <c r="AC290" i="14" a="1"/>
  <c r="Z295" i="14" a="1"/>
  <c r="AA287" i="14" a="1"/>
  <c r="X301" i="14" a="1"/>
  <c r="AB305" i="14" a="1"/>
  <c r="Y310" i="14" a="1"/>
  <c r="AA314" i="14" a="1"/>
  <c r="X319" i="14" a="1"/>
  <c r="AB323" i="14" a="1"/>
  <c r="Y328" i="14" a="1"/>
  <c r="AD290" i="14" a="1"/>
  <c r="Z302" i="14" a="1"/>
  <c r="AD306" i="14" a="1"/>
  <c r="AA311" i="14" a="1"/>
  <c r="X316" i="14" a="1"/>
  <c r="AB320" i="14" a="1"/>
  <c r="Y325" i="14" a="1"/>
  <c r="AC289" i="14" a="1"/>
  <c r="AD301" i="14" a="1"/>
  <c r="AA306" i="14" a="1"/>
  <c r="X311" i="14" a="1"/>
  <c r="AC315" i="14" a="1"/>
  <c r="Z320" i="14" a="1"/>
  <c r="AD324" i="14" a="1"/>
  <c r="AA329" i="14" a="1"/>
  <c r="AB306" i="14" a="1"/>
  <c r="X325" i="14" a="1"/>
  <c r="Y332" i="14" a="1"/>
  <c r="Y335" i="14" a="1"/>
  <c r="AD337" i="14" a="1"/>
  <c r="Z341" i="14" a="1"/>
  <c r="Z344" i="14" a="1"/>
  <c r="X347" i="14" a="1"/>
  <c r="AA350" i="14" a="1"/>
  <c r="AA353" i="14" a="1"/>
  <c r="Y356" i="14" a="1"/>
  <c r="AB359" i="14" a="1"/>
  <c r="X300" i="14" a="1"/>
  <c r="Y313" i="14" a="1"/>
  <c r="Z322" i="14" a="1"/>
  <c r="Y329" i="14" a="1"/>
  <c r="Z332" i="14" a="1"/>
  <c r="AD334" i="14" a="1"/>
  <c r="Y337" i="14" a="1"/>
  <c r="AA339" i="14" a="1"/>
  <c r="AC341" i="14" a="1"/>
  <c r="X344" i="14" a="1"/>
  <c r="Z346" i="14" a="1"/>
  <c r="AB348" i="14" a="1"/>
  <c r="AD350" i="14" a="1"/>
  <c r="Y353" i="14" a="1"/>
  <c r="AA355" i="14" a="1"/>
  <c r="AC357" i="14" a="1"/>
  <c r="X360" i="14" a="1"/>
  <c r="AC361" i="14" a="1"/>
  <c r="AD362" i="14" a="1"/>
  <c r="X364" i="14" a="1"/>
  <c r="Y365" i="14" a="1"/>
  <c r="Z366" i="14" a="1"/>
  <c r="AA367" i="14" a="1"/>
  <c r="AB368" i="14" a="1"/>
  <c r="Y303" i="14" a="1"/>
  <c r="X312" i="14" a="1"/>
  <c r="Y321" i="14" a="1"/>
  <c r="AB328" i="14" a="1"/>
  <c r="AD331" i="14" a="1"/>
  <c r="Y334" i="14" a="1"/>
  <c r="Y336" i="14" a="1"/>
  <c r="AA338" i="14" a="1"/>
  <c r="AC340" i="14" a="1"/>
  <c r="X343" i="14" a="1"/>
  <c r="Z345" i="14" a="1"/>
  <c r="AB347" i="14" a="1"/>
  <c r="AD349" i="14" a="1"/>
  <c r="Y352" i="14" a="1"/>
  <c r="AA354" i="14" a="1"/>
  <c r="AC356" i="14" a="1"/>
  <c r="X359" i="14" a="1"/>
  <c r="Y285" i="14" a="1"/>
  <c r="AA331" i="14" a="1"/>
  <c r="X340" i="14" a="1"/>
  <c r="Y349" i="14" a="1"/>
  <c r="Z358" i="14" a="1"/>
  <c r="AB363" i="14" a="1"/>
  <c r="Y368" i="14" a="1"/>
  <c r="AC370" i="14" a="1"/>
  <c r="X373" i="14" a="1"/>
  <c r="Z375" i="14" a="1"/>
  <c r="AB377" i="14" a="1"/>
  <c r="AD379" i="14" a="1"/>
  <c r="Y382" i="14" a="1"/>
  <c r="AA384" i="14" a="1"/>
  <c r="AC386" i="14" a="1"/>
  <c r="X389" i="14" a="1"/>
  <c r="Z391" i="14" a="1"/>
  <c r="AB393" i="14" a="1"/>
  <c r="AD395" i="14" a="1"/>
  <c r="Y398" i="14" a="1"/>
  <c r="AA400" i="14" a="1"/>
  <c r="AC402" i="14" a="1"/>
  <c r="X405" i="14" a="1"/>
  <c r="Z407" i="14" a="1"/>
  <c r="AB409" i="14" a="1"/>
  <c r="AD411" i="14" a="1"/>
  <c r="AB263" i="14" a="1"/>
  <c r="Y268" i="14" a="1"/>
  <c r="AB260" i="14" a="1"/>
  <c r="Y265" i="14" a="1"/>
  <c r="AC269" i="14" a="1"/>
  <c r="X274" i="14" a="1"/>
  <c r="Z277" i="14" a="1"/>
  <c r="AD281" i="14" a="1"/>
  <c r="AA274" i="14" a="1"/>
  <c r="AB275" i="14" a="1"/>
  <c r="Y280" i="14" a="1"/>
  <c r="AA276" i="14" a="1"/>
  <c r="AC284" i="14" a="1"/>
  <c r="AA289" i="14" a="1"/>
  <c r="X294" i="14" a="1"/>
  <c r="Z275" i="14" a="1"/>
  <c r="AD284" i="14" a="1"/>
  <c r="Y289" i="14" a="1"/>
  <c r="AC293" i="14" a="1"/>
  <c r="Y298" i="14" a="1"/>
  <c r="AA300" i="14" a="1"/>
  <c r="Z283" i="14" a="1"/>
  <c r="AC287" i="14" a="1"/>
  <c r="Z292" i="14" a="1"/>
  <c r="AD296" i="14" a="1"/>
  <c r="X295" i="14" a="1"/>
  <c r="AC302" i="14" a="1"/>
  <c r="Z307" i="14" a="1"/>
  <c r="AC311" i="14" a="1"/>
  <c r="Z316" i="14" a="1"/>
  <c r="AD320" i="14" a="1"/>
  <c r="AA325" i="14" a="1"/>
  <c r="X330" i="14" a="1"/>
  <c r="Z298" i="14" a="1"/>
  <c r="X304" i="14" a="1"/>
  <c r="AB308" i="14" a="1"/>
  <c r="X313" i="14" a="1"/>
  <c r="AB317" i="14" a="1"/>
  <c r="Y322" i="14" a="1"/>
  <c r="AC326" i="14" a="1"/>
  <c r="Z297" i="14" a="1"/>
  <c r="AB303" i="14" a="1"/>
  <c r="Y308" i="14" a="1"/>
  <c r="AC312" i="14" a="1"/>
  <c r="Z317" i="14" a="1"/>
  <c r="AD321" i="14" a="1"/>
  <c r="AA326" i="14" a="1"/>
  <c r="X287" i="14" a="1"/>
  <c r="Z314" i="14" a="1"/>
  <c r="AC329" i="14" a="1"/>
  <c r="AC332" i="14" a="1"/>
  <c r="AB335" i="14" a="1"/>
  <c r="X339" i="14" a="1"/>
  <c r="X342" i="14" a="1"/>
  <c r="AC344" i="14" a="1"/>
  <c r="Y348" i="14" a="1"/>
  <c r="Y351" i="14" a="1"/>
  <c r="AD353" i="14" a="1"/>
  <c r="Z357" i="14" a="1"/>
  <c r="Z360" i="14" a="1"/>
  <c r="AB302" i="14" a="1"/>
  <c r="AC314" i="14" a="1"/>
  <c r="AD323" i="14" a="1"/>
  <c r="AB330" i="14" a="1"/>
  <c r="AD332" i="14" a="1"/>
  <c r="Z335" i="14" a="1"/>
  <c r="AB337" i="14" a="1"/>
  <c r="AD339" i="14" a="1"/>
  <c r="Y342" i="14" a="1"/>
  <c r="AA344" i="14" a="1"/>
  <c r="AC346" i="14" a="1"/>
  <c r="X349" i="14" a="1"/>
  <c r="Z351" i="14" a="1"/>
  <c r="AB353" i="14" a="1"/>
  <c r="AD355" i="14" a="1"/>
  <c r="Y358" i="14" a="1"/>
  <c r="AA360" i="14" a="1"/>
  <c r="X362" i="14" a="1"/>
  <c r="Y363" i="14" a="1"/>
  <c r="Z364" i="14" a="1"/>
  <c r="AA365" i="14" a="1"/>
  <c r="AB366" i="14" a="1"/>
  <c r="AC367" i="14" a="1"/>
  <c r="AC282" i="14" a="1"/>
  <c r="AA305" i="14" a="1"/>
  <c r="AB313" i="14" a="1"/>
  <c r="AC322" i="14" a="1"/>
  <c r="Y330" i="14" a="1"/>
  <c r="AA332" i="14" a="1"/>
  <c r="AB334" i="14" a="1"/>
  <c r="AD336" i="14" a="1"/>
  <c r="Y339" i="14" a="1"/>
  <c r="AA341" i="14" a="1"/>
  <c r="AC343" i="14" a="1"/>
  <c r="X346" i="14" a="1"/>
  <c r="Z348" i="14" a="1"/>
  <c r="AB350" i="14" a="1"/>
  <c r="AD352" i="14" a="1"/>
  <c r="Y355" i="14" a="1"/>
  <c r="AA357" i="14" a="1"/>
  <c r="AC359" i="14" a="1"/>
  <c r="AC303" i="14" a="1"/>
  <c r="AC333" i="14" a="1"/>
  <c r="AB341" i="14" a="1"/>
  <c r="AC350" i="14" a="1"/>
  <c r="AD359" i="14" a="1"/>
  <c r="AC364" i="14" a="1"/>
  <c r="X369" i="14" a="1"/>
  <c r="Z371" i="14" a="1"/>
  <c r="AB373" i="14" a="1"/>
  <c r="AD375" i="14" a="1"/>
  <c r="Y378" i="14" a="1"/>
  <c r="AA380" i="14" a="1"/>
  <c r="AC382" i="14" a="1"/>
  <c r="X385" i="14" a="1"/>
  <c r="Z387" i="14" a="1"/>
  <c r="AA389" i="14" a="1"/>
  <c r="AC391" i="14" a="1"/>
  <c r="X394" i="14" a="1"/>
  <c r="Z396" i="14" a="1"/>
  <c r="AB398" i="14" a="1"/>
  <c r="AD400" i="14" a="1"/>
  <c r="Y403" i="14" a="1"/>
  <c r="AA405" i="14" a="1"/>
  <c r="AC407" i="14" a="1"/>
  <c r="X410" i="14" a="1"/>
  <c r="Z412" i="14" a="1"/>
  <c r="Z379" i="14" a="1"/>
  <c r="Z388" i="14" a="1"/>
  <c r="AA397" i="14" a="1"/>
  <c r="AB406" i="14" a="1"/>
  <c r="AA413" i="14" a="1"/>
  <c r="AC415" i="14" a="1"/>
  <c r="X418" i="14" a="1"/>
  <c r="AB419" i="14" a="1"/>
  <c r="AC420" i="14" a="1"/>
  <c r="AD421" i="14" a="1"/>
  <c r="X423" i="14" a="1"/>
  <c r="Y424" i="14" a="1"/>
  <c r="Z425" i="14" a="1"/>
  <c r="AA426" i="14" a="1"/>
  <c r="AB427" i="14" a="1"/>
  <c r="AC428" i="14" a="1"/>
  <c r="AD429" i="14" a="1"/>
  <c r="X431" i="14" a="1"/>
  <c r="Y432" i="14" a="1"/>
  <c r="Z433" i="14" a="1"/>
  <c r="AA434" i="14" a="1"/>
  <c r="AB435" i="14" a="1"/>
  <c r="AC436" i="14" a="1"/>
  <c r="AD437" i="14" a="1"/>
  <c r="X439" i="14" a="1"/>
  <c r="Y440" i="14" a="1"/>
  <c r="Z441" i="14" a="1"/>
  <c r="AA442" i="14" a="1"/>
  <c r="AB443" i="14" a="1"/>
  <c r="AC444" i="14" a="1"/>
  <c r="AB291" i="14" a="1"/>
  <c r="AB329" i="14" a="1"/>
  <c r="AD338" i="14" a="1"/>
  <c r="X348" i="14" a="1"/>
  <c r="Y357" i="14" a="1"/>
  <c r="AD363" i="14" a="1"/>
  <c r="AA368" i="14" a="1"/>
  <c r="AD370" i="14" a="1"/>
  <c r="Y373" i="14" a="1"/>
  <c r="AA375" i="14" a="1"/>
  <c r="AC377" i="14" a="1"/>
  <c r="X380" i="14" a="1"/>
  <c r="Z382" i="14" a="1"/>
  <c r="AB384" i="14" a="1"/>
  <c r="AD386" i="14" a="1"/>
  <c r="Y389" i="14" a="1"/>
  <c r="AA391" i="14" a="1"/>
  <c r="AC393" i="14" a="1"/>
  <c r="X396" i="14" a="1"/>
  <c r="Z398" i="14" a="1"/>
  <c r="AB400" i="14" a="1"/>
  <c r="AD402" i="14" a="1"/>
  <c r="Y405" i="14" a="1"/>
  <c r="AA407" i="14" a="1"/>
  <c r="AC409" i="14" a="1"/>
  <c r="X412" i="14" a="1"/>
  <c r="Z414" i="14" a="1"/>
  <c r="AB416" i="14" a="1"/>
  <c r="AC297" i="14" a="1"/>
  <c r="Z327" i="14" a="1"/>
  <c r="AC337" i="14" a="1"/>
  <c r="AD346" i="14" a="1"/>
  <c r="X356" i="14" a="1"/>
  <c r="X363" i="14" a="1"/>
  <c r="AB367" i="14" a="1"/>
  <c r="AA370" i="14" a="1"/>
  <c r="AC372" i="14" a="1"/>
  <c r="X375" i="14" a="1"/>
  <c r="Z377" i="14" a="1"/>
  <c r="AB379" i="14" a="1"/>
  <c r="AD381" i="14" a="1"/>
  <c r="Y384" i="14" a="1"/>
  <c r="AA386" i="14" a="1"/>
  <c r="AD388" i="14" a="1"/>
  <c r="Y391" i="14" a="1"/>
  <c r="AA393" i="14" a="1"/>
  <c r="AC395" i="14" a="1"/>
  <c r="X398" i="14" a="1"/>
  <c r="Z400" i="14" a="1"/>
  <c r="AB402" i="14" a="1"/>
  <c r="AD404" i="14" a="1"/>
  <c r="Y407" i="14" a="1"/>
  <c r="AA409" i="14" a="1"/>
  <c r="AC411" i="14" a="1"/>
  <c r="X414" i="14" a="1"/>
  <c r="Z416" i="14" a="1"/>
  <c r="AB418" i="14" a="1"/>
  <c r="AC419" i="14" a="1"/>
  <c r="AD420" i="14" a="1"/>
  <c r="X422" i="14" a="1"/>
  <c r="Y423" i="14" a="1"/>
  <c r="Z424" i="14" a="1"/>
  <c r="X317" i="14" a="1"/>
  <c r="AB336" i="14" a="1"/>
  <c r="AC345" i="14" a="1"/>
  <c r="AD354" i="14" a="1"/>
  <c r="Y362" i="14" a="1"/>
  <c r="AC366" i="14" a="1"/>
  <c r="X370" i="14" a="1"/>
  <c r="Z372" i="14" a="1"/>
  <c r="AB374" i="14" a="1"/>
  <c r="AD376" i="14" a="1"/>
  <c r="Y379" i="14" a="1"/>
  <c r="AA381" i="14" a="1"/>
  <c r="AC383" i="14" a="1"/>
  <c r="X386" i="14" a="1"/>
  <c r="Y388" i="14" a="1"/>
  <c r="AA390" i="14" a="1"/>
  <c r="X395" i="14" a="1"/>
  <c r="Y404" i="14" a="1"/>
  <c r="Z413" i="14" a="1"/>
  <c r="AA425" i="14" a="1"/>
  <c r="AC427" i="14" a="1"/>
  <c r="X430" i="14" a="1"/>
  <c r="Z432" i="14" a="1"/>
  <c r="AB434" i="14" a="1"/>
  <c r="AA437" i="14" a="1"/>
  <c r="X442" i="14" a="1"/>
  <c r="AD393" i="14" a="1"/>
  <c r="X403" i="14" a="1"/>
  <c r="Y412" i="14" a="1"/>
  <c r="Y437" i="14" a="1"/>
  <c r="AC441" i="14" a="1"/>
  <c r="AD445" i="14" a="1"/>
  <c r="X447" i="14" a="1"/>
  <c r="Y448" i="14" a="1"/>
  <c r="Z449" i="14" a="1"/>
  <c r="AA450" i="14" a="1"/>
  <c r="AB451" i="14" a="1"/>
  <c r="AC452" i="14" a="1"/>
  <c r="AD453" i="14" a="1"/>
  <c r="X455" i="14" a="1"/>
  <c r="Y456" i="14" a="1"/>
  <c r="Z397" i="14" a="1"/>
  <c r="AA406" i="14" a="1"/>
  <c r="AB415" i="14" a="1"/>
  <c r="Z426" i="14" a="1"/>
  <c r="AB428" i="14" a="1"/>
  <c r="AB381" i="14" a="1"/>
  <c r="AB390" i="14" a="1"/>
  <c r="AC399" i="14" a="1"/>
  <c r="AD408" i="14" a="1"/>
  <c r="Y414" i="14" a="1"/>
  <c r="AA416" i="14" a="1"/>
  <c r="AC418" i="14" a="1"/>
  <c r="AD419" i="14" a="1"/>
  <c r="X421" i="14" a="1"/>
  <c r="Y422" i="14" a="1"/>
  <c r="Z423" i="14" a="1"/>
  <c r="AA424" i="14" a="1"/>
  <c r="AB425" i="14" a="1"/>
  <c r="AC426" i="14" a="1"/>
  <c r="AD427" i="14" a="1"/>
  <c r="X429" i="14" a="1"/>
  <c r="Y430" i="14" a="1"/>
  <c r="Z431" i="14" a="1"/>
  <c r="AA432" i="14" a="1"/>
  <c r="AB433" i="14" a="1"/>
  <c r="AC434" i="14" a="1"/>
  <c r="AD435" i="14" a="1"/>
  <c r="X437" i="14" a="1"/>
  <c r="Y438" i="14" a="1"/>
  <c r="Z439" i="14" a="1"/>
  <c r="AA440" i="14" a="1"/>
  <c r="AB441" i="14" a="1"/>
  <c r="AC442" i="14" a="1"/>
  <c r="AD443" i="14" a="1"/>
  <c r="X445" i="14" a="1"/>
  <c r="X306" i="14" a="1"/>
  <c r="X332" i="14" a="1"/>
  <c r="AA340" i="14" a="1"/>
  <c r="AB349" i="14" a="1"/>
  <c r="AC358" i="14" a="1"/>
  <c r="X365" i="14" a="1"/>
  <c r="Y369" i="14" a="1"/>
  <c r="AA371" i="14" a="1"/>
  <c r="AC373" i="14" a="1"/>
  <c r="X376" i="14" a="1"/>
  <c r="Z378" i="14" a="1"/>
  <c r="AB380" i="14" a="1"/>
  <c r="AD382" i="14" a="1"/>
  <c r="Y385" i="14" a="1"/>
  <c r="AA387" i="14" a="1"/>
  <c r="AD389" i="14" a="1"/>
  <c r="Y392" i="14" a="1"/>
  <c r="AA394" i="14" a="1"/>
  <c r="AC396" i="14" a="1"/>
  <c r="X399" i="14" a="1"/>
  <c r="Z401" i="14" a="1"/>
  <c r="AB403" i="14" a="1"/>
  <c r="AD405" i="14" a="1"/>
  <c r="Y408" i="14" a="1"/>
  <c r="AA410" i="14" a="1"/>
  <c r="AC412" i="14" a="1"/>
  <c r="X415" i="14" a="1"/>
  <c r="Z417" i="14" a="1"/>
  <c r="Z308" i="14" a="1"/>
  <c r="Z330" i="14" a="1"/>
  <c r="Z339" i="14" a="1"/>
  <c r="AA348" i="14" a="1"/>
  <c r="AB357" i="14" a="1"/>
  <c r="Y364" i="14" a="1"/>
  <c r="AC368" i="14" a="1"/>
  <c r="X371" i="14" a="1"/>
  <c r="Z373" i="14" a="1"/>
  <c r="AB375" i="14" a="1"/>
  <c r="AD377" i="14" a="1"/>
  <c r="Y380" i="14" a="1"/>
  <c r="AA382" i="14" a="1"/>
  <c r="AC384" i="14" a="1"/>
  <c r="X387" i="14" a="1"/>
  <c r="AB389" i="14" a="1"/>
  <c r="AD391" i="14" a="1"/>
  <c r="Y394" i="14" a="1"/>
  <c r="AA396" i="14" a="1"/>
  <c r="AC398" i="14" a="1"/>
  <c r="X401" i="14" a="1"/>
  <c r="Z403" i="14" a="1"/>
  <c r="AB405" i="14" a="1"/>
  <c r="AD407" i="14" a="1"/>
  <c r="Y410" i="14" a="1"/>
  <c r="AA412" i="14" a="1"/>
  <c r="AC414" i="14" a="1"/>
  <c r="X417" i="14" a="1"/>
  <c r="AD418" i="14" a="1"/>
  <c r="X420" i="14" a="1"/>
  <c r="Y421" i="14" a="1"/>
  <c r="Z422" i="14" a="1"/>
  <c r="AA423" i="14" a="1"/>
  <c r="AB424" i="14" a="1"/>
  <c r="X328" i="14" a="1"/>
  <c r="Y338" i="14" a="1"/>
  <c r="Z347" i="14" a="1"/>
  <c r="AA356" i="14" a="1"/>
  <c r="Z363" i="14" a="1"/>
  <c r="AD367" i="14" a="1"/>
  <c r="AB370" i="14" a="1"/>
  <c r="AD372" i="14" a="1"/>
  <c r="Y375" i="14" a="1"/>
  <c r="AA377" i="14" a="1"/>
  <c r="AC379" i="14" a="1"/>
  <c r="X382" i="14" a="1"/>
  <c r="Z384" i="14" a="1"/>
  <c r="AB386" i="14" a="1"/>
  <c r="AB388" i="14" a="1"/>
  <c r="AD390" i="14" a="1"/>
  <c r="AB396" i="14" a="1"/>
  <c r="AC405" i="14" a="1"/>
  <c r="AD414" i="14" a="1"/>
  <c r="X426" i="14" a="1"/>
  <c r="Z428" i="14" a="1"/>
  <c r="AB430" i="14" a="1"/>
  <c r="AD432" i="14" a="1"/>
  <c r="Y435" i="14" a="1"/>
  <c r="AB438" i="14" a="1"/>
  <c r="Y443" i="14" a="1"/>
  <c r="AA395" i="14" a="1"/>
  <c r="AB404" i="14" a="1"/>
  <c r="AC413" i="14" a="1"/>
  <c r="Z438" i="14" a="1"/>
  <c r="AD442" i="14" a="1"/>
  <c r="Y446" i="14" a="1"/>
  <c r="Z447" i="14" a="1"/>
  <c r="AA448" i="14" a="1"/>
  <c r="AB449" i="14" a="1"/>
  <c r="AD383" i="14" a="1"/>
  <c r="AD392" i="14" a="1"/>
  <c r="X402" i="14" a="1"/>
  <c r="Y411" i="14" a="1"/>
  <c r="AB414" i="14" a="1"/>
  <c r="AD416" i="14" a="1"/>
  <c r="X419" i="14" a="1"/>
  <c r="Y420" i="14" a="1"/>
  <c r="Z421" i="14" a="1"/>
  <c r="AA422" i="14" a="1"/>
  <c r="AB423" i="14" a="1"/>
  <c r="AC424" i="14" a="1"/>
  <c r="AD425" i="14" a="1"/>
  <c r="X427" i="14" a="1"/>
  <c r="Y428" i="14" a="1"/>
  <c r="Z429" i="14" a="1"/>
  <c r="AA430" i="14" a="1"/>
  <c r="AB431" i="14" a="1"/>
  <c r="AC432" i="14" a="1"/>
  <c r="AD433" i="14" a="1"/>
  <c r="X435" i="14" a="1"/>
  <c r="Y436" i="14" a="1"/>
  <c r="Z437" i="14" a="1"/>
  <c r="AA438" i="14" a="1"/>
  <c r="AB439" i="14" a="1"/>
  <c r="AC440" i="14" a="1"/>
  <c r="AD441" i="14" a="1"/>
  <c r="X443" i="14" a="1"/>
  <c r="Y444" i="14" a="1"/>
  <c r="Z445" i="14" a="1"/>
  <c r="X320" i="14" a="1"/>
  <c r="Z334" i="14" a="1"/>
  <c r="AA343" i="14" a="1"/>
  <c r="AB352" i="14" a="1"/>
  <c r="AB361" i="14" a="1"/>
  <c r="Y366" i="14" a="1"/>
  <c r="AC369" i="14" a="1"/>
  <c r="X372" i="14" a="1"/>
  <c r="Z374" i="14" a="1"/>
  <c r="AB376" i="14" a="1"/>
  <c r="AD378" i="14" a="1"/>
  <c r="Y381" i="14" a="1"/>
  <c r="AA383" i="14" a="1"/>
  <c r="AC385" i="14" a="1"/>
  <c r="X388" i="14" a="1"/>
  <c r="Z390" i="14" a="1"/>
  <c r="AB392" i="14" a="1"/>
  <c r="AD394" i="14" a="1"/>
  <c r="Y397" i="14" a="1"/>
  <c r="AA399" i="14" a="1"/>
  <c r="AC401" i="14" a="1"/>
  <c r="X404" i="14" a="1"/>
  <c r="Z406" i="14" a="1"/>
  <c r="AB408" i="14" a="1"/>
  <c r="AD410" i="14" a="1"/>
  <c r="Y413" i="14" a="1"/>
  <c r="AA415" i="14" a="1"/>
  <c r="AC417" i="14" a="1"/>
  <c r="AA315" i="14" a="1"/>
  <c r="AB332" i="14" a="1"/>
  <c r="Z342" i="14" a="1"/>
  <c r="AA351" i="14" a="1"/>
  <c r="AB360" i="14" a="1"/>
  <c r="Z365" i="14" a="1"/>
  <c r="Z369" i="14" a="1"/>
  <c r="AB371" i="14" a="1"/>
  <c r="AD373" i="14" a="1"/>
  <c r="Y376" i="14" a="1"/>
  <c r="AA378" i="14" a="1"/>
  <c r="AC380" i="14" a="1"/>
  <c r="X383" i="14" a="1"/>
  <c r="Z385" i="14" a="1"/>
  <c r="AB387" i="14" a="1"/>
  <c r="X390" i="14" a="1"/>
  <c r="Z392" i="14" a="1"/>
  <c r="AB394" i="14" a="1"/>
  <c r="AD396" i="14" a="1"/>
  <c r="Y399" i="14" a="1"/>
  <c r="AA401" i="14" a="1"/>
  <c r="AC403" i="14" a="1"/>
  <c r="X406" i="14" a="1"/>
  <c r="Z408" i="14" a="1"/>
  <c r="AB410" i="14" a="1"/>
  <c r="AD412" i="14" a="1"/>
  <c r="Y415" i="14" a="1"/>
  <c r="AA417" i="14" a="1"/>
  <c r="Y419" i="14" a="1"/>
  <c r="Z420" i="14" a="1"/>
  <c r="AA421" i="14" a="1"/>
  <c r="AB422" i="14" a="1"/>
  <c r="AC423" i="14" a="1"/>
  <c r="AA301" i="14" a="1"/>
  <c r="AD330" i="14" a="1"/>
  <c r="Y341" i="14" a="1"/>
  <c r="Z350" i="14" a="1"/>
  <c r="AA359" i="14" a="1"/>
  <c r="AA364" i="14" a="1"/>
  <c r="AD368" i="14" a="1"/>
  <c r="Y371" i="14" a="1"/>
  <c r="AA373" i="14" a="1"/>
  <c r="AC375" i="14" a="1"/>
  <c r="X378" i="14" a="1"/>
  <c r="Z380" i="14" a="1"/>
  <c r="AB382" i="14" a="1"/>
  <c r="AD384" i="14" a="1"/>
  <c r="Y387" i="14" a="1"/>
  <c r="Z389" i="14" a="1"/>
  <c r="AB391" i="14" a="1"/>
  <c r="AB399" i="14" a="1"/>
  <c r="AC408" i="14" a="1"/>
  <c r="AD417" i="14" a="1"/>
  <c r="AB426" i="14" a="1"/>
  <c r="AD428" i="14" a="1"/>
  <c r="Y431" i="14" a="1"/>
  <c r="AA433" i="14" a="1"/>
  <c r="AC435" i="14" a="1"/>
  <c r="AC439" i="14" a="1"/>
  <c r="Z444" i="14" a="1"/>
  <c r="AA398" i="14" a="1"/>
  <c r="AB407" i="14" a="1"/>
  <c r="AC416" i="14" a="1"/>
  <c r="AA439" i="14" a="1"/>
  <c r="X444" i="14" a="1"/>
  <c r="AA446" i="14" a="1"/>
  <c r="AB447" i="14" a="1"/>
  <c r="AC448" i="14" a="1"/>
  <c r="AD449" i="14" a="1"/>
  <c r="X451" i="14" a="1"/>
  <c r="Y452" i="14" a="1"/>
  <c r="Z453" i="14" a="1"/>
  <c r="AA454" i="14" a="1"/>
  <c r="AB455" i="14" a="1"/>
  <c r="AC392" i="14" a="1"/>
  <c r="AD401" i="14" a="1"/>
  <c r="X411" i="14" a="1"/>
  <c r="Y425" i="14" a="1"/>
  <c r="AA427" i="14" a="1"/>
  <c r="AC429" i="14" a="1"/>
  <c r="Y386" i="14" a="1"/>
  <c r="Y395" i="14" a="1"/>
  <c r="Z404" i="14" a="1"/>
  <c r="X413" i="14" a="1"/>
  <c r="Z415" i="14" a="1"/>
  <c r="AB417" i="14" a="1"/>
  <c r="Z419" i="14" a="1"/>
  <c r="AA420" i="14" a="1"/>
  <c r="AB421" i="14" a="1"/>
  <c r="AC422" i="14" a="1"/>
  <c r="AD423" i="14" a="1"/>
  <c r="X425" i="14" a="1"/>
  <c r="Y426" i="14" a="1"/>
  <c r="Z427" i="14" a="1"/>
  <c r="AA428" i="14" a="1"/>
  <c r="AB429" i="14" a="1"/>
  <c r="AC430" i="14" a="1"/>
  <c r="AD431" i="14" a="1"/>
  <c r="X433" i="14" a="1"/>
  <c r="Y434" i="14" a="1"/>
  <c r="Z435" i="14" a="1"/>
  <c r="AA436" i="14" a="1"/>
  <c r="AB437" i="14" a="1"/>
  <c r="AC438" i="14" a="1"/>
  <c r="AD439" i="14" a="1"/>
  <c r="X441" i="14" a="1"/>
  <c r="Y442" i="14" a="1"/>
  <c r="Z443" i="14" a="1"/>
  <c r="AA444" i="14" a="1"/>
  <c r="AB445" i="14" a="1"/>
  <c r="Y326" i="14" a="1"/>
  <c r="AD335" i="14" a="1"/>
  <c r="X345" i="14" a="1"/>
  <c r="Y354" i="14" a="1"/>
  <c r="AC362" i="14" a="1"/>
  <c r="Z367" i="14" a="1"/>
  <c r="Z370" i="14" a="1"/>
  <c r="AB372" i="14" a="1"/>
  <c r="AD374" i="14" a="1"/>
  <c r="Y377" i="14" a="1"/>
  <c r="AA379" i="14" a="1"/>
  <c r="AC381" i="14" a="1"/>
  <c r="X384" i="14" a="1"/>
  <c r="Z386" i="14" a="1"/>
  <c r="AC388" i="14" a="1"/>
  <c r="X391" i="14" a="1"/>
  <c r="Z393" i="14" a="1"/>
  <c r="AB395" i="14" a="1"/>
  <c r="AD397" i="14" a="1"/>
  <c r="Y400" i="14" a="1"/>
  <c r="AA402" i="14" a="1"/>
  <c r="AC404" i="14" a="1"/>
  <c r="X407" i="14" a="1"/>
  <c r="Z409" i="14" a="1"/>
  <c r="AB411" i="14" a="1"/>
  <c r="AD413" i="14" a="1"/>
  <c r="Y416" i="14" a="1"/>
  <c r="AA418" i="14" a="1"/>
  <c r="AB321" i="14" a="1"/>
  <c r="AC334" i="14" a="1"/>
  <c r="AD343" i="14" a="1"/>
  <c r="X353" i="14" a="1"/>
  <c r="AD361" i="14" a="1"/>
  <c r="AA366" i="14" a="1"/>
  <c r="AD369" i="14" a="1"/>
  <c r="Y372" i="14" a="1"/>
  <c r="AA374" i="14" a="1"/>
  <c r="AC376" i="14" a="1"/>
  <c r="X379" i="14" a="1"/>
  <c r="Z381" i="14" a="1"/>
  <c r="AB383" i="14" a="1"/>
  <c r="AD385" i="14" a="1"/>
  <c r="AA388" i="14" a="1"/>
  <c r="AC390" i="14" a="1"/>
  <c r="X393" i="14" a="1"/>
  <c r="Z395" i="14" a="1"/>
  <c r="AB397" i="14" a="1"/>
  <c r="AD399" i="14" a="1"/>
  <c r="Y402" i="14" a="1"/>
  <c r="AA404" i="14" a="1"/>
  <c r="AC406" i="14" a="1"/>
  <c r="X409" i="14" a="1"/>
  <c r="Z411" i="14" a="1"/>
  <c r="AB413" i="14" a="1"/>
  <c r="AD415" i="14" a="1"/>
  <c r="Y418" i="14" a="1"/>
  <c r="AA419" i="14" a="1"/>
  <c r="AB420" i="14" a="1"/>
  <c r="AC421" i="14" a="1"/>
  <c r="AD422" i="14" a="1"/>
  <c r="X424" i="14" a="1"/>
  <c r="AB310" i="14" a="1"/>
  <c r="Y333" i="14" a="1"/>
  <c r="AC342" i="14" a="1"/>
  <c r="AD351" i="14" a="1"/>
  <c r="X361" i="14" a="1"/>
  <c r="AB365" i="14" a="1"/>
  <c r="AA369" i="14" a="1"/>
  <c r="AC371" i="14" a="1"/>
  <c r="X374" i="14" a="1"/>
  <c r="Z376" i="14" a="1"/>
  <c r="AB378" i="14" a="1"/>
  <c r="AD380" i="14" a="1"/>
  <c r="Y383" i="14" a="1"/>
  <c r="AA385" i="14" a="1"/>
  <c r="AC387" i="14" a="1"/>
  <c r="AC389" i="14" a="1"/>
  <c r="X392" i="14" a="1"/>
  <c r="Y401" i="14" a="1"/>
  <c r="Z410" i="14" a="1"/>
  <c r="AD424" i="14" a="1"/>
  <c r="Y427" i="14" a="1"/>
  <c r="AA429" i="14" a="1"/>
  <c r="AC431" i="14" a="1"/>
  <c r="X434" i="14" a="1"/>
  <c r="Z436" i="14" a="1"/>
  <c r="AD440" i="14" a="1"/>
  <c r="AA445" i="14" a="1"/>
  <c r="X400" i="14" a="1"/>
  <c r="Y409" i="14" a="1"/>
  <c r="Z418" i="14" a="1"/>
  <c r="AB440" i="14" a="1"/>
  <c r="Y445" i="14" a="1"/>
  <c r="AC446" i="14" a="1"/>
  <c r="AD447" i="14" a="1"/>
  <c r="X449" i="14" a="1"/>
  <c r="Y450" i="14" a="1"/>
  <c r="Z451" i="14" a="1"/>
  <c r="AA452" i="14" a="1"/>
  <c r="AB453" i="14" a="1"/>
  <c r="AC454" i="14" a="1"/>
  <c r="AD455" i="14" a="1"/>
  <c r="Z394" i="14" a="1"/>
  <c r="AA403" i="14" a="1"/>
  <c r="AB412" i="14" a="1"/>
  <c r="AC425" i="14" a="1"/>
  <c r="X428" i="14" a="1"/>
  <c r="Z430" i="14" a="1"/>
  <c r="AB432" i="14" a="1"/>
  <c r="AC450" i="14" a="1"/>
  <c r="Z455" i="14" a="1"/>
  <c r="Y417" i="14" a="1"/>
  <c r="AA431" i="14" a="1"/>
  <c r="Z434" i="14" a="1"/>
  <c r="AD436" i="14" a="1"/>
  <c r="AA441" i="14" a="1"/>
  <c r="Y393" i="14" a="1"/>
  <c r="Z402" i="14" a="1"/>
  <c r="AA411" i="14" a="1"/>
  <c r="AC437" i="14" a="1"/>
  <c r="Z442" i="14" a="1"/>
  <c r="X446" i="14" a="1"/>
  <c r="Y447" i="14" a="1"/>
  <c r="Z448" i="14" a="1"/>
  <c r="AA449" i="14" a="1"/>
  <c r="AB450" i="14" a="1"/>
  <c r="AC451" i="14" a="1"/>
  <c r="AD452" i="14" a="1"/>
  <c r="X454" i="14" a="1"/>
  <c r="Y455" i="14" a="1"/>
  <c r="AD456" i="14" a="1"/>
  <c r="Y459" i="14" a="1"/>
  <c r="AC461" i="14" a="1"/>
  <c r="X464" i="14" a="1"/>
  <c r="Z466" i="14" a="1"/>
  <c r="AB468" i="14" a="1"/>
  <c r="AD470" i="14" a="1"/>
  <c r="Y473" i="14" a="1"/>
  <c r="AA475" i="14" a="1"/>
  <c r="AC477" i="14" a="1"/>
  <c r="X480" i="14" a="1"/>
  <c r="Z482" i="14" a="1"/>
  <c r="AB484" i="14" a="1"/>
  <c r="Y458" i="14" a="1"/>
  <c r="AA460" i="14" a="1"/>
  <c r="AB462" i="14" a="1"/>
  <c r="AD464" i="14" a="1"/>
  <c r="Y467" i="14" a="1"/>
  <c r="AA469" i="14" a="1"/>
  <c r="AC471" i="14" a="1"/>
  <c r="X474" i="14" a="1"/>
  <c r="Z476" i="14" a="1"/>
  <c r="AB478" i="14" a="1"/>
  <c r="AD480" i="14" a="1"/>
  <c r="Y483" i="14" a="1"/>
  <c r="X485" i="14" a="1"/>
  <c r="Y486" i="14" a="1"/>
  <c r="Z487" i="14" a="1"/>
  <c r="AA488" i="14" a="1"/>
  <c r="AB489" i="14" a="1"/>
  <c r="AC490" i="14" a="1"/>
  <c r="AD491" i="14" a="1"/>
  <c r="X493" i="14" a="1"/>
  <c r="Y494" i="14" a="1"/>
  <c r="Z495" i="14" a="1"/>
  <c r="AA496" i="14" a="1"/>
  <c r="AB497" i="14" a="1"/>
  <c r="AC498" i="14" a="1"/>
  <c r="AD499" i="14" a="1"/>
  <c r="X501" i="14" a="1"/>
  <c r="Y502" i="14" a="1"/>
  <c r="Z503" i="14" a="1"/>
  <c r="AA504" i="14" a="1"/>
  <c r="AB505" i="14" a="1"/>
  <c r="AC506" i="14" a="1"/>
  <c r="AD507" i="14" a="1"/>
  <c r="X509" i="14" a="1"/>
  <c r="AB456" i="14" a="1"/>
  <c r="AD458" i="14" a="1"/>
  <c r="Y461" i="14" a="1"/>
  <c r="AA463" i="14" a="1"/>
  <c r="AC465" i="14" a="1"/>
  <c r="X468" i="14" a="1"/>
  <c r="Z470" i="14" a="1"/>
  <c r="AB472" i="14" a="1"/>
  <c r="AD474" i="14" a="1"/>
  <c r="Y477" i="14" a="1"/>
  <c r="AA479" i="14" a="1"/>
  <c r="AC481" i="14" a="1"/>
  <c r="X484" i="14" a="1"/>
  <c r="AD457" i="14" a="1"/>
  <c r="Y460" i="14" a="1"/>
  <c r="AA462" i="14" a="1"/>
  <c r="AC464" i="14" a="1"/>
  <c r="X467" i="14" a="1"/>
  <c r="Z469" i="14" a="1"/>
  <c r="AB471" i="14" a="1"/>
  <c r="AD473" i="14" a="1"/>
  <c r="Y476" i="14" a="1"/>
  <c r="AA478" i="14" a="1"/>
  <c r="AC480" i="14" a="1"/>
  <c r="X483" i="14" a="1"/>
  <c r="Y485" i="14" a="1"/>
  <c r="Z486" i="14" a="1"/>
  <c r="AA487" i="14" a="1"/>
  <c r="AB488" i="14" a="1"/>
  <c r="AC489" i="14" a="1"/>
  <c r="AD490" i="14" a="1"/>
  <c r="X492" i="14" a="1"/>
  <c r="Y493" i="14" a="1"/>
  <c r="Z494" i="14" a="1"/>
  <c r="AA495" i="14" a="1"/>
  <c r="AB496" i="14" a="1"/>
  <c r="AC497" i="14" a="1"/>
  <c r="AD498" i="14" a="1"/>
  <c r="X500" i="14" a="1"/>
  <c r="Y501" i="14" a="1"/>
  <c r="Z502" i="14" a="1"/>
  <c r="AA503" i="14" a="1"/>
  <c r="AB504" i="14" a="1"/>
  <c r="AC505" i="14" a="1"/>
  <c r="AD506" i="14" a="1"/>
  <c r="X508" i="14" a="1"/>
  <c r="Y509" i="14" a="1"/>
  <c r="AA258" i="14" a="1"/>
  <c r="AD258" i="14" a="1"/>
  <c r="X258" i="14" a="1"/>
  <c r="AD451" i="14" a="1"/>
  <c r="AA456" i="14" a="1"/>
  <c r="AD426" i="14" a="1"/>
  <c r="X432" i="14" a="1"/>
  <c r="AD434" i="14" a="1"/>
  <c r="X438" i="14" a="1"/>
  <c r="AB442" i="14" a="1"/>
  <c r="Y396" i="14" a="1"/>
  <c r="Z405" i="14" a="1"/>
  <c r="AA414" i="14" a="1"/>
  <c r="AD438" i="14" a="1"/>
  <c r="AA443" i="14" a="1"/>
  <c r="Z446" i="14" a="1"/>
  <c r="AA447" i="14" a="1"/>
  <c r="AB448" i="14" a="1"/>
  <c r="AC449" i="14" a="1"/>
  <c r="AD450" i="14" a="1"/>
  <c r="X452" i="14" a="1"/>
  <c r="Y453" i="14" a="1"/>
  <c r="Z454" i="14" a="1"/>
  <c r="AA455" i="14" a="1"/>
  <c r="AA457" i="14" a="1"/>
  <c r="AC459" i="14" a="1"/>
  <c r="Y462" i="14" a="1"/>
  <c r="AA464" i="14" a="1"/>
  <c r="AC466" i="14" a="1"/>
  <c r="X469" i="14" a="1"/>
  <c r="Z471" i="14" a="1"/>
  <c r="AB473" i="14" a="1"/>
  <c r="AD475" i="14" a="1"/>
  <c r="Y478" i="14" a="1"/>
  <c r="AA480" i="14" a="1"/>
  <c r="AC482" i="14" a="1"/>
  <c r="Z456" i="14" a="1"/>
  <c r="AC458" i="14" a="1"/>
  <c r="X461" i="14" a="1"/>
  <c r="X463" i="14" a="1"/>
  <c r="Z465" i="14" a="1"/>
  <c r="AB467" i="14" a="1"/>
  <c r="AD469" i="14" a="1"/>
  <c r="Y472" i="14" a="1"/>
  <c r="AA474" i="14" a="1"/>
  <c r="AC476" i="14" a="1"/>
  <c r="X479" i="14" a="1"/>
  <c r="Z481" i="14" a="1"/>
  <c r="AB483" i="14" a="1"/>
  <c r="Z485" i="14" a="1"/>
  <c r="AA486" i="14" a="1"/>
  <c r="AB487" i="14" a="1"/>
  <c r="AC488" i="14" a="1"/>
  <c r="AD489" i="14" a="1"/>
  <c r="X491" i="14" a="1"/>
  <c r="Y492" i="14" a="1"/>
  <c r="Z493" i="14" a="1"/>
  <c r="AA494" i="14" a="1"/>
  <c r="AB495" i="14" a="1"/>
  <c r="AC496" i="14" a="1"/>
  <c r="AD497" i="14" a="1"/>
  <c r="X499" i="14" a="1"/>
  <c r="Y500" i="14" a="1"/>
  <c r="Z501" i="14" a="1"/>
  <c r="AA502" i="14" a="1"/>
  <c r="AB503" i="14" a="1"/>
  <c r="AC504" i="14" a="1"/>
  <c r="AD505" i="14" a="1"/>
  <c r="X507" i="14" a="1"/>
  <c r="Y508" i="14" a="1"/>
  <c r="Z509" i="14" a="1"/>
  <c r="Y457" i="14" a="1"/>
  <c r="AA459" i="14" a="1"/>
  <c r="AB461" i="14" a="1"/>
  <c r="AD463" i="14" a="1"/>
  <c r="Y466" i="14" a="1"/>
  <c r="AA468" i="14" a="1"/>
  <c r="AC470" i="14" a="1"/>
  <c r="X473" i="14" a="1"/>
  <c r="Z475" i="14" a="1"/>
  <c r="AB477" i="14" a="1"/>
  <c r="AD479" i="14" a="1"/>
  <c r="Y482" i="14" a="1"/>
  <c r="AA484" i="14" a="1"/>
  <c r="AA458" i="14" a="1"/>
  <c r="AC460" i="14" a="1"/>
  <c r="Y463" i="14" a="1"/>
  <c r="AA465" i="14" a="1"/>
  <c r="AC467" i="14" a="1"/>
  <c r="X470" i="14" a="1"/>
  <c r="Z472" i="14" a="1"/>
  <c r="AB474" i="14" a="1"/>
  <c r="AD476" i="14" a="1"/>
  <c r="Y479" i="14" a="1"/>
  <c r="AA481" i="14" a="1"/>
  <c r="AC483" i="14" a="1"/>
  <c r="AA485" i="14" a="1"/>
  <c r="AB486" i="14" a="1"/>
  <c r="AC487" i="14" a="1"/>
  <c r="AD488" i="14" a="1"/>
  <c r="X490" i="14" a="1"/>
  <c r="Y491" i="14" a="1"/>
  <c r="Z492" i="14" a="1"/>
  <c r="AA493" i="14" a="1"/>
  <c r="AB494" i="14" a="1"/>
  <c r="AC495" i="14" a="1"/>
  <c r="AD496" i="14" a="1"/>
  <c r="X498" i="14" a="1"/>
  <c r="Y499" i="14" a="1"/>
  <c r="Z500" i="14" a="1"/>
  <c r="AA501" i="14" a="1"/>
  <c r="AB502" i="14" a="1"/>
  <c r="AC503" i="14" a="1"/>
  <c r="AD504" i="14" a="1"/>
  <c r="X506" i="14" a="1"/>
  <c r="Y507" i="14" a="1"/>
  <c r="Z508" i="14" a="1"/>
  <c r="AA509" i="14" a="1"/>
  <c r="X453" i="14" a="1"/>
  <c r="AD398" i="14" a="1"/>
  <c r="Y429" i="14" a="1"/>
  <c r="Y433" i="14" a="1"/>
  <c r="AA435" i="14" a="1"/>
  <c r="Y439" i="14" a="1"/>
  <c r="AC443" i="14" a="1"/>
  <c r="AC397" i="14" a="1"/>
  <c r="AD406" i="14" a="1"/>
  <c r="X416" i="14" a="1"/>
  <c r="X440" i="14" a="1"/>
  <c r="AB444" i="14" a="1"/>
  <c r="AB446" i="14" a="1"/>
  <c r="AC447" i="14" a="1"/>
  <c r="AD448" i="14" a="1"/>
  <c r="X450" i="14" a="1"/>
  <c r="Y451" i="14" a="1"/>
  <c r="Z452" i="14" a="1"/>
  <c r="AA453" i="14" a="1"/>
  <c r="AB454" i="14" a="1"/>
  <c r="AC455" i="14" a="1"/>
  <c r="X458" i="14" a="1"/>
  <c r="Z460" i="14" a="1"/>
  <c r="AD462" i="14" a="1"/>
  <c r="Y465" i="14" a="1"/>
  <c r="AA467" i="14" a="1"/>
  <c r="AC469" i="14" a="1"/>
  <c r="X472" i="14" a="1"/>
  <c r="Z474" i="14" a="1"/>
  <c r="AB476" i="14" a="1"/>
  <c r="AD478" i="14" a="1"/>
  <c r="Y481" i="14" a="1"/>
  <c r="AA483" i="14" a="1"/>
  <c r="X457" i="14" a="1"/>
  <c r="Z459" i="14" a="1"/>
  <c r="AA461" i="14" a="1"/>
  <c r="AC463" i="14" a="1"/>
  <c r="X466" i="14" a="1"/>
  <c r="Z468" i="14" a="1"/>
  <c r="AB470" i="14" a="1"/>
  <c r="AD472" i="14" a="1"/>
  <c r="Y475" i="14" a="1"/>
  <c r="AA477" i="14" a="1"/>
  <c r="AC479" i="14" a="1"/>
  <c r="X482" i="14" a="1"/>
  <c r="Z484" i="14" a="1"/>
  <c r="AB485" i="14" a="1"/>
  <c r="AC486" i="14" a="1"/>
  <c r="AD487" i="14" a="1"/>
  <c r="X489" i="14" a="1"/>
  <c r="Y490" i="14" a="1"/>
  <c r="Z491" i="14" a="1"/>
  <c r="AA492" i="14" a="1"/>
  <c r="AB493" i="14" a="1"/>
  <c r="AC494" i="14" a="1"/>
  <c r="AD495" i="14" a="1"/>
  <c r="X497" i="14" a="1"/>
  <c r="Y498" i="14" a="1"/>
  <c r="Z499" i="14" a="1"/>
  <c r="AA500" i="14" a="1"/>
  <c r="AB501" i="14" a="1"/>
  <c r="AC502" i="14" a="1"/>
  <c r="AD503" i="14" a="1"/>
  <c r="X505" i="14" a="1"/>
  <c r="Y506" i="14" a="1"/>
  <c r="Z507" i="14" a="1"/>
  <c r="AA508" i="14" a="1"/>
  <c r="AB509" i="14" a="1"/>
  <c r="AC457" i="14" a="1"/>
  <c r="X460" i="14" a="1"/>
  <c r="Z462" i="14" a="1"/>
  <c r="AB464" i="14" a="1"/>
  <c r="AD466" i="14" a="1"/>
  <c r="Y469" i="14" a="1"/>
  <c r="AA471" i="14" a="1"/>
  <c r="AC473" i="14" a="1"/>
  <c r="X476" i="14" a="1"/>
  <c r="Z478" i="14" a="1"/>
  <c r="AB480" i="14" a="1"/>
  <c r="AD482" i="14" a="1"/>
  <c r="AC456" i="14" a="1"/>
  <c r="X459" i="14" a="1"/>
  <c r="Z461" i="14" a="1"/>
  <c r="AB463" i="14" a="1"/>
  <c r="AD465" i="14" a="1"/>
  <c r="Y468" i="14" a="1"/>
  <c r="AA470" i="14" a="1"/>
  <c r="AC472" i="14" a="1"/>
  <c r="X475" i="14" a="1"/>
  <c r="Z477" i="14" a="1"/>
  <c r="AB479" i="14" a="1"/>
  <c r="AD481" i="14" a="1"/>
  <c r="Y484" i="14" a="1"/>
  <c r="AC485" i="14" a="1"/>
  <c r="AD486" i="14" a="1"/>
  <c r="X488" i="14" a="1"/>
  <c r="Y489" i="14" a="1"/>
  <c r="Z490" i="14" a="1"/>
  <c r="AA491" i="14" a="1"/>
  <c r="AB492" i="14" a="1"/>
  <c r="AC493" i="14" a="1"/>
  <c r="AD494" i="14" a="1"/>
  <c r="X496" i="14" a="1"/>
  <c r="Y497" i="14" a="1"/>
  <c r="Z498" i="14" a="1"/>
  <c r="AA499" i="14" a="1"/>
  <c r="AB500" i="14" a="1"/>
  <c r="AC501" i="14" a="1"/>
  <c r="AD502" i="14" a="1"/>
  <c r="X504" i="14" a="1"/>
  <c r="Y505" i="14" a="1"/>
  <c r="Z506" i="14" a="1"/>
  <c r="AA507" i="14" a="1"/>
  <c r="AB508" i="14" a="1"/>
  <c r="AC509" i="14" a="1"/>
  <c r="Z258" i="14" a="1"/>
  <c r="Y454" i="14" a="1"/>
  <c r="X408" i="14" a="1"/>
  <c r="AD430" i="14" a="1"/>
  <c r="AC433" i="14" a="1"/>
  <c r="X436" i="14" a="1"/>
  <c r="Z440" i="14" a="1"/>
  <c r="AD444" i="14" a="1"/>
  <c r="AC400" i="14" a="1"/>
  <c r="AD409" i="14" a="1"/>
  <c r="AB436" i="14" a="1"/>
  <c r="Y441" i="14" a="1"/>
  <c r="AC445" i="14" a="1"/>
  <c r="AD446" i="14" a="1"/>
  <c r="X448" i="14" a="1"/>
  <c r="Y449" i="14" a="1"/>
  <c r="Z450" i="14" a="1"/>
  <c r="AA451" i="14" a="1"/>
  <c r="AB452" i="14" a="1"/>
  <c r="AC453" i="14" a="1"/>
  <c r="AD454" i="14" a="1"/>
  <c r="X456" i="14" a="1"/>
  <c r="AB458" i="14" a="1"/>
  <c r="AD460" i="14" a="1"/>
  <c r="Z463" i="14" a="1"/>
  <c r="AB465" i="14" a="1"/>
  <c r="AD467" i="14" a="1"/>
  <c r="Y470" i="14" a="1"/>
  <c r="AA472" i="14" a="1"/>
  <c r="AC474" i="14" a="1"/>
  <c r="X477" i="14" a="1"/>
  <c r="Z479" i="14" a="1"/>
  <c r="AB481" i="14" a="1"/>
  <c r="AD483" i="14" a="1"/>
  <c r="AB457" i="14" a="1"/>
  <c r="AD459" i="14" a="1"/>
  <c r="AD461" i="14" a="1"/>
  <c r="Y464" i="14" a="1"/>
  <c r="AA466" i="14" a="1"/>
  <c r="AC468" i="14" a="1"/>
  <c r="X471" i="14" a="1"/>
  <c r="Z473" i="14" a="1"/>
  <c r="AB475" i="14" a="1"/>
  <c r="AD477" i="14" a="1"/>
  <c r="Y480" i="14" a="1"/>
  <c r="AA482" i="14" a="1"/>
  <c r="AC484" i="14" a="1"/>
  <c r="AD485" i="14" a="1"/>
  <c r="X487" i="14" a="1"/>
  <c r="Y488" i="14" a="1"/>
  <c r="Z489" i="14" a="1"/>
  <c r="AA490" i="14" a="1"/>
  <c r="AB491" i="14" a="1"/>
  <c r="AC492" i="14" a="1"/>
  <c r="AD493" i="14" a="1"/>
  <c r="X495" i="14" a="1"/>
  <c r="Y496" i="14" a="1"/>
  <c r="Z497" i="14" a="1"/>
  <c r="AA498" i="14" a="1"/>
  <c r="AB499" i="14" a="1"/>
  <c r="AC500" i="14" a="1"/>
  <c r="AD501" i="14" a="1"/>
  <c r="X503" i="14" a="1"/>
  <c r="Y504" i="14" a="1"/>
  <c r="Z505" i="14" a="1"/>
  <c r="AA506" i="14" a="1"/>
  <c r="AB507" i="14" a="1"/>
  <c r="AC508" i="14" a="1"/>
  <c r="AD509" i="14" a="1"/>
  <c r="Z458" i="14" a="1"/>
  <c r="AB460" i="14" a="1"/>
  <c r="AC462" i="14" a="1"/>
  <c r="X465" i="14" a="1"/>
  <c r="Z467" i="14" a="1"/>
  <c r="AB469" i="14" a="1"/>
  <c r="AD471" i="14" a="1"/>
  <c r="Y474" i="14" a="1"/>
  <c r="AA476" i="14" a="1"/>
  <c r="AC478" i="14" a="1"/>
  <c r="X481" i="14" a="1"/>
  <c r="Z483" i="14" a="1"/>
  <c r="Z457" i="14" a="1"/>
  <c r="AB459" i="14" a="1"/>
  <c r="X462" i="14" a="1"/>
  <c r="Z464" i="14" a="1"/>
  <c r="AB466" i="14" a="1"/>
  <c r="AD468" i="14" a="1"/>
  <c r="Y471" i="14" a="1"/>
  <c r="AA473" i="14" a="1"/>
  <c r="AC475" i="14" a="1"/>
  <c r="X478" i="14" a="1"/>
  <c r="Z480" i="14" a="1"/>
  <c r="AB482" i="14" a="1"/>
  <c r="AD484" i="14" a="1"/>
  <c r="X486" i="14" a="1"/>
  <c r="Y487" i="14" a="1"/>
  <c r="Z488" i="14" a="1"/>
  <c r="AA489" i="14" a="1"/>
  <c r="AB490" i="14" a="1"/>
  <c r="AC491" i="14" a="1"/>
  <c r="AD492" i="14" a="1"/>
  <c r="X494" i="14" a="1"/>
  <c r="Y495" i="14" a="1"/>
  <c r="Z496" i="14" a="1"/>
  <c r="AA497" i="14" a="1"/>
  <c r="AB498" i="14" a="1"/>
  <c r="AC499" i="14" a="1"/>
  <c r="AD500" i="14" a="1"/>
  <c r="X502" i="14" a="1"/>
  <c r="Y503" i="14" a="1"/>
  <c r="Z504" i="14" a="1"/>
  <c r="AA505" i="14" a="1"/>
  <c r="AB506" i="14" a="1"/>
  <c r="AC507" i="14" a="1"/>
  <c r="AD508" i="14" a="1"/>
  <c r="Y258" i="14" a="1"/>
  <c r="AB258" i="14" a="1"/>
  <c r="AC258" i="14" a="1"/>
  <c r="F3" i="19" l="1"/>
  <c r="H3" i="19" s="1"/>
  <c r="F7" i="19"/>
  <c r="F4" i="19"/>
  <c r="F8" i="19"/>
  <c r="F5" i="19"/>
  <c r="F2" i="19"/>
  <c r="H2" i="19" s="1"/>
  <c r="F6" i="19"/>
  <c r="AC258" i="14"/>
  <c r="AB258" i="14"/>
  <c r="Y258" i="14"/>
  <c r="AD508" i="14"/>
  <c r="AC507" i="14"/>
  <c r="AB506" i="14"/>
  <c r="AA505" i="14"/>
  <c r="Z504" i="14"/>
  <c r="Y503" i="14"/>
  <c r="X502" i="14"/>
  <c r="AD500" i="14"/>
  <c r="AC499" i="14"/>
  <c r="AB498" i="14"/>
  <c r="AA497" i="14"/>
  <c r="Z496" i="14"/>
  <c r="Y495" i="14"/>
  <c r="X494" i="14"/>
  <c r="AD492" i="14"/>
  <c r="AC491" i="14"/>
  <c r="AB490" i="14"/>
  <c r="AA489" i="14"/>
  <c r="Z488" i="14"/>
  <c r="Y487" i="14"/>
  <c r="X486" i="14"/>
  <c r="AD484" i="14"/>
  <c r="AB482" i="14"/>
  <c r="Z480" i="14"/>
  <c r="X478" i="14"/>
  <c r="AC475" i="14"/>
  <c r="AA473" i="14"/>
  <c r="Y471" i="14"/>
  <c r="AD468" i="14"/>
  <c r="AB466" i="14"/>
  <c r="Z464" i="14"/>
  <c r="X462" i="14"/>
  <c r="AB459" i="14"/>
  <c r="Z457" i="14"/>
  <c r="Z483" i="14"/>
  <c r="X481" i="14"/>
  <c r="AC478" i="14"/>
  <c r="AA476" i="14"/>
  <c r="Y474" i="14"/>
  <c r="AD471" i="14"/>
  <c r="AB469" i="14"/>
  <c r="Z467" i="14"/>
  <c r="X465" i="14"/>
  <c r="AC462" i="14"/>
  <c r="AB460" i="14"/>
  <c r="Z458" i="14"/>
  <c r="AD509" i="14"/>
  <c r="AC508" i="14"/>
  <c r="AB507" i="14"/>
  <c r="AA506" i="14"/>
  <c r="Z505" i="14"/>
  <c r="Y504" i="14"/>
  <c r="X503" i="14"/>
  <c r="AD501" i="14"/>
  <c r="AC500" i="14"/>
  <c r="AB499" i="14"/>
  <c r="AA498" i="14"/>
  <c r="Z497" i="14"/>
  <c r="Y496" i="14"/>
  <c r="X495" i="14"/>
  <c r="AD493" i="14"/>
  <c r="AC492" i="14"/>
  <c r="AB491" i="14"/>
  <c r="AA490" i="14"/>
  <c r="Z489" i="14"/>
  <c r="Y488" i="14"/>
  <c r="X487" i="14"/>
  <c r="AD485" i="14"/>
  <c r="AC484" i="14"/>
  <c r="AA482" i="14"/>
  <c r="Y480" i="14"/>
  <c r="AD477" i="14"/>
  <c r="AB475" i="14"/>
  <c r="Z473" i="14"/>
  <c r="X471" i="14"/>
  <c r="AC468" i="14"/>
  <c r="AA466" i="14"/>
  <c r="Y464" i="14"/>
  <c r="AD461" i="14"/>
  <c r="AD459" i="14"/>
  <c r="AB457" i="14"/>
  <c r="AD483" i="14"/>
  <c r="AB481" i="14"/>
  <c r="Z479" i="14"/>
  <c r="X477" i="14"/>
  <c r="AC474" i="14"/>
  <c r="AA472" i="14"/>
  <c r="Y470" i="14"/>
  <c r="AD467" i="14"/>
  <c r="AB465" i="14"/>
  <c r="Z463" i="14"/>
  <c r="AD460" i="14"/>
  <c r="AB458" i="14"/>
  <c r="X456" i="14"/>
  <c r="AD454" i="14"/>
  <c r="AC453" i="14"/>
  <c r="AB452" i="14"/>
  <c r="AA451" i="14"/>
  <c r="Z450" i="14"/>
  <c r="Y449" i="14"/>
  <c r="X448" i="14"/>
  <c r="AD446" i="14"/>
  <c r="AC445" i="14"/>
  <c r="Y441" i="14"/>
  <c r="AB436" i="14"/>
  <c r="AD409" i="14"/>
  <c r="AC400" i="14"/>
  <c r="AD444" i="14"/>
  <c r="Z440" i="14"/>
  <c r="X436" i="14"/>
  <c r="AC433" i="14"/>
  <c r="AD430" i="14"/>
  <c r="X408" i="14"/>
  <c r="Y454" i="14"/>
  <c r="Z258" i="14"/>
  <c r="AC509" i="14"/>
  <c r="AB508" i="14"/>
  <c r="AA507" i="14"/>
  <c r="Z506" i="14"/>
  <c r="Y505" i="14"/>
  <c r="X504" i="14"/>
  <c r="AD502" i="14"/>
  <c r="AC501" i="14"/>
  <c r="AB500" i="14"/>
  <c r="AA499" i="14"/>
  <c r="Z498" i="14"/>
  <c r="Y497" i="14"/>
  <c r="X496" i="14"/>
  <c r="AD494" i="14"/>
  <c r="AC493" i="14"/>
  <c r="AB492" i="14"/>
  <c r="AA491" i="14"/>
  <c r="Z490" i="14"/>
  <c r="Y489" i="14"/>
  <c r="X488" i="14"/>
  <c r="AD486" i="14"/>
  <c r="AC485" i="14"/>
  <c r="Y484" i="14"/>
  <c r="AD481" i="14"/>
  <c r="AB479" i="14"/>
  <c r="Z477" i="14"/>
  <c r="X475" i="14"/>
  <c r="AC472" i="14"/>
  <c r="AA470" i="14"/>
  <c r="Y468" i="14"/>
  <c r="AD465" i="14"/>
  <c r="AB463" i="14"/>
  <c r="Z461" i="14"/>
  <c r="X459" i="14"/>
  <c r="AC456" i="14"/>
  <c r="AD482" i="14"/>
  <c r="AB480" i="14"/>
  <c r="Z478" i="14"/>
  <c r="X476" i="14"/>
  <c r="AC473" i="14"/>
  <c r="AA471" i="14"/>
  <c r="Y469" i="14"/>
  <c r="AD466" i="14"/>
  <c r="AB464" i="14"/>
  <c r="Z462" i="14"/>
  <c r="X460" i="14"/>
  <c r="AC457" i="14"/>
  <c r="AB509" i="14"/>
  <c r="AA508" i="14"/>
  <c r="Z507" i="14"/>
  <c r="Y506" i="14"/>
  <c r="X505" i="14"/>
  <c r="AD503" i="14"/>
  <c r="AC502" i="14"/>
  <c r="AB501" i="14"/>
  <c r="AA500" i="14"/>
  <c r="Z499" i="14"/>
  <c r="Y498" i="14"/>
  <c r="X497" i="14"/>
  <c r="AD495" i="14"/>
  <c r="AC494" i="14"/>
  <c r="AB493" i="14"/>
  <c r="AA492" i="14"/>
  <c r="Z491" i="14"/>
  <c r="Y490" i="14"/>
  <c r="X489" i="14"/>
  <c r="AD487" i="14"/>
  <c r="AC486" i="14"/>
  <c r="AB485" i="14"/>
  <c r="Z484" i="14"/>
  <c r="X482" i="14"/>
  <c r="AC479" i="14"/>
  <c r="AA477" i="14"/>
  <c r="Y475" i="14"/>
  <c r="AD472" i="14"/>
  <c r="AB470" i="14"/>
  <c r="Z468" i="14"/>
  <c r="X466" i="14"/>
  <c r="AC463" i="14"/>
  <c r="AA461" i="14"/>
  <c r="Z459" i="14"/>
  <c r="X457" i="14"/>
  <c r="AA483" i="14"/>
  <c r="Y481" i="14"/>
  <c r="AD478" i="14"/>
  <c r="AB476" i="14"/>
  <c r="Z474" i="14"/>
  <c r="X472" i="14"/>
  <c r="AC469" i="14"/>
  <c r="AA467" i="14"/>
  <c r="Y465" i="14"/>
  <c r="AD462" i="14"/>
  <c r="Z460" i="14"/>
  <c r="X458" i="14"/>
  <c r="AC455" i="14"/>
  <c r="AB454" i="14"/>
  <c r="AA453" i="14"/>
  <c r="Z452" i="14"/>
  <c r="Y451" i="14"/>
  <c r="X450" i="14"/>
  <c r="AD448" i="14"/>
  <c r="AC447" i="14"/>
  <c r="AB446" i="14"/>
  <c r="AB444" i="14"/>
  <c r="X440" i="14"/>
  <c r="X416" i="14"/>
  <c r="AD406" i="14"/>
  <c r="AC397" i="14"/>
  <c r="AC443" i="14"/>
  <c r="Y439" i="14"/>
  <c r="AA435" i="14"/>
  <c r="Y433" i="14"/>
  <c r="Y429" i="14"/>
  <c r="AD398" i="14"/>
  <c r="X453" i="14"/>
  <c r="AA509" i="14"/>
  <c r="Z508" i="14"/>
  <c r="Y507" i="14"/>
  <c r="X506" i="14"/>
  <c r="AD504" i="14"/>
  <c r="AC503" i="14"/>
  <c r="AB502" i="14"/>
  <c r="AA501" i="14"/>
  <c r="Z500" i="14"/>
  <c r="Y499" i="14"/>
  <c r="X498" i="14"/>
  <c r="AD496" i="14"/>
  <c r="AC495" i="14"/>
  <c r="AB494" i="14"/>
  <c r="AA493" i="14"/>
  <c r="Z492" i="14"/>
  <c r="Y491" i="14"/>
  <c r="X490" i="14"/>
  <c r="AD488" i="14"/>
  <c r="AC487" i="14"/>
  <c r="AB486" i="14"/>
  <c r="AA485" i="14"/>
  <c r="AC483" i="14"/>
  <c r="AA481" i="14"/>
  <c r="Y479" i="14"/>
  <c r="AD476" i="14"/>
  <c r="AB474" i="14"/>
  <c r="Z472" i="14"/>
  <c r="X470" i="14"/>
  <c r="AC467" i="14"/>
  <c r="AA465" i="14"/>
  <c r="Y463" i="14"/>
  <c r="AC460" i="14"/>
  <c r="AA458" i="14"/>
  <c r="AA484" i="14"/>
  <c r="Y482" i="14"/>
  <c r="AD479" i="14"/>
  <c r="AB477" i="14"/>
  <c r="Z475" i="14"/>
  <c r="X473" i="14"/>
  <c r="AC470" i="14"/>
  <c r="AA468" i="14"/>
  <c r="Y466" i="14"/>
  <c r="AD463" i="14"/>
  <c r="AB461" i="14"/>
  <c r="AA459" i="14"/>
  <c r="Y457" i="14"/>
  <c r="Z509" i="14"/>
  <c r="Y508" i="14"/>
  <c r="X507" i="14"/>
  <c r="AD505" i="14"/>
  <c r="AC504" i="14"/>
  <c r="AB503" i="14"/>
  <c r="AA502" i="14"/>
  <c r="Z501" i="14"/>
  <c r="Y500" i="14"/>
  <c r="X499" i="14"/>
  <c r="AD497" i="14"/>
  <c r="AC496" i="14"/>
  <c r="AB495" i="14"/>
  <c r="AA494" i="14"/>
  <c r="Z493" i="14"/>
  <c r="Y492" i="14"/>
  <c r="X491" i="14"/>
  <c r="AD489" i="14"/>
  <c r="AC488" i="14"/>
  <c r="AB487" i="14"/>
  <c r="AA486" i="14"/>
  <c r="Z485" i="14"/>
  <c r="AB483" i="14"/>
  <c r="Z481" i="14"/>
  <c r="X479" i="14"/>
  <c r="AC476" i="14"/>
  <c r="AA474" i="14"/>
  <c r="Y472" i="14"/>
  <c r="AD469" i="14"/>
  <c r="AB467" i="14"/>
  <c r="Z465" i="14"/>
  <c r="X463" i="14"/>
  <c r="X461" i="14"/>
  <c r="AC458" i="14"/>
  <c r="Z456" i="14"/>
  <c r="AC482" i="14"/>
  <c r="AA480" i="14"/>
  <c r="Y478" i="14"/>
  <c r="AD475" i="14"/>
  <c r="AB473" i="14"/>
  <c r="Z471" i="14"/>
  <c r="X469" i="14"/>
  <c r="AC466" i="14"/>
  <c r="AA464" i="14"/>
  <c r="Y462" i="14"/>
  <c r="AC459" i="14"/>
  <c r="AA457" i="14"/>
  <c r="AA455" i="14"/>
  <c r="Z454" i="14"/>
  <c r="Y453" i="14"/>
  <c r="X452" i="14"/>
  <c r="AD450" i="14"/>
  <c r="AC449" i="14"/>
  <c r="AB448" i="14"/>
  <c r="AA447" i="14"/>
  <c r="Z446" i="14"/>
  <c r="AA443" i="14"/>
  <c r="AD438" i="14"/>
  <c r="AA414" i="14"/>
  <c r="Z405" i="14"/>
  <c r="Y396" i="14"/>
  <c r="AB442" i="14"/>
  <c r="X438" i="14"/>
  <c r="AD434" i="14"/>
  <c r="X432" i="14"/>
  <c r="AD426" i="14"/>
  <c r="AA456" i="14"/>
  <c r="AD451" i="14"/>
  <c r="X258" i="14"/>
  <c r="AD258" i="14"/>
  <c r="AA258" i="14"/>
  <c r="Y509" i="14"/>
  <c r="X508" i="14"/>
  <c r="AD506" i="14"/>
  <c r="AC505" i="14"/>
  <c r="AB504" i="14"/>
  <c r="AA503" i="14"/>
  <c r="Z502" i="14"/>
  <c r="Y501" i="14"/>
  <c r="X500" i="14"/>
  <c r="AD498" i="14"/>
  <c r="AC497" i="14"/>
  <c r="AB496" i="14"/>
  <c r="AA495" i="14"/>
  <c r="Z494" i="14"/>
  <c r="Y493" i="14"/>
  <c r="X492" i="14"/>
  <c r="AD490" i="14"/>
  <c r="AC489" i="14"/>
  <c r="AB488" i="14"/>
  <c r="AA487" i="14"/>
  <c r="Z486" i="14"/>
  <c r="Y485" i="14"/>
  <c r="X483" i="14"/>
  <c r="AC480" i="14"/>
  <c r="AA478" i="14"/>
  <c r="Y476" i="14"/>
  <c r="AD473" i="14"/>
  <c r="AB471" i="14"/>
  <c r="Z469" i="14"/>
  <c r="X467" i="14"/>
  <c r="AC464" i="14"/>
  <c r="AA462" i="14"/>
  <c r="Y460" i="14"/>
  <c r="AD457" i="14"/>
  <c r="X484" i="14"/>
  <c r="AC481" i="14"/>
  <c r="AA479" i="14"/>
  <c r="Y477" i="14"/>
  <c r="AD474" i="14"/>
  <c r="AB472" i="14"/>
  <c r="Z470" i="14"/>
  <c r="X468" i="14"/>
  <c r="AC465" i="14"/>
  <c r="AA463" i="14"/>
  <c r="Y461" i="14"/>
  <c r="AD458" i="14"/>
  <c r="AB456" i="14"/>
  <c r="X509" i="14"/>
  <c r="AD507" i="14"/>
  <c r="AC506" i="14"/>
  <c r="AB505" i="14"/>
  <c r="AA504" i="14"/>
  <c r="Z503" i="14"/>
  <c r="Y502" i="14"/>
  <c r="X501" i="14"/>
  <c r="AD499" i="14"/>
  <c r="AC498" i="14"/>
  <c r="AB497" i="14"/>
  <c r="AA496" i="14"/>
  <c r="Z495" i="14"/>
  <c r="Y494" i="14"/>
  <c r="X493" i="14"/>
  <c r="AD491" i="14"/>
  <c r="AC490" i="14"/>
  <c r="AB489" i="14"/>
  <c r="AA488" i="14"/>
  <c r="Z487" i="14"/>
  <c r="Y486" i="14"/>
  <c r="X485" i="14"/>
  <c r="Y483" i="14"/>
  <c r="AD480" i="14"/>
  <c r="AB478" i="14"/>
  <c r="Z476" i="14"/>
  <c r="X474" i="14"/>
  <c r="AC471" i="14"/>
  <c r="AA469" i="14"/>
  <c r="Y467" i="14"/>
  <c r="AD464" i="14"/>
  <c r="AB462" i="14"/>
  <c r="AA460" i="14"/>
  <c r="Y458" i="14"/>
  <c r="AB484" i="14"/>
  <c r="Z482" i="14"/>
  <c r="X480" i="14"/>
  <c r="AC477" i="14"/>
  <c r="AA475" i="14"/>
  <c r="Y473" i="14"/>
  <c r="AD470" i="14"/>
  <c r="AB468" i="14"/>
  <c r="Z466" i="14"/>
  <c r="X464" i="14"/>
  <c r="AC461" i="14"/>
  <c r="Y459" i="14"/>
  <c r="AD456" i="14"/>
  <c r="Y455" i="14"/>
  <c r="X454" i="14"/>
  <c r="AD452" i="14"/>
  <c r="AC451" i="14"/>
  <c r="AB450" i="14"/>
  <c r="AA449" i="14"/>
  <c r="Z448" i="14"/>
  <c r="Y447" i="14"/>
  <c r="X446" i="14"/>
  <c r="Z442" i="14"/>
  <c r="AC437" i="14"/>
  <c r="AA411" i="14"/>
  <c r="Z402" i="14"/>
  <c r="Y393" i="14"/>
  <c r="AA441" i="14"/>
  <c r="AD436" i="14"/>
  <c r="Z434" i="14"/>
  <c r="AA431" i="14"/>
  <c r="Y417" i="14"/>
  <c r="Z455" i="14"/>
  <c r="AC450" i="14"/>
  <c r="AB432" i="14"/>
  <c r="Z430" i="14"/>
  <c r="X428" i="14"/>
  <c r="AC425" i="14"/>
  <c r="AB412" i="14"/>
  <c r="AA403" i="14"/>
  <c r="Z394" i="14"/>
  <c r="AD455" i="14"/>
  <c r="AC454" i="14"/>
  <c r="AB453" i="14"/>
  <c r="AA452" i="14"/>
  <c r="Z451" i="14"/>
  <c r="Y450" i="14"/>
  <c r="X449" i="14"/>
  <c r="AD447" i="14"/>
  <c r="AC446" i="14"/>
  <c r="Y445" i="14"/>
  <c r="AB440" i="14"/>
  <c r="Z418" i="14"/>
  <c r="Y409" i="14"/>
  <c r="X400" i="14"/>
  <c r="AA445" i="14"/>
  <c r="AD440" i="14"/>
  <c r="Z436" i="14"/>
  <c r="X434" i="14"/>
  <c r="AC431" i="14"/>
  <c r="AA429" i="14"/>
  <c r="Y427" i="14"/>
  <c r="AD424" i="14"/>
  <c r="Z410" i="14"/>
  <c r="Y401" i="14"/>
  <c r="X392" i="14"/>
  <c r="AC389" i="14"/>
  <c r="AC387" i="14"/>
  <c r="AA385" i="14"/>
  <c r="Y383" i="14"/>
  <c r="AD380" i="14"/>
  <c r="AB378" i="14"/>
  <c r="Z376" i="14"/>
  <c r="X374" i="14"/>
  <c r="AC371" i="14"/>
  <c r="AA369" i="14"/>
  <c r="AB365" i="14"/>
  <c r="X361" i="14"/>
  <c r="AD351" i="14"/>
  <c r="AC342" i="14"/>
  <c r="Y333" i="14"/>
  <c r="AB310" i="14"/>
  <c r="X424" i="14"/>
  <c r="AD422" i="14"/>
  <c r="AC421" i="14"/>
  <c r="AB420" i="14"/>
  <c r="AA419" i="14"/>
  <c r="Y418" i="14"/>
  <c r="AD415" i="14"/>
  <c r="AB413" i="14"/>
  <c r="Z411" i="14"/>
  <c r="X409" i="14"/>
  <c r="AC406" i="14"/>
  <c r="AA404" i="14"/>
  <c r="Y402" i="14"/>
  <c r="AD399" i="14"/>
  <c r="AB397" i="14"/>
  <c r="Z395" i="14"/>
  <c r="X393" i="14"/>
  <c r="AC390" i="14"/>
  <c r="AA388" i="14"/>
  <c r="AD385" i="14"/>
  <c r="AB383" i="14"/>
  <c r="Z381" i="14"/>
  <c r="X379" i="14"/>
  <c r="AC376" i="14"/>
  <c r="AA374" i="14"/>
  <c r="Y372" i="14"/>
  <c r="AD369" i="14"/>
  <c r="AA366" i="14"/>
  <c r="AD361" i="14"/>
  <c r="X353" i="14"/>
  <c r="AD343" i="14"/>
  <c r="AC334" i="14"/>
  <c r="AB321" i="14"/>
  <c r="AA418" i="14"/>
  <c r="Y416" i="14"/>
  <c r="AD413" i="14"/>
  <c r="AB411" i="14"/>
  <c r="Z409" i="14"/>
  <c r="X407" i="14"/>
  <c r="AC404" i="14"/>
  <c r="AA402" i="14"/>
  <c r="Y400" i="14"/>
  <c r="AD397" i="14"/>
  <c r="AB395" i="14"/>
  <c r="Z393" i="14"/>
  <c r="X391" i="14"/>
  <c r="AC388" i="14"/>
  <c r="Z386" i="14"/>
  <c r="X384" i="14"/>
  <c r="AC381" i="14"/>
  <c r="AA379" i="14"/>
  <c r="Y377" i="14"/>
  <c r="AD374" i="14"/>
  <c r="AB372" i="14"/>
  <c r="Z370" i="14"/>
  <c r="Z367" i="14"/>
  <c r="AC362" i="14"/>
  <c r="Y354" i="14"/>
  <c r="X345" i="14"/>
  <c r="AD335" i="14"/>
  <c r="Y326" i="14"/>
  <c r="AB445" i="14"/>
  <c r="AA444" i="14"/>
  <c r="Z443" i="14"/>
  <c r="Y442" i="14"/>
  <c r="X441" i="14"/>
  <c r="AD439" i="14"/>
  <c r="AC438" i="14"/>
  <c r="AB437" i="14"/>
  <c r="AA436" i="14"/>
  <c r="Z435" i="14"/>
  <c r="Y434" i="14"/>
  <c r="X433" i="14"/>
  <c r="AD431" i="14"/>
  <c r="AC430" i="14"/>
  <c r="AB429" i="14"/>
  <c r="AA428" i="14"/>
  <c r="Z427" i="14"/>
  <c r="Y426" i="14"/>
  <c r="X425" i="14"/>
  <c r="AD423" i="14"/>
  <c r="AC422" i="14"/>
  <c r="AB421" i="14"/>
  <c r="AA420" i="14"/>
  <c r="Z419" i="14"/>
  <c r="AB417" i="14"/>
  <c r="Z415" i="14"/>
  <c r="X413" i="14"/>
  <c r="Z404" i="14"/>
  <c r="Y395" i="14"/>
  <c r="Y386" i="14"/>
  <c r="AC429" i="14"/>
  <c r="AA427" i="14"/>
  <c r="Y425" i="14"/>
  <c r="X411" i="14"/>
  <c r="AD401" i="14"/>
  <c r="AC392" i="14"/>
  <c r="AB455" i="14"/>
  <c r="AA454" i="14"/>
  <c r="Z453" i="14"/>
  <c r="Y452" i="14"/>
  <c r="X451" i="14"/>
  <c r="AD449" i="14"/>
  <c r="AC448" i="14"/>
  <c r="AB447" i="14"/>
  <c r="AA446" i="14"/>
  <c r="X444" i="14"/>
  <c r="AA439" i="14"/>
  <c r="AC416" i="14"/>
  <c r="AB407" i="14"/>
  <c r="AA398" i="14"/>
  <c r="Z444" i="14"/>
  <c r="AC439" i="14"/>
  <c r="AC435" i="14"/>
  <c r="AA433" i="14"/>
  <c r="Y431" i="14"/>
  <c r="AD428" i="14"/>
  <c r="AB426" i="14"/>
  <c r="AD417" i="14"/>
  <c r="AC408" i="14"/>
  <c r="AB399" i="14"/>
  <c r="AB391" i="14"/>
  <c r="Z389" i="14"/>
  <c r="Y387" i="14"/>
  <c r="AD384" i="14"/>
  <c r="AB382" i="14"/>
  <c r="Z380" i="14"/>
  <c r="X378" i="14"/>
  <c r="AC375" i="14"/>
  <c r="AA373" i="14"/>
  <c r="Y371" i="14"/>
  <c r="AD368" i="14"/>
  <c r="AA364" i="14"/>
  <c r="AA359" i="14"/>
  <c r="Z350" i="14"/>
  <c r="Y341" i="14"/>
  <c r="AD330" i="14"/>
  <c r="AA301" i="14"/>
  <c r="AC423" i="14"/>
  <c r="AB422" i="14"/>
  <c r="AA421" i="14"/>
  <c r="Z420" i="14"/>
  <c r="Y419" i="14"/>
  <c r="AA417" i="14"/>
  <c r="Y415" i="14"/>
  <c r="AD412" i="14"/>
  <c r="AB410" i="14"/>
  <c r="Z408" i="14"/>
  <c r="X406" i="14"/>
  <c r="AC403" i="14"/>
  <c r="AA401" i="14"/>
  <c r="Y399" i="14"/>
  <c r="AD396" i="14"/>
  <c r="AB394" i="14"/>
  <c r="Z392" i="14"/>
  <c r="X390" i="14"/>
  <c r="AB387" i="14"/>
  <c r="Z385" i="14"/>
  <c r="X383" i="14"/>
  <c r="AC380" i="14"/>
  <c r="AA378" i="14"/>
  <c r="Y376" i="14"/>
  <c r="AD373" i="14"/>
  <c r="AB371" i="14"/>
  <c r="Z369" i="14"/>
  <c r="Z365" i="14"/>
  <c r="AB360" i="14"/>
  <c r="AA351" i="14"/>
  <c r="Z342" i="14"/>
  <c r="AB332" i="14"/>
  <c r="AA315" i="14"/>
  <c r="AC417" i="14"/>
  <c r="AA415" i="14"/>
  <c r="Y413" i="14"/>
  <c r="AD410" i="14"/>
  <c r="AB408" i="14"/>
  <c r="Z406" i="14"/>
  <c r="X404" i="14"/>
  <c r="AC401" i="14"/>
  <c r="AA399" i="14"/>
  <c r="Y397" i="14"/>
  <c r="AD394" i="14"/>
  <c r="AB392" i="14"/>
  <c r="Z390" i="14"/>
  <c r="X388" i="14"/>
  <c r="AC385" i="14"/>
  <c r="AA383" i="14"/>
  <c r="Y381" i="14"/>
  <c r="AD378" i="14"/>
  <c r="AB376" i="14"/>
  <c r="Z374" i="14"/>
  <c r="X372" i="14"/>
  <c r="AC369" i="14"/>
  <c r="Y366" i="14"/>
  <c r="AB361" i="14"/>
  <c r="AB352" i="14"/>
  <c r="AA343" i="14"/>
  <c r="Z334" i="14"/>
  <c r="X320" i="14"/>
  <c r="Z445" i="14"/>
  <c r="Y444" i="14"/>
  <c r="X443" i="14"/>
  <c r="AD441" i="14"/>
  <c r="AC440" i="14"/>
  <c r="AB439" i="14"/>
  <c r="AA438" i="14"/>
  <c r="Z437" i="14"/>
  <c r="Y436" i="14"/>
  <c r="X435" i="14"/>
  <c r="AD433" i="14"/>
  <c r="AC432" i="14"/>
  <c r="AB431" i="14"/>
  <c r="AA430" i="14"/>
  <c r="Z429" i="14"/>
  <c r="Y428" i="14"/>
  <c r="X427" i="14"/>
  <c r="AD425" i="14"/>
  <c r="AC424" i="14"/>
  <c r="AB423" i="14"/>
  <c r="AA422" i="14"/>
  <c r="Z421" i="14"/>
  <c r="Y420" i="14"/>
  <c r="X419" i="14"/>
  <c r="AD416" i="14"/>
  <c r="AB414" i="14"/>
  <c r="Y411" i="14"/>
  <c r="X402" i="14"/>
  <c r="AD392" i="14"/>
  <c r="AD383" i="14"/>
  <c r="AB449" i="14"/>
  <c r="AA448" i="14"/>
  <c r="Z447" i="14"/>
  <c r="Y446" i="14"/>
  <c r="AD442" i="14"/>
  <c r="Z438" i="14"/>
  <c r="AC413" i="14"/>
  <c r="AB404" i="14"/>
  <c r="AA395" i="14"/>
  <c r="Y443" i="14"/>
  <c r="AB438" i="14"/>
  <c r="Y435" i="14"/>
  <c r="AD432" i="14"/>
  <c r="AB430" i="14"/>
  <c r="Z428" i="14"/>
  <c r="X426" i="14"/>
  <c r="AD414" i="14"/>
  <c r="AC405" i="14"/>
  <c r="AB396" i="14"/>
  <c r="AD390" i="14"/>
  <c r="AB388" i="14"/>
  <c r="AB386" i="14"/>
  <c r="Z384" i="14"/>
  <c r="X382" i="14"/>
  <c r="AC379" i="14"/>
  <c r="AA377" i="14"/>
  <c r="Y375" i="14"/>
  <c r="AD372" i="14"/>
  <c r="AB370" i="14"/>
  <c r="AD367" i="14"/>
  <c r="Z363" i="14"/>
  <c r="AA356" i="14"/>
  <c r="Z347" i="14"/>
  <c r="Y338" i="14"/>
  <c r="X328" i="14"/>
  <c r="AB424" i="14"/>
  <c r="AA423" i="14"/>
  <c r="Z422" i="14"/>
  <c r="Y421" i="14"/>
  <c r="X420" i="14"/>
  <c r="AD418" i="14"/>
  <c r="X417" i="14"/>
  <c r="AC414" i="14"/>
  <c r="AA412" i="14"/>
  <c r="Y410" i="14"/>
  <c r="AD407" i="14"/>
  <c r="AB405" i="14"/>
  <c r="Z403" i="14"/>
  <c r="X401" i="14"/>
  <c r="AC398" i="14"/>
  <c r="AA396" i="14"/>
  <c r="Y394" i="14"/>
  <c r="AD391" i="14"/>
  <c r="AB389" i="14"/>
  <c r="X387" i="14"/>
  <c r="AC384" i="14"/>
  <c r="AA382" i="14"/>
  <c r="Y380" i="14"/>
  <c r="AD377" i="14"/>
  <c r="AB375" i="14"/>
  <c r="Z373" i="14"/>
  <c r="X371" i="14"/>
  <c r="AC368" i="14"/>
  <c r="Y364" i="14"/>
  <c r="AB357" i="14"/>
  <c r="AA348" i="14"/>
  <c r="Z339" i="14"/>
  <c r="Z330" i="14"/>
  <c r="Z308" i="14"/>
  <c r="Z417" i="14"/>
  <c r="X415" i="14"/>
  <c r="AC412" i="14"/>
  <c r="AA410" i="14"/>
  <c r="Y408" i="14"/>
  <c r="AD405" i="14"/>
  <c r="AB403" i="14"/>
  <c r="Z401" i="14"/>
  <c r="X399" i="14"/>
  <c r="AC396" i="14"/>
  <c r="AA394" i="14"/>
  <c r="Y392" i="14"/>
  <c r="AD389" i="14"/>
  <c r="AA387" i="14"/>
  <c r="Y385" i="14"/>
  <c r="AD382" i="14"/>
  <c r="AB380" i="14"/>
  <c r="Z378" i="14"/>
  <c r="X376" i="14"/>
  <c r="AC373" i="14"/>
  <c r="AA371" i="14"/>
  <c r="Y369" i="14"/>
  <c r="X365" i="14"/>
  <c r="AC358" i="14"/>
  <c r="AB349" i="14"/>
  <c r="AA340" i="14"/>
  <c r="X332" i="14"/>
  <c r="X306" i="14"/>
  <c r="X445" i="14"/>
  <c r="AD443" i="14"/>
  <c r="AC442" i="14"/>
  <c r="AB441" i="14"/>
  <c r="AA440" i="14"/>
  <c r="Z439" i="14"/>
  <c r="Y438" i="14"/>
  <c r="X437" i="14"/>
  <c r="AD435" i="14"/>
  <c r="AC434" i="14"/>
  <c r="AB433" i="14"/>
  <c r="AA432" i="14"/>
  <c r="Z431" i="14"/>
  <c r="Y430" i="14"/>
  <c r="X429" i="14"/>
  <c r="AD427" i="14"/>
  <c r="AC426" i="14"/>
  <c r="AB425" i="14"/>
  <c r="AA424" i="14"/>
  <c r="Z423" i="14"/>
  <c r="Y422" i="14"/>
  <c r="X421" i="14"/>
  <c r="AD419" i="14"/>
  <c r="AC418" i="14"/>
  <c r="AA416" i="14"/>
  <c r="Y414" i="14"/>
  <c r="AD408" i="14"/>
  <c r="AC399" i="14"/>
  <c r="AB390" i="14"/>
  <c r="AB381" i="14"/>
  <c r="AB428" i="14"/>
  <c r="Z426" i="14"/>
  <c r="AB415" i="14"/>
  <c r="AA406" i="14"/>
  <c r="Z397" i="14"/>
  <c r="Y456" i="14"/>
  <c r="X455" i="14"/>
  <c r="AD453" i="14"/>
  <c r="AC452" i="14"/>
  <c r="AB451" i="14"/>
  <c r="AA450" i="14"/>
  <c r="Z449" i="14"/>
  <c r="Y448" i="14"/>
  <c r="X447" i="14"/>
  <c r="AD445" i="14"/>
  <c r="AC441" i="14"/>
  <c r="Y437" i="14"/>
  <c r="Y412" i="14"/>
  <c r="X403" i="14"/>
  <c r="AD393" i="14"/>
  <c r="X442" i="14"/>
  <c r="AA437" i="14"/>
  <c r="AB434" i="14"/>
  <c r="Z432" i="14"/>
  <c r="X430" i="14"/>
  <c r="AC427" i="14"/>
  <c r="AA425" i="14"/>
  <c r="Z413" i="14"/>
  <c r="Y404" i="14"/>
  <c r="X395" i="14"/>
  <c r="AA390" i="14"/>
  <c r="Y388" i="14"/>
  <c r="X386" i="14"/>
  <c r="AC383" i="14"/>
  <c r="AA381" i="14"/>
  <c r="Y379" i="14"/>
  <c r="AD376" i="14"/>
  <c r="AB374" i="14"/>
  <c r="Z372" i="14"/>
  <c r="X370" i="14"/>
  <c r="AC366" i="14"/>
  <c r="Y362" i="14"/>
  <c r="AD354" i="14"/>
  <c r="AC345" i="14"/>
  <c r="AB336" i="14"/>
  <c r="X317" i="14"/>
  <c r="Z424" i="14"/>
  <c r="Y423" i="14"/>
  <c r="X422" i="14"/>
  <c r="AD420" i="14"/>
  <c r="AC419" i="14"/>
  <c r="AB418" i="14"/>
  <c r="Z416" i="14"/>
  <c r="X414" i="14"/>
  <c r="AC411" i="14"/>
  <c r="AA409" i="14"/>
  <c r="Y407" i="14"/>
  <c r="AD404" i="14"/>
  <c r="AB402" i="14"/>
  <c r="Z400" i="14"/>
  <c r="X398" i="14"/>
  <c r="AC395" i="14"/>
  <c r="AA393" i="14"/>
  <c r="Y391" i="14"/>
  <c r="AD388" i="14"/>
  <c r="AA386" i="14"/>
  <c r="Y384" i="14"/>
  <c r="AD381" i="14"/>
  <c r="AB379" i="14"/>
  <c r="Z377" i="14"/>
  <c r="X375" i="14"/>
  <c r="AC372" i="14"/>
  <c r="AA370" i="14"/>
  <c r="AB367" i="14"/>
  <c r="X363" i="14"/>
  <c r="X356" i="14"/>
  <c r="AD346" i="14"/>
  <c r="AC337" i="14"/>
  <c r="Z327" i="14"/>
  <c r="AC297" i="14"/>
  <c r="AB416" i="14"/>
  <c r="Z414" i="14"/>
  <c r="X412" i="14"/>
  <c r="AC409" i="14"/>
  <c r="AA407" i="14"/>
  <c r="Y405" i="14"/>
  <c r="AD402" i="14"/>
  <c r="AB400" i="14"/>
  <c r="Z398" i="14"/>
  <c r="X396" i="14"/>
  <c r="AC393" i="14"/>
  <c r="AA391" i="14"/>
  <c r="Y389" i="14"/>
  <c r="AD386" i="14"/>
  <c r="AB384" i="14"/>
  <c r="Z382" i="14"/>
  <c r="X380" i="14"/>
  <c r="AC377" i="14"/>
  <c r="AA375" i="14"/>
  <c r="Y373" i="14"/>
  <c r="AD370" i="14"/>
  <c r="AA368" i="14"/>
  <c r="AD363" i="14"/>
  <c r="Y357" i="14"/>
  <c r="X348" i="14"/>
  <c r="AD338" i="14"/>
  <c r="AB329" i="14"/>
  <c r="AB291" i="14"/>
  <c r="AC444" i="14"/>
  <c r="AB443" i="14"/>
  <c r="AA442" i="14"/>
  <c r="Z441" i="14"/>
  <c r="Y440" i="14"/>
  <c r="X439" i="14"/>
  <c r="AD437" i="14"/>
  <c r="AC436" i="14"/>
  <c r="AB435" i="14"/>
  <c r="AA434" i="14"/>
  <c r="Z433" i="14"/>
  <c r="Y432" i="14"/>
  <c r="X431" i="14"/>
  <c r="AD429" i="14"/>
  <c r="AC428" i="14"/>
  <c r="AB427" i="14"/>
  <c r="AA426" i="14"/>
  <c r="Z425" i="14"/>
  <c r="Y424" i="14"/>
  <c r="X423" i="14"/>
  <c r="AD421" i="14"/>
  <c r="AC420" i="14"/>
  <c r="AB419" i="14"/>
  <c r="X418" i="14"/>
  <c r="AC415" i="14"/>
  <c r="AA413" i="14"/>
  <c r="AB406" i="14"/>
  <c r="AA397" i="14"/>
  <c r="Z388" i="14"/>
  <c r="Z379" i="14"/>
  <c r="Z412" i="14"/>
  <c r="X410" i="14"/>
  <c r="AC407" i="14"/>
  <c r="AA405" i="14"/>
  <c r="Y403" i="14"/>
  <c r="AD400" i="14"/>
  <c r="AB398" i="14"/>
  <c r="Z396" i="14"/>
  <c r="X394" i="14"/>
  <c r="AC391" i="14"/>
  <c r="AA389" i="14"/>
  <c r="Z387" i="14"/>
  <c r="X385" i="14"/>
  <c r="AC382" i="14"/>
  <c r="AA380" i="14"/>
  <c r="Y378" i="14"/>
  <c r="AD375" i="14"/>
  <c r="AB373" i="14"/>
  <c r="Z371" i="14"/>
  <c r="X369" i="14"/>
  <c r="AC364" i="14"/>
  <c r="AD359" i="14"/>
  <c r="AC350" i="14"/>
  <c r="AB341" i="14"/>
  <c r="AC333" i="14"/>
  <c r="AC303" i="14"/>
  <c r="AC359" i="14"/>
  <c r="AA357" i="14"/>
  <c r="Y355" i="14"/>
  <c r="AD352" i="14"/>
  <c r="AB350" i="14"/>
  <c r="Z348" i="14"/>
  <c r="X346" i="14"/>
  <c r="AC343" i="14"/>
  <c r="AA341" i="14"/>
  <c r="Y339" i="14"/>
  <c r="AD336" i="14"/>
  <c r="AB334" i="14"/>
  <c r="AA332" i="14"/>
  <c r="Y330" i="14"/>
  <c r="AC322" i="14"/>
  <c r="AB313" i="14"/>
  <c r="AA305" i="14"/>
  <c r="AC282" i="14"/>
  <c r="AC367" i="14"/>
  <c r="AB366" i="14"/>
  <c r="AA365" i="14"/>
  <c r="Z364" i="14"/>
  <c r="Y363" i="14"/>
  <c r="X362" i="14"/>
  <c r="AA360" i="14"/>
  <c r="Y358" i="14"/>
  <c r="AD355" i="14"/>
  <c r="AB353" i="14"/>
  <c r="Z351" i="14"/>
  <c r="X349" i="14"/>
  <c r="AC346" i="14"/>
  <c r="AA344" i="14"/>
  <c r="Y342" i="14"/>
  <c r="AD339" i="14"/>
  <c r="AB337" i="14"/>
  <c r="Z335" i="14"/>
  <c r="AD332" i="14"/>
  <c r="AB330" i="14"/>
  <c r="AD323" i="14"/>
  <c r="AC314" i="14"/>
  <c r="AB302" i="14"/>
  <c r="Z360" i="14"/>
  <c r="Z357" i="14"/>
  <c r="AD353" i="14"/>
  <c r="Y351" i="14"/>
  <c r="Y348" i="14"/>
  <c r="AC344" i="14"/>
  <c r="X342" i="14"/>
  <c r="X339" i="14"/>
  <c r="AB335" i="14"/>
  <c r="AC332" i="14"/>
  <c r="AC329" i="14"/>
  <c r="Z314" i="14"/>
  <c r="X287" i="14"/>
  <c r="AA326" i="14"/>
  <c r="AD321" i="14"/>
  <c r="Z317" i="14"/>
  <c r="AC312" i="14"/>
  <c r="Y308" i="14"/>
  <c r="AB303" i="14"/>
  <c r="Z297" i="14"/>
  <c r="AC326" i="14"/>
  <c r="Y322" i="14"/>
  <c r="AB317" i="14"/>
  <c r="X313" i="14"/>
  <c r="AB308" i="14"/>
  <c r="X304" i="14"/>
  <c r="Z298" i="14"/>
  <c r="X330" i="14"/>
  <c r="AA325" i="14"/>
  <c r="AD320" i="14"/>
  <c r="Z316" i="14"/>
  <c r="AC311" i="14"/>
  <c r="Z307" i="14"/>
  <c r="AC302" i="14"/>
  <c r="X295" i="14"/>
  <c r="AD296" i="14"/>
  <c r="Z292" i="14"/>
  <c r="AC287" i="14"/>
  <c r="Z283" i="14"/>
  <c r="AA300" i="14"/>
  <c r="Y298" i="14"/>
  <c r="AC293" i="14"/>
  <c r="Y289" i="14"/>
  <c r="AD284" i="14"/>
  <c r="Z275" i="14"/>
  <c r="X294" i="14"/>
  <c r="AA289" i="14"/>
  <c r="AC284" i="14"/>
  <c r="AA276" i="14"/>
  <c r="Y280" i="14"/>
  <c r="AB275" i="14"/>
  <c r="AA274" i="14"/>
  <c r="AD281" i="14"/>
  <c r="Z277" i="14"/>
  <c r="X274" i="14"/>
  <c r="AC269" i="14"/>
  <c r="Y265" i="14"/>
  <c r="AB260" i="14"/>
  <c r="Y268" i="14"/>
  <c r="AB263" i="14"/>
  <c r="AD411" i="14"/>
  <c r="AB409" i="14"/>
  <c r="Z407" i="14"/>
  <c r="X405" i="14"/>
  <c r="AC402" i="14"/>
  <c r="AA400" i="14"/>
  <c r="Y398" i="14"/>
  <c r="AD395" i="14"/>
  <c r="AB393" i="14"/>
  <c r="Z391" i="14"/>
  <c r="X389" i="14"/>
  <c r="AC386" i="14"/>
  <c r="AA384" i="14"/>
  <c r="Y382" i="14"/>
  <c r="AD379" i="14"/>
  <c r="AB377" i="14"/>
  <c r="Z375" i="14"/>
  <c r="X373" i="14"/>
  <c r="AC370" i="14"/>
  <c r="Y368" i="14"/>
  <c r="AB363" i="14"/>
  <c r="Z358" i="14"/>
  <c r="Y349" i="14"/>
  <c r="X340" i="14"/>
  <c r="AA331" i="14"/>
  <c r="Y285" i="14"/>
  <c r="X359" i="14"/>
  <c r="AC356" i="14"/>
  <c r="AA354" i="14"/>
  <c r="Y352" i="14"/>
  <c r="AD349" i="14"/>
  <c r="AB347" i="14"/>
  <c r="Z345" i="14"/>
  <c r="X343" i="14"/>
  <c r="AC340" i="14"/>
  <c r="AA338" i="14"/>
  <c r="Y336" i="14"/>
  <c r="Y334" i="14"/>
  <c r="AD331" i="14"/>
  <c r="AB328" i="14"/>
  <c r="Y321" i="14"/>
  <c r="X312" i="14"/>
  <c r="Y303" i="14"/>
  <c r="AB368" i="14"/>
  <c r="AA367" i="14"/>
  <c r="Z366" i="14"/>
  <c r="Y365" i="14"/>
  <c r="X364" i="14"/>
  <c r="AD362" i="14"/>
  <c r="AC361" i="14"/>
  <c r="X360" i="14"/>
  <c r="AC357" i="14"/>
  <c r="AA355" i="14"/>
  <c r="Y353" i="14"/>
  <c r="AD350" i="14"/>
  <c r="AB348" i="14"/>
  <c r="Z346" i="14"/>
  <c r="X344" i="14"/>
  <c r="AC341" i="14"/>
  <c r="AA339" i="14"/>
  <c r="Y337" i="14"/>
  <c r="AD334" i="14"/>
  <c r="Z332" i="14"/>
  <c r="Y329" i="14"/>
  <c r="Z322" i="14"/>
  <c r="Y313" i="14"/>
  <c r="X300" i="14"/>
  <c r="AB359" i="14"/>
  <c r="Y356" i="14"/>
  <c r="AA353" i="14"/>
  <c r="AA350" i="14"/>
  <c r="X347" i="14"/>
  <c r="Z344" i="14"/>
  <c r="Z341" i="14"/>
  <c r="AD337" i="14"/>
  <c r="Y335" i="14"/>
  <c r="Y332" i="14"/>
  <c r="X325" i="14"/>
  <c r="AB306" i="14"/>
  <c r="AA329" i="14"/>
  <c r="AD324" i="14"/>
  <c r="Z320" i="14"/>
  <c r="AC315" i="14"/>
  <c r="X311" i="14"/>
  <c r="AA306" i="14"/>
  <c r="AD301" i="14"/>
  <c r="AC289" i="14"/>
  <c r="Y325" i="14"/>
  <c r="AB320" i="14"/>
  <c r="X316" i="14"/>
  <c r="AA311" i="14"/>
  <c r="AD306" i="14"/>
  <c r="Z302" i="14"/>
  <c r="AD290" i="14"/>
  <c r="Y328" i="14"/>
  <c r="AB323" i="14"/>
  <c r="X319" i="14"/>
  <c r="AA314" i="14"/>
  <c r="Y310" i="14"/>
  <c r="AB305" i="14"/>
  <c r="X301" i="14"/>
  <c r="AA287" i="14"/>
  <c r="Z295" i="14"/>
  <c r="AC290" i="14"/>
  <c r="Y286" i="14"/>
  <c r="Z280" i="14"/>
  <c r="AB299" i="14"/>
  <c r="AC296" i="14"/>
  <c r="Y292" i="14"/>
  <c r="AB287" i="14"/>
  <c r="Y283" i="14"/>
  <c r="X297" i="14"/>
  <c r="AA292" i="14"/>
  <c r="AD287" i="14"/>
  <c r="Y282" i="14"/>
  <c r="AD282" i="14"/>
  <c r="Z278" i="14"/>
  <c r="AA277" i="14"/>
  <c r="AC272" i="14"/>
  <c r="X280" i="14"/>
  <c r="AA275" i="14"/>
  <c r="Y273" i="14"/>
  <c r="AB268" i="14"/>
  <c r="X264" i="14"/>
  <c r="AA259" i="14"/>
  <c r="X267" i="14"/>
  <c r="AA262" i="14"/>
  <c r="X377" i="14"/>
  <c r="AC374" i="14"/>
  <c r="AA372" i="14"/>
  <c r="Y370" i="14"/>
  <c r="X367" i="14"/>
  <c r="AA362" i="14"/>
  <c r="Z355" i="14"/>
  <c r="Y346" i="14"/>
  <c r="X337" i="14"/>
  <c r="AB324" i="14"/>
  <c r="AD360" i="14"/>
  <c r="AB358" i="14"/>
  <c r="Z356" i="14"/>
  <c r="X354" i="14"/>
  <c r="AC351" i="14"/>
  <c r="AA349" i="14"/>
  <c r="Y347" i="14"/>
  <c r="AD344" i="14"/>
  <c r="AB342" i="14"/>
  <c r="Z340" i="14"/>
  <c r="X338" i="14"/>
  <c r="AC335" i="14"/>
  <c r="AB333" i="14"/>
  <c r="Z331" i="14"/>
  <c r="AD327" i="14"/>
  <c r="Y318" i="14"/>
  <c r="X310" i="14"/>
  <c r="AD300" i="14"/>
  <c r="Z368" i="14"/>
  <c r="Y367" i="14"/>
  <c r="X366" i="14"/>
  <c r="AD364" i="14"/>
  <c r="AC363" i="14"/>
  <c r="AB362" i="14"/>
  <c r="AA361" i="14"/>
  <c r="Z359" i="14"/>
  <c r="X357" i="14"/>
  <c r="AC354" i="14"/>
  <c r="AA352" i="14"/>
  <c r="Y350" i="14"/>
  <c r="AD347" i="14"/>
  <c r="AB345" i="14"/>
  <c r="Z343" i="14"/>
  <c r="X341" i="14"/>
  <c r="AC338" i="14"/>
  <c r="AA336" i="14"/>
  <c r="X334" i="14"/>
  <c r="AC331" i="14"/>
  <c r="AA328" i="14"/>
  <c r="Z319" i="14"/>
  <c r="AA309" i="14"/>
  <c r="AB288" i="14"/>
  <c r="AA358" i="14"/>
  <c r="AC355" i="14"/>
  <c r="AC352" i="14"/>
  <c r="Z349" i="14"/>
  <c r="AB346" i="14"/>
  <c r="AB343" i="14"/>
  <c r="Y340" i="14"/>
  <c r="AA337" i="14"/>
  <c r="AA334" i="14"/>
  <c r="X331" i="14"/>
  <c r="AA323" i="14"/>
  <c r="Z304" i="14"/>
  <c r="AC328" i="14"/>
  <c r="Y324" i="14"/>
  <c r="AB319" i="14"/>
  <c r="X315" i="14"/>
  <c r="AA310" i="14"/>
  <c r="AD305" i="14"/>
  <c r="Z301" i="14"/>
  <c r="Y288" i="14"/>
  <c r="AA324" i="14"/>
  <c r="AD319" i="14"/>
  <c r="Z315" i="14"/>
  <c r="AD310" i="14"/>
  <c r="Z306" i="14"/>
  <c r="AC301" i="14"/>
  <c r="Z289" i="14"/>
  <c r="AC327" i="14"/>
  <c r="Y323" i="14"/>
  <c r="AB318" i="14"/>
  <c r="X314" i="14"/>
  <c r="AB309" i="14"/>
  <c r="X305" i="14"/>
  <c r="Z300" i="14"/>
  <c r="AC285" i="14"/>
  <c r="AB294" i="14"/>
  <c r="X290" i="14"/>
  <c r="AB285" i="14"/>
  <c r="AC278" i="14"/>
  <c r="Z299" i="14"/>
  <c r="X296" i="14"/>
  <c r="AA291" i="14"/>
  <c r="AD286" i="14"/>
  <c r="AB281" i="14"/>
  <c r="Z296" i="14"/>
  <c r="AC291" i="14"/>
  <c r="Y287" i="14"/>
  <c r="AA281" i="14"/>
  <c r="AA282" i="14"/>
  <c r="AD277" i="14"/>
  <c r="X277" i="14"/>
  <c r="Y272" i="14"/>
  <c r="AB279" i="14"/>
  <c r="Y275" i="14"/>
  <c r="X272" i="14"/>
  <c r="AA267" i="14"/>
  <c r="AD262" i="14"/>
  <c r="AA270" i="14"/>
  <c r="AD265" i="14"/>
  <c r="Z261" i="14"/>
  <c r="AC410" i="14"/>
  <c r="AA408" i="14"/>
  <c r="Y406" i="14"/>
  <c r="AD403" i="14"/>
  <c r="AB401" i="14"/>
  <c r="Z399" i="14"/>
  <c r="X397" i="14"/>
  <c r="AC394" i="14"/>
  <c r="AA392" i="14"/>
  <c r="Y390" i="14"/>
  <c r="AD387" i="14"/>
  <c r="AB385" i="14"/>
  <c r="Z383" i="14"/>
  <c r="X381" i="14"/>
  <c r="AC378" i="14"/>
  <c r="AA376" i="14"/>
  <c r="Y374" i="14"/>
  <c r="AD371" i="14"/>
  <c r="AB369" i="14"/>
  <c r="AD365" i="14"/>
  <c r="Z361" i="14"/>
  <c r="AC353" i="14"/>
  <c r="AB344" i="14"/>
  <c r="AA335" i="14"/>
  <c r="AA312" i="14"/>
  <c r="Y360" i="14"/>
  <c r="AD357" i="14"/>
  <c r="AB355" i="14"/>
  <c r="Z353" i="14"/>
  <c r="X351" i="14"/>
  <c r="AC348" i="14"/>
  <c r="AA346" i="14"/>
  <c r="Y344" i="14"/>
  <c r="AD341" i="14"/>
  <c r="AB339" i="14"/>
  <c r="Z337" i="14"/>
  <c r="X335" i="14"/>
  <c r="X333" i="14"/>
  <c r="AC330" i="14"/>
  <c r="AC325" i="14"/>
  <c r="AB316" i="14"/>
  <c r="AC307" i="14"/>
  <c r="Y296" i="14"/>
  <c r="X368" i="14"/>
  <c r="AD366" i="14"/>
  <c r="AC365" i="14"/>
  <c r="AB364" i="14"/>
  <c r="AA363" i="14"/>
  <c r="Z362" i="14"/>
  <c r="Y361" i="14"/>
  <c r="AD358" i="14"/>
  <c r="AB356" i="14"/>
  <c r="Z354" i="14"/>
  <c r="X352" i="14"/>
  <c r="AC349" i="14"/>
  <c r="AA347" i="14"/>
  <c r="Y345" i="14"/>
  <c r="AD342" i="14"/>
  <c r="AB340" i="14"/>
  <c r="Z338" i="14"/>
  <c r="X336" i="14"/>
  <c r="AA333" i="14"/>
  <c r="Y331" i="14"/>
  <c r="AD326" i="14"/>
  <c r="AC317" i="14"/>
  <c r="Y307" i="14"/>
  <c r="AC360" i="14"/>
  <c r="X358" i="14"/>
  <c r="X355" i="14"/>
  <c r="AB351" i="14"/>
  <c r="AD348" i="14"/>
  <c r="AD345" i="14"/>
  <c r="AA342" i="14"/>
  <c r="AC339" i="14"/>
  <c r="AC336" i="14"/>
  <c r="Z333" i="14"/>
  <c r="AA330" i="14"/>
  <c r="AD315" i="14"/>
  <c r="Y293" i="14"/>
  <c r="Y327" i="14"/>
  <c r="AB322" i="14"/>
  <c r="X318" i="14"/>
  <c r="AA313" i="14"/>
  <c r="AC308" i="14"/>
  <c r="Y304" i="14"/>
  <c r="AB298" i="14"/>
  <c r="AD271" i="14"/>
  <c r="AD322" i="14"/>
  <c r="Z318" i="14"/>
  <c r="AC313" i="14"/>
  <c r="Y309" i="14"/>
  <c r="AB304" i="14"/>
  <c r="AA299" i="14"/>
  <c r="AB277" i="14"/>
  <c r="AD325" i="14"/>
  <c r="Z321" i="14"/>
  <c r="AC316" i="14"/>
  <c r="Y312" i="14"/>
  <c r="AD307" i="14"/>
  <c r="Z303" i="14"/>
  <c r="AB296" i="14"/>
  <c r="AB297" i="14"/>
  <c r="X293" i="14"/>
  <c r="AA288" i="14"/>
  <c r="AD283" i="14"/>
  <c r="Z271" i="14"/>
  <c r="AA298" i="14"/>
  <c r="AA294" i="14"/>
  <c r="AD289" i="14"/>
  <c r="AA285" i="14"/>
  <c r="AD276" i="14"/>
  <c r="AC294" i="14"/>
  <c r="Y290" i="14"/>
  <c r="Z285" i="14"/>
  <c r="X278" i="14"/>
  <c r="AB280" i="14"/>
  <c r="X276" i="14"/>
  <c r="X275" i="14"/>
  <c r="Z282" i="14"/>
  <c r="AC277" i="14"/>
  <c r="Z274" i="14"/>
  <c r="AD270" i="14"/>
  <c r="Z266" i="14"/>
  <c r="AC261" i="14"/>
  <c r="Z269" i="14"/>
  <c r="AC264" i="14"/>
  <c r="Y260" i="14"/>
  <c r="AD272" i="14"/>
  <c r="AC271" i="14"/>
  <c r="AB270" i="14"/>
  <c r="AA269" i="14"/>
  <c r="Z268" i="14"/>
  <c r="Y267" i="14"/>
  <c r="X266" i="14"/>
  <c r="AD264" i="14"/>
  <c r="AC263" i="14"/>
  <c r="AB262" i="14"/>
  <c r="AA261" i="14"/>
  <c r="Z260" i="14"/>
  <c r="Y259" i="14"/>
  <c r="Y270" i="14"/>
  <c r="X269" i="14"/>
  <c r="AD267" i="14"/>
  <c r="AC266" i="14"/>
  <c r="AB265" i="14"/>
  <c r="AA264" i="14"/>
  <c r="Z263" i="14"/>
  <c r="Y262" i="14"/>
  <c r="X261" i="14"/>
  <c r="AD259" i="14"/>
  <c r="AD304" i="14"/>
  <c r="AC279" i="14"/>
  <c r="Y359" i="14"/>
  <c r="AD356" i="14"/>
  <c r="AB354" i="14"/>
  <c r="Z352" i="14"/>
  <c r="X350" i="14"/>
  <c r="AC347" i="14"/>
  <c r="AA345" i="14"/>
  <c r="Y343" i="14"/>
  <c r="AD340" i="14"/>
  <c r="AB338" i="14"/>
  <c r="Z336" i="14"/>
  <c r="AD333" i="14"/>
  <c r="AB331" i="14"/>
  <c r="X329" i="14"/>
  <c r="AA320" i="14"/>
  <c r="Y311" i="14"/>
  <c r="X302" i="14"/>
  <c r="Y274" i="14"/>
  <c r="Z328" i="14"/>
  <c r="X326" i="14"/>
  <c r="AC323" i="14"/>
  <c r="AA321" i="14"/>
  <c r="Y319" i="14"/>
  <c r="AD316" i="14"/>
  <c r="AB314" i="14"/>
  <c r="Z312" i="14"/>
  <c r="AD309" i="14"/>
  <c r="AB307" i="14"/>
  <c r="Z305" i="14"/>
  <c r="X303" i="14"/>
  <c r="AC300" i="14"/>
  <c r="Z294" i="14"/>
  <c r="AB284" i="14"/>
  <c r="Z326" i="14"/>
  <c r="X324" i="14"/>
  <c r="AC321" i="14"/>
  <c r="AA319" i="14"/>
  <c r="Y317" i="14"/>
  <c r="AD314" i="14"/>
  <c r="AB312" i="14"/>
  <c r="Z310" i="14"/>
  <c r="X308" i="14"/>
  <c r="AC305" i="14"/>
  <c r="AA303" i="14"/>
  <c r="Y301" i="14"/>
  <c r="AA295" i="14"/>
  <c r="Z286" i="14"/>
  <c r="Z329" i="14"/>
  <c r="X327" i="14"/>
  <c r="AC324" i="14"/>
  <c r="AA322" i="14"/>
  <c r="Y320" i="14"/>
  <c r="AD317" i="14"/>
  <c r="AB315" i="14"/>
  <c r="Z313" i="14"/>
  <c r="Z311" i="14"/>
  <c r="X309" i="14"/>
  <c r="AC306" i="14"/>
  <c r="AA304" i="14"/>
  <c r="Y302" i="14"/>
  <c r="Y299" i="14"/>
  <c r="X292" i="14"/>
  <c r="AA283" i="14"/>
  <c r="AA296" i="14"/>
  <c r="Y294" i="14"/>
  <c r="AD291" i="14"/>
  <c r="AB289" i="14"/>
  <c r="Z287" i="14"/>
  <c r="X285" i="14"/>
  <c r="AB282" i="14"/>
  <c r="AC275" i="14"/>
  <c r="Y300" i="14"/>
  <c r="X299" i="14"/>
  <c r="AD297" i="14"/>
  <c r="AB295" i="14"/>
  <c r="Z293" i="14"/>
  <c r="X291" i="14"/>
  <c r="AC288" i="14"/>
  <c r="AA286" i="14"/>
  <c r="Z284" i="14"/>
  <c r="AD280" i="14"/>
  <c r="X273" i="14"/>
  <c r="AD295" i="14"/>
  <c r="AB293" i="14"/>
  <c r="Z291" i="14"/>
  <c r="X289" i="14"/>
  <c r="AC286" i="14"/>
  <c r="Y284" i="14"/>
  <c r="AD279" i="14"/>
  <c r="AC274" i="14"/>
  <c r="AC281" i="14"/>
  <c r="AA279" i="14"/>
  <c r="Y277" i="14"/>
  <c r="AB278" i="14"/>
  <c r="Z276" i="14"/>
  <c r="AD273" i="14"/>
  <c r="AB271" i="14"/>
  <c r="Y281" i="14"/>
  <c r="AD278" i="14"/>
  <c r="AB276" i="14"/>
  <c r="AD274" i="14"/>
  <c r="AC273" i="14"/>
  <c r="AB272" i="14"/>
  <c r="AA271" i="14"/>
  <c r="Z270" i="14"/>
  <c r="Y269" i="14"/>
  <c r="X268" i="14"/>
  <c r="AD266" i="14"/>
  <c r="AC265" i="14"/>
  <c r="AB264" i="14"/>
  <c r="AA263" i="14"/>
  <c r="Z262" i="14"/>
  <c r="Y261" i="14"/>
  <c r="X260" i="14"/>
  <c r="X271" i="14"/>
  <c r="AD269" i="14"/>
  <c r="AC268" i="14"/>
  <c r="AB267" i="14"/>
  <c r="AA266" i="14"/>
  <c r="Z265" i="14"/>
  <c r="Y264" i="14"/>
  <c r="X263" i="14"/>
  <c r="AD261" i="14"/>
  <c r="AC260" i="14"/>
  <c r="AB259" i="14"/>
  <c r="AA327" i="14"/>
  <c r="AD318" i="14"/>
  <c r="AD308" i="14"/>
  <c r="AD298" i="14"/>
  <c r="AD329" i="14"/>
  <c r="AB327" i="14"/>
  <c r="Z325" i="14"/>
  <c r="X323" i="14"/>
  <c r="AC320" i="14"/>
  <c r="AA318" i="14"/>
  <c r="Y316" i="14"/>
  <c r="AD313" i="14"/>
  <c r="AB311" i="14"/>
  <c r="Z309" i="14"/>
  <c r="X307" i="14"/>
  <c r="AC304" i="14"/>
  <c r="AA302" i="14"/>
  <c r="AC299" i="14"/>
  <c r="AC292" i="14"/>
  <c r="X282" i="14"/>
  <c r="AB325" i="14"/>
  <c r="Z323" i="14"/>
  <c r="X321" i="14"/>
  <c r="AC318" i="14"/>
  <c r="AA316" i="14"/>
  <c r="Y314" i="14"/>
  <c r="AD311" i="14"/>
  <c r="AC309" i="14"/>
  <c r="AA307" i="14"/>
  <c r="Y305" i="14"/>
  <c r="AD302" i="14"/>
  <c r="AB300" i="14"/>
  <c r="AD293" i="14"/>
  <c r="X284" i="14"/>
  <c r="AD328" i="14"/>
  <c r="AB326" i="14"/>
  <c r="Z324" i="14"/>
  <c r="X322" i="14"/>
  <c r="AC319" i="14"/>
  <c r="AA317" i="14"/>
  <c r="Y315" i="14"/>
  <c r="AD312" i="14"/>
  <c r="AC310" i="14"/>
  <c r="AA308" i="14"/>
  <c r="Y306" i="14"/>
  <c r="AD303" i="14"/>
  <c r="AB301" i="14"/>
  <c r="X298" i="14"/>
  <c r="AA290" i="14"/>
  <c r="AA280" i="14"/>
  <c r="AC295" i="14"/>
  <c r="AA293" i="14"/>
  <c r="Y291" i="14"/>
  <c r="AD288" i="14"/>
  <c r="AB286" i="14"/>
  <c r="AA284" i="14"/>
  <c r="X281" i="14"/>
  <c r="AB273" i="14"/>
  <c r="AD299" i="14"/>
  <c r="AC298" i="14"/>
  <c r="Y297" i="14"/>
  <c r="AD294" i="14"/>
  <c r="AB292" i="14"/>
  <c r="Z290" i="14"/>
  <c r="X288" i="14"/>
  <c r="X286" i="14"/>
  <c r="AC283" i="14"/>
  <c r="Z279" i="14"/>
  <c r="AA297" i="14"/>
  <c r="Y295" i="14"/>
  <c r="AD292" i="14"/>
  <c r="AB290" i="14"/>
  <c r="Z288" i="14"/>
  <c r="AD285" i="14"/>
  <c r="AB283" i="14"/>
  <c r="Y279" i="14"/>
  <c r="AA272" i="14"/>
  <c r="Z281" i="14"/>
  <c r="X279" i="14"/>
  <c r="AC276" i="14"/>
  <c r="Y278" i="14"/>
  <c r="AD275" i="14"/>
  <c r="Z273" i="14"/>
  <c r="X283" i="14"/>
  <c r="AC280" i="14"/>
  <c r="AA278" i="14"/>
  <c r="Y276" i="14"/>
  <c r="AB274" i="14"/>
  <c r="AA273" i="14"/>
  <c r="Z272" i="14"/>
  <c r="Y271" i="14"/>
  <c r="X270" i="14"/>
  <c r="AD268" i="14"/>
  <c r="AC267" i="14"/>
  <c r="AB266" i="14"/>
  <c r="AA265" i="14"/>
  <c r="Z264" i="14"/>
  <c r="Y263" i="14"/>
  <c r="X262" i="14"/>
  <c r="AD260" i="14"/>
  <c r="AC259" i="14"/>
  <c r="AC270" i="14"/>
  <c r="AB269" i="14"/>
  <c r="AA268" i="14"/>
  <c r="Z267" i="14"/>
  <c r="Y266" i="14"/>
  <c r="X265" i="14"/>
  <c r="AD263" i="14"/>
  <c r="AC262" i="14"/>
  <c r="AB261" i="14"/>
  <c r="AA260" i="14"/>
  <c r="Z259" i="14"/>
  <c r="X259" i="14"/>
  <c r="K13" i="13"/>
  <c r="K14" i="13" s="1"/>
  <c r="L14" i="13" s="1"/>
  <c r="K3" i="19" l="1"/>
  <c r="L13" i="13"/>
  <c r="L7" i="13" l="1"/>
  <c r="C7" i="13"/>
  <c r="D7" i="13"/>
  <c r="E7" i="13"/>
  <c r="F7" i="13"/>
  <c r="G7" i="13"/>
  <c r="H7" i="13"/>
  <c r="B7" i="13"/>
  <c r="C6" i="13"/>
  <c r="D6" i="13"/>
  <c r="E6" i="13"/>
  <c r="F6" i="13"/>
  <c r="G6" i="13"/>
  <c r="H6" i="13"/>
  <c r="B6" i="13"/>
  <c r="E5" i="13"/>
  <c r="F5" i="13"/>
  <c r="G5" i="13"/>
  <c r="H5" i="13"/>
  <c r="D5" i="13"/>
  <c r="C5" i="13"/>
  <c r="B5" i="13"/>
  <c r="D16" i="12"/>
  <c r="AJ10" i="8"/>
  <c r="AK10" i="8" s="1"/>
  <c r="AK9" i="8"/>
  <c r="AG2" i="8"/>
  <c r="AJ9" i="8"/>
  <c r="AB2" i="8"/>
  <c r="AC2" i="8"/>
  <c r="AD2" i="8"/>
  <c r="AE2" i="8"/>
  <c r="AA2" i="8"/>
  <c r="Z2" i="8"/>
  <c r="Y2" i="8"/>
  <c r="AF7" i="8"/>
  <c r="AF8" i="8"/>
  <c r="AF9" i="8"/>
  <c r="AF10" i="8"/>
  <c r="AF11" i="8"/>
  <c r="AF12" i="8"/>
  <c r="AF13" i="8"/>
  <c r="AF14" i="8"/>
  <c r="AF15" i="8"/>
  <c r="AF16" i="8"/>
  <c r="AF17" i="8"/>
  <c r="AF18" i="8"/>
  <c r="AF19" i="8"/>
  <c r="AF20" i="8"/>
  <c r="AF21" i="8"/>
  <c r="AF22" i="8"/>
  <c r="AF23" i="8"/>
  <c r="AF24" i="8"/>
  <c r="AF25" i="8"/>
  <c r="AF26" i="8"/>
  <c r="AF27" i="8"/>
  <c r="AF28" i="8"/>
  <c r="AF29" i="8"/>
  <c r="AF30" i="8"/>
  <c r="AF31" i="8"/>
  <c r="AF32" i="8"/>
  <c r="AF33" i="8"/>
  <c r="AF34" i="8"/>
  <c r="AF35" i="8"/>
  <c r="AF36" i="8"/>
  <c r="AF37" i="8"/>
  <c r="AF38" i="8"/>
  <c r="AF39" i="8"/>
  <c r="AF40" i="8"/>
  <c r="AF41" i="8"/>
  <c r="AF42" i="8"/>
  <c r="AF43" i="8"/>
  <c r="AF44" i="8"/>
  <c r="AF45" i="8"/>
  <c r="AF46" i="8"/>
  <c r="AF47" i="8"/>
  <c r="AF48" i="8"/>
  <c r="AF49" i="8"/>
  <c r="AF50" i="8"/>
  <c r="AF51" i="8"/>
  <c r="AF52" i="8"/>
  <c r="AF53" i="8"/>
  <c r="AF54" i="8"/>
  <c r="AF55" i="8"/>
  <c r="AF56" i="8"/>
  <c r="AF57" i="8"/>
  <c r="AF58" i="8"/>
  <c r="AF59" i="8"/>
  <c r="AF60" i="8"/>
  <c r="AF61" i="8"/>
  <c r="AF62" i="8"/>
  <c r="AF63" i="8"/>
  <c r="AF64" i="8"/>
  <c r="AF65" i="8"/>
  <c r="AF66" i="8"/>
  <c r="AF67" i="8"/>
  <c r="AF68" i="8"/>
  <c r="AF69" i="8"/>
  <c r="AF70" i="8"/>
  <c r="AF71" i="8"/>
  <c r="AF72" i="8"/>
  <c r="AF73" i="8"/>
  <c r="AF74" i="8"/>
  <c r="AF75" i="8"/>
  <c r="AF76" i="8"/>
  <c r="AF77" i="8"/>
  <c r="AF78" i="8"/>
  <c r="AF79" i="8"/>
  <c r="AF80" i="8"/>
  <c r="AF81" i="8"/>
  <c r="AF82" i="8"/>
  <c r="AF83" i="8"/>
  <c r="AF84" i="8"/>
  <c r="AF85" i="8"/>
  <c r="AF86" i="8"/>
  <c r="AF87" i="8"/>
  <c r="AF88" i="8"/>
  <c r="AF89" i="8"/>
  <c r="AF90" i="8"/>
  <c r="AF91" i="8"/>
  <c r="AF92" i="8"/>
  <c r="AF93" i="8"/>
  <c r="AF94" i="8"/>
  <c r="AF95" i="8"/>
  <c r="AF96" i="8"/>
  <c r="AF97" i="8"/>
  <c r="AF98" i="8"/>
  <c r="AF99" i="8"/>
  <c r="AF100" i="8"/>
  <c r="AF101" i="8"/>
  <c r="AF102" i="8"/>
  <c r="AF103" i="8"/>
  <c r="AF104" i="8"/>
  <c r="AF105" i="8"/>
  <c r="AF106" i="8"/>
  <c r="AF107" i="8"/>
  <c r="AF108" i="8"/>
  <c r="AF109" i="8"/>
  <c r="AF110" i="8"/>
  <c r="AF111" i="8"/>
  <c r="AF112" i="8"/>
  <c r="AF113" i="8"/>
  <c r="AF114" i="8"/>
  <c r="AF115" i="8"/>
  <c r="AF116" i="8"/>
  <c r="AF117" i="8"/>
  <c r="AF118" i="8"/>
  <c r="AF119" i="8"/>
  <c r="AF120" i="8"/>
  <c r="AF121" i="8"/>
  <c r="AF122" i="8"/>
  <c r="AF123" i="8"/>
  <c r="AF124" i="8"/>
  <c r="AF125" i="8"/>
  <c r="AF126" i="8"/>
  <c r="AF127" i="8"/>
  <c r="AF128" i="8"/>
  <c r="AF129" i="8"/>
  <c r="AF130" i="8"/>
  <c r="AF131" i="8"/>
  <c r="AF132" i="8"/>
  <c r="AF133" i="8"/>
  <c r="AF134" i="8"/>
  <c r="AF135" i="8"/>
  <c r="AF136" i="8"/>
  <c r="AF137" i="8"/>
  <c r="AF138" i="8"/>
  <c r="AF139" i="8"/>
  <c r="AF140" i="8"/>
  <c r="AF141" i="8"/>
  <c r="AF142" i="8"/>
  <c r="AF143" i="8"/>
  <c r="AF144" i="8"/>
  <c r="AF145" i="8"/>
  <c r="AF146" i="8"/>
  <c r="AF147" i="8"/>
  <c r="AF148" i="8"/>
  <c r="AF149" i="8"/>
  <c r="AF150" i="8"/>
  <c r="AF151" i="8"/>
  <c r="AF152" i="8"/>
  <c r="AF153" i="8"/>
  <c r="AF154" i="8"/>
  <c r="AF155" i="8"/>
  <c r="AF156" i="8"/>
  <c r="AF157" i="8"/>
  <c r="AF158" i="8"/>
  <c r="AF159" i="8"/>
  <c r="AF160" i="8"/>
  <c r="AF161" i="8"/>
  <c r="AF162" i="8"/>
  <c r="AF163" i="8"/>
  <c r="AF164" i="8"/>
  <c r="AF165" i="8"/>
  <c r="AF166" i="8"/>
  <c r="AF167" i="8"/>
  <c r="AF168" i="8"/>
  <c r="AF169" i="8"/>
  <c r="AF170" i="8"/>
  <c r="AF171" i="8"/>
  <c r="AF172" i="8"/>
  <c r="AF173" i="8"/>
  <c r="AF174" i="8"/>
  <c r="AF175" i="8"/>
  <c r="AF176" i="8"/>
  <c r="AF177" i="8"/>
  <c r="AF178" i="8"/>
  <c r="AF179" i="8"/>
  <c r="AF180" i="8"/>
  <c r="AF181" i="8"/>
  <c r="AF182" i="8"/>
  <c r="AF183" i="8"/>
  <c r="AF184" i="8"/>
  <c r="AF185" i="8"/>
  <c r="AF186" i="8"/>
  <c r="AF187" i="8"/>
  <c r="AF188" i="8"/>
  <c r="AF189" i="8"/>
  <c r="AF190" i="8"/>
  <c r="AF191" i="8"/>
  <c r="AF192" i="8"/>
  <c r="AF193" i="8"/>
  <c r="AF194" i="8"/>
  <c r="AF195" i="8"/>
  <c r="AF196" i="8"/>
  <c r="AF197" i="8"/>
  <c r="AF198" i="8"/>
  <c r="AF199" i="8"/>
  <c r="AF200" i="8"/>
  <c r="AF201" i="8"/>
  <c r="AF202" i="8"/>
  <c r="AF203" i="8"/>
  <c r="AF204" i="8"/>
  <c r="AF205" i="8"/>
  <c r="AF206" i="8"/>
  <c r="AF207" i="8"/>
  <c r="AF208" i="8"/>
  <c r="AF209" i="8"/>
  <c r="AF210" i="8"/>
  <c r="AF211" i="8"/>
  <c r="AF212" i="8"/>
  <c r="AF213" i="8"/>
  <c r="AF214" i="8"/>
  <c r="AF215" i="8"/>
  <c r="AF216" i="8"/>
  <c r="AF217" i="8"/>
  <c r="AF218" i="8"/>
  <c r="AF219" i="8"/>
  <c r="AF220" i="8"/>
  <c r="AF221" i="8"/>
  <c r="AF222" i="8"/>
  <c r="AF223" i="8"/>
  <c r="AF224" i="8"/>
  <c r="AF225" i="8"/>
  <c r="AF226" i="8"/>
  <c r="AF227" i="8"/>
  <c r="AF228" i="8"/>
  <c r="AF229" i="8"/>
  <c r="AF230" i="8"/>
  <c r="AF231" i="8"/>
  <c r="AF232" i="8"/>
  <c r="AF233" i="8"/>
  <c r="AF234" i="8"/>
  <c r="AF235" i="8"/>
  <c r="AF236" i="8"/>
  <c r="AF237" i="8"/>
  <c r="AF238" i="8"/>
  <c r="AF239" i="8"/>
  <c r="AF240" i="8"/>
  <c r="AF241" i="8"/>
  <c r="AF242" i="8"/>
  <c r="AF243" i="8"/>
  <c r="AF244" i="8"/>
  <c r="AF245" i="8"/>
  <c r="AF246" i="8"/>
  <c r="AF247" i="8"/>
  <c r="AF248" i="8"/>
  <c r="AF249" i="8"/>
  <c r="AF250" i="8"/>
  <c r="AF251" i="8"/>
  <c r="AF252" i="8"/>
  <c r="AF253" i="8"/>
  <c r="AF254" i="8"/>
  <c r="AF255" i="8"/>
  <c r="AF256" i="8"/>
  <c r="AF257" i="8"/>
  <c r="AF6" i="8"/>
  <c r="Y7" i="8"/>
  <c r="Z7" i="8"/>
  <c r="AA7" i="8"/>
  <c r="AB7" i="8"/>
  <c r="AC7" i="8"/>
  <c r="AD7" i="8"/>
  <c r="AE7" i="8"/>
  <c r="Y8" i="8"/>
  <c r="Z8" i="8"/>
  <c r="AA8" i="8"/>
  <c r="AB8" i="8"/>
  <c r="AC8" i="8"/>
  <c r="AD8" i="8"/>
  <c r="AE8" i="8"/>
  <c r="Y9" i="8"/>
  <c r="Z9" i="8"/>
  <c r="AA9" i="8"/>
  <c r="AB9" i="8"/>
  <c r="AC9" i="8"/>
  <c r="AD9" i="8"/>
  <c r="AE9" i="8"/>
  <c r="Y10" i="8"/>
  <c r="Z10" i="8"/>
  <c r="AA10" i="8"/>
  <c r="AB10" i="8"/>
  <c r="AC10" i="8"/>
  <c r="AD10" i="8"/>
  <c r="AE10" i="8"/>
  <c r="Y11" i="8"/>
  <c r="Z11" i="8"/>
  <c r="AA11" i="8"/>
  <c r="AB11" i="8"/>
  <c r="AC11" i="8"/>
  <c r="AD11" i="8"/>
  <c r="AE11" i="8"/>
  <c r="Y12" i="8"/>
  <c r="Z12" i="8"/>
  <c r="AA12" i="8"/>
  <c r="AB12" i="8"/>
  <c r="AC12" i="8"/>
  <c r="AD12" i="8"/>
  <c r="AE12" i="8"/>
  <c r="Y13" i="8"/>
  <c r="Z13" i="8"/>
  <c r="AA13" i="8"/>
  <c r="AB13" i="8"/>
  <c r="AC13" i="8"/>
  <c r="AD13" i="8"/>
  <c r="AE13" i="8"/>
  <c r="Y14" i="8"/>
  <c r="Z14" i="8"/>
  <c r="AA14" i="8"/>
  <c r="AB14" i="8"/>
  <c r="AC14" i="8"/>
  <c r="AD14" i="8"/>
  <c r="AE14" i="8"/>
  <c r="Y15" i="8"/>
  <c r="Z15" i="8"/>
  <c r="AA15" i="8"/>
  <c r="AB15" i="8"/>
  <c r="AC15" i="8"/>
  <c r="AD15" i="8"/>
  <c r="AE15" i="8"/>
  <c r="Y16" i="8"/>
  <c r="Z16" i="8"/>
  <c r="AA16" i="8"/>
  <c r="AB16" i="8"/>
  <c r="AC16" i="8"/>
  <c r="AD16" i="8"/>
  <c r="AE16" i="8"/>
  <c r="Y17" i="8"/>
  <c r="Z17" i="8"/>
  <c r="AA17" i="8"/>
  <c r="AB17" i="8"/>
  <c r="AC17" i="8"/>
  <c r="AD17" i="8"/>
  <c r="AE17" i="8"/>
  <c r="Y18" i="8"/>
  <c r="Z18" i="8"/>
  <c r="AA18" i="8"/>
  <c r="AB18" i="8"/>
  <c r="AC18" i="8"/>
  <c r="AD18" i="8"/>
  <c r="AE18" i="8"/>
  <c r="Y19" i="8"/>
  <c r="Z19" i="8"/>
  <c r="AA19" i="8"/>
  <c r="AB19" i="8"/>
  <c r="AC19" i="8"/>
  <c r="AD19" i="8"/>
  <c r="AE19" i="8"/>
  <c r="Y20" i="8"/>
  <c r="Z20" i="8"/>
  <c r="AA20" i="8"/>
  <c r="AB20" i="8"/>
  <c r="AC20" i="8"/>
  <c r="AD20" i="8"/>
  <c r="AE20" i="8"/>
  <c r="Y21" i="8"/>
  <c r="Z21" i="8"/>
  <c r="AA21" i="8"/>
  <c r="AB21" i="8"/>
  <c r="AC21" i="8"/>
  <c r="AD21" i="8"/>
  <c r="AE21" i="8"/>
  <c r="Y22" i="8"/>
  <c r="Z22" i="8"/>
  <c r="AA22" i="8"/>
  <c r="AB22" i="8"/>
  <c r="AC22" i="8"/>
  <c r="AD22" i="8"/>
  <c r="AE22" i="8"/>
  <c r="Y23" i="8"/>
  <c r="Z23" i="8"/>
  <c r="AA23" i="8"/>
  <c r="AB23" i="8"/>
  <c r="AC23" i="8"/>
  <c r="AD23" i="8"/>
  <c r="AE23" i="8"/>
  <c r="Y24" i="8"/>
  <c r="Z24" i="8"/>
  <c r="AA24" i="8"/>
  <c r="AB24" i="8"/>
  <c r="AC24" i="8"/>
  <c r="AD24" i="8"/>
  <c r="AE24" i="8"/>
  <c r="Y25" i="8"/>
  <c r="Z25" i="8"/>
  <c r="AA25" i="8"/>
  <c r="AB25" i="8"/>
  <c r="AC25" i="8"/>
  <c r="AD25" i="8"/>
  <c r="AE25" i="8"/>
  <c r="Y26" i="8"/>
  <c r="Z26" i="8"/>
  <c r="AA26" i="8"/>
  <c r="AB26" i="8"/>
  <c r="AC26" i="8"/>
  <c r="AD26" i="8"/>
  <c r="AE26" i="8"/>
  <c r="Y27" i="8"/>
  <c r="Z27" i="8"/>
  <c r="AA27" i="8"/>
  <c r="AB27" i="8"/>
  <c r="AC27" i="8"/>
  <c r="AD27" i="8"/>
  <c r="AE27" i="8"/>
  <c r="Y28" i="8"/>
  <c r="Z28" i="8"/>
  <c r="AA28" i="8"/>
  <c r="AB28" i="8"/>
  <c r="AC28" i="8"/>
  <c r="AD28" i="8"/>
  <c r="AE28" i="8"/>
  <c r="Y29" i="8"/>
  <c r="Z29" i="8"/>
  <c r="AA29" i="8"/>
  <c r="AB29" i="8"/>
  <c r="AC29" i="8"/>
  <c r="AD29" i="8"/>
  <c r="AE29" i="8"/>
  <c r="Y30" i="8"/>
  <c r="Z30" i="8"/>
  <c r="AA30" i="8"/>
  <c r="AB30" i="8"/>
  <c r="AC30" i="8"/>
  <c r="AD30" i="8"/>
  <c r="AE30" i="8"/>
  <c r="Y31" i="8"/>
  <c r="Z31" i="8"/>
  <c r="AA31" i="8"/>
  <c r="AB31" i="8"/>
  <c r="AC31" i="8"/>
  <c r="AD31" i="8"/>
  <c r="AE31" i="8"/>
  <c r="Y32" i="8"/>
  <c r="Z32" i="8"/>
  <c r="AA32" i="8"/>
  <c r="AB32" i="8"/>
  <c r="AC32" i="8"/>
  <c r="AD32" i="8"/>
  <c r="AE32" i="8"/>
  <c r="Y33" i="8"/>
  <c r="Z33" i="8"/>
  <c r="AA33" i="8"/>
  <c r="AB33" i="8"/>
  <c r="AC33" i="8"/>
  <c r="AD33" i="8"/>
  <c r="AE33" i="8"/>
  <c r="Y34" i="8"/>
  <c r="Z34" i="8"/>
  <c r="AA34" i="8"/>
  <c r="AB34" i="8"/>
  <c r="AC34" i="8"/>
  <c r="AD34" i="8"/>
  <c r="AE34" i="8"/>
  <c r="Y35" i="8"/>
  <c r="Z35" i="8"/>
  <c r="AA35" i="8"/>
  <c r="AB35" i="8"/>
  <c r="AC35" i="8"/>
  <c r="AD35" i="8"/>
  <c r="AE35" i="8"/>
  <c r="Y36" i="8"/>
  <c r="Z36" i="8"/>
  <c r="AA36" i="8"/>
  <c r="AB36" i="8"/>
  <c r="AC36" i="8"/>
  <c r="AD36" i="8"/>
  <c r="AE36" i="8"/>
  <c r="Y37" i="8"/>
  <c r="Z37" i="8"/>
  <c r="AA37" i="8"/>
  <c r="AB37" i="8"/>
  <c r="AC37" i="8"/>
  <c r="AD37" i="8"/>
  <c r="AE37" i="8"/>
  <c r="Y38" i="8"/>
  <c r="Z38" i="8"/>
  <c r="AA38" i="8"/>
  <c r="AB38" i="8"/>
  <c r="AC38" i="8"/>
  <c r="AD38" i="8"/>
  <c r="AE38" i="8"/>
  <c r="Y39" i="8"/>
  <c r="Z39" i="8"/>
  <c r="AA39" i="8"/>
  <c r="AB39" i="8"/>
  <c r="AC39" i="8"/>
  <c r="AD39" i="8"/>
  <c r="AE39" i="8"/>
  <c r="Y40" i="8"/>
  <c r="Z40" i="8"/>
  <c r="AA40" i="8"/>
  <c r="AB40" i="8"/>
  <c r="AC40" i="8"/>
  <c r="AD40" i="8"/>
  <c r="AE40" i="8"/>
  <c r="Y41" i="8"/>
  <c r="Z41" i="8"/>
  <c r="AA41" i="8"/>
  <c r="AB41" i="8"/>
  <c r="AC41" i="8"/>
  <c r="AD41" i="8"/>
  <c r="AE41" i="8"/>
  <c r="Y42" i="8"/>
  <c r="Z42" i="8"/>
  <c r="AA42" i="8"/>
  <c r="AB42" i="8"/>
  <c r="AC42" i="8"/>
  <c r="AD42" i="8"/>
  <c r="AE42" i="8"/>
  <c r="Y43" i="8"/>
  <c r="Z43" i="8"/>
  <c r="AA43" i="8"/>
  <c r="AB43" i="8"/>
  <c r="AC43" i="8"/>
  <c r="AD43" i="8"/>
  <c r="AE43" i="8"/>
  <c r="Y44" i="8"/>
  <c r="Z44" i="8"/>
  <c r="AA44" i="8"/>
  <c r="AB44" i="8"/>
  <c r="AC44" i="8"/>
  <c r="AD44" i="8"/>
  <c r="AE44" i="8"/>
  <c r="Y45" i="8"/>
  <c r="Z45" i="8"/>
  <c r="AA45" i="8"/>
  <c r="AB45" i="8"/>
  <c r="AC45" i="8"/>
  <c r="AD45" i="8"/>
  <c r="AE45" i="8"/>
  <c r="Y46" i="8"/>
  <c r="Z46" i="8"/>
  <c r="AA46" i="8"/>
  <c r="AB46" i="8"/>
  <c r="AC46" i="8"/>
  <c r="AD46" i="8"/>
  <c r="AE46" i="8"/>
  <c r="Y47" i="8"/>
  <c r="Z47" i="8"/>
  <c r="AA47" i="8"/>
  <c r="AB47" i="8"/>
  <c r="AC47" i="8"/>
  <c r="AD47" i="8"/>
  <c r="AE47" i="8"/>
  <c r="Y48" i="8"/>
  <c r="Z48" i="8"/>
  <c r="AA48" i="8"/>
  <c r="AB48" i="8"/>
  <c r="AC48" i="8"/>
  <c r="AD48" i="8"/>
  <c r="AE48" i="8"/>
  <c r="Y49" i="8"/>
  <c r="Z49" i="8"/>
  <c r="AA49" i="8"/>
  <c r="AB49" i="8"/>
  <c r="AC49" i="8"/>
  <c r="AD49" i="8"/>
  <c r="AE49" i="8"/>
  <c r="Y50" i="8"/>
  <c r="Z50" i="8"/>
  <c r="AA50" i="8"/>
  <c r="AB50" i="8"/>
  <c r="AC50" i="8"/>
  <c r="AD50" i="8"/>
  <c r="AE50" i="8"/>
  <c r="Y51" i="8"/>
  <c r="Z51" i="8"/>
  <c r="AA51" i="8"/>
  <c r="AB51" i="8"/>
  <c r="AC51" i="8"/>
  <c r="AD51" i="8"/>
  <c r="AE51" i="8"/>
  <c r="Y52" i="8"/>
  <c r="Z52" i="8"/>
  <c r="AA52" i="8"/>
  <c r="AB52" i="8"/>
  <c r="AC52" i="8"/>
  <c r="AD52" i="8"/>
  <c r="AE52" i="8"/>
  <c r="Y53" i="8"/>
  <c r="Z53" i="8"/>
  <c r="AA53" i="8"/>
  <c r="AB53" i="8"/>
  <c r="AC53" i="8"/>
  <c r="AD53" i="8"/>
  <c r="AE53" i="8"/>
  <c r="Y54" i="8"/>
  <c r="Z54" i="8"/>
  <c r="AA54" i="8"/>
  <c r="AB54" i="8"/>
  <c r="AC54" i="8"/>
  <c r="AD54" i="8"/>
  <c r="AE54" i="8"/>
  <c r="Y55" i="8"/>
  <c r="Z55" i="8"/>
  <c r="AA55" i="8"/>
  <c r="AB55" i="8"/>
  <c r="AC55" i="8"/>
  <c r="AD55" i="8"/>
  <c r="AE55" i="8"/>
  <c r="Y56" i="8"/>
  <c r="Z56" i="8"/>
  <c r="AA56" i="8"/>
  <c r="AB56" i="8"/>
  <c r="AC56" i="8"/>
  <c r="AD56" i="8"/>
  <c r="AE56" i="8"/>
  <c r="Y57" i="8"/>
  <c r="Z57" i="8"/>
  <c r="AA57" i="8"/>
  <c r="AB57" i="8"/>
  <c r="AC57" i="8"/>
  <c r="AD57" i="8"/>
  <c r="AE57" i="8"/>
  <c r="Y58" i="8"/>
  <c r="Z58" i="8"/>
  <c r="AA58" i="8"/>
  <c r="AB58" i="8"/>
  <c r="AC58" i="8"/>
  <c r="AD58" i="8"/>
  <c r="AE58" i="8"/>
  <c r="Y59" i="8"/>
  <c r="Z59" i="8"/>
  <c r="AA59" i="8"/>
  <c r="AB59" i="8"/>
  <c r="AC59" i="8"/>
  <c r="AD59" i="8"/>
  <c r="AE59" i="8"/>
  <c r="Y60" i="8"/>
  <c r="Z60" i="8"/>
  <c r="AA60" i="8"/>
  <c r="AB60" i="8"/>
  <c r="AC60" i="8"/>
  <c r="AD60" i="8"/>
  <c r="AE60" i="8"/>
  <c r="Y61" i="8"/>
  <c r="Z61" i="8"/>
  <c r="AA61" i="8"/>
  <c r="AB61" i="8"/>
  <c r="AC61" i="8"/>
  <c r="AD61" i="8"/>
  <c r="AE61" i="8"/>
  <c r="Y62" i="8"/>
  <c r="Z62" i="8"/>
  <c r="AA62" i="8"/>
  <c r="AB62" i="8"/>
  <c r="AC62" i="8"/>
  <c r="AD62" i="8"/>
  <c r="AE62" i="8"/>
  <c r="Y63" i="8"/>
  <c r="Z63" i="8"/>
  <c r="AA63" i="8"/>
  <c r="AB63" i="8"/>
  <c r="AC63" i="8"/>
  <c r="AD63" i="8"/>
  <c r="AE63" i="8"/>
  <c r="Y64" i="8"/>
  <c r="Z64" i="8"/>
  <c r="AA64" i="8"/>
  <c r="AB64" i="8"/>
  <c r="AC64" i="8"/>
  <c r="AD64" i="8"/>
  <c r="AE64" i="8"/>
  <c r="Y65" i="8"/>
  <c r="Z65" i="8"/>
  <c r="AA65" i="8"/>
  <c r="AB65" i="8"/>
  <c r="AC65" i="8"/>
  <c r="AD65" i="8"/>
  <c r="AE65" i="8"/>
  <c r="Y66" i="8"/>
  <c r="Z66" i="8"/>
  <c r="AA66" i="8"/>
  <c r="AB66" i="8"/>
  <c r="AC66" i="8"/>
  <c r="AD66" i="8"/>
  <c r="AE66" i="8"/>
  <c r="Y67" i="8"/>
  <c r="Z67" i="8"/>
  <c r="AA67" i="8"/>
  <c r="AB67" i="8"/>
  <c r="AC67" i="8"/>
  <c r="AD67" i="8"/>
  <c r="AE67" i="8"/>
  <c r="Y68" i="8"/>
  <c r="Z68" i="8"/>
  <c r="AA68" i="8"/>
  <c r="AB68" i="8"/>
  <c r="AC68" i="8"/>
  <c r="AD68" i="8"/>
  <c r="AE68" i="8"/>
  <c r="Y69" i="8"/>
  <c r="Z69" i="8"/>
  <c r="AA69" i="8"/>
  <c r="AB69" i="8"/>
  <c r="AC69" i="8"/>
  <c r="AD69" i="8"/>
  <c r="AE69" i="8"/>
  <c r="Y70" i="8"/>
  <c r="Z70" i="8"/>
  <c r="AA70" i="8"/>
  <c r="AB70" i="8"/>
  <c r="AC70" i="8"/>
  <c r="AD70" i="8"/>
  <c r="AE70" i="8"/>
  <c r="Y71" i="8"/>
  <c r="Z71" i="8"/>
  <c r="AA71" i="8"/>
  <c r="AB71" i="8"/>
  <c r="AC71" i="8"/>
  <c r="AD71" i="8"/>
  <c r="AE71" i="8"/>
  <c r="Y72" i="8"/>
  <c r="Z72" i="8"/>
  <c r="AA72" i="8"/>
  <c r="AB72" i="8"/>
  <c r="AC72" i="8"/>
  <c r="AD72" i="8"/>
  <c r="AE72" i="8"/>
  <c r="Y73" i="8"/>
  <c r="Z73" i="8"/>
  <c r="AA73" i="8"/>
  <c r="AB73" i="8"/>
  <c r="AC73" i="8"/>
  <c r="AD73" i="8"/>
  <c r="AE73" i="8"/>
  <c r="Y74" i="8"/>
  <c r="Z74" i="8"/>
  <c r="AA74" i="8"/>
  <c r="AB74" i="8"/>
  <c r="AC74" i="8"/>
  <c r="AD74" i="8"/>
  <c r="AE74" i="8"/>
  <c r="Y75" i="8"/>
  <c r="Z75" i="8"/>
  <c r="AA75" i="8"/>
  <c r="AB75" i="8"/>
  <c r="AC75" i="8"/>
  <c r="AD75" i="8"/>
  <c r="AE75" i="8"/>
  <c r="Y76" i="8"/>
  <c r="Z76" i="8"/>
  <c r="AA76" i="8"/>
  <c r="AB76" i="8"/>
  <c r="AC76" i="8"/>
  <c r="AD76" i="8"/>
  <c r="AE76" i="8"/>
  <c r="Y77" i="8"/>
  <c r="Z77" i="8"/>
  <c r="AA77" i="8"/>
  <c r="AB77" i="8"/>
  <c r="AC77" i="8"/>
  <c r="AD77" i="8"/>
  <c r="AE77" i="8"/>
  <c r="Y78" i="8"/>
  <c r="Z78" i="8"/>
  <c r="AA78" i="8"/>
  <c r="AB78" i="8"/>
  <c r="AC78" i="8"/>
  <c r="AD78" i="8"/>
  <c r="AE78" i="8"/>
  <c r="Y79" i="8"/>
  <c r="Z79" i="8"/>
  <c r="AA79" i="8"/>
  <c r="AB79" i="8"/>
  <c r="AC79" i="8"/>
  <c r="AD79" i="8"/>
  <c r="AE79" i="8"/>
  <c r="Y80" i="8"/>
  <c r="Z80" i="8"/>
  <c r="AA80" i="8"/>
  <c r="AB80" i="8"/>
  <c r="AC80" i="8"/>
  <c r="AD80" i="8"/>
  <c r="AE80" i="8"/>
  <c r="Y81" i="8"/>
  <c r="Z81" i="8"/>
  <c r="AA81" i="8"/>
  <c r="AB81" i="8"/>
  <c r="AC81" i="8"/>
  <c r="AD81" i="8"/>
  <c r="AE81" i="8"/>
  <c r="Y82" i="8"/>
  <c r="Z82" i="8"/>
  <c r="AA82" i="8"/>
  <c r="AB82" i="8"/>
  <c r="AC82" i="8"/>
  <c r="AD82" i="8"/>
  <c r="AE82" i="8"/>
  <c r="Y83" i="8"/>
  <c r="Z83" i="8"/>
  <c r="AA83" i="8"/>
  <c r="AB83" i="8"/>
  <c r="AC83" i="8"/>
  <c r="AD83" i="8"/>
  <c r="AE83" i="8"/>
  <c r="Y84" i="8"/>
  <c r="Z84" i="8"/>
  <c r="AA84" i="8"/>
  <c r="AB84" i="8"/>
  <c r="AC84" i="8"/>
  <c r="AD84" i="8"/>
  <c r="AE84" i="8"/>
  <c r="Y85" i="8"/>
  <c r="Z85" i="8"/>
  <c r="AA85" i="8"/>
  <c r="AB85" i="8"/>
  <c r="AC85" i="8"/>
  <c r="AD85" i="8"/>
  <c r="AE85" i="8"/>
  <c r="Y86" i="8"/>
  <c r="Z86" i="8"/>
  <c r="AA86" i="8"/>
  <c r="AB86" i="8"/>
  <c r="AC86" i="8"/>
  <c r="AD86" i="8"/>
  <c r="AE86" i="8"/>
  <c r="Y87" i="8"/>
  <c r="Z87" i="8"/>
  <c r="AA87" i="8"/>
  <c r="AB87" i="8"/>
  <c r="AC87" i="8"/>
  <c r="AD87" i="8"/>
  <c r="AE87" i="8"/>
  <c r="Y88" i="8"/>
  <c r="Z88" i="8"/>
  <c r="AA88" i="8"/>
  <c r="AB88" i="8"/>
  <c r="AC88" i="8"/>
  <c r="AD88" i="8"/>
  <c r="AE88" i="8"/>
  <c r="Y89" i="8"/>
  <c r="Z89" i="8"/>
  <c r="AA89" i="8"/>
  <c r="AB89" i="8"/>
  <c r="AC89" i="8"/>
  <c r="AD89" i="8"/>
  <c r="AE89" i="8"/>
  <c r="Y90" i="8"/>
  <c r="Z90" i="8"/>
  <c r="AA90" i="8"/>
  <c r="AB90" i="8"/>
  <c r="AC90" i="8"/>
  <c r="AD90" i="8"/>
  <c r="AE90" i="8"/>
  <c r="Y91" i="8"/>
  <c r="Z91" i="8"/>
  <c r="AA91" i="8"/>
  <c r="AB91" i="8"/>
  <c r="AC91" i="8"/>
  <c r="AD91" i="8"/>
  <c r="AE91" i="8"/>
  <c r="Y92" i="8"/>
  <c r="Z92" i="8"/>
  <c r="AA92" i="8"/>
  <c r="AB92" i="8"/>
  <c r="AC92" i="8"/>
  <c r="AD92" i="8"/>
  <c r="AE92" i="8"/>
  <c r="Y93" i="8"/>
  <c r="Z93" i="8"/>
  <c r="AA93" i="8"/>
  <c r="AB93" i="8"/>
  <c r="AC93" i="8"/>
  <c r="AD93" i="8"/>
  <c r="AE93" i="8"/>
  <c r="Y94" i="8"/>
  <c r="Z94" i="8"/>
  <c r="AA94" i="8"/>
  <c r="AB94" i="8"/>
  <c r="AC94" i="8"/>
  <c r="AD94" i="8"/>
  <c r="AE94" i="8"/>
  <c r="Y95" i="8"/>
  <c r="Z95" i="8"/>
  <c r="AA95" i="8"/>
  <c r="AB95" i="8"/>
  <c r="AC95" i="8"/>
  <c r="AD95" i="8"/>
  <c r="AE95" i="8"/>
  <c r="Y96" i="8"/>
  <c r="Z96" i="8"/>
  <c r="AA96" i="8"/>
  <c r="AB96" i="8"/>
  <c r="AC96" i="8"/>
  <c r="AD96" i="8"/>
  <c r="AE96" i="8"/>
  <c r="Y97" i="8"/>
  <c r="Z97" i="8"/>
  <c r="AA97" i="8"/>
  <c r="AB97" i="8"/>
  <c r="AC97" i="8"/>
  <c r="AD97" i="8"/>
  <c r="AE97" i="8"/>
  <c r="Y98" i="8"/>
  <c r="Z98" i="8"/>
  <c r="AA98" i="8"/>
  <c r="AB98" i="8"/>
  <c r="AC98" i="8"/>
  <c r="AD98" i="8"/>
  <c r="AE98" i="8"/>
  <c r="Y99" i="8"/>
  <c r="Z99" i="8"/>
  <c r="AA99" i="8"/>
  <c r="AB99" i="8"/>
  <c r="AC99" i="8"/>
  <c r="AD99" i="8"/>
  <c r="AE99" i="8"/>
  <c r="Y100" i="8"/>
  <c r="Z100" i="8"/>
  <c r="AA100" i="8"/>
  <c r="AB100" i="8"/>
  <c r="AC100" i="8"/>
  <c r="AD100" i="8"/>
  <c r="AE100" i="8"/>
  <c r="Y101" i="8"/>
  <c r="Z101" i="8"/>
  <c r="AA101" i="8"/>
  <c r="AB101" i="8"/>
  <c r="AC101" i="8"/>
  <c r="AD101" i="8"/>
  <c r="AE101" i="8"/>
  <c r="Y102" i="8"/>
  <c r="Z102" i="8"/>
  <c r="AA102" i="8"/>
  <c r="AB102" i="8"/>
  <c r="AC102" i="8"/>
  <c r="AD102" i="8"/>
  <c r="AE102" i="8"/>
  <c r="Y103" i="8"/>
  <c r="Z103" i="8"/>
  <c r="AA103" i="8"/>
  <c r="AB103" i="8"/>
  <c r="AC103" i="8"/>
  <c r="AD103" i="8"/>
  <c r="AE103" i="8"/>
  <c r="Y104" i="8"/>
  <c r="Z104" i="8"/>
  <c r="AA104" i="8"/>
  <c r="AB104" i="8"/>
  <c r="AC104" i="8"/>
  <c r="AD104" i="8"/>
  <c r="AE104" i="8"/>
  <c r="Y105" i="8"/>
  <c r="Z105" i="8"/>
  <c r="AA105" i="8"/>
  <c r="AB105" i="8"/>
  <c r="AC105" i="8"/>
  <c r="AD105" i="8"/>
  <c r="AE105" i="8"/>
  <c r="Y106" i="8"/>
  <c r="Z106" i="8"/>
  <c r="AA106" i="8"/>
  <c r="AB106" i="8"/>
  <c r="AC106" i="8"/>
  <c r="AD106" i="8"/>
  <c r="AE106" i="8"/>
  <c r="Y107" i="8"/>
  <c r="Z107" i="8"/>
  <c r="AA107" i="8"/>
  <c r="AB107" i="8"/>
  <c r="AC107" i="8"/>
  <c r="AD107" i="8"/>
  <c r="AE107" i="8"/>
  <c r="Y108" i="8"/>
  <c r="Z108" i="8"/>
  <c r="AA108" i="8"/>
  <c r="AB108" i="8"/>
  <c r="AC108" i="8"/>
  <c r="AD108" i="8"/>
  <c r="AE108" i="8"/>
  <c r="Y109" i="8"/>
  <c r="Z109" i="8"/>
  <c r="AA109" i="8"/>
  <c r="AB109" i="8"/>
  <c r="AC109" i="8"/>
  <c r="AD109" i="8"/>
  <c r="AE109" i="8"/>
  <c r="Y110" i="8"/>
  <c r="Z110" i="8"/>
  <c r="AA110" i="8"/>
  <c r="AB110" i="8"/>
  <c r="AC110" i="8"/>
  <c r="AD110" i="8"/>
  <c r="AE110" i="8"/>
  <c r="Y111" i="8"/>
  <c r="Z111" i="8"/>
  <c r="AA111" i="8"/>
  <c r="AB111" i="8"/>
  <c r="AC111" i="8"/>
  <c r="AD111" i="8"/>
  <c r="AE111" i="8"/>
  <c r="Y112" i="8"/>
  <c r="Z112" i="8"/>
  <c r="AA112" i="8"/>
  <c r="AB112" i="8"/>
  <c r="AC112" i="8"/>
  <c r="AD112" i="8"/>
  <c r="AE112" i="8"/>
  <c r="Y113" i="8"/>
  <c r="Z113" i="8"/>
  <c r="AA113" i="8"/>
  <c r="AB113" i="8"/>
  <c r="AC113" i="8"/>
  <c r="AD113" i="8"/>
  <c r="AE113" i="8"/>
  <c r="Y114" i="8"/>
  <c r="Z114" i="8"/>
  <c r="AA114" i="8"/>
  <c r="AB114" i="8"/>
  <c r="AC114" i="8"/>
  <c r="AD114" i="8"/>
  <c r="AE114" i="8"/>
  <c r="Y115" i="8"/>
  <c r="Z115" i="8"/>
  <c r="AA115" i="8"/>
  <c r="AB115" i="8"/>
  <c r="AC115" i="8"/>
  <c r="AD115" i="8"/>
  <c r="AE115" i="8"/>
  <c r="Y116" i="8"/>
  <c r="Z116" i="8"/>
  <c r="AA116" i="8"/>
  <c r="AB116" i="8"/>
  <c r="AC116" i="8"/>
  <c r="AD116" i="8"/>
  <c r="AE116" i="8"/>
  <c r="Y117" i="8"/>
  <c r="Z117" i="8"/>
  <c r="AA117" i="8"/>
  <c r="AB117" i="8"/>
  <c r="AC117" i="8"/>
  <c r="AD117" i="8"/>
  <c r="AE117" i="8"/>
  <c r="Y118" i="8"/>
  <c r="Z118" i="8"/>
  <c r="AA118" i="8"/>
  <c r="AB118" i="8"/>
  <c r="AC118" i="8"/>
  <c r="AD118" i="8"/>
  <c r="AE118" i="8"/>
  <c r="Y119" i="8"/>
  <c r="Z119" i="8"/>
  <c r="AA119" i="8"/>
  <c r="AB119" i="8"/>
  <c r="AC119" i="8"/>
  <c r="AD119" i="8"/>
  <c r="AE119" i="8"/>
  <c r="Y120" i="8"/>
  <c r="Z120" i="8"/>
  <c r="AA120" i="8"/>
  <c r="AB120" i="8"/>
  <c r="AC120" i="8"/>
  <c r="AD120" i="8"/>
  <c r="AE120" i="8"/>
  <c r="Y121" i="8"/>
  <c r="Z121" i="8"/>
  <c r="AA121" i="8"/>
  <c r="AB121" i="8"/>
  <c r="AC121" i="8"/>
  <c r="AD121" i="8"/>
  <c r="AE121" i="8"/>
  <c r="Y122" i="8"/>
  <c r="Z122" i="8"/>
  <c r="AA122" i="8"/>
  <c r="AB122" i="8"/>
  <c r="AC122" i="8"/>
  <c r="AD122" i="8"/>
  <c r="AE122" i="8"/>
  <c r="Y123" i="8"/>
  <c r="Z123" i="8"/>
  <c r="AA123" i="8"/>
  <c r="AB123" i="8"/>
  <c r="AC123" i="8"/>
  <c r="AD123" i="8"/>
  <c r="AE123" i="8"/>
  <c r="Y124" i="8"/>
  <c r="Z124" i="8"/>
  <c r="AA124" i="8"/>
  <c r="AB124" i="8"/>
  <c r="AC124" i="8"/>
  <c r="AD124" i="8"/>
  <c r="AE124" i="8"/>
  <c r="Y125" i="8"/>
  <c r="Z125" i="8"/>
  <c r="AA125" i="8"/>
  <c r="AB125" i="8"/>
  <c r="AC125" i="8"/>
  <c r="AD125" i="8"/>
  <c r="AE125" i="8"/>
  <c r="Y126" i="8"/>
  <c r="Z126" i="8"/>
  <c r="AA126" i="8"/>
  <c r="AB126" i="8"/>
  <c r="AC126" i="8"/>
  <c r="AD126" i="8"/>
  <c r="AE126" i="8"/>
  <c r="Y127" i="8"/>
  <c r="Z127" i="8"/>
  <c r="AA127" i="8"/>
  <c r="AB127" i="8"/>
  <c r="AC127" i="8"/>
  <c r="AD127" i="8"/>
  <c r="AE127" i="8"/>
  <c r="Y128" i="8"/>
  <c r="Z128" i="8"/>
  <c r="AA128" i="8"/>
  <c r="AB128" i="8"/>
  <c r="AC128" i="8"/>
  <c r="AD128" i="8"/>
  <c r="AE128" i="8"/>
  <c r="Y129" i="8"/>
  <c r="Z129" i="8"/>
  <c r="AA129" i="8"/>
  <c r="AB129" i="8"/>
  <c r="AC129" i="8"/>
  <c r="AD129" i="8"/>
  <c r="AE129" i="8"/>
  <c r="Y130" i="8"/>
  <c r="Z130" i="8"/>
  <c r="AA130" i="8"/>
  <c r="AB130" i="8"/>
  <c r="AC130" i="8"/>
  <c r="AD130" i="8"/>
  <c r="AE130" i="8"/>
  <c r="Y131" i="8"/>
  <c r="Z131" i="8"/>
  <c r="AA131" i="8"/>
  <c r="AB131" i="8"/>
  <c r="AC131" i="8"/>
  <c r="AD131" i="8"/>
  <c r="AE131" i="8"/>
  <c r="Y132" i="8"/>
  <c r="Z132" i="8"/>
  <c r="AA132" i="8"/>
  <c r="AB132" i="8"/>
  <c r="AC132" i="8"/>
  <c r="AD132" i="8"/>
  <c r="AE132" i="8"/>
  <c r="Y133" i="8"/>
  <c r="Z133" i="8"/>
  <c r="AA133" i="8"/>
  <c r="AB133" i="8"/>
  <c r="AC133" i="8"/>
  <c r="AD133" i="8"/>
  <c r="AE133" i="8"/>
  <c r="Y134" i="8"/>
  <c r="Z134" i="8"/>
  <c r="AA134" i="8"/>
  <c r="AB134" i="8"/>
  <c r="AC134" i="8"/>
  <c r="AD134" i="8"/>
  <c r="AE134" i="8"/>
  <c r="Y135" i="8"/>
  <c r="Z135" i="8"/>
  <c r="AA135" i="8"/>
  <c r="AB135" i="8"/>
  <c r="AC135" i="8"/>
  <c r="AD135" i="8"/>
  <c r="AE135" i="8"/>
  <c r="Y136" i="8"/>
  <c r="Z136" i="8"/>
  <c r="AA136" i="8"/>
  <c r="AB136" i="8"/>
  <c r="AC136" i="8"/>
  <c r="AD136" i="8"/>
  <c r="AE136" i="8"/>
  <c r="Y137" i="8"/>
  <c r="Z137" i="8"/>
  <c r="AA137" i="8"/>
  <c r="AB137" i="8"/>
  <c r="AC137" i="8"/>
  <c r="AD137" i="8"/>
  <c r="AE137" i="8"/>
  <c r="Y138" i="8"/>
  <c r="Z138" i="8"/>
  <c r="AA138" i="8"/>
  <c r="AB138" i="8"/>
  <c r="AC138" i="8"/>
  <c r="AD138" i="8"/>
  <c r="AE138" i="8"/>
  <c r="Y139" i="8"/>
  <c r="Z139" i="8"/>
  <c r="AA139" i="8"/>
  <c r="AB139" i="8"/>
  <c r="AC139" i="8"/>
  <c r="AD139" i="8"/>
  <c r="AE139" i="8"/>
  <c r="Y140" i="8"/>
  <c r="Z140" i="8"/>
  <c r="AA140" i="8"/>
  <c r="AB140" i="8"/>
  <c r="AC140" i="8"/>
  <c r="AD140" i="8"/>
  <c r="AE140" i="8"/>
  <c r="Y141" i="8"/>
  <c r="Z141" i="8"/>
  <c r="AA141" i="8"/>
  <c r="AB141" i="8"/>
  <c r="AC141" i="8"/>
  <c r="AD141" i="8"/>
  <c r="AE141" i="8"/>
  <c r="Y142" i="8"/>
  <c r="Z142" i="8"/>
  <c r="AA142" i="8"/>
  <c r="AB142" i="8"/>
  <c r="AC142" i="8"/>
  <c r="AD142" i="8"/>
  <c r="AE142" i="8"/>
  <c r="Y143" i="8"/>
  <c r="Z143" i="8"/>
  <c r="AA143" i="8"/>
  <c r="AB143" i="8"/>
  <c r="AC143" i="8"/>
  <c r="AD143" i="8"/>
  <c r="AE143" i="8"/>
  <c r="Y144" i="8"/>
  <c r="Z144" i="8"/>
  <c r="AA144" i="8"/>
  <c r="AB144" i="8"/>
  <c r="AC144" i="8"/>
  <c r="AD144" i="8"/>
  <c r="AE144" i="8"/>
  <c r="Y145" i="8"/>
  <c r="Z145" i="8"/>
  <c r="AA145" i="8"/>
  <c r="AB145" i="8"/>
  <c r="AC145" i="8"/>
  <c r="AD145" i="8"/>
  <c r="AE145" i="8"/>
  <c r="Y146" i="8"/>
  <c r="Z146" i="8"/>
  <c r="AA146" i="8"/>
  <c r="AB146" i="8"/>
  <c r="AC146" i="8"/>
  <c r="AD146" i="8"/>
  <c r="AE146" i="8"/>
  <c r="Y147" i="8"/>
  <c r="Z147" i="8"/>
  <c r="AA147" i="8"/>
  <c r="AB147" i="8"/>
  <c r="AC147" i="8"/>
  <c r="AD147" i="8"/>
  <c r="AE147" i="8"/>
  <c r="Y148" i="8"/>
  <c r="Z148" i="8"/>
  <c r="AA148" i="8"/>
  <c r="AB148" i="8"/>
  <c r="AC148" i="8"/>
  <c r="AD148" i="8"/>
  <c r="AE148" i="8"/>
  <c r="Y149" i="8"/>
  <c r="Z149" i="8"/>
  <c r="AA149" i="8"/>
  <c r="AB149" i="8"/>
  <c r="AC149" i="8"/>
  <c r="AD149" i="8"/>
  <c r="AE149" i="8"/>
  <c r="Y150" i="8"/>
  <c r="Z150" i="8"/>
  <c r="AA150" i="8"/>
  <c r="AB150" i="8"/>
  <c r="AC150" i="8"/>
  <c r="AD150" i="8"/>
  <c r="AE150" i="8"/>
  <c r="Y151" i="8"/>
  <c r="Z151" i="8"/>
  <c r="AA151" i="8"/>
  <c r="AB151" i="8"/>
  <c r="AC151" i="8"/>
  <c r="AD151" i="8"/>
  <c r="AE151" i="8"/>
  <c r="Y152" i="8"/>
  <c r="Z152" i="8"/>
  <c r="AA152" i="8"/>
  <c r="AB152" i="8"/>
  <c r="AC152" i="8"/>
  <c r="AD152" i="8"/>
  <c r="AE152" i="8"/>
  <c r="Y153" i="8"/>
  <c r="Z153" i="8"/>
  <c r="AA153" i="8"/>
  <c r="AB153" i="8"/>
  <c r="AC153" i="8"/>
  <c r="AD153" i="8"/>
  <c r="AE153" i="8"/>
  <c r="Y154" i="8"/>
  <c r="Z154" i="8"/>
  <c r="AA154" i="8"/>
  <c r="AB154" i="8"/>
  <c r="AC154" i="8"/>
  <c r="AD154" i="8"/>
  <c r="AE154" i="8"/>
  <c r="Y155" i="8"/>
  <c r="Z155" i="8"/>
  <c r="AA155" i="8"/>
  <c r="AB155" i="8"/>
  <c r="AC155" i="8"/>
  <c r="AD155" i="8"/>
  <c r="AE155" i="8"/>
  <c r="Y156" i="8"/>
  <c r="Z156" i="8"/>
  <c r="AA156" i="8"/>
  <c r="AB156" i="8"/>
  <c r="AC156" i="8"/>
  <c r="AD156" i="8"/>
  <c r="AE156" i="8"/>
  <c r="Y157" i="8"/>
  <c r="Z157" i="8"/>
  <c r="AA157" i="8"/>
  <c r="AB157" i="8"/>
  <c r="AC157" i="8"/>
  <c r="AD157" i="8"/>
  <c r="AE157" i="8"/>
  <c r="Y158" i="8"/>
  <c r="Z158" i="8"/>
  <c r="AA158" i="8"/>
  <c r="AB158" i="8"/>
  <c r="AC158" i="8"/>
  <c r="AD158" i="8"/>
  <c r="AE158" i="8"/>
  <c r="Y159" i="8"/>
  <c r="Z159" i="8"/>
  <c r="AA159" i="8"/>
  <c r="AB159" i="8"/>
  <c r="AC159" i="8"/>
  <c r="AD159" i="8"/>
  <c r="AE159" i="8"/>
  <c r="Y160" i="8"/>
  <c r="Z160" i="8"/>
  <c r="AA160" i="8"/>
  <c r="AB160" i="8"/>
  <c r="AC160" i="8"/>
  <c r="AD160" i="8"/>
  <c r="AE160" i="8"/>
  <c r="Y161" i="8"/>
  <c r="Z161" i="8"/>
  <c r="AA161" i="8"/>
  <c r="AB161" i="8"/>
  <c r="AC161" i="8"/>
  <c r="AD161" i="8"/>
  <c r="AE161" i="8"/>
  <c r="Y162" i="8"/>
  <c r="Z162" i="8"/>
  <c r="AA162" i="8"/>
  <c r="AB162" i="8"/>
  <c r="AC162" i="8"/>
  <c r="AD162" i="8"/>
  <c r="AE162" i="8"/>
  <c r="Y163" i="8"/>
  <c r="Z163" i="8"/>
  <c r="AA163" i="8"/>
  <c r="AB163" i="8"/>
  <c r="AC163" i="8"/>
  <c r="AD163" i="8"/>
  <c r="AE163" i="8"/>
  <c r="Y164" i="8"/>
  <c r="Z164" i="8"/>
  <c r="AA164" i="8"/>
  <c r="AB164" i="8"/>
  <c r="AC164" i="8"/>
  <c r="AD164" i="8"/>
  <c r="AE164" i="8"/>
  <c r="Y165" i="8"/>
  <c r="Z165" i="8"/>
  <c r="AA165" i="8"/>
  <c r="AB165" i="8"/>
  <c r="AC165" i="8"/>
  <c r="AD165" i="8"/>
  <c r="AE165" i="8"/>
  <c r="Y166" i="8"/>
  <c r="Z166" i="8"/>
  <c r="AA166" i="8"/>
  <c r="AB166" i="8"/>
  <c r="AC166" i="8"/>
  <c r="AD166" i="8"/>
  <c r="AE166" i="8"/>
  <c r="Y167" i="8"/>
  <c r="Z167" i="8"/>
  <c r="AA167" i="8"/>
  <c r="AB167" i="8"/>
  <c r="AC167" i="8"/>
  <c r="AD167" i="8"/>
  <c r="AE167" i="8"/>
  <c r="Y168" i="8"/>
  <c r="Z168" i="8"/>
  <c r="AA168" i="8"/>
  <c r="AB168" i="8"/>
  <c r="AC168" i="8"/>
  <c r="AD168" i="8"/>
  <c r="AE168" i="8"/>
  <c r="Y169" i="8"/>
  <c r="Z169" i="8"/>
  <c r="AA169" i="8"/>
  <c r="AB169" i="8"/>
  <c r="AC169" i="8"/>
  <c r="AD169" i="8"/>
  <c r="AE169" i="8"/>
  <c r="Y170" i="8"/>
  <c r="Z170" i="8"/>
  <c r="AA170" i="8"/>
  <c r="AB170" i="8"/>
  <c r="AC170" i="8"/>
  <c r="AD170" i="8"/>
  <c r="AE170" i="8"/>
  <c r="Y171" i="8"/>
  <c r="Z171" i="8"/>
  <c r="AA171" i="8"/>
  <c r="AB171" i="8"/>
  <c r="AC171" i="8"/>
  <c r="AD171" i="8"/>
  <c r="AE171" i="8"/>
  <c r="Y172" i="8"/>
  <c r="Z172" i="8"/>
  <c r="AA172" i="8"/>
  <c r="AB172" i="8"/>
  <c r="AC172" i="8"/>
  <c r="AD172" i="8"/>
  <c r="AE172" i="8"/>
  <c r="Y173" i="8"/>
  <c r="Z173" i="8"/>
  <c r="AA173" i="8"/>
  <c r="AB173" i="8"/>
  <c r="AC173" i="8"/>
  <c r="AD173" i="8"/>
  <c r="AE173" i="8"/>
  <c r="Y174" i="8"/>
  <c r="Z174" i="8"/>
  <c r="AA174" i="8"/>
  <c r="AB174" i="8"/>
  <c r="AC174" i="8"/>
  <c r="AD174" i="8"/>
  <c r="AE174" i="8"/>
  <c r="Y175" i="8"/>
  <c r="Z175" i="8"/>
  <c r="AA175" i="8"/>
  <c r="AB175" i="8"/>
  <c r="AC175" i="8"/>
  <c r="AD175" i="8"/>
  <c r="AE175" i="8"/>
  <c r="Y176" i="8"/>
  <c r="Z176" i="8"/>
  <c r="AA176" i="8"/>
  <c r="AB176" i="8"/>
  <c r="AC176" i="8"/>
  <c r="AD176" i="8"/>
  <c r="AE176" i="8"/>
  <c r="Y177" i="8"/>
  <c r="Z177" i="8"/>
  <c r="AA177" i="8"/>
  <c r="AB177" i="8"/>
  <c r="AC177" i="8"/>
  <c r="AD177" i="8"/>
  <c r="AE177" i="8"/>
  <c r="Y178" i="8"/>
  <c r="Z178" i="8"/>
  <c r="AA178" i="8"/>
  <c r="AB178" i="8"/>
  <c r="AC178" i="8"/>
  <c r="AD178" i="8"/>
  <c r="AE178" i="8"/>
  <c r="Y179" i="8"/>
  <c r="Z179" i="8"/>
  <c r="AA179" i="8"/>
  <c r="AB179" i="8"/>
  <c r="AC179" i="8"/>
  <c r="AD179" i="8"/>
  <c r="AE179" i="8"/>
  <c r="Y180" i="8"/>
  <c r="Z180" i="8"/>
  <c r="AA180" i="8"/>
  <c r="AB180" i="8"/>
  <c r="AC180" i="8"/>
  <c r="AD180" i="8"/>
  <c r="AE180" i="8"/>
  <c r="Y181" i="8"/>
  <c r="Z181" i="8"/>
  <c r="AA181" i="8"/>
  <c r="AB181" i="8"/>
  <c r="AC181" i="8"/>
  <c r="AD181" i="8"/>
  <c r="AE181" i="8"/>
  <c r="Y182" i="8"/>
  <c r="Z182" i="8"/>
  <c r="AA182" i="8"/>
  <c r="AB182" i="8"/>
  <c r="AC182" i="8"/>
  <c r="AD182" i="8"/>
  <c r="AE182" i="8"/>
  <c r="Y183" i="8"/>
  <c r="Z183" i="8"/>
  <c r="AA183" i="8"/>
  <c r="AB183" i="8"/>
  <c r="AC183" i="8"/>
  <c r="AD183" i="8"/>
  <c r="AE183" i="8"/>
  <c r="Y184" i="8"/>
  <c r="Z184" i="8"/>
  <c r="AA184" i="8"/>
  <c r="AB184" i="8"/>
  <c r="AC184" i="8"/>
  <c r="AD184" i="8"/>
  <c r="AE184" i="8"/>
  <c r="Y185" i="8"/>
  <c r="Z185" i="8"/>
  <c r="AA185" i="8"/>
  <c r="AB185" i="8"/>
  <c r="AC185" i="8"/>
  <c r="AD185" i="8"/>
  <c r="AE185" i="8"/>
  <c r="Y186" i="8"/>
  <c r="Z186" i="8"/>
  <c r="AA186" i="8"/>
  <c r="AB186" i="8"/>
  <c r="AC186" i="8"/>
  <c r="AD186" i="8"/>
  <c r="AE186" i="8"/>
  <c r="Y187" i="8"/>
  <c r="Z187" i="8"/>
  <c r="AA187" i="8"/>
  <c r="AB187" i="8"/>
  <c r="AC187" i="8"/>
  <c r="AD187" i="8"/>
  <c r="AE187" i="8"/>
  <c r="Y188" i="8"/>
  <c r="Z188" i="8"/>
  <c r="AA188" i="8"/>
  <c r="AB188" i="8"/>
  <c r="AC188" i="8"/>
  <c r="AD188" i="8"/>
  <c r="AE188" i="8"/>
  <c r="Y189" i="8"/>
  <c r="Z189" i="8"/>
  <c r="AA189" i="8"/>
  <c r="AB189" i="8"/>
  <c r="AC189" i="8"/>
  <c r="AD189" i="8"/>
  <c r="AE189" i="8"/>
  <c r="Y190" i="8"/>
  <c r="Z190" i="8"/>
  <c r="AA190" i="8"/>
  <c r="AB190" i="8"/>
  <c r="AC190" i="8"/>
  <c r="AD190" i="8"/>
  <c r="AE190" i="8"/>
  <c r="Y191" i="8"/>
  <c r="Z191" i="8"/>
  <c r="AA191" i="8"/>
  <c r="AB191" i="8"/>
  <c r="AC191" i="8"/>
  <c r="AD191" i="8"/>
  <c r="AE191" i="8"/>
  <c r="Y192" i="8"/>
  <c r="Z192" i="8"/>
  <c r="AA192" i="8"/>
  <c r="AB192" i="8"/>
  <c r="AC192" i="8"/>
  <c r="AD192" i="8"/>
  <c r="AE192" i="8"/>
  <c r="Y193" i="8"/>
  <c r="Z193" i="8"/>
  <c r="AA193" i="8"/>
  <c r="AB193" i="8"/>
  <c r="AC193" i="8"/>
  <c r="AD193" i="8"/>
  <c r="AE193" i="8"/>
  <c r="Y194" i="8"/>
  <c r="Z194" i="8"/>
  <c r="AA194" i="8"/>
  <c r="AB194" i="8"/>
  <c r="AC194" i="8"/>
  <c r="AD194" i="8"/>
  <c r="AE194" i="8"/>
  <c r="Y195" i="8"/>
  <c r="Z195" i="8"/>
  <c r="AA195" i="8"/>
  <c r="AB195" i="8"/>
  <c r="AC195" i="8"/>
  <c r="AD195" i="8"/>
  <c r="AE195" i="8"/>
  <c r="Y196" i="8"/>
  <c r="Z196" i="8"/>
  <c r="AA196" i="8"/>
  <c r="AB196" i="8"/>
  <c r="AC196" i="8"/>
  <c r="AD196" i="8"/>
  <c r="AE196" i="8"/>
  <c r="Y197" i="8"/>
  <c r="Z197" i="8"/>
  <c r="AA197" i="8"/>
  <c r="AB197" i="8"/>
  <c r="AC197" i="8"/>
  <c r="AD197" i="8"/>
  <c r="AE197" i="8"/>
  <c r="Y198" i="8"/>
  <c r="Z198" i="8"/>
  <c r="AA198" i="8"/>
  <c r="AB198" i="8"/>
  <c r="AC198" i="8"/>
  <c r="AD198" i="8"/>
  <c r="AE198" i="8"/>
  <c r="Y199" i="8"/>
  <c r="Z199" i="8"/>
  <c r="AA199" i="8"/>
  <c r="AB199" i="8"/>
  <c r="AC199" i="8"/>
  <c r="AD199" i="8"/>
  <c r="AE199" i="8"/>
  <c r="Y200" i="8"/>
  <c r="Z200" i="8"/>
  <c r="AA200" i="8"/>
  <c r="AB200" i="8"/>
  <c r="AC200" i="8"/>
  <c r="AD200" i="8"/>
  <c r="AE200" i="8"/>
  <c r="Y201" i="8"/>
  <c r="Z201" i="8"/>
  <c r="AA201" i="8"/>
  <c r="AB201" i="8"/>
  <c r="AC201" i="8"/>
  <c r="AD201" i="8"/>
  <c r="AE201" i="8"/>
  <c r="Y202" i="8"/>
  <c r="Z202" i="8"/>
  <c r="AA202" i="8"/>
  <c r="AB202" i="8"/>
  <c r="AC202" i="8"/>
  <c r="AD202" i="8"/>
  <c r="AE202" i="8"/>
  <c r="Y203" i="8"/>
  <c r="Z203" i="8"/>
  <c r="AA203" i="8"/>
  <c r="AB203" i="8"/>
  <c r="AC203" i="8"/>
  <c r="AD203" i="8"/>
  <c r="AE203" i="8"/>
  <c r="Y204" i="8"/>
  <c r="Z204" i="8"/>
  <c r="AA204" i="8"/>
  <c r="AB204" i="8"/>
  <c r="AC204" i="8"/>
  <c r="AD204" i="8"/>
  <c r="AE204" i="8"/>
  <c r="Y205" i="8"/>
  <c r="Z205" i="8"/>
  <c r="AA205" i="8"/>
  <c r="AB205" i="8"/>
  <c r="AC205" i="8"/>
  <c r="AD205" i="8"/>
  <c r="AE205" i="8"/>
  <c r="Y206" i="8"/>
  <c r="Z206" i="8"/>
  <c r="AA206" i="8"/>
  <c r="AB206" i="8"/>
  <c r="AC206" i="8"/>
  <c r="AD206" i="8"/>
  <c r="AE206" i="8"/>
  <c r="Y207" i="8"/>
  <c r="Z207" i="8"/>
  <c r="AA207" i="8"/>
  <c r="AB207" i="8"/>
  <c r="AC207" i="8"/>
  <c r="AD207" i="8"/>
  <c r="AE207" i="8"/>
  <c r="Y208" i="8"/>
  <c r="Z208" i="8"/>
  <c r="AA208" i="8"/>
  <c r="AB208" i="8"/>
  <c r="AC208" i="8"/>
  <c r="AD208" i="8"/>
  <c r="AE208" i="8"/>
  <c r="Y209" i="8"/>
  <c r="Z209" i="8"/>
  <c r="AA209" i="8"/>
  <c r="AB209" i="8"/>
  <c r="AC209" i="8"/>
  <c r="AD209" i="8"/>
  <c r="AE209" i="8"/>
  <c r="Y210" i="8"/>
  <c r="Z210" i="8"/>
  <c r="AA210" i="8"/>
  <c r="AB210" i="8"/>
  <c r="AC210" i="8"/>
  <c r="AD210" i="8"/>
  <c r="AE210" i="8"/>
  <c r="Y211" i="8"/>
  <c r="Z211" i="8"/>
  <c r="AA211" i="8"/>
  <c r="AB211" i="8"/>
  <c r="AC211" i="8"/>
  <c r="AD211" i="8"/>
  <c r="AE211" i="8"/>
  <c r="Y212" i="8"/>
  <c r="Z212" i="8"/>
  <c r="AA212" i="8"/>
  <c r="AB212" i="8"/>
  <c r="AC212" i="8"/>
  <c r="AD212" i="8"/>
  <c r="AE212" i="8"/>
  <c r="Y213" i="8"/>
  <c r="Z213" i="8"/>
  <c r="AA213" i="8"/>
  <c r="AB213" i="8"/>
  <c r="AC213" i="8"/>
  <c r="AD213" i="8"/>
  <c r="AE213" i="8"/>
  <c r="Y214" i="8"/>
  <c r="Z214" i="8"/>
  <c r="AA214" i="8"/>
  <c r="AB214" i="8"/>
  <c r="AC214" i="8"/>
  <c r="AD214" i="8"/>
  <c r="AE214" i="8"/>
  <c r="Y215" i="8"/>
  <c r="Z215" i="8"/>
  <c r="AA215" i="8"/>
  <c r="AB215" i="8"/>
  <c r="AC215" i="8"/>
  <c r="AD215" i="8"/>
  <c r="AE215" i="8"/>
  <c r="Y216" i="8"/>
  <c r="Z216" i="8"/>
  <c r="AA216" i="8"/>
  <c r="AB216" i="8"/>
  <c r="AC216" i="8"/>
  <c r="AD216" i="8"/>
  <c r="AE216" i="8"/>
  <c r="Y217" i="8"/>
  <c r="Z217" i="8"/>
  <c r="AA217" i="8"/>
  <c r="AB217" i="8"/>
  <c r="AC217" i="8"/>
  <c r="AD217" i="8"/>
  <c r="AE217" i="8"/>
  <c r="Y218" i="8"/>
  <c r="Z218" i="8"/>
  <c r="AA218" i="8"/>
  <c r="AB218" i="8"/>
  <c r="AC218" i="8"/>
  <c r="AD218" i="8"/>
  <c r="AE218" i="8"/>
  <c r="Y219" i="8"/>
  <c r="Z219" i="8"/>
  <c r="AA219" i="8"/>
  <c r="AB219" i="8"/>
  <c r="AC219" i="8"/>
  <c r="AD219" i="8"/>
  <c r="AE219" i="8"/>
  <c r="Y220" i="8"/>
  <c r="Z220" i="8"/>
  <c r="AA220" i="8"/>
  <c r="AB220" i="8"/>
  <c r="AC220" i="8"/>
  <c r="AD220" i="8"/>
  <c r="AE220" i="8"/>
  <c r="Y221" i="8"/>
  <c r="Z221" i="8"/>
  <c r="AA221" i="8"/>
  <c r="AB221" i="8"/>
  <c r="AC221" i="8"/>
  <c r="AD221" i="8"/>
  <c r="AE221" i="8"/>
  <c r="Y222" i="8"/>
  <c r="Z222" i="8"/>
  <c r="AA222" i="8"/>
  <c r="AB222" i="8"/>
  <c r="AC222" i="8"/>
  <c r="AD222" i="8"/>
  <c r="AE222" i="8"/>
  <c r="Y223" i="8"/>
  <c r="Z223" i="8"/>
  <c r="AA223" i="8"/>
  <c r="AB223" i="8"/>
  <c r="AC223" i="8"/>
  <c r="AD223" i="8"/>
  <c r="AE223" i="8"/>
  <c r="Y224" i="8"/>
  <c r="Z224" i="8"/>
  <c r="AA224" i="8"/>
  <c r="AB224" i="8"/>
  <c r="AC224" i="8"/>
  <c r="AD224" i="8"/>
  <c r="AE224" i="8"/>
  <c r="Y225" i="8"/>
  <c r="Z225" i="8"/>
  <c r="AA225" i="8"/>
  <c r="AB225" i="8"/>
  <c r="AC225" i="8"/>
  <c r="AD225" i="8"/>
  <c r="AE225" i="8"/>
  <c r="Y226" i="8"/>
  <c r="Z226" i="8"/>
  <c r="AA226" i="8"/>
  <c r="AB226" i="8"/>
  <c r="AC226" i="8"/>
  <c r="AD226" i="8"/>
  <c r="AE226" i="8"/>
  <c r="Y227" i="8"/>
  <c r="Z227" i="8"/>
  <c r="AA227" i="8"/>
  <c r="AB227" i="8"/>
  <c r="AC227" i="8"/>
  <c r="AD227" i="8"/>
  <c r="AE227" i="8"/>
  <c r="Y228" i="8"/>
  <c r="Z228" i="8"/>
  <c r="AA228" i="8"/>
  <c r="AB228" i="8"/>
  <c r="AC228" i="8"/>
  <c r="AD228" i="8"/>
  <c r="AE228" i="8"/>
  <c r="Y229" i="8"/>
  <c r="Z229" i="8"/>
  <c r="AA229" i="8"/>
  <c r="AB229" i="8"/>
  <c r="AC229" i="8"/>
  <c r="AD229" i="8"/>
  <c r="AE229" i="8"/>
  <c r="Y230" i="8"/>
  <c r="Z230" i="8"/>
  <c r="AA230" i="8"/>
  <c r="AB230" i="8"/>
  <c r="AC230" i="8"/>
  <c r="AD230" i="8"/>
  <c r="AE230" i="8"/>
  <c r="Y231" i="8"/>
  <c r="Z231" i="8"/>
  <c r="AA231" i="8"/>
  <c r="AB231" i="8"/>
  <c r="AC231" i="8"/>
  <c r="AD231" i="8"/>
  <c r="AE231" i="8"/>
  <c r="Y232" i="8"/>
  <c r="Z232" i="8"/>
  <c r="AA232" i="8"/>
  <c r="AB232" i="8"/>
  <c r="AC232" i="8"/>
  <c r="AD232" i="8"/>
  <c r="AE232" i="8"/>
  <c r="Y233" i="8"/>
  <c r="Z233" i="8"/>
  <c r="AA233" i="8"/>
  <c r="AB233" i="8"/>
  <c r="AC233" i="8"/>
  <c r="AD233" i="8"/>
  <c r="AE233" i="8"/>
  <c r="Y234" i="8"/>
  <c r="Z234" i="8"/>
  <c r="AA234" i="8"/>
  <c r="AB234" i="8"/>
  <c r="AC234" i="8"/>
  <c r="AD234" i="8"/>
  <c r="AE234" i="8"/>
  <c r="Y235" i="8"/>
  <c r="Z235" i="8"/>
  <c r="AA235" i="8"/>
  <c r="AB235" i="8"/>
  <c r="AC235" i="8"/>
  <c r="AD235" i="8"/>
  <c r="AE235" i="8"/>
  <c r="Y236" i="8"/>
  <c r="Z236" i="8"/>
  <c r="AA236" i="8"/>
  <c r="AB236" i="8"/>
  <c r="AC236" i="8"/>
  <c r="AD236" i="8"/>
  <c r="AE236" i="8"/>
  <c r="Y237" i="8"/>
  <c r="Z237" i="8"/>
  <c r="AA237" i="8"/>
  <c r="AB237" i="8"/>
  <c r="AC237" i="8"/>
  <c r="AD237" i="8"/>
  <c r="AE237" i="8"/>
  <c r="Y238" i="8"/>
  <c r="Z238" i="8"/>
  <c r="AA238" i="8"/>
  <c r="AB238" i="8"/>
  <c r="AC238" i="8"/>
  <c r="AD238" i="8"/>
  <c r="AE238" i="8"/>
  <c r="Y239" i="8"/>
  <c r="Z239" i="8"/>
  <c r="AA239" i="8"/>
  <c r="AB239" i="8"/>
  <c r="AC239" i="8"/>
  <c r="AD239" i="8"/>
  <c r="AE239" i="8"/>
  <c r="Y240" i="8"/>
  <c r="Z240" i="8"/>
  <c r="AA240" i="8"/>
  <c r="AB240" i="8"/>
  <c r="AC240" i="8"/>
  <c r="AD240" i="8"/>
  <c r="AE240" i="8"/>
  <c r="Y241" i="8"/>
  <c r="Z241" i="8"/>
  <c r="AA241" i="8"/>
  <c r="AB241" i="8"/>
  <c r="AC241" i="8"/>
  <c r="AD241" i="8"/>
  <c r="AE241" i="8"/>
  <c r="Y242" i="8"/>
  <c r="Z242" i="8"/>
  <c r="AA242" i="8"/>
  <c r="AB242" i="8"/>
  <c r="AC242" i="8"/>
  <c r="AD242" i="8"/>
  <c r="AE242" i="8"/>
  <c r="Y243" i="8"/>
  <c r="Z243" i="8"/>
  <c r="AA243" i="8"/>
  <c r="AB243" i="8"/>
  <c r="AC243" i="8"/>
  <c r="AD243" i="8"/>
  <c r="AE243" i="8"/>
  <c r="Y244" i="8"/>
  <c r="Z244" i="8"/>
  <c r="AA244" i="8"/>
  <c r="AB244" i="8"/>
  <c r="AC244" i="8"/>
  <c r="AD244" i="8"/>
  <c r="AE244" i="8"/>
  <c r="Y245" i="8"/>
  <c r="Z245" i="8"/>
  <c r="AA245" i="8"/>
  <c r="AB245" i="8"/>
  <c r="AC245" i="8"/>
  <c r="AD245" i="8"/>
  <c r="AE245" i="8"/>
  <c r="Y246" i="8"/>
  <c r="Z246" i="8"/>
  <c r="AA246" i="8"/>
  <c r="AB246" i="8"/>
  <c r="AC246" i="8"/>
  <c r="AD246" i="8"/>
  <c r="AE246" i="8"/>
  <c r="Y247" i="8"/>
  <c r="Z247" i="8"/>
  <c r="AA247" i="8"/>
  <c r="AB247" i="8"/>
  <c r="AC247" i="8"/>
  <c r="AD247" i="8"/>
  <c r="AE247" i="8"/>
  <c r="Y248" i="8"/>
  <c r="Z248" i="8"/>
  <c r="AA248" i="8"/>
  <c r="AB248" i="8"/>
  <c r="AC248" i="8"/>
  <c r="AD248" i="8"/>
  <c r="AE248" i="8"/>
  <c r="Y249" i="8"/>
  <c r="Z249" i="8"/>
  <c r="AA249" i="8"/>
  <c r="AB249" i="8"/>
  <c r="AC249" i="8"/>
  <c r="AD249" i="8"/>
  <c r="AE249" i="8"/>
  <c r="Y250" i="8"/>
  <c r="Z250" i="8"/>
  <c r="AA250" i="8"/>
  <c r="AB250" i="8"/>
  <c r="AC250" i="8"/>
  <c r="AD250" i="8"/>
  <c r="AE250" i="8"/>
  <c r="Y251" i="8"/>
  <c r="Z251" i="8"/>
  <c r="AA251" i="8"/>
  <c r="AB251" i="8"/>
  <c r="AC251" i="8"/>
  <c r="AD251" i="8"/>
  <c r="AE251" i="8"/>
  <c r="Y252" i="8"/>
  <c r="Z252" i="8"/>
  <c r="AA252" i="8"/>
  <c r="AB252" i="8"/>
  <c r="AC252" i="8"/>
  <c r="AD252" i="8"/>
  <c r="AE252" i="8"/>
  <c r="Y253" i="8"/>
  <c r="Z253" i="8"/>
  <c r="AA253" i="8"/>
  <c r="AB253" i="8"/>
  <c r="AC253" i="8"/>
  <c r="AD253" i="8"/>
  <c r="AE253" i="8"/>
  <c r="Y254" i="8"/>
  <c r="Z254" i="8"/>
  <c r="AA254" i="8"/>
  <c r="AB254" i="8"/>
  <c r="AC254" i="8"/>
  <c r="AD254" i="8"/>
  <c r="AE254" i="8"/>
  <c r="Y255" i="8"/>
  <c r="Z255" i="8"/>
  <c r="AA255" i="8"/>
  <c r="AB255" i="8"/>
  <c r="AC255" i="8"/>
  <c r="AD255" i="8"/>
  <c r="AE255" i="8"/>
  <c r="Y256" i="8"/>
  <c r="Z256" i="8"/>
  <c r="AA256" i="8"/>
  <c r="AB256" i="8"/>
  <c r="AC256" i="8"/>
  <c r="AD256" i="8"/>
  <c r="AE256" i="8"/>
  <c r="Y257" i="8"/>
  <c r="Z257" i="8"/>
  <c r="AA257" i="8"/>
  <c r="AB257" i="8"/>
  <c r="AC257" i="8"/>
  <c r="AD257" i="8"/>
  <c r="AE257" i="8"/>
  <c r="AB6" i="8"/>
  <c r="AC6" i="8"/>
  <c r="AD6" i="8"/>
  <c r="AE6" i="8"/>
  <c r="AA6" i="8"/>
  <c r="Z6" i="8"/>
  <c r="Y6" i="8"/>
  <c r="T7" i="8"/>
  <c r="U7" i="8"/>
  <c r="V7" i="8"/>
  <c r="W7" i="8"/>
  <c r="X7" i="8"/>
  <c r="T8" i="8"/>
  <c r="U8" i="8"/>
  <c r="V8" i="8"/>
  <c r="W8" i="8"/>
  <c r="X8" i="8"/>
  <c r="T9" i="8"/>
  <c r="U9" i="8"/>
  <c r="V9" i="8"/>
  <c r="W9" i="8"/>
  <c r="X9" i="8"/>
  <c r="T10" i="8"/>
  <c r="U10" i="8"/>
  <c r="V10" i="8"/>
  <c r="W10" i="8"/>
  <c r="X10" i="8"/>
  <c r="T11" i="8"/>
  <c r="U11" i="8"/>
  <c r="V11" i="8"/>
  <c r="W11" i="8"/>
  <c r="X11" i="8"/>
  <c r="T12" i="8"/>
  <c r="U12" i="8"/>
  <c r="V12" i="8"/>
  <c r="W12" i="8"/>
  <c r="X12" i="8"/>
  <c r="T13" i="8"/>
  <c r="U13" i="8"/>
  <c r="V13" i="8"/>
  <c r="W13" i="8"/>
  <c r="X13" i="8"/>
  <c r="T14" i="8"/>
  <c r="U14" i="8"/>
  <c r="V14" i="8"/>
  <c r="W14" i="8"/>
  <c r="X14" i="8"/>
  <c r="T15" i="8"/>
  <c r="U15" i="8"/>
  <c r="V15" i="8"/>
  <c r="W15" i="8"/>
  <c r="X15" i="8"/>
  <c r="T16" i="8"/>
  <c r="U16" i="8"/>
  <c r="V16" i="8"/>
  <c r="W16" i="8"/>
  <c r="X16" i="8"/>
  <c r="T17" i="8"/>
  <c r="U17" i="8"/>
  <c r="V17" i="8"/>
  <c r="W17" i="8"/>
  <c r="X17" i="8"/>
  <c r="T18" i="8"/>
  <c r="U18" i="8"/>
  <c r="V18" i="8"/>
  <c r="W18" i="8"/>
  <c r="X18" i="8"/>
  <c r="T19" i="8"/>
  <c r="U19" i="8"/>
  <c r="V19" i="8"/>
  <c r="W19" i="8"/>
  <c r="X19" i="8"/>
  <c r="T20" i="8"/>
  <c r="U20" i="8"/>
  <c r="V20" i="8"/>
  <c r="W20" i="8"/>
  <c r="X20" i="8"/>
  <c r="T21" i="8"/>
  <c r="U21" i="8"/>
  <c r="V21" i="8"/>
  <c r="W21" i="8"/>
  <c r="X21" i="8"/>
  <c r="T22" i="8"/>
  <c r="U22" i="8"/>
  <c r="V22" i="8"/>
  <c r="W22" i="8"/>
  <c r="X22" i="8"/>
  <c r="T23" i="8"/>
  <c r="U23" i="8"/>
  <c r="V23" i="8"/>
  <c r="W23" i="8"/>
  <c r="X23" i="8"/>
  <c r="T24" i="8"/>
  <c r="U24" i="8"/>
  <c r="V24" i="8"/>
  <c r="W24" i="8"/>
  <c r="X24" i="8"/>
  <c r="T25" i="8"/>
  <c r="U25" i="8"/>
  <c r="V25" i="8"/>
  <c r="W25" i="8"/>
  <c r="X25" i="8"/>
  <c r="T26" i="8"/>
  <c r="U26" i="8"/>
  <c r="V26" i="8"/>
  <c r="W26" i="8"/>
  <c r="X26" i="8"/>
  <c r="T27" i="8"/>
  <c r="U27" i="8"/>
  <c r="V27" i="8"/>
  <c r="W27" i="8"/>
  <c r="X27" i="8"/>
  <c r="T28" i="8"/>
  <c r="U28" i="8"/>
  <c r="V28" i="8"/>
  <c r="W28" i="8"/>
  <c r="X28" i="8"/>
  <c r="T29" i="8"/>
  <c r="U29" i="8"/>
  <c r="V29" i="8"/>
  <c r="W29" i="8"/>
  <c r="X29" i="8"/>
  <c r="T30" i="8"/>
  <c r="U30" i="8"/>
  <c r="V30" i="8"/>
  <c r="W30" i="8"/>
  <c r="X30" i="8"/>
  <c r="T31" i="8"/>
  <c r="U31" i="8"/>
  <c r="V31" i="8"/>
  <c r="W31" i="8"/>
  <c r="X31" i="8"/>
  <c r="T32" i="8"/>
  <c r="U32" i="8"/>
  <c r="V32" i="8"/>
  <c r="W32" i="8"/>
  <c r="X32" i="8"/>
  <c r="T33" i="8"/>
  <c r="U33" i="8"/>
  <c r="V33" i="8"/>
  <c r="W33" i="8"/>
  <c r="X33" i="8"/>
  <c r="T34" i="8"/>
  <c r="U34" i="8"/>
  <c r="V34" i="8"/>
  <c r="W34" i="8"/>
  <c r="X34" i="8"/>
  <c r="T35" i="8"/>
  <c r="U35" i="8"/>
  <c r="V35" i="8"/>
  <c r="W35" i="8"/>
  <c r="X35" i="8"/>
  <c r="T36" i="8"/>
  <c r="U36" i="8"/>
  <c r="V36" i="8"/>
  <c r="W36" i="8"/>
  <c r="X36" i="8"/>
  <c r="T37" i="8"/>
  <c r="U37" i="8"/>
  <c r="V37" i="8"/>
  <c r="W37" i="8"/>
  <c r="X37" i="8"/>
  <c r="T38" i="8"/>
  <c r="U38" i="8"/>
  <c r="V38" i="8"/>
  <c r="W38" i="8"/>
  <c r="X38" i="8"/>
  <c r="T39" i="8"/>
  <c r="U39" i="8"/>
  <c r="V39" i="8"/>
  <c r="W39" i="8"/>
  <c r="X39" i="8"/>
  <c r="T40" i="8"/>
  <c r="U40" i="8"/>
  <c r="V40" i="8"/>
  <c r="W40" i="8"/>
  <c r="X40" i="8"/>
  <c r="T41" i="8"/>
  <c r="U41" i="8"/>
  <c r="V41" i="8"/>
  <c r="W41" i="8"/>
  <c r="X41" i="8"/>
  <c r="T42" i="8"/>
  <c r="U42" i="8"/>
  <c r="V42" i="8"/>
  <c r="W42" i="8"/>
  <c r="X42" i="8"/>
  <c r="T43" i="8"/>
  <c r="U43" i="8"/>
  <c r="V43" i="8"/>
  <c r="W43" i="8"/>
  <c r="X43" i="8"/>
  <c r="T44" i="8"/>
  <c r="U44" i="8"/>
  <c r="V44" i="8"/>
  <c r="W44" i="8"/>
  <c r="X44" i="8"/>
  <c r="T45" i="8"/>
  <c r="U45" i="8"/>
  <c r="V45" i="8"/>
  <c r="W45" i="8"/>
  <c r="X45" i="8"/>
  <c r="T46" i="8"/>
  <c r="U46" i="8"/>
  <c r="V46" i="8"/>
  <c r="W46" i="8"/>
  <c r="X46" i="8"/>
  <c r="T47" i="8"/>
  <c r="U47" i="8"/>
  <c r="V47" i="8"/>
  <c r="W47" i="8"/>
  <c r="X47" i="8"/>
  <c r="T48" i="8"/>
  <c r="U48" i="8"/>
  <c r="V48" i="8"/>
  <c r="W48" i="8"/>
  <c r="X48" i="8"/>
  <c r="T49" i="8"/>
  <c r="U49" i="8"/>
  <c r="V49" i="8"/>
  <c r="W49" i="8"/>
  <c r="X49" i="8"/>
  <c r="T50" i="8"/>
  <c r="U50" i="8"/>
  <c r="V50" i="8"/>
  <c r="W50" i="8"/>
  <c r="X50" i="8"/>
  <c r="T51" i="8"/>
  <c r="U51" i="8"/>
  <c r="V51" i="8"/>
  <c r="W51" i="8"/>
  <c r="X51" i="8"/>
  <c r="T52" i="8"/>
  <c r="U52" i="8"/>
  <c r="V52" i="8"/>
  <c r="W52" i="8"/>
  <c r="X52" i="8"/>
  <c r="T53" i="8"/>
  <c r="U53" i="8"/>
  <c r="V53" i="8"/>
  <c r="W53" i="8"/>
  <c r="X53" i="8"/>
  <c r="T54" i="8"/>
  <c r="U54" i="8"/>
  <c r="V54" i="8"/>
  <c r="W54" i="8"/>
  <c r="X54" i="8"/>
  <c r="T55" i="8"/>
  <c r="U55" i="8"/>
  <c r="V55" i="8"/>
  <c r="W55" i="8"/>
  <c r="X55" i="8"/>
  <c r="T56" i="8"/>
  <c r="U56" i="8"/>
  <c r="V56" i="8"/>
  <c r="W56" i="8"/>
  <c r="X56" i="8"/>
  <c r="T57" i="8"/>
  <c r="U57" i="8"/>
  <c r="V57" i="8"/>
  <c r="W57" i="8"/>
  <c r="X57" i="8"/>
  <c r="T58" i="8"/>
  <c r="U58" i="8"/>
  <c r="V58" i="8"/>
  <c r="W58" i="8"/>
  <c r="X58" i="8"/>
  <c r="T59" i="8"/>
  <c r="U59" i="8"/>
  <c r="V59" i="8"/>
  <c r="W59" i="8"/>
  <c r="X59" i="8"/>
  <c r="T60" i="8"/>
  <c r="U60" i="8"/>
  <c r="V60" i="8"/>
  <c r="W60" i="8"/>
  <c r="X60" i="8"/>
  <c r="T61" i="8"/>
  <c r="U61" i="8"/>
  <c r="V61" i="8"/>
  <c r="W61" i="8"/>
  <c r="X61" i="8"/>
  <c r="T62" i="8"/>
  <c r="U62" i="8"/>
  <c r="V62" i="8"/>
  <c r="W62" i="8"/>
  <c r="X62" i="8"/>
  <c r="T63" i="8"/>
  <c r="U63" i="8"/>
  <c r="V63" i="8"/>
  <c r="W63" i="8"/>
  <c r="X63" i="8"/>
  <c r="T64" i="8"/>
  <c r="U64" i="8"/>
  <c r="V64" i="8"/>
  <c r="W64" i="8"/>
  <c r="X64" i="8"/>
  <c r="T65" i="8"/>
  <c r="U65" i="8"/>
  <c r="V65" i="8"/>
  <c r="W65" i="8"/>
  <c r="X65" i="8"/>
  <c r="T66" i="8"/>
  <c r="U66" i="8"/>
  <c r="V66" i="8"/>
  <c r="W66" i="8"/>
  <c r="X66" i="8"/>
  <c r="T67" i="8"/>
  <c r="U67" i="8"/>
  <c r="V67" i="8"/>
  <c r="W67" i="8"/>
  <c r="X67" i="8"/>
  <c r="T68" i="8"/>
  <c r="U68" i="8"/>
  <c r="V68" i="8"/>
  <c r="W68" i="8"/>
  <c r="X68" i="8"/>
  <c r="T69" i="8"/>
  <c r="U69" i="8"/>
  <c r="V69" i="8"/>
  <c r="W69" i="8"/>
  <c r="X69" i="8"/>
  <c r="T70" i="8"/>
  <c r="U70" i="8"/>
  <c r="V70" i="8"/>
  <c r="W70" i="8"/>
  <c r="X70" i="8"/>
  <c r="T71" i="8"/>
  <c r="U71" i="8"/>
  <c r="V71" i="8"/>
  <c r="W71" i="8"/>
  <c r="X71" i="8"/>
  <c r="T72" i="8"/>
  <c r="U72" i="8"/>
  <c r="V72" i="8"/>
  <c r="W72" i="8"/>
  <c r="X72" i="8"/>
  <c r="T73" i="8"/>
  <c r="U73" i="8"/>
  <c r="V73" i="8"/>
  <c r="W73" i="8"/>
  <c r="X73" i="8"/>
  <c r="T74" i="8"/>
  <c r="U74" i="8"/>
  <c r="V74" i="8"/>
  <c r="W74" i="8"/>
  <c r="X74" i="8"/>
  <c r="T75" i="8"/>
  <c r="U75" i="8"/>
  <c r="V75" i="8"/>
  <c r="W75" i="8"/>
  <c r="X75" i="8"/>
  <c r="T76" i="8"/>
  <c r="U76" i="8"/>
  <c r="V76" i="8"/>
  <c r="W76" i="8"/>
  <c r="X76" i="8"/>
  <c r="T77" i="8"/>
  <c r="U77" i="8"/>
  <c r="V77" i="8"/>
  <c r="W77" i="8"/>
  <c r="X77" i="8"/>
  <c r="T78" i="8"/>
  <c r="U78" i="8"/>
  <c r="V78" i="8"/>
  <c r="W78" i="8"/>
  <c r="X78" i="8"/>
  <c r="T79" i="8"/>
  <c r="U79" i="8"/>
  <c r="V79" i="8"/>
  <c r="W79" i="8"/>
  <c r="X79" i="8"/>
  <c r="T80" i="8"/>
  <c r="U80" i="8"/>
  <c r="V80" i="8"/>
  <c r="W80" i="8"/>
  <c r="X80" i="8"/>
  <c r="T81" i="8"/>
  <c r="U81" i="8"/>
  <c r="V81" i="8"/>
  <c r="W81" i="8"/>
  <c r="X81" i="8"/>
  <c r="T82" i="8"/>
  <c r="U82" i="8"/>
  <c r="V82" i="8"/>
  <c r="W82" i="8"/>
  <c r="X82" i="8"/>
  <c r="T83" i="8"/>
  <c r="U83" i="8"/>
  <c r="V83" i="8"/>
  <c r="W83" i="8"/>
  <c r="X83" i="8"/>
  <c r="T84" i="8"/>
  <c r="U84" i="8"/>
  <c r="V84" i="8"/>
  <c r="W84" i="8"/>
  <c r="X84" i="8"/>
  <c r="T85" i="8"/>
  <c r="U85" i="8"/>
  <c r="V85" i="8"/>
  <c r="W85" i="8"/>
  <c r="X85" i="8"/>
  <c r="T86" i="8"/>
  <c r="U86" i="8"/>
  <c r="V86" i="8"/>
  <c r="W86" i="8"/>
  <c r="X86" i="8"/>
  <c r="T87" i="8"/>
  <c r="U87" i="8"/>
  <c r="V87" i="8"/>
  <c r="W87" i="8"/>
  <c r="X87" i="8"/>
  <c r="T88" i="8"/>
  <c r="U88" i="8"/>
  <c r="V88" i="8"/>
  <c r="W88" i="8"/>
  <c r="X88" i="8"/>
  <c r="T89" i="8"/>
  <c r="U89" i="8"/>
  <c r="V89" i="8"/>
  <c r="W89" i="8"/>
  <c r="X89" i="8"/>
  <c r="T90" i="8"/>
  <c r="U90" i="8"/>
  <c r="V90" i="8"/>
  <c r="W90" i="8"/>
  <c r="X90" i="8"/>
  <c r="T91" i="8"/>
  <c r="U91" i="8"/>
  <c r="V91" i="8"/>
  <c r="W91" i="8"/>
  <c r="X91" i="8"/>
  <c r="T92" i="8"/>
  <c r="U92" i="8"/>
  <c r="V92" i="8"/>
  <c r="W92" i="8"/>
  <c r="X92" i="8"/>
  <c r="T93" i="8"/>
  <c r="U93" i="8"/>
  <c r="V93" i="8"/>
  <c r="W93" i="8"/>
  <c r="X93" i="8"/>
  <c r="T94" i="8"/>
  <c r="U94" i="8"/>
  <c r="V94" i="8"/>
  <c r="W94" i="8"/>
  <c r="X94" i="8"/>
  <c r="T95" i="8"/>
  <c r="U95" i="8"/>
  <c r="V95" i="8"/>
  <c r="W95" i="8"/>
  <c r="X95" i="8"/>
  <c r="T96" i="8"/>
  <c r="U96" i="8"/>
  <c r="V96" i="8"/>
  <c r="W96" i="8"/>
  <c r="X96" i="8"/>
  <c r="T97" i="8"/>
  <c r="U97" i="8"/>
  <c r="V97" i="8"/>
  <c r="W97" i="8"/>
  <c r="X97" i="8"/>
  <c r="T98" i="8"/>
  <c r="U98" i="8"/>
  <c r="V98" i="8"/>
  <c r="W98" i="8"/>
  <c r="X98" i="8"/>
  <c r="T99" i="8"/>
  <c r="U99" i="8"/>
  <c r="V99" i="8"/>
  <c r="W99" i="8"/>
  <c r="X99" i="8"/>
  <c r="T100" i="8"/>
  <c r="U100" i="8"/>
  <c r="V100" i="8"/>
  <c r="W100" i="8"/>
  <c r="X100" i="8"/>
  <c r="T101" i="8"/>
  <c r="U101" i="8"/>
  <c r="V101" i="8"/>
  <c r="W101" i="8"/>
  <c r="X101" i="8"/>
  <c r="T102" i="8"/>
  <c r="U102" i="8"/>
  <c r="V102" i="8"/>
  <c r="W102" i="8"/>
  <c r="X102" i="8"/>
  <c r="T103" i="8"/>
  <c r="U103" i="8"/>
  <c r="V103" i="8"/>
  <c r="W103" i="8"/>
  <c r="X103" i="8"/>
  <c r="T104" i="8"/>
  <c r="U104" i="8"/>
  <c r="V104" i="8"/>
  <c r="W104" i="8"/>
  <c r="X104" i="8"/>
  <c r="T105" i="8"/>
  <c r="U105" i="8"/>
  <c r="V105" i="8"/>
  <c r="W105" i="8"/>
  <c r="X105" i="8"/>
  <c r="T106" i="8"/>
  <c r="U106" i="8"/>
  <c r="V106" i="8"/>
  <c r="W106" i="8"/>
  <c r="X106" i="8"/>
  <c r="T107" i="8"/>
  <c r="U107" i="8"/>
  <c r="V107" i="8"/>
  <c r="W107" i="8"/>
  <c r="X107" i="8"/>
  <c r="T108" i="8"/>
  <c r="U108" i="8"/>
  <c r="V108" i="8"/>
  <c r="W108" i="8"/>
  <c r="X108" i="8"/>
  <c r="T109" i="8"/>
  <c r="U109" i="8"/>
  <c r="V109" i="8"/>
  <c r="W109" i="8"/>
  <c r="X109" i="8"/>
  <c r="T110" i="8"/>
  <c r="U110" i="8"/>
  <c r="V110" i="8"/>
  <c r="W110" i="8"/>
  <c r="X110" i="8"/>
  <c r="T111" i="8"/>
  <c r="U111" i="8"/>
  <c r="V111" i="8"/>
  <c r="W111" i="8"/>
  <c r="X111" i="8"/>
  <c r="T112" i="8"/>
  <c r="U112" i="8"/>
  <c r="V112" i="8"/>
  <c r="W112" i="8"/>
  <c r="X112" i="8"/>
  <c r="T113" i="8"/>
  <c r="U113" i="8"/>
  <c r="V113" i="8"/>
  <c r="W113" i="8"/>
  <c r="X113" i="8"/>
  <c r="T114" i="8"/>
  <c r="U114" i="8"/>
  <c r="V114" i="8"/>
  <c r="W114" i="8"/>
  <c r="X114" i="8"/>
  <c r="T115" i="8"/>
  <c r="U115" i="8"/>
  <c r="V115" i="8"/>
  <c r="W115" i="8"/>
  <c r="X115" i="8"/>
  <c r="T116" i="8"/>
  <c r="U116" i="8"/>
  <c r="V116" i="8"/>
  <c r="W116" i="8"/>
  <c r="X116" i="8"/>
  <c r="T117" i="8"/>
  <c r="U117" i="8"/>
  <c r="V117" i="8"/>
  <c r="W117" i="8"/>
  <c r="X117" i="8"/>
  <c r="T118" i="8"/>
  <c r="U118" i="8"/>
  <c r="V118" i="8"/>
  <c r="W118" i="8"/>
  <c r="X118" i="8"/>
  <c r="T119" i="8"/>
  <c r="U119" i="8"/>
  <c r="V119" i="8"/>
  <c r="W119" i="8"/>
  <c r="X119" i="8"/>
  <c r="T120" i="8"/>
  <c r="U120" i="8"/>
  <c r="V120" i="8"/>
  <c r="W120" i="8"/>
  <c r="X120" i="8"/>
  <c r="T121" i="8"/>
  <c r="U121" i="8"/>
  <c r="V121" i="8"/>
  <c r="W121" i="8"/>
  <c r="X121" i="8"/>
  <c r="T122" i="8"/>
  <c r="U122" i="8"/>
  <c r="V122" i="8"/>
  <c r="W122" i="8"/>
  <c r="X122" i="8"/>
  <c r="T123" i="8"/>
  <c r="U123" i="8"/>
  <c r="V123" i="8"/>
  <c r="W123" i="8"/>
  <c r="X123" i="8"/>
  <c r="T124" i="8"/>
  <c r="U124" i="8"/>
  <c r="V124" i="8"/>
  <c r="W124" i="8"/>
  <c r="X124" i="8"/>
  <c r="T125" i="8"/>
  <c r="U125" i="8"/>
  <c r="V125" i="8"/>
  <c r="W125" i="8"/>
  <c r="X125" i="8"/>
  <c r="T126" i="8"/>
  <c r="U126" i="8"/>
  <c r="V126" i="8"/>
  <c r="W126" i="8"/>
  <c r="X126" i="8"/>
  <c r="T127" i="8"/>
  <c r="U127" i="8"/>
  <c r="V127" i="8"/>
  <c r="W127" i="8"/>
  <c r="X127" i="8"/>
  <c r="T128" i="8"/>
  <c r="U128" i="8"/>
  <c r="V128" i="8"/>
  <c r="W128" i="8"/>
  <c r="X128" i="8"/>
  <c r="T129" i="8"/>
  <c r="U129" i="8"/>
  <c r="V129" i="8"/>
  <c r="W129" i="8"/>
  <c r="X129" i="8"/>
  <c r="T130" i="8"/>
  <c r="U130" i="8"/>
  <c r="V130" i="8"/>
  <c r="W130" i="8"/>
  <c r="X130" i="8"/>
  <c r="T131" i="8"/>
  <c r="U131" i="8"/>
  <c r="V131" i="8"/>
  <c r="W131" i="8"/>
  <c r="X131" i="8"/>
  <c r="T132" i="8"/>
  <c r="U132" i="8"/>
  <c r="V132" i="8"/>
  <c r="W132" i="8"/>
  <c r="X132" i="8"/>
  <c r="T133" i="8"/>
  <c r="U133" i="8"/>
  <c r="V133" i="8"/>
  <c r="W133" i="8"/>
  <c r="X133" i="8"/>
  <c r="T134" i="8"/>
  <c r="U134" i="8"/>
  <c r="V134" i="8"/>
  <c r="W134" i="8"/>
  <c r="X134" i="8"/>
  <c r="T135" i="8"/>
  <c r="U135" i="8"/>
  <c r="V135" i="8"/>
  <c r="W135" i="8"/>
  <c r="X135" i="8"/>
  <c r="T136" i="8"/>
  <c r="U136" i="8"/>
  <c r="V136" i="8"/>
  <c r="W136" i="8"/>
  <c r="X136" i="8"/>
  <c r="T137" i="8"/>
  <c r="U137" i="8"/>
  <c r="V137" i="8"/>
  <c r="W137" i="8"/>
  <c r="X137" i="8"/>
  <c r="T138" i="8"/>
  <c r="U138" i="8"/>
  <c r="V138" i="8"/>
  <c r="W138" i="8"/>
  <c r="X138" i="8"/>
  <c r="T139" i="8"/>
  <c r="U139" i="8"/>
  <c r="V139" i="8"/>
  <c r="W139" i="8"/>
  <c r="X139" i="8"/>
  <c r="T140" i="8"/>
  <c r="U140" i="8"/>
  <c r="V140" i="8"/>
  <c r="W140" i="8"/>
  <c r="X140" i="8"/>
  <c r="T141" i="8"/>
  <c r="U141" i="8"/>
  <c r="V141" i="8"/>
  <c r="W141" i="8"/>
  <c r="X141" i="8"/>
  <c r="T142" i="8"/>
  <c r="U142" i="8"/>
  <c r="V142" i="8"/>
  <c r="W142" i="8"/>
  <c r="X142" i="8"/>
  <c r="T143" i="8"/>
  <c r="U143" i="8"/>
  <c r="V143" i="8"/>
  <c r="W143" i="8"/>
  <c r="X143" i="8"/>
  <c r="T144" i="8"/>
  <c r="U144" i="8"/>
  <c r="V144" i="8"/>
  <c r="W144" i="8"/>
  <c r="X144" i="8"/>
  <c r="T145" i="8"/>
  <c r="U145" i="8"/>
  <c r="V145" i="8"/>
  <c r="W145" i="8"/>
  <c r="X145" i="8"/>
  <c r="T146" i="8"/>
  <c r="U146" i="8"/>
  <c r="V146" i="8"/>
  <c r="W146" i="8"/>
  <c r="X146" i="8"/>
  <c r="T147" i="8"/>
  <c r="U147" i="8"/>
  <c r="V147" i="8"/>
  <c r="W147" i="8"/>
  <c r="X147" i="8"/>
  <c r="T148" i="8"/>
  <c r="U148" i="8"/>
  <c r="V148" i="8"/>
  <c r="W148" i="8"/>
  <c r="X148" i="8"/>
  <c r="T149" i="8"/>
  <c r="U149" i="8"/>
  <c r="V149" i="8"/>
  <c r="W149" i="8"/>
  <c r="X149" i="8"/>
  <c r="T150" i="8"/>
  <c r="U150" i="8"/>
  <c r="V150" i="8"/>
  <c r="W150" i="8"/>
  <c r="X150" i="8"/>
  <c r="T151" i="8"/>
  <c r="U151" i="8"/>
  <c r="V151" i="8"/>
  <c r="W151" i="8"/>
  <c r="X151" i="8"/>
  <c r="T152" i="8"/>
  <c r="U152" i="8"/>
  <c r="V152" i="8"/>
  <c r="W152" i="8"/>
  <c r="X152" i="8"/>
  <c r="T153" i="8"/>
  <c r="U153" i="8"/>
  <c r="V153" i="8"/>
  <c r="W153" i="8"/>
  <c r="X153" i="8"/>
  <c r="T154" i="8"/>
  <c r="U154" i="8"/>
  <c r="V154" i="8"/>
  <c r="W154" i="8"/>
  <c r="X154" i="8"/>
  <c r="T155" i="8"/>
  <c r="U155" i="8"/>
  <c r="V155" i="8"/>
  <c r="W155" i="8"/>
  <c r="X155" i="8"/>
  <c r="T156" i="8"/>
  <c r="U156" i="8"/>
  <c r="V156" i="8"/>
  <c r="W156" i="8"/>
  <c r="X156" i="8"/>
  <c r="T157" i="8"/>
  <c r="U157" i="8"/>
  <c r="V157" i="8"/>
  <c r="W157" i="8"/>
  <c r="X157" i="8"/>
  <c r="T158" i="8"/>
  <c r="U158" i="8"/>
  <c r="V158" i="8"/>
  <c r="W158" i="8"/>
  <c r="X158" i="8"/>
  <c r="T159" i="8"/>
  <c r="U159" i="8"/>
  <c r="V159" i="8"/>
  <c r="W159" i="8"/>
  <c r="X159" i="8"/>
  <c r="T160" i="8"/>
  <c r="U160" i="8"/>
  <c r="V160" i="8"/>
  <c r="W160" i="8"/>
  <c r="X160" i="8"/>
  <c r="T161" i="8"/>
  <c r="U161" i="8"/>
  <c r="V161" i="8"/>
  <c r="W161" i="8"/>
  <c r="X161" i="8"/>
  <c r="T162" i="8"/>
  <c r="U162" i="8"/>
  <c r="V162" i="8"/>
  <c r="W162" i="8"/>
  <c r="X162" i="8"/>
  <c r="T163" i="8"/>
  <c r="U163" i="8"/>
  <c r="V163" i="8"/>
  <c r="W163" i="8"/>
  <c r="X163" i="8"/>
  <c r="T164" i="8"/>
  <c r="U164" i="8"/>
  <c r="V164" i="8"/>
  <c r="W164" i="8"/>
  <c r="X164" i="8"/>
  <c r="T165" i="8"/>
  <c r="U165" i="8"/>
  <c r="V165" i="8"/>
  <c r="W165" i="8"/>
  <c r="X165" i="8"/>
  <c r="T166" i="8"/>
  <c r="U166" i="8"/>
  <c r="V166" i="8"/>
  <c r="W166" i="8"/>
  <c r="X166" i="8"/>
  <c r="T167" i="8"/>
  <c r="U167" i="8"/>
  <c r="V167" i="8"/>
  <c r="W167" i="8"/>
  <c r="X167" i="8"/>
  <c r="T168" i="8"/>
  <c r="U168" i="8"/>
  <c r="V168" i="8"/>
  <c r="W168" i="8"/>
  <c r="X168" i="8"/>
  <c r="T169" i="8"/>
  <c r="U169" i="8"/>
  <c r="V169" i="8"/>
  <c r="W169" i="8"/>
  <c r="X169" i="8"/>
  <c r="T170" i="8"/>
  <c r="U170" i="8"/>
  <c r="V170" i="8"/>
  <c r="W170" i="8"/>
  <c r="X170" i="8"/>
  <c r="T171" i="8"/>
  <c r="U171" i="8"/>
  <c r="V171" i="8"/>
  <c r="W171" i="8"/>
  <c r="X171" i="8"/>
  <c r="T172" i="8"/>
  <c r="U172" i="8"/>
  <c r="V172" i="8"/>
  <c r="W172" i="8"/>
  <c r="X172" i="8"/>
  <c r="T173" i="8"/>
  <c r="U173" i="8"/>
  <c r="V173" i="8"/>
  <c r="W173" i="8"/>
  <c r="X173" i="8"/>
  <c r="T174" i="8"/>
  <c r="U174" i="8"/>
  <c r="V174" i="8"/>
  <c r="W174" i="8"/>
  <c r="X174" i="8"/>
  <c r="T175" i="8"/>
  <c r="U175" i="8"/>
  <c r="V175" i="8"/>
  <c r="W175" i="8"/>
  <c r="X175" i="8"/>
  <c r="T176" i="8"/>
  <c r="U176" i="8"/>
  <c r="V176" i="8"/>
  <c r="W176" i="8"/>
  <c r="X176" i="8"/>
  <c r="T177" i="8"/>
  <c r="U177" i="8"/>
  <c r="V177" i="8"/>
  <c r="W177" i="8"/>
  <c r="X177" i="8"/>
  <c r="T178" i="8"/>
  <c r="U178" i="8"/>
  <c r="V178" i="8"/>
  <c r="W178" i="8"/>
  <c r="X178" i="8"/>
  <c r="T179" i="8"/>
  <c r="U179" i="8"/>
  <c r="V179" i="8"/>
  <c r="W179" i="8"/>
  <c r="X179" i="8"/>
  <c r="T180" i="8"/>
  <c r="U180" i="8"/>
  <c r="V180" i="8"/>
  <c r="W180" i="8"/>
  <c r="X180" i="8"/>
  <c r="T181" i="8"/>
  <c r="U181" i="8"/>
  <c r="V181" i="8"/>
  <c r="W181" i="8"/>
  <c r="X181" i="8"/>
  <c r="T182" i="8"/>
  <c r="U182" i="8"/>
  <c r="V182" i="8"/>
  <c r="W182" i="8"/>
  <c r="X182" i="8"/>
  <c r="T183" i="8"/>
  <c r="U183" i="8"/>
  <c r="V183" i="8"/>
  <c r="W183" i="8"/>
  <c r="X183" i="8"/>
  <c r="T184" i="8"/>
  <c r="U184" i="8"/>
  <c r="V184" i="8"/>
  <c r="W184" i="8"/>
  <c r="X184" i="8"/>
  <c r="T185" i="8"/>
  <c r="U185" i="8"/>
  <c r="V185" i="8"/>
  <c r="W185" i="8"/>
  <c r="X185" i="8"/>
  <c r="T186" i="8"/>
  <c r="U186" i="8"/>
  <c r="V186" i="8"/>
  <c r="W186" i="8"/>
  <c r="X186" i="8"/>
  <c r="T187" i="8"/>
  <c r="U187" i="8"/>
  <c r="V187" i="8"/>
  <c r="W187" i="8"/>
  <c r="X187" i="8"/>
  <c r="T188" i="8"/>
  <c r="U188" i="8"/>
  <c r="V188" i="8"/>
  <c r="W188" i="8"/>
  <c r="X188" i="8"/>
  <c r="T189" i="8"/>
  <c r="U189" i="8"/>
  <c r="V189" i="8"/>
  <c r="W189" i="8"/>
  <c r="X189" i="8"/>
  <c r="T190" i="8"/>
  <c r="U190" i="8"/>
  <c r="V190" i="8"/>
  <c r="W190" i="8"/>
  <c r="X190" i="8"/>
  <c r="T191" i="8"/>
  <c r="U191" i="8"/>
  <c r="V191" i="8"/>
  <c r="W191" i="8"/>
  <c r="X191" i="8"/>
  <c r="T192" i="8"/>
  <c r="U192" i="8"/>
  <c r="V192" i="8"/>
  <c r="W192" i="8"/>
  <c r="X192" i="8"/>
  <c r="T193" i="8"/>
  <c r="U193" i="8"/>
  <c r="V193" i="8"/>
  <c r="W193" i="8"/>
  <c r="X193" i="8"/>
  <c r="T194" i="8"/>
  <c r="U194" i="8"/>
  <c r="V194" i="8"/>
  <c r="W194" i="8"/>
  <c r="X194" i="8"/>
  <c r="T195" i="8"/>
  <c r="U195" i="8"/>
  <c r="V195" i="8"/>
  <c r="W195" i="8"/>
  <c r="X195" i="8"/>
  <c r="T196" i="8"/>
  <c r="U196" i="8"/>
  <c r="V196" i="8"/>
  <c r="W196" i="8"/>
  <c r="X196" i="8"/>
  <c r="T197" i="8"/>
  <c r="U197" i="8"/>
  <c r="V197" i="8"/>
  <c r="W197" i="8"/>
  <c r="X197" i="8"/>
  <c r="T198" i="8"/>
  <c r="U198" i="8"/>
  <c r="V198" i="8"/>
  <c r="W198" i="8"/>
  <c r="X198" i="8"/>
  <c r="T199" i="8"/>
  <c r="U199" i="8"/>
  <c r="V199" i="8"/>
  <c r="W199" i="8"/>
  <c r="X199" i="8"/>
  <c r="T200" i="8"/>
  <c r="U200" i="8"/>
  <c r="V200" i="8"/>
  <c r="W200" i="8"/>
  <c r="X200" i="8"/>
  <c r="T201" i="8"/>
  <c r="U201" i="8"/>
  <c r="V201" i="8"/>
  <c r="W201" i="8"/>
  <c r="X201" i="8"/>
  <c r="T202" i="8"/>
  <c r="U202" i="8"/>
  <c r="V202" i="8"/>
  <c r="W202" i="8"/>
  <c r="X202" i="8"/>
  <c r="T203" i="8"/>
  <c r="U203" i="8"/>
  <c r="V203" i="8"/>
  <c r="W203" i="8"/>
  <c r="X203" i="8"/>
  <c r="T204" i="8"/>
  <c r="U204" i="8"/>
  <c r="V204" i="8"/>
  <c r="W204" i="8"/>
  <c r="X204" i="8"/>
  <c r="T205" i="8"/>
  <c r="U205" i="8"/>
  <c r="V205" i="8"/>
  <c r="W205" i="8"/>
  <c r="X205" i="8"/>
  <c r="T206" i="8"/>
  <c r="U206" i="8"/>
  <c r="V206" i="8"/>
  <c r="W206" i="8"/>
  <c r="X206" i="8"/>
  <c r="T207" i="8"/>
  <c r="U207" i="8"/>
  <c r="V207" i="8"/>
  <c r="W207" i="8"/>
  <c r="X207" i="8"/>
  <c r="T208" i="8"/>
  <c r="U208" i="8"/>
  <c r="V208" i="8"/>
  <c r="W208" i="8"/>
  <c r="X208" i="8"/>
  <c r="T209" i="8"/>
  <c r="U209" i="8"/>
  <c r="V209" i="8"/>
  <c r="W209" i="8"/>
  <c r="X209" i="8"/>
  <c r="T210" i="8"/>
  <c r="U210" i="8"/>
  <c r="V210" i="8"/>
  <c r="W210" i="8"/>
  <c r="X210" i="8"/>
  <c r="T211" i="8"/>
  <c r="U211" i="8"/>
  <c r="V211" i="8"/>
  <c r="W211" i="8"/>
  <c r="X211" i="8"/>
  <c r="T212" i="8"/>
  <c r="U212" i="8"/>
  <c r="V212" i="8"/>
  <c r="W212" i="8"/>
  <c r="X212" i="8"/>
  <c r="T213" i="8"/>
  <c r="U213" i="8"/>
  <c r="V213" i="8"/>
  <c r="W213" i="8"/>
  <c r="X213" i="8"/>
  <c r="T214" i="8"/>
  <c r="U214" i="8"/>
  <c r="V214" i="8"/>
  <c r="W214" i="8"/>
  <c r="X214" i="8"/>
  <c r="T215" i="8"/>
  <c r="U215" i="8"/>
  <c r="V215" i="8"/>
  <c r="W215" i="8"/>
  <c r="X215" i="8"/>
  <c r="T216" i="8"/>
  <c r="U216" i="8"/>
  <c r="V216" i="8"/>
  <c r="W216" i="8"/>
  <c r="X216" i="8"/>
  <c r="T217" i="8"/>
  <c r="U217" i="8"/>
  <c r="V217" i="8"/>
  <c r="W217" i="8"/>
  <c r="X217" i="8"/>
  <c r="T218" i="8"/>
  <c r="U218" i="8"/>
  <c r="V218" i="8"/>
  <c r="W218" i="8"/>
  <c r="X218" i="8"/>
  <c r="T219" i="8"/>
  <c r="U219" i="8"/>
  <c r="V219" i="8"/>
  <c r="W219" i="8"/>
  <c r="X219" i="8"/>
  <c r="T220" i="8"/>
  <c r="U220" i="8"/>
  <c r="V220" i="8"/>
  <c r="W220" i="8"/>
  <c r="X220" i="8"/>
  <c r="T221" i="8"/>
  <c r="U221" i="8"/>
  <c r="V221" i="8"/>
  <c r="W221" i="8"/>
  <c r="X221" i="8"/>
  <c r="T222" i="8"/>
  <c r="U222" i="8"/>
  <c r="V222" i="8"/>
  <c r="W222" i="8"/>
  <c r="X222" i="8"/>
  <c r="T223" i="8"/>
  <c r="U223" i="8"/>
  <c r="V223" i="8"/>
  <c r="W223" i="8"/>
  <c r="X223" i="8"/>
  <c r="T224" i="8"/>
  <c r="U224" i="8"/>
  <c r="V224" i="8"/>
  <c r="W224" i="8"/>
  <c r="X224" i="8"/>
  <c r="T225" i="8"/>
  <c r="U225" i="8"/>
  <c r="V225" i="8"/>
  <c r="W225" i="8"/>
  <c r="X225" i="8"/>
  <c r="T226" i="8"/>
  <c r="U226" i="8"/>
  <c r="V226" i="8"/>
  <c r="W226" i="8"/>
  <c r="X226" i="8"/>
  <c r="T227" i="8"/>
  <c r="U227" i="8"/>
  <c r="V227" i="8"/>
  <c r="W227" i="8"/>
  <c r="X227" i="8"/>
  <c r="T228" i="8"/>
  <c r="U228" i="8"/>
  <c r="V228" i="8"/>
  <c r="W228" i="8"/>
  <c r="X228" i="8"/>
  <c r="T229" i="8"/>
  <c r="U229" i="8"/>
  <c r="V229" i="8"/>
  <c r="W229" i="8"/>
  <c r="X229" i="8"/>
  <c r="T230" i="8"/>
  <c r="U230" i="8"/>
  <c r="V230" i="8"/>
  <c r="W230" i="8"/>
  <c r="X230" i="8"/>
  <c r="T231" i="8"/>
  <c r="U231" i="8"/>
  <c r="V231" i="8"/>
  <c r="W231" i="8"/>
  <c r="X231" i="8"/>
  <c r="T232" i="8"/>
  <c r="U232" i="8"/>
  <c r="V232" i="8"/>
  <c r="W232" i="8"/>
  <c r="X232" i="8"/>
  <c r="T233" i="8"/>
  <c r="U233" i="8"/>
  <c r="V233" i="8"/>
  <c r="W233" i="8"/>
  <c r="X233" i="8"/>
  <c r="T234" i="8"/>
  <c r="U234" i="8"/>
  <c r="V234" i="8"/>
  <c r="W234" i="8"/>
  <c r="X234" i="8"/>
  <c r="T235" i="8"/>
  <c r="U235" i="8"/>
  <c r="V235" i="8"/>
  <c r="W235" i="8"/>
  <c r="X235" i="8"/>
  <c r="T236" i="8"/>
  <c r="U236" i="8"/>
  <c r="V236" i="8"/>
  <c r="W236" i="8"/>
  <c r="X236" i="8"/>
  <c r="T237" i="8"/>
  <c r="U237" i="8"/>
  <c r="V237" i="8"/>
  <c r="W237" i="8"/>
  <c r="X237" i="8"/>
  <c r="T238" i="8"/>
  <c r="U238" i="8"/>
  <c r="V238" i="8"/>
  <c r="W238" i="8"/>
  <c r="X238" i="8"/>
  <c r="T239" i="8"/>
  <c r="U239" i="8"/>
  <c r="V239" i="8"/>
  <c r="W239" i="8"/>
  <c r="X239" i="8"/>
  <c r="T240" i="8"/>
  <c r="U240" i="8"/>
  <c r="V240" i="8"/>
  <c r="W240" i="8"/>
  <c r="X240" i="8"/>
  <c r="T241" i="8"/>
  <c r="U241" i="8"/>
  <c r="V241" i="8"/>
  <c r="W241" i="8"/>
  <c r="X241" i="8"/>
  <c r="T242" i="8"/>
  <c r="U242" i="8"/>
  <c r="V242" i="8"/>
  <c r="W242" i="8"/>
  <c r="X242" i="8"/>
  <c r="T243" i="8"/>
  <c r="U243" i="8"/>
  <c r="V243" i="8"/>
  <c r="W243" i="8"/>
  <c r="X243" i="8"/>
  <c r="T244" i="8"/>
  <c r="U244" i="8"/>
  <c r="V244" i="8"/>
  <c r="W244" i="8"/>
  <c r="X244" i="8"/>
  <c r="T245" i="8"/>
  <c r="U245" i="8"/>
  <c r="V245" i="8"/>
  <c r="W245" i="8"/>
  <c r="X245" i="8"/>
  <c r="T246" i="8"/>
  <c r="U246" i="8"/>
  <c r="V246" i="8"/>
  <c r="W246" i="8"/>
  <c r="X246" i="8"/>
  <c r="T247" i="8"/>
  <c r="U247" i="8"/>
  <c r="V247" i="8"/>
  <c r="W247" i="8"/>
  <c r="X247" i="8"/>
  <c r="T248" i="8"/>
  <c r="U248" i="8"/>
  <c r="V248" i="8"/>
  <c r="W248" i="8"/>
  <c r="X248" i="8"/>
  <c r="T249" i="8"/>
  <c r="U249" i="8"/>
  <c r="V249" i="8"/>
  <c r="W249" i="8"/>
  <c r="X249" i="8"/>
  <c r="T250" i="8"/>
  <c r="U250" i="8"/>
  <c r="V250" i="8"/>
  <c r="W250" i="8"/>
  <c r="X250" i="8"/>
  <c r="T251" i="8"/>
  <c r="U251" i="8"/>
  <c r="V251" i="8"/>
  <c r="W251" i="8"/>
  <c r="X251" i="8"/>
  <c r="T252" i="8"/>
  <c r="U252" i="8"/>
  <c r="V252" i="8"/>
  <c r="W252" i="8"/>
  <c r="X252" i="8"/>
  <c r="T253" i="8"/>
  <c r="U253" i="8"/>
  <c r="V253" i="8"/>
  <c r="W253" i="8"/>
  <c r="X253" i="8"/>
  <c r="T254" i="8"/>
  <c r="U254" i="8"/>
  <c r="V254" i="8"/>
  <c r="W254" i="8"/>
  <c r="X254" i="8"/>
  <c r="T255" i="8"/>
  <c r="U255" i="8"/>
  <c r="V255" i="8"/>
  <c r="W255" i="8"/>
  <c r="X255" i="8"/>
  <c r="T256" i="8"/>
  <c r="U256" i="8"/>
  <c r="V256" i="8"/>
  <c r="W256" i="8"/>
  <c r="X256" i="8"/>
  <c r="T257" i="8"/>
  <c r="U257" i="8"/>
  <c r="V257" i="8"/>
  <c r="W257" i="8"/>
  <c r="X257" i="8"/>
  <c r="U6" i="8"/>
  <c r="V6" i="8"/>
  <c r="W6" i="8"/>
  <c r="X6" i="8"/>
  <c r="T6" i="8"/>
  <c r="R7" i="8"/>
  <c r="S7" i="8"/>
  <c r="R8" i="8"/>
  <c r="S8" i="8"/>
  <c r="R9" i="8"/>
  <c r="S9" i="8"/>
  <c r="R10" i="8"/>
  <c r="S10" i="8"/>
  <c r="R11" i="8"/>
  <c r="S11" i="8"/>
  <c r="R12" i="8"/>
  <c r="S12" i="8"/>
  <c r="R13" i="8"/>
  <c r="S13" i="8"/>
  <c r="R14" i="8"/>
  <c r="S14" i="8"/>
  <c r="R15" i="8"/>
  <c r="S15" i="8"/>
  <c r="R16" i="8"/>
  <c r="S16" i="8"/>
  <c r="R17" i="8"/>
  <c r="S17" i="8"/>
  <c r="R18" i="8"/>
  <c r="S18" i="8"/>
  <c r="R19" i="8"/>
  <c r="S19" i="8"/>
  <c r="R20" i="8"/>
  <c r="S20" i="8"/>
  <c r="R21" i="8"/>
  <c r="S21" i="8"/>
  <c r="R22" i="8"/>
  <c r="S22" i="8"/>
  <c r="R23" i="8"/>
  <c r="S23" i="8"/>
  <c r="R24" i="8"/>
  <c r="S24" i="8"/>
  <c r="R25" i="8"/>
  <c r="S25" i="8"/>
  <c r="R26" i="8"/>
  <c r="S26" i="8"/>
  <c r="R27" i="8"/>
  <c r="S27" i="8"/>
  <c r="R28" i="8"/>
  <c r="S28" i="8"/>
  <c r="R29" i="8"/>
  <c r="S29" i="8"/>
  <c r="R30" i="8"/>
  <c r="S30" i="8"/>
  <c r="R31" i="8"/>
  <c r="S31" i="8"/>
  <c r="R32" i="8"/>
  <c r="S32" i="8"/>
  <c r="R33" i="8"/>
  <c r="S33" i="8"/>
  <c r="R34" i="8"/>
  <c r="S34" i="8"/>
  <c r="R35" i="8"/>
  <c r="S35" i="8"/>
  <c r="R36" i="8"/>
  <c r="S36" i="8"/>
  <c r="R37" i="8"/>
  <c r="S37" i="8"/>
  <c r="R38" i="8"/>
  <c r="S38" i="8"/>
  <c r="R39" i="8"/>
  <c r="S39" i="8"/>
  <c r="R40" i="8"/>
  <c r="S40" i="8"/>
  <c r="R41" i="8"/>
  <c r="S41" i="8"/>
  <c r="R42" i="8"/>
  <c r="S42" i="8"/>
  <c r="R43" i="8"/>
  <c r="S43" i="8"/>
  <c r="R44" i="8"/>
  <c r="S44" i="8"/>
  <c r="R45" i="8"/>
  <c r="S45" i="8"/>
  <c r="R46" i="8"/>
  <c r="S46" i="8"/>
  <c r="R47" i="8"/>
  <c r="S47" i="8"/>
  <c r="R48" i="8"/>
  <c r="S48" i="8"/>
  <c r="R49" i="8"/>
  <c r="S49" i="8"/>
  <c r="R50" i="8"/>
  <c r="S50" i="8"/>
  <c r="R51" i="8"/>
  <c r="S51" i="8"/>
  <c r="R52" i="8"/>
  <c r="S52" i="8"/>
  <c r="R53" i="8"/>
  <c r="S53" i="8"/>
  <c r="R54" i="8"/>
  <c r="S54" i="8"/>
  <c r="R55" i="8"/>
  <c r="S55" i="8"/>
  <c r="R56" i="8"/>
  <c r="S56" i="8"/>
  <c r="R57" i="8"/>
  <c r="S57" i="8"/>
  <c r="R58" i="8"/>
  <c r="S58" i="8"/>
  <c r="R59" i="8"/>
  <c r="S59" i="8"/>
  <c r="R60" i="8"/>
  <c r="S60" i="8"/>
  <c r="R61" i="8"/>
  <c r="S61" i="8"/>
  <c r="R62" i="8"/>
  <c r="S62" i="8"/>
  <c r="R63" i="8"/>
  <c r="S63" i="8"/>
  <c r="R64" i="8"/>
  <c r="S64" i="8"/>
  <c r="R65" i="8"/>
  <c r="S65" i="8"/>
  <c r="R66" i="8"/>
  <c r="S66" i="8"/>
  <c r="R67" i="8"/>
  <c r="S67" i="8"/>
  <c r="R68" i="8"/>
  <c r="S68" i="8"/>
  <c r="R69" i="8"/>
  <c r="S69" i="8"/>
  <c r="R70" i="8"/>
  <c r="S70" i="8"/>
  <c r="R71" i="8"/>
  <c r="S71" i="8"/>
  <c r="R72" i="8"/>
  <c r="S72" i="8"/>
  <c r="R73" i="8"/>
  <c r="S73" i="8"/>
  <c r="R74" i="8"/>
  <c r="S74" i="8"/>
  <c r="R75" i="8"/>
  <c r="S75" i="8"/>
  <c r="R76" i="8"/>
  <c r="S76" i="8"/>
  <c r="R77" i="8"/>
  <c r="S77" i="8"/>
  <c r="R78" i="8"/>
  <c r="S78" i="8"/>
  <c r="R79" i="8"/>
  <c r="S79" i="8"/>
  <c r="R80" i="8"/>
  <c r="S80" i="8"/>
  <c r="R81" i="8"/>
  <c r="S81" i="8"/>
  <c r="R82" i="8"/>
  <c r="S82" i="8"/>
  <c r="R83" i="8"/>
  <c r="S83" i="8"/>
  <c r="R84" i="8"/>
  <c r="S84" i="8"/>
  <c r="R85" i="8"/>
  <c r="S85" i="8"/>
  <c r="R86" i="8"/>
  <c r="S86" i="8"/>
  <c r="R87" i="8"/>
  <c r="S87" i="8"/>
  <c r="R88" i="8"/>
  <c r="S88" i="8"/>
  <c r="R89" i="8"/>
  <c r="S89" i="8"/>
  <c r="R90" i="8"/>
  <c r="S90" i="8"/>
  <c r="R91" i="8"/>
  <c r="S91" i="8"/>
  <c r="R92" i="8"/>
  <c r="S92" i="8"/>
  <c r="R93" i="8"/>
  <c r="S93" i="8"/>
  <c r="R94" i="8"/>
  <c r="S94" i="8"/>
  <c r="R95" i="8"/>
  <c r="S95" i="8"/>
  <c r="R96" i="8"/>
  <c r="S96" i="8"/>
  <c r="R97" i="8"/>
  <c r="S97" i="8"/>
  <c r="R98" i="8"/>
  <c r="S98" i="8"/>
  <c r="R99" i="8"/>
  <c r="S99" i="8"/>
  <c r="R100" i="8"/>
  <c r="S100" i="8"/>
  <c r="R101" i="8"/>
  <c r="S101" i="8"/>
  <c r="R102" i="8"/>
  <c r="S102" i="8"/>
  <c r="R103" i="8"/>
  <c r="S103" i="8"/>
  <c r="R104" i="8"/>
  <c r="S104" i="8"/>
  <c r="R105" i="8"/>
  <c r="S105" i="8"/>
  <c r="R106" i="8"/>
  <c r="S106" i="8"/>
  <c r="R107" i="8"/>
  <c r="S107" i="8"/>
  <c r="R108" i="8"/>
  <c r="S108" i="8"/>
  <c r="R109" i="8"/>
  <c r="S109" i="8"/>
  <c r="R110" i="8"/>
  <c r="S110" i="8"/>
  <c r="R111" i="8"/>
  <c r="S111" i="8"/>
  <c r="R112" i="8"/>
  <c r="S112" i="8"/>
  <c r="R113" i="8"/>
  <c r="S113" i="8"/>
  <c r="R114" i="8"/>
  <c r="S114" i="8"/>
  <c r="R115" i="8"/>
  <c r="S115" i="8"/>
  <c r="R116" i="8"/>
  <c r="S116" i="8"/>
  <c r="R117" i="8"/>
  <c r="S117" i="8"/>
  <c r="R118" i="8"/>
  <c r="S118" i="8"/>
  <c r="R119" i="8"/>
  <c r="S119" i="8"/>
  <c r="R120" i="8"/>
  <c r="S120" i="8"/>
  <c r="R121" i="8"/>
  <c r="S121" i="8"/>
  <c r="R122" i="8"/>
  <c r="S122" i="8"/>
  <c r="R123" i="8"/>
  <c r="S123" i="8"/>
  <c r="R124" i="8"/>
  <c r="S124" i="8"/>
  <c r="R125" i="8"/>
  <c r="S125" i="8"/>
  <c r="R126" i="8"/>
  <c r="S126" i="8"/>
  <c r="R127" i="8"/>
  <c r="S127" i="8"/>
  <c r="R128" i="8"/>
  <c r="S128" i="8"/>
  <c r="R129" i="8"/>
  <c r="S129" i="8"/>
  <c r="R130" i="8"/>
  <c r="S130" i="8"/>
  <c r="R131" i="8"/>
  <c r="S131" i="8"/>
  <c r="R132" i="8"/>
  <c r="S132" i="8"/>
  <c r="R133" i="8"/>
  <c r="S133" i="8"/>
  <c r="R134" i="8"/>
  <c r="S134" i="8"/>
  <c r="R135" i="8"/>
  <c r="S135" i="8"/>
  <c r="R136" i="8"/>
  <c r="S136" i="8"/>
  <c r="R137" i="8"/>
  <c r="S137" i="8"/>
  <c r="R138" i="8"/>
  <c r="S138" i="8"/>
  <c r="R139" i="8"/>
  <c r="S139" i="8"/>
  <c r="R140" i="8"/>
  <c r="S140" i="8"/>
  <c r="R141" i="8"/>
  <c r="S141" i="8"/>
  <c r="R142" i="8"/>
  <c r="S142" i="8"/>
  <c r="R143" i="8"/>
  <c r="S143" i="8"/>
  <c r="R144" i="8"/>
  <c r="S144" i="8"/>
  <c r="R145" i="8"/>
  <c r="S145" i="8"/>
  <c r="R146" i="8"/>
  <c r="S146" i="8"/>
  <c r="R147" i="8"/>
  <c r="S147" i="8"/>
  <c r="R148" i="8"/>
  <c r="S148" i="8"/>
  <c r="R149" i="8"/>
  <c r="S149" i="8"/>
  <c r="R150" i="8"/>
  <c r="S150" i="8"/>
  <c r="R151" i="8"/>
  <c r="S151" i="8"/>
  <c r="R152" i="8"/>
  <c r="S152" i="8"/>
  <c r="R153" i="8"/>
  <c r="S153" i="8"/>
  <c r="R154" i="8"/>
  <c r="S154" i="8"/>
  <c r="R155" i="8"/>
  <c r="S155" i="8"/>
  <c r="R156" i="8"/>
  <c r="S156" i="8"/>
  <c r="R157" i="8"/>
  <c r="S157" i="8"/>
  <c r="R158" i="8"/>
  <c r="S158" i="8"/>
  <c r="R159" i="8"/>
  <c r="S159" i="8"/>
  <c r="R160" i="8"/>
  <c r="S160" i="8"/>
  <c r="R161" i="8"/>
  <c r="S161" i="8"/>
  <c r="R162" i="8"/>
  <c r="S162" i="8"/>
  <c r="R163" i="8"/>
  <c r="S163" i="8"/>
  <c r="R164" i="8"/>
  <c r="S164" i="8"/>
  <c r="R165" i="8"/>
  <c r="S165" i="8"/>
  <c r="R166" i="8"/>
  <c r="S166" i="8"/>
  <c r="R167" i="8"/>
  <c r="S167" i="8"/>
  <c r="R168" i="8"/>
  <c r="S168" i="8"/>
  <c r="R169" i="8"/>
  <c r="S169" i="8"/>
  <c r="R170" i="8"/>
  <c r="S170" i="8"/>
  <c r="R171" i="8"/>
  <c r="S171" i="8"/>
  <c r="R172" i="8"/>
  <c r="S172" i="8"/>
  <c r="R173" i="8"/>
  <c r="S173" i="8"/>
  <c r="R174" i="8"/>
  <c r="S174" i="8"/>
  <c r="R175" i="8"/>
  <c r="S175" i="8"/>
  <c r="R176" i="8"/>
  <c r="S176" i="8"/>
  <c r="R177" i="8"/>
  <c r="S177" i="8"/>
  <c r="R178" i="8"/>
  <c r="S178" i="8"/>
  <c r="R179" i="8"/>
  <c r="S179" i="8"/>
  <c r="R180" i="8"/>
  <c r="S180" i="8"/>
  <c r="R181" i="8"/>
  <c r="S181" i="8"/>
  <c r="R182" i="8"/>
  <c r="S182" i="8"/>
  <c r="R183" i="8"/>
  <c r="S183" i="8"/>
  <c r="R184" i="8"/>
  <c r="S184" i="8"/>
  <c r="R185" i="8"/>
  <c r="S185" i="8"/>
  <c r="R186" i="8"/>
  <c r="S186" i="8"/>
  <c r="R187" i="8"/>
  <c r="S187" i="8"/>
  <c r="R188" i="8"/>
  <c r="S188" i="8"/>
  <c r="R189" i="8"/>
  <c r="S189" i="8"/>
  <c r="R190" i="8"/>
  <c r="S190" i="8"/>
  <c r="R191" i="8"/>
  <c r="S191" i="8"/>
  <c r="R192" i="8"/>
  <c r="S192" i="8"/>
  <c r="R193" i="8"/>
  <c r="S193" i="8"/>
  <c r="R194" i="8"/>
  <c r="S194" i="8"/>
  <c r="R195" i="8"/>
  <c r="S195" i="8"/>
  <c r="R196" i="8"/>
  <c r="S196" i="8"/>
  <c r="R197" i="8"/>
  <c r="S197" i="8"/>
  <c r="R198" i="8"/>
  <c r="S198" i="8"/>
  <c r="R199" i="8"/>
  <c r="S199" i="8"/>
  <c r="R200" i="8"/>
  <c r="S200" i="8"/>
  <c r="R201" i="8"/>
  <c r="S201" i="8"/>
  <c r="R202" i="8"/>
  <c r="S202" i="8"/>
  <c r="R203" i="8"/>
  <c r="S203" i="8"/>
  <c r="R204" i="8"/>
  <c r="S204" i="8"/>
  <c r="R205" i="8"/>
  <c r="S205" i="8"/>
  <c r="R206" i="8"/>
  <c r="S206" i="8"/>
  <c r="R207" i="8"/>
  <c r="S207" i="8"/>
  <c r="R208" i="8"/>
  <c r="S208" i="8"/>
  <c r="R209" i="8"/>
  <c r="S209" i="8"/>
  <c r="R210" i="8"/>
  <c r="S210" i="8"/>
  <c r="R211" i="8"/>
  <c r="S211" i="8"/>
  <c r="R212" i="8"/>
  <c r="S212" i="8"/>
  <c r="R213" i="8"/>
  <c r="S213" i="8"/>
  <c r="R214" i="8"/>
  <c r="S214" i="8"/>
  <c r="R215" i="8"/>
  <c r="S215" i="8"/>
  <c r="R216" i="8"/>
  <c r="S216" i="8"/>
  <c r="R217" i="8"/>
  <c r="S217" i="8"/>
  <c r="R218" i="8"/>
  <c r="S218" i="8"/>
  <c r="R219" i="8"/>
  <c r="S219" i="8"/>
  <c r="R220" i="8"/>
  <c r="S220" i="8"/>
  <c r="R221" i="8"/>
  <c r="S221" i="8"/>
  <c r="R222" i="8"/>
  <c r="S222" i="8"/>
  <c r="R223" i="8"/>
  <c r="S223" i="8"/>
  <c r="R224" i="8"/>
  <c r="S224" i="8"/>
  <c r="R225" i="8"/>
  <c r="S225" i="8"/>
  <c r="R226" i="8"/>
  <c r="S226" i="8"/>
  <c r="R227" i="8"/>
  <c r="S227" i="8"/>
  <c r="R228" i="8"/>
  <c r="S228" i="8"/>
  <c r="R229" i="8"/>
  <c r="S229" i="8"/>
  <c r="R230" i="8"/>
  <c r="S230" i="8"/>
  <c r="R231" i="8"/>
  <c r="S231" i="8"/>
  <c r="R232" i="8"/>
  <c r="S232" i="8"/>
  <c r="R233" i="8"/>
  <c r="S233" i="8"/>
  <c r="R234" i="8"/>
  <c r="S234" i="8"/>
  <c r="R235" i="8"/>
  <c r="S235" i="8"/>
  <c r="R236" i="8"/>
  <c r="S236" i="8"/>
  <c r="R237" i="8"/>
  <c r="S237" i="8"/>
  <c r="R238" i="8"/>
  <c r="S238" i="8"/>
  <c r="R239" i="8"/>
  <c r="S239" i="8"/>
  <c r="R240" i="8"/>
  <c r="S240" i="8"/>
  <c r="R241" i="8"/>
  <c r="S241" i="8"/>
  <c r="R242" i="8"/>
  <c r="S242" i="8"/>
  <c r="R243" i="8"/>
  <c r="S243" i="8"/>
  <c r="R244" i="8"/>
  <c r="S244" i="8"/>
  <c r="R245" i="8"/>
  <c r="S245" i="8"/>
  <c r="R246" i="8"/>
  <c r="S246" i="8"/>
  <c r="R247" i="8"/>
  <c r="S247" i="8"/>
  <c r="R248" i="8"/>
  <c r="S248" i="8"/>
  <c r="R249" i="8"/>
  <c r="S249" i="8"/>
  <c r="R250" i="8"/>
  <c r="S250" i="8"/>
  <c r="R251" i="8"/>
  <c r="S251" i="8"/>
  <c r="R252" i="8"/>
  <c r="S252" i="8"/>
  <c r="R253" i="8"/>
  <c r="S253" i="8"/>
  <c r="R254" i="8"/>
  <c r="S254" i="8"/>
  <c r="R255" i="8"/>
  <c r="S255" i="8"/>
  <c r="R256" i="8"/>
  <c r="S256" i="8"/>
  <c r="R257" i="8"/>
  <c r="S257" i="8"/>
  <c r="S6" i="8"/>
  <c r="R6" i="8"/>
  <c r="M7" i="8"/>
  <c r="N7" i="8"/>
  <c r="O7" i="8"/>
  <c r="P7" i="8"/>
  <c r="Q7" i="8"/>
  <c r="M8" i="8"/>
  <c r="N8" i="8"/>
  <c r="O8" i="8"/>
  <c r="P8" i="8"/>
  <c r="Q8" i="8"/>
  <c r="M9" i="8"/>
  <c r="N9" i="8"/>
  <c r="O9" i="8"/>
  <c r="P9" i="8"/>
  <c r="Q9" i="8"/>
  <c r="M10" i="8"/>
  <c r="N10" i="8"/>
  <c r="O10" i="8"/>
  <c r="P10" i="8"/>
  <c r="Q10" i="8"/>
  <c r="M11" i="8"/>
  <c r="N11" i="8"/>
  <c r="O11" i="8"/>
  <c r="P11" i="8"/>
  <c r="Q11" i="8"/>
  <c r="M12" i="8"/>
  <c r="N12" i="8"/>
  <c r="O12" i="8"/>
  <c r="P12" i="8"/>
  <c r="Q12" i="8"/>
  <c r="M13" i="8"/>
  <c r="N13" i="8"/>
  <c r="O13" i="8"/>
  <c r="P13" i="8"/>
  <c r="Q13" i="8"/>
  <c r="M14" i="8"/>
  <c r="N14" i="8"/>
  <c r="O14" i="8"/>
  <c r="P14" i="8"/>
  <c r="Q14" i="8"/>
  <c r="M15" i="8"/>
  <c r="N15" i="8"/>
  <c r="O15" i="8"/>
  <c r="P15" i="8"/>
  <c r="Q15" i="8"/>
  <c r="M16" i="8"/>
  <c r="N16" i="8"/>
  <c r="O16" i="8"/>
  <c r="P16" i="8"/>
  <c r="Q16" i="8"/>
  <c r="M17" i="8"/>
  <c r="N17" i="8"/>
  <c r="O17" i="8"/>
  <c r="P17" i="8"/>
  <c r="Q17" i="8"/>
  <c r="M18" i="8"/>
  <c r="N18" i="8"/>
  <c r="O18" i="8"/>
  <c r="P18" i="8"/>
  <c r="Q18" i="8"/>
  <c r="M19" i="8"/>
  <c r="N19" i="8"/>
  <c r="O19" i="8"/>
  <c r="P19" i="8"/>
  <c r="Q19" i="8"/>
  <c r="M20" i="8"/>
  <c r="N20" i="8"/>
  <c r="O20" i="8"/>
  <c r="P20" i="8"/>
  <c r="Q20" i="8"/>
  <c r="M21" i="8"/>
  <c r="N21" i="8"/>
  <c r="O21" i="8"/>
  <c r="P21" i="8"/>
  <c r="Q21" i="8"/>
  <c r="M22" i="8"/>
  <c r="N22" i="8"/>
  <c r="O22" i="8"/>
  <c r="P22" i="8"/>
  <c r="Q22" i="8"/>
  <c r="M23" i="8"/>
  <c r="N23" i="8"/>
  <c r="O23" i="8"/>
  <c r="P23" i="8"/>
  <c r="Q23" i="8"/>
  <c r="M24" i="8"/>
  <c r="N24" i="8"/>
  <c r="O24" i="8"/>
  <c r="P24" i="8"/>
  <c r="Q24" i="8"/>
  <c r="M25" i="8"/>
  <c r="N25" i="8"/>
  <c r="O25" i="8"/>
  <c r="P25" i="8"/>
  <c r="Q25" i="8"/>
  <c r="M26" i="8"/>
  <c r="N26" i="8"/>
  <c r="O26" i="8"/>
  <c r="P26" i="8"/>
  <c r="Q26" i="8"/>
  <c r="M27" i="8"/>
  <c r="N27" i="8"/>
  <c r="O27" i="8"/>
  <c r="P27" i="8"/>
  <c r="Q27" i="8"/>
  <c r="M28" i="8"/>
  <c r="N28" i="8"/>
  <c r="O28" i="8"/>
  <c r="P28" i="8"/>
  <c r="Q28" i="8"/>
  <c r="M29" i="8"/>
  <c r="N29" i="8"/>
  <c r="O29" i="8"/>
  <c r="P29" i="8"/>
  <c r="Q29" i="8"/>
  <c r="M30" i="8"/>
  <c r="N30" i="8"/>
  <c r="O30" i="8"/>
  <c r="P30" i="8"/>
  <c r="Q30" i="8"/>
  <c r="M31" i="8"/>
  <c r="N31" i="8"/>
  <c r="O31" i="8"/>
  <c r="P31" i="8"/>
  <c r="Q31" i="8"/>
  <c r="M32" i="8"/>
  <c r="N32" i="8"/>
  <c r="O32" i="8"/>
  <c r="P32" i="8"/>
  <c r="Q32" i="8"/>
  <c r="M33" i="8"/>
  <c r="N33" i="8"/>
  <c r="O33" i="8"/>
  <c r="P33" i="8"/>
  <c r="Q33" i="8"/>
  <c r="M34" i="8"/>
  <c r="N34" i="8"/>
  <c r="O34" i="8"/>
  <c r="P34" i="8"/>
  <c r="Q34" i="8"/>
  <c r="M35" i="8"/>
  <c r="N35" i="8"/>
  <c r="O35" i="8"/>
  <c r="P35" i="8"/>
  <c r="Q35" i="8"/>
  <c r="M36" i="8"/>
  <c r="N36" i="8"/>
  <c r="O36" i="8"/>
  <c r="P36" i="8"/>
  <c r="Q36" i="8"/>
  <c r="M37" i="8"/>
  <c r="N37" i="8"/>
  <c r="O37" i="8"/>
  <c r="P37" i="8"/>
  <c r="Q37" i="8"/>
  <c r="M38" i="8"/>
  <c r="N38" i="8"/>
  <c r="O38" i="8"/>
  <c r="P38" i="8"/>
  <c r="Q38" i="8"/>
  <c r="M39" i="8"/>
  <c r="N39" i="8"/>
  <c r="O39" i="8"/>
  <c r="P39" i="8"/>
  <c r="Q39" i="8"/>
  <c r="M40" i="8"/>
  <c r="N40" i="8"/>
  <c r="O40" i="8"/>
  <c r="P40" i="8"/>
  <c r="Q40" i="8"/>
  <c r="M41" i="8"/>
  <c r="N41" i="8"/>
  <c r="O41" i="8"/>
  <c r="P41" i="8"/>
  <c r="Q41" i="8"/>
  <c r="M42" i="8"/>
  <c r="N42" i="8"/>
  <c r="O42" i="8"/>
  <c r="P42" i="8"/>
  <c r="Q42" i="8"/>
  <c r="M43" i="8"/>
  <c r="N43" i="8"/>
  <c r="O43" i="8"/>
  <c r="P43" i="8"/>
  <c r="Q43" i="8"/>
  <c r="M44" i="8"/>
  <c r="N44" i="8"/>
  <c r="O44" i="8"/>
  <c r="P44" i="8"/>
  <c r="Q44" i="8"/>
  <c r="M45" i="8"/>
  <c r="N45" i="8"/>
  <c r="O45" i="8"/>
  <c r="P45" i="8"/>
  <c r="Q45" i="8"/>
  <c r="M46" i="8"/>
  <c r="N46" i="8"/>
  <c r="O46" i="8"/>
  <c r="P46" i="8"/>
  <c r="Q46" i="8"/>
  <c r="M47" i="8"/>
  <c r="N47" i="8"/>
  <c r="O47" i="8"/>
  <c r="P47" i="8"/>
  <c r="Q47" i="8"/>
  <c r="M48" i="8"/>
  <c r="N48" i="8"/>
  <c r="O48" i="8"/>
  <c r="P48" i="8"/>
  <c r="Q48" i="8"/>
  <c r="M49" i="8"/>
  <c r="N49" i="8"/>
  <c r="O49" i="8"/>
  <c r="P49" i="8"/>
  <c r="Q49" i="8"/>
  <c r="M50" i="8"/>
  <c r="N50" i="8"/>
  <c r="O50" i="8"/>
  <c r="P50" i="8"/>
  <c r="Q50" i="8"/>
  <c r="M51" i="8"/>
  <c r="N51" i="8"/>
  <c r="O51" i="8"/>
  <c r="P51" i="8"/>
  <c r="Q51" i="8"/>
  <c r="M52" i="8"/>
  <c r="N52" i="8"/>
  <c r="O52" i="8"/>
  <c r="P52" i="8"/>
  <c r="Q52" i="8"/>
  <c r="M53" i="8"/>
  <c r="N53" i="8"/>
  <c r="O53" i="8"/>
  <c r="P53" i="8"/>
  <c r="Q53" i="8"/>
  <c r="M54" i="8"/>
  <c r="N54" i="8"/>
  <c r="O54" i="8"/>
  <c r="P54" i="8"/>
  <c r="Q54" i="8"/>
  <c r="M55" i="8"/>
  <c r="N55" i="8"/>
  <c r="O55" i="8"/>
  <c r="P55" i="8"/>
  <c r="Q55" i="8"/>
  <c r="M56" i="8"/>
  <c r="N56" i="8"/>
  <c r="O56" i="8"/>
  <c r="P56" i="8"/>
  <c r="Q56" i="8"/>
  <c r="M57" i="8"/>
  <c r="N57" i="8"/>
  <c r="O57" i="8"/>
  <c r="P57" i="8"/>
  <c r="Q57" i="8"/>
  <c r="M58" i="8"/>
  <c r="N58" i="8"/>
  <c r="O58" i="8"/>
  <c r="P58" i="8"/>
  <c r="Q58" i="8"/>
  <c r="M59" i="8"/>
  <c r="N59" i="8"/>
  <c r="O59" i="8"/>
  <c r="P59" i="8"/>
  <c r="Q59" i="8"/>
  <c r="M60" i="8"/>
  <c r="N60" i="8"/>
  <c r="O60" i="8"/>
  <c r="P60" i="8"/>
  <c r="Q60" i="8"/>
  <c r="M61" i="8"/>
  <c r="N61" i="8"/>
  <c r="O61" i="8"/>
  <c r="P61" i="8"/>
  <c r="Q61" i="8"/>
  <c r="M62" i="8"/>
  <c r="N62" i="8"/>
  <c r="O62" i="8"/>
  <c r="P62" i="8"/>
  <c r="Q62" i="8"/>
  <c r="M63" i="8"/>
  <c r="N63" i="8"/>
  <c r="O63" i="8"/>
  <c r="P63" i="8"/>
  <c r="Q63" i="8"/>
  <c r="M64" i="8"/>
  <c r="N64" i="8"/>
  <c r="O64" i="8"/>
  <c r="P64" i="8"/>
  <c r="Q64" i="8"/>
  <c r="M65" i="8"/>
  <c r="N65" i="8"/>
  <c r="O65" i="8"/>
  <c r="P65" i="8"/>
  <c r="Q65" i="8"/>
  <c r="M66" i="8"/>
  <c r="N66" i="8"/>
  <c r="O66" i="8"/>
  <c r="P66" i="8"/>
  <c r="Q66" i="8"/>
  <c r="M67" i="8"/>
  <c r="N67" i="8"/>
  <c r="O67" i="8"/>
  <c r="P67" i="8"/>
  <c r="Q67" i="8"/>
  <c r="M68" i="8"/>
  <c r="N68" i="8"/>
  <c r="O68" i="8"/>
  <c r="P68" i="8"/>
  <c r="Q68" i="8"/>
  <c r="M69" i="8"/>
  <c r="N69" i="8"/>
  <c r="O69" i="8"/>
  <c r="P69" i="8"/>
  <c r="Q69" i="8"/>
  <c r="M70" i="8"/>
  <c r="N70" i="8"/>
  <c r="O70" i="8"/>
  <c r="P70" i="8"/>
  <c r="Q70" i="8"/>
  <c r="M71" i="8"/>
  <c r="N71" i="8"/>
  <c r="O71" i="8"/>
  <c r="P71" i="8"/>
  <c r="Q71" i="8"/>
  <c r="M72" i="8"/>
  <c r="N72" i="8"/>
  <c r="O72" i="8"/>
  <c r="P72" i="8"/>
  <c r="Q72" i="8"/>
  <c r="M73" i="8"/>
  <c r="N73" i="8"/>
  <c r="O73" i="8"/>
  <c r="P73" i="8"/>
  <c r="Q73" i="8"/>
  <c r="M74" i="8"/>
  <c r="N74" i="8"/>
  <c r="O74" i="8"/>
  <c r="P74" i="8"/>
  <c r="Q74" i="8"/>
  <c r="M75" i="8"/>
  <c r="N75" i="8"/>
  <c r="O75" i="8"/>
  <c r="P75" i="8"/>
  <c r="Q75" i="8"/>
  <c r="M76" i="8"/>
  <c r="N76" i="8"/>
  <c r="O76" i="8"/>
  <c r="P76" i="8"/>
  <c r="Q76" i="8"/>
  <c r="M77" i="8"/>
  <c r="N77" i="8"/>
  <c r="O77" i="8"/>
  <c r="P77" i="8"/>
  <c r="Q77" i="8"/>
  <c r="M78" i="8"/>
  <c r="N78" i="8"/>
  <c r="O78" i="8"/>
  <c r="P78" i="8"/>
  <c r="Q78" i="8"/>
  <c r="M79" i="8"/>
  <c r="N79" i="8"/>
  <c r="O79" i="8"/>
  <c r="P79" i="8"/>
  <c r="Q79" i="8"/>
  <c r="M80" i="8"/>
  <c r="N80" i="8"/>
  <c r="O80" i="8"/>
  <c r="P80" i="8"/>
  <c r="Q80" i="8"/>
  <c r="M81" i="8"/>
  <c r="N81" i="8"/>
  <c r="O81" i="8"/>
  <c r="P81" i="8"/>
  <c r="Q81" i="8"/>
  <c r="M82" i="8"/>
  <c r="N82" i="8"/>
  <c r="O82" i="8"/>
  <c r="P82" i="8"/>
  <c r="Q82" i="8"/>
  <c r="M83" i="8"/>
  <c r="N83" i="8"/>
  <c r="O83" i="8"/>
  <c r="P83" i="8"/>
  <c r="Q83" i="8"/>
  <c r="M84" i="8"/>
  <c r="N84" i="8"/>
  <c r="O84" i="8"/>
  <c r="P84" i="8"/>
  <c r="Q84" i="8"/>
  <c r="M85" i="8"/>
  <c r="N85" i="8"/>
  <c r="O85" i="8"/>
  <c r="P85" i="8"/>
  <c r="Q85" i="8"/>
  <c r="M86" i="8"/>
  <c r="N86" i="8"/>
  <c r="O86" i="8"/>
  <c r="P86" i="8"/>
  <c r="Q86" i="8"/>
  <c r="M87" i="8"/>
  <c r="N87" i="8"/>
  <c r="O87" i="8"/>
  <c r="P87" i="8"/>
  <c r="Q87" i="8"/>
  <c r="M88" i="8"/>
  <c r="N88" i="8"/>
  <c r="O88" i="8"/>
  <c r="P88" i="8"/>
  <c r="Q88" i="8"/>
  <c r="M89" i="8"/>
  <c r="N89" i="8"/>
  <c r="O89" i="8"/>
  <c r="P89" i="8"/>
  <c r="Q89" i="8"/>
  <c r="M90" i="8"/>
  <c r="N90" i="8"/>
  <c r="O90" i="8"/>
  <c r="P90" i="8"/>
  <c r="Q90" i="8"/>
  <c r="M91" i="8"/>
  <c r="N91" i="8"/>
  <c r="O91" i="8"/>
  <c r="P91" i="8"/>
  <c r="Q91" i="8"/>
  <c r="M92" i="8"/>
  <c r="N92" i="8"/>
  <c r="O92" i="8"/>
  <c r="P92" i="8"/>
  <c r="Q92" i="8"/>
  <c r="M93" i="8"/>
  <c r="N93" i="8"/>
  <c r="O93" i="8"/>
  <c r="P93" i="8"/>
  <c r="Q93" i="8"/>
  <c r="M94" i="8"/>
  <c r="N94" i="8"/>
  <c r="O94" i="8"/>
  <c r="P94" i="8"/>
  <c r="Q94" i="8"/>
  <c r="M95" i="8"/>
  <c r="N95" i="8"/>
  <c r="O95" i="8"/>
  <c r="P95" i="8"/>
  <c r="Q95" i="8"/>
  <c r="M96" i="8"/>
  <c r="N96" i="8"/>
  <c r="O96" i="8"/>
  <c r="P96" i="8"/>
  <c r="Q96" i="8"/>
  <c r="M97" i="8"/>
  <c r="N97" i="8"/>
  <c r="O97" i="8"/>
  <c r="P97" i="8"/>
  <c r="Q97" i="8"/>
  <c r="M98" i="8"/>
  <c r="N98" i="8"/>
  <c r="O98" i="8"/>
  <c r="P98" i="8"/>
  <c r="Q98" i="8"/>
  <c r="M99" i="8"/>
  <c r="N99" i="8"/>
  <c r="O99" i="8"/>
  <c r="P99" i="8"/>
  <c r="Q99" i="8"/>
  <c r="M100" i="8"/>
  <c r="N100" i="8"/>
  <c r="O100" i="8"/>
  <c r="P100" i="8"/>
  <c r="Q100" i="8"/>
  <c r="M101" i="8"/>
  <c r="N101" i="8"/>
  <c r="O101" i="8"/>
  <c r="P101" i="8"/>
  <c r="Q101" i="8"/>
  <c r="M102" i="8"/>
  <c r="N102" i="8"/>
  <c r="O102" i="8"/>
  <c r="P102" i="8"/>
  <c r="Q102" i="8"/>
  <c r="M103" i="8"/>
  <c r="N103" i="8"/>
  <c r="O103" i="8"/>
  <c r="P103" i="8"/>
  <c r="Q103" i="8"/>
  <c r="M104" i="8"/>
  <c r="N104" i="8"/>
  <c r="O104" i="8"/>
  <c r="P104" i="8"/>
  <c r="Q104" i="8"/>
  <c r="M105" i="8"/>
  <c r="N105" i="8"/>
  <c r="O105" i="8"/>
  <c r="P105" i="8"/>
  <c r="Q105" i="8"/>
  <c r="M106" i="8"/>
  <c r="N106" i="8"/>
  <c r="O106" i="8"/>
  <c r="P106" i="8"/>
  <c r="Q106" i="8"/>
  <c r="M107" i="8"/>
  <c r="N107" i="8"/>
  <c r="O107" i="8"/>
  <c r="P107" i="8"/>
  <c r="Q107" i="8"/>
  <c r="M108" i="8"/>
  <c r="N108" i="8"/>
  <c r="O108" i="8"/>
  <c r="P108" i="8"/>
  <c r="Q108" i="8"/>
  <c r="M109" i="8"/>
  <c r="N109" i="8"/>
  <c r="O109" i="8"/>
  <c r="P109" i="8"/>
  <c r="Q109" i="8"/>
  <c r="M110" i="8"/>
  <c r="N110" i="8"/>
  <c r="O110" i="8"/>
  <c r="P110" i="8"/>
  <c r="Q110" i="8"/>
  <c r="M111" i="8"/>
  <c r="N111" i="8"/>
  <c r="O111" i="8"/>
  <c r="P111" i="8"/>
  <c r="Q111" i="8"/>
  <c r="M112" i="8"/>
  <c r="N112" i="8"/>
  <c r="O112" i="8"/>
  <c r="P112" i="8"/>
  <c r="Q112" i="8"/>
  <c r="M113" i="8"/>
  <c r="N113" i="8"/>
  <c r="O113" i="8"/>
  <c r="P113" i="8"/>
  <c r="Q113" i="8"/>
  <c r="M114" i="8"/>
  <c r="N114" i="8"/>
  <c r="O114" i="8"/>
  <c r="P114" i="8"/>
  <c r="Q114" i="8"/>
  <c r="M115" i="8"/>
  <c r="N115" i="8"/>
  <c r="O115" i="8"/>
  <c r="P115" i="8"/>
  <c r="Q115" i="8"/>
  <c r="M116" i="8"/>
  <c r="N116" i="8"/>
  <c r="O116" i="8"/>
  <c r="P116" i="8"/>
  <c r="Q116" i="8"/>
  <c r="M117" i="8"/>
  <c r="N117" i="8"/>
  <c r="O117" i="8"/>
  <c r="P117" i="8"/>
  <c r="Q117" i="8"/>
  <c r="M118" i="8"/>
  <c r="N118" i="8"/>
  <c r="O118" i="8"/>
  <c r="P118" i="8"/>
  <c r="Q118" i="8"/>
  <c r="M119" i="8"/>
  <c r="N119" i="8"/>
  <c r="O119" i="8"/>
  <c r="P119" i="8"/>
  <c r="Q119" i="8"/>
  <c r="M120" i="8"/>
  <c r="N120" i="8"/>
  <c r="O120" i="8"/>
  <c r="P120" i="8"/>
  <c r="Q120" i="8"/>
  <c r="M121" i="8"/>
  <c r="N121" i="8"/>
  <c r="O121" i="8"/>
  <c r="P121" i="8"/>
  <c r="Q121" i="8"/>
  <c r="M122" i="8"/>
  <c r="N122" i="8"/>
  <c r="O122" i="8"/>
  <c r="P122" i="8"/>
  <c r="Q122" i="8"/>
  <c r="M123" i="8"/>
  <c r="N123" i="8"/>
  <c r="O123" i="8"/>
  <c r="P123" i="8"/>
  <c r="Q123" i="8"/>
  <c r="M124" i="8"/>
  <c r="N124" i="8"/>
  <c r="O124" i="8"/>
  <c r="P124" i="8"/>
  <c r="Q124" i="8"/>
  <c r="M125" i="8"/>
  <c r="N125" i="8"/>
  <c r="O125" i="8"/>
  <c r="P125" i="8"/>
  <c r="Q125" i="8"/>
  <c r="M126" i="8"/>
  <c r="N126" i="8"/>
  <c r="O126" i="8"/>
  <c r="P126" i="8"/>
  <c r="Q126" i="8"/>
  <c r="M127" i="8"/>
  <c r="N127" i="8"/>
  <c r="O127" i="8"/>
  <c r="P127" i="8"/>
  <c r="Q127" i="8"/>
  <c r="M128" i="8"/>
  <c r="N128" i="8"/>
  <c r="O128" i="8"/>
  <c r="P128" i="8"/>
  <c r="Q128" i="8"/>
  <c r="M129" i="8"/>
  <c r="N129" i="8"/>
  <c r="O129" i="8"/>
  <c r="P129" i="8"/>
  <c r="Q129" i="8"/>
  <c r="M130" i="8"/>
  <c r="N130" i="8"/>
  <c r="O130" i="8"/>
  <c r="P130" i="8"/>
  <c r="Q130" i="8"/>
  <c r="M131" i="8"/>
  <c r="N131" i="8"/>
  <c r="O131" i="8"/>
  <c r="P131" i="8"/>
  <c r="Q131" i="8"/>
  <c r="M132" i="8"/>
  <c r="N132" i="8"/>
  <c r="O132" i="8"/>
  <c r="P132" i="8"/>
  <c r="Q132" i="8"/>
  <c r="M133" i="8"/>
  <c r="N133" i="8"/>
  <c r="O133" i="8"/>
  <c r="P133" i="8"/>
  <c r="Q133" i="8"/>
  <c r="M134" i="8"/>
  <c r="N134" i="8"/>
  <c r="O134" i="8"/>
  <c r="P134" i="8"/>
  <c r="Q134" i="8"/>
  <c r="M135" i="8"/>
  <c r="N135" i="8"/>
  <c r="O135" i="8"/>
  <c r="P135" i="8"/>
  <c r="Q135" i="8"/>
  <c r="M136" i="8"/>
  <c r="N136" i="8"/>
  <c r="O136" i="8"/>
  <c r="P136" i="8"/>
  <c r="Q136" i="8"/>
  <c r="M137" i="8"/>
  <c r="N137" i="8"/>
  <c r="O137" i="8"/>
  <c r="P137" i="8"/>
  <c r="Q137" i="8"/>
  <c r="M138" i="8"/>
  <c r="N138" i="8"/>
  <c r="O138" i="8"/>
  <c r="P138" i="8"/>
  <c r="Q138" i="8"/>
  <c r="M139" i="8"/>
  <c r="N139" i="8"/>
  <c r="O139" i="8"/>
  <c r="P139" i="8"/>
  <c r="Q139" i="8"/>
  <c r="M140" i="8"/>
  <c r="N140" i="8"/>
  <c r="O140" i="8"/>
  <c r="P140" i="8"/>
  <c r="Q140" i="8"/>
  <c r="M141" i="8"/>
  <c r="N141" i="8"/>
  <c r="O141" i="8"/>
  <c r="P141" i="8"/>
  <c r="Q141" i="8"/>
  <c r="M142" i="8"/>
  <c r="N142" i="8"/>
  <c r="O142" i="8"/>
  <c r="P142" i="8"/>
  <c r="Q142" i="8"/>
  <c r="M143" i="8"/>
  <c r="N143" i="8"/>
  <c r="O143" i="8"/>
  <c r="P143" i="8"/>
  <c r="Q143" i="8"/>
  <c r="M144" i="8"/>
  <c r="N144" i="8"/>
  <c r="O144" i="8"/>
  <c r="P144" i="8"/>
  <c r="Q144" i="8"/>
  <c r="M145" i="8"/>
  <c r="N145" i="8"/>
  <c r="O145" i="8"/>
  <c r="P145" i="8"/>
  <c r="Q145" i="8"/>
  <c r="M146" i="8"/>
  <c r="N146" i="8"/>
  <c r="O146" i="8"/>
  <c r="P146" i="8"/>
  <c r="Q146" i="8"/>
  <c r="M147" i="8"/>
  <c r="N147" i="8"/>
  <c r="O147" i="8"/>
  <c r="P147" i="8"/>
  <c r="Q147" i="8"/>
  <c r="M148" i="8"/>
  <c r="N148" i="8"/>
  <c r="O148" i="8"/>
  <c r="P148" i="8"/>
  <c r="Q148" i="8"/>
  <c r="M149" i="8"/>
  <c r="N149" i="8"/>
  <c r="O149" i="8"/>
  <c r="P149" i="8"/>
  <c r="Q149" i="8"/>
  <c r="M150" i="8"/>
  <c r="N150" i="8"/>
  <c r="O150" i="8"/>
  <c r="P150" i="8"/>
  <c r="Q150" i="8"/>
  <c r="M151" i="8"/>
  <c r="N151" i="8"/>
  <c r="O151" i="8"/>
  <c r="P151" i="8"/>
  <c r="Q151" i="8"/>
  <c r="M152" i="8"/>
  <c r="N152" i="8"/>
  <c r="O152" i="8"/>
  <c r="P152" i="8"/>
  <c r="Q152" i="8"/>
  <c r="M153" i="8"/>
  <c r="N153" i="8"/>
  <c r="O153" i="8"/>
  <c r="P153" i="8"/>
  <c r="Q153" i="8"/>
  <c r="M154" i="8"/>
  <c r="N154" i="8"/>
  <c r="O154" i="8"/>
  <c r="P154" i="8"/>
  <c r="Q154" i="8"/>
  <c r="M155" i="8"/>
  <c r="N155" i="8"/>
  <c r="O155" i="8"/>
  <c r="P155" i="8"/>
  <c r="Q155" i="8"/>
  <c r="M156" i="8"/>
  <c r="N156" i="8"/>
  <c r="O156" i="8"/>
  <c r="P156" i="8"/>
  <c r="Q156" i="8"/>
  <c r="M157" i="8"/>
  <c r="N157" i="8"/>
  <c r="O157" i="8"/>
  <c r="P157" i="8"/>
  <c r="Q157" i="8"/>
  <c r="M158" i="8"/>
  <c r="N158" i="8"/>
  <c r="O158" i="8"/>
  <c r="P158" i="8"/>
  <c r="Q158" i="8"/>
  <c r="M159" i="8"/>
  <c r="N159" i="8"/>
  <c r="O159" i="8"/>
  <c r="P159" i="8"/>
  <c r="Q159" i="8"/>
  <c r="M160" i="8"/>
  <c r="N160" i="8"/>
  <c r="O160" i="8"/>
  <c r="P160" i="8"/>
  <c r="Q160" i="8"/>
  <c r="M161" i="8"/>
  <c r="N161" i="8"/>
  <c r="O161" i="8"/>
  <c r="P161" i="8"/>
  <c r="Q161" i="8"/>
  <c r="M162" i="8"/>
  <c r="N162" i="8"/>
  <c r="O162" i="8"/>
  <c r="P162" i="8"/>
  <c r="Q162" i="8"/>
  <c r="M163" i="8"/>
  <c r="N163" i="8"/>
  <c r="O163" i="8"/>
  <c r="P163" i="8"/>
  <c r="Q163" i="8"/>
  <c r="M164" i="8"/>
  <c r="N164" i="8"/>
  <c r="O164" i="8"/>
  <c r="P164" i="8"/>
  <c r="Q164" i="8"/>
  <c r="M165" i="8"/>
  <c r="N165" i="8"/>
  <c r="O165" i="8"/>
  <c r="P165" i="8"/>
  <c r="Q165" i="8"/>
  <c r="M166" i="8"/>
  <c r="N166" i="8"/>
  <c r="O166" i="8"/>
  <c r="P166" i="8"/>
  <c r="Q166" i="8"/>
  <c r="M167" i="8"/>
  <c r="N167" i="8"/>
  <c r="O167" i="8"/>
  <c r="P167" i="8"/>
  <c r="Q167" i="8"/>
  <c r="M168" i="8"/>
  <c r="N168" i="8"/>
  <c r="O168" i="8"/>
  <c r="P168" i="8"/>
  <c r="Q168" i="8"/>
  <c r="M169" i="8"/>
  <c r="N169" i="8"/>
  <c r="O169" i="8"/>
  <c r="P169" i="8"/>
  <c r="Q169" i="8"/>
  <c r="M170" i="8"/>
  <c r="N170" i="8"/>
  <c r="O170" i="8"/>
  <c r="P170" i="8"/>
  <c r="Q170" i="8"/>
  <c r="M171" i="8"/>
  <c r="N171" i="8"/>
  <c r="O171" i="8"/>
  <c r="P171" i="8"/>
  <c r="Q171" i="8"/>
  <c r="M172" i="8"/>
  <c r="N172" i="8"/>
  <c r="O172" i="8"/>
  <c r="P172" i="8"/>
  <c r="Q172" i="8"/>
  <c r="M173" i="8"/>
  <c r="N173" i="8"/>
  <c r="O173" i="8"/>
  <c r="P173" i="8"/>
  <c r="Q173" i="8"/>
  <c r="M174" i="8"/>
  <c r="N174" i="8"/>
  <c r="O174" i="8"/>
  <c r="P174" i="8"/>
  <c r="Q174" i="8"/>
  <c r="M175" i="8"/>
  <c r="N175" i="8"/>
  <c r="O175" i="8"/>
  <c r="P175" i="8"/>
  <c r="Q175" i="8"/>
  <c r="M176" i="8"/>
  <c r="N176" i="8"/>
  <c r="O176" i="8"/>
  <c r="P176" i="8"/>
  <c r="Q176" i="8"/>
  <c r="M177" i="8"/>
  <c r="N177" i="8"/>
  <c r="O177" i="8"/>
  <c r="P177" i="8"/>
  <c r="Q177" i="8"/>
  <c r="M178" i="8"/>
  <c r="N178" i="8"/>
  <c r="O178" i="8"/>
  <c r="P178" i="8"/>
  <c r="Q178" i="8"/>
  <c r="M179" i="8"/>
  <c r="N179" i="8"/>
  <c r="O179" i="8"/>
  <c r="P179" i="8"/>
  <c r="Q179" i="8"/>
  <c r="M180" i="8"/>
  <c r="N180" i="8"/>
  <c r="O180" i="8"/>
  <c r="P180" i="8"/>
  <c r="Q180" i="8"/>
  <c r="M181" i="8"/>
  <c r="N181" i="8"/>
  <c r="O181" i="8"/>
  <c r="P181" i="8"/>
  <c r="Q181" i="8"/>
  <c r="M182" i="8"/>
  <c r="N182" i="8"/>
  <c r="O182" i="8"/>
  <c r="P182" i="8"/>
  <c r="Q182" i="8"/>
  <c r="M183" i="8"/>
  <c r="N183" i="8"/>
  <c r="O183" i="8"/>
  <c r="P183" i="8"/>
  <c r="Q183" i="8"/>
  <c r="M184" i="8"/>
  <c r="N184" i="8"/>
  <c r="O184" i="8"/>
  <c r="P184" i="8"/>
  <c r="Q184" i="8"/>
  <c r="M185" i="8"/>
  <c r="N185" i="8"/>
  <c r="O185" i="8"/>
  <c r="P185" i="8"/>
  <c r="Q185" i="8"/>
  <c r="M186" i="8"/>
  <c r="N186" i="8"/>
  <c r="O186" i="8"/>
  <c r="P186" i="8"/>
  <c r="Q186" i="8"/>
  <c r="M187" i="8"/>
  <c r="N187" i="8"/>
  <c r="O187" i="8"/>
  <c r="P187" i="8"/>
  <c r="Q187" i="8"/>
  <c r="M188" i="8"/>
  <c r="N188" i="8"/>
  <c r="O188" i="8"/>
  <c r="P188" i="8"/>
  <c r="Q188" i="8"/>
  <c r="M189" i="8"/>
  <c r="N189" i="8"/>
  <c r="O189" i="8"/>
  <c r="P189" i="8"/>
  <c r="Q189" i="8"/>
  <c r="M190" i="8"/>
  <c r="N190" i="8"/>
  <c r="O190" i="8"/>
  <c r="P190" i="8"/>
  <c r="Q190" i="8"/>
  <c r="M191" i="8"/>
  <c r="N191" i="8"/>
  <c r="O191" i="8"/>
  <c r="P191" i="8"/>
  <c r="Q191" i="8"/>
  <c r="M192" i="8"/>
  <c r="N192" i="8"/>
  <c r="O192" i="8"/>
  <c r="P192" i="8"/>
  <c r="Q192" i="8"/>
  <c r="M193" i="8"/>
  <c r="N193" i="8"/>
  <c r="O193" i="8"/>
  <c r="P193" i="8"/>
  <c r="Q193" i="8"/>
  <c r="M194" i="8"/>
  <c r="N194" i="8"/>
  <c r="O194" i="8"/>
  <c r="P194" i="8"/>
  <c r="Q194" i="8"/>
  <c r="M195" i="8"/>
  <c r="N195" i="8"/>
  <c r="O195" i="8"/>
  <c r="P195" i="8"/>
  <c r="Q195" i="8"/>
  <c r="M196" i="8"/>
  <c r="N196" i="8"/>
  <c r="O196" i="8"/>
  <c r="P196" i="8"/>
  <c r="Q196" i="8"/>
  <c r="M197" i="8"/>
  <c r="N197" i="8"/>
  <c r="O197" i="8"/>
  <c r="P197" i="8"/>
  <c r="Q197" i="8"/>
  <c r="M198" i="8"/>
  <c r="N198" i="8"/>
  <c r="O198" i="8"/>
  <c r="P198" i="8"/>
  <c r="Q198" i="8"/>
  <c r="M199" i="8"/>
  <c r="N199" i="8"/>
  <c r="O199" i="8"/>
  <c r="P199" i="8"/>
  <c r="Q199" i="8"/>
  <c r="M200" i="8"/>
  <c r="N200" i="8"/>
  <c r="O200" i="8"/>
  <c r="P200" i="8"/>
  <c r="Q200" i="8"/>
  <c r="M201" i="8"/>
  <c r="N201" i="8"/>
  <c r="O201" i="8"/>
  <c r="P201" i="8"/>
  <c r="Q201" i="8"/>
  <c r="M202" i="8"/>
  <c r="N202" i="8"/>
  <c r="O202" i="8"/>
  <c r="P202" i="8"/>
  <c r="Q202" i="8"/>
  <c r="M203" i="8"/>
  <c r="N203" i="8"/>
  <c r="O203" i="8"/>
  <c r="P203" i="8"/>
  <c r="Q203" i="8"/>
  <c r="M204" i="8"/>
  <c r="N204" i="8"/>
  <c r="O204" i="8"/>
  <c r="P204" i="8"/>
  <c r="Q204" i="8"/>
  <c r="M205" i="8"/>
  <c r="N205" i="8"/>
  <c r="O205" i="8"/>
  <c r="P205" i="8"/>
  <c r="Q205" i="8"/>
  <c r="M206" i="8"/>
  <c r="N206" i="8"/>
  <c r="O206" i="8"/>
  <c r="P206" i="8"/>
  <c r="Q206" i="8"/>
  <c r="M207" i="8"/>
  <c r="N207" i="8"/>
  <c r="O207" i="8"/>
  <c r="P207" i="8"/>
  <c r="Q207" i="8"/>
  <c r="M208" i="8"/>
  <c r="N208" i="8"/>
  <c r="O208" i="8"/>
  <c r="P208" i="8"/>
  <c r="Q208" i="8"/>
  <c r="M209" i="8"/>
  <c r="N209" i="8"/>
  <c r="O209" i="8"/>
  <c r="P209" i="8"/>
  <c r="Q209" i="8"/>
  <c r="M210" i="8"/>
  <c r="N210" i="8"/>
  <c r="O210" i="8"/>
  <c r="P210" i="8"/>
  <c r="Q210" i="8"/>
  <c r="M211" i="8"/>
  <c r="N211" i="8"/>
  <c r="O211" i="8"/>
  <c r="P211" i="8"/>
  <c r="Q211" i="8"/>
  <c r="M212" i="8"/>
  <c r="N212" i="8"/>
  <c r="O212" i="8"/>
  <c r="P212" i="8"/>
  <c r="Q212" i="8"/>
  <c r="M213" i="8"/>
  <c r="N213" i="8"/>
  <c r="O213" i="8"/>
  <c r="P213" i="8"/>
  <c r="Q213" i="8"/>
  <c r="M214" i="8"/>
  <c r="N214" i="8"/>
  <c r="O214" i="8"/>
  <c r="P214" i="8"/>
  <c r="Q214" i="8"/>
  <c r="M215" i="8"/>
  <c r="N215" i="8"/>
  <c r="O215" i="8"/>
  <c r="P215" i="8"/>
  <c r="Q215" i="8"/>
  <c r="M216" i="8"/>
  <c r="N216" i="8"/>
  <c r="O216" i="8"/>
  <c r="P216" i="8"/>
  <c r="Q216" i="8"/>
  <c r="M217" i="8"/>
  <c r="N217" i="8"/>
  <c r="O217" i="8"/>
  <c r="P217" i="8"/>
  <c r="Q217" i="8"/>
  <c r="M218" i="8"/>
  <c r="N218" i="8"/>
  <c r="O218" i="8"/>
  <c r="P218" i="8"/>
  <c r="Q218" i="8"/>
  <c r="M219" i="8"/>
  <c r="N219" i="8"/>
  <c r="O219" i="8"/>
  <c r="P219" i="8"/>
  <c r="Q219" i="8"/>
  <c r="M220" i="8"/>
  <c r="N220" i="8"/>
  <c r="O220" i="8"/>
  <c r="P220" i="8"/>
  <c r="Q220" i="8"/>
  <c r="M221" i="8"/>
  <c r="N221" i="8"/>
  <c r="O221" i="8"/>
  <c r="P221" i="8"/>
  <c r="Q221" i="8"/>
  <c r="M222" i="8"/>
  <c r="N222" i="8"/>
  <c r="O222" i="8"/>
  <c r="P222" i="8"/>
  <c r="Q222" i="8"/>
  <c r="M223" i="8"/>
  <c r="N223" i="8"/>
  <c r="O223" i="8"/>
  <c r="P223" i="8"/>
  <c r="Q223" i="8"/>
  <c r="M224" i="8"/>
  <c r="N224" i="8"/>
  <c r="O224" i="8"/>
  <c r="P224" i="8"/>
  <c r="Q224" i="8"/>
  <c r="M225" i="8"/>
  <c r="N225" i="8"/>
  <c r="O225" i="8"/>
  <c r="P225" i="8"/>
  <c r="Q225" i="8"/>
  <c r="M226" i="8"/>
  <c r="N226" i="8"/>
  <c r="O226" i="8"/>
  <c r="P226" i="8"/>
  <c r="Q226" i="8"/>
  <c r="M227" i="8"/>
  <c r="N227" i="8"/>
  <c r="O227" i="8"/>
  <c r="P227" i="8"/>
  <c r="Q227" i="8"/>
  <c r="M228" i="8"/>
  <c r="N228" i="8"/>
  <c r="O228" i="8"/>
  <c r="P228" i="8"/>
  <c r="Q228" i="8"/>
  <c r="M229" i="8"/>
  <c r="N229" i="8"/>
  <c r="O229" i="8"/>
  <c r="P229" i="8"/>
  <c r="Q229" i="8"/>
  <c r="M230" i="8"/>
  <c r="N230" i="8"/>
  <c r="O230" i="8"/>
  <c r="P230" i="8"/>
  <c r="Q230" i="8"/>
  <c r="M231" i="8"/>
  <c r="N231" i="8"/>
  <c r="O231" i="8"/>
  <c r="P231" i="8"/>
  <c r="Q231" i="8"/>
  <c r="M232" i="8"/>
  <c r="N232" i="8"/>
  <c r="O232" i="8"/>
  <c r="P232" i="8"/>
  <c r="Q232" i="8"/>
  <c r="M233" i="8"/>
  <c r="N233" i="8"/>
  <c r="O233" i="8"/>
  <c r="P233" i="8"/>
  <c r="Q233" i="8"/>
  <c r="M234" i="8"/>
  <c r="N234" i="8"/>
  <c r="O234" i="8"/>
  <c r="P234" i="8"/>
  <c r="Q234" i="8"/>
  <c r="M235" i="8"/>
  <c r="N235" i="8"/>
  <c r="O235" i="8"/>
  <c r="P235" i="8"/>
  <c r="Q235" i="8"/>
  <c r="M236" i="8"/>
  <c r="N236" i="8"/>
  <c r="O236" i="8"/>
  <c r="P236" i="8"/>
  <c r="Q236" i="8"/>
  <c r="M237" i="8"/>
  <c r="N237" i="8"/>
  <c r="O237" i="8"/>
  <c r="P237" i="8"/>
  <c r="Q237" i="8"/>
  <c r="M238" i="8"/>
  <c r="N238" i="8"/>
  <c r="O238" i="8"/>
  <c r="P238" i="8"/>
  <c r="Q238" i="8"/>
  <c r="M239" i="8"/>
  <c r="N239" i="8"/>
  <c r="O239" i="8"/>
  <c r="P239" i="8"/>
  <c r="Q239" i="8"/>
  <c r="M240" i="8"/>
  <c r="N240" i="8"/>
  <c r="O240" i="8"/>
  <c r="P240" i="8"/>
  <c r="Q240" i="8"/>
  <c r="M241" i="8"/>
  <c r="N241" i="8"/>
  <c r="O241" i="8"/>
  <c r="P241" i="8"/>
  <c r="Q241" i="8"/>
  <c r="M242" i="8"/>
  <c r="N242" i="8"/>
  <c r="O242" i="8"/>
  <c r="P242" i="8"/>
  <c r="Q242" i="8"/>
  <c r="M243" i="8"/>
  <c r="N243" i="8"/>
  <c r="O243" i="8"/>
  <c r="P243" i="8"/>
  <c r="Q243" i="8"/>
  <c r="M244" i="8"/>
  <c r="N244" i="8"/>
  <c r="O244" i="8"/>
  <c r="P244" i="8"/>
  <c r="Q244" i="8"/>
  <c r="M245" i="8"/>
  <c r="N245" i="8"/>
  <c r="O245" i="8"/>
  <c r="P245" i="8"/>
  <c r="Q245" i="8"/>
  <c r="M246" i="8"/>
  <c r="N246" i="8"/>
  <c r="O246" i="8"/>
  <c r="P246" i="8"/>
  <c r="Q246" i="8"/>
  <c r="M247" i="8"/>
  <c r="N247" i="8"/>
  <c r="O247" i="8"/>
  <c r="P247" i="8"/>
  <c r="Q247" i="8"/>
  <c r="M248" i="8"/>
  <c r="N248" i="8"/>
  <c r="O248" i="8"/>
  <c r="P248" i="8"/>
  <c r="Q248" i="8"/>
  <c r="M249" i="8"/>
  <c r="N249" i="8"/>
  <c r="O249" i="8"/>
  <c r="P249" i="8"/>
  <c r="Q249" i="8"/>
  <c r="M250" i="8"/>
  <c r="N250" i="8"/>
  <c r="O250" i="8"/>
  <c r="P250" i="8"/>
  <c r="Q250" i="8"/>
  <c r="M251" i="8"/>
  <c r="N251" i="8"/>
  <c r="O251" i="8"/>
  <c r="P251" i="8"/>
  <c r="Q251" i="8"/>
  <c r="M252" i="8"/>
  <c r="N252" i="8"/>
  <c r="O252" i="8"/>
  <c r="P252" i="8"/>
  <c r="Q252" i="8"/>
  <c r="M253" i="8"/>
  <c r="N253" i="8"/>
  <c r="O253" i="8"/>
  <c r="P253" i="8"/>
  <c r="Q253" i="8"/>
  <c r="M254" i="8"/>
  <c r="N254" i="8"/>
  <c r="O254" i="8"/>
  <c r="P254" i="8"/>
  <c r="Q254" i="8"/>
  <c r="M255" i="8"/>
  <c r="N255" i="8"/>
  <c r="O255" i="8"/>
  <c r="P255" i="8"/>
  <c r="Q255" i="8"/>
  <c r="M256" i="8"/>
  <c r="N256" i="8"/>
  <c r="O256" i="8"/>
  <c r="P256" i="8"/>
  <c r="Q256" i="8"/>
  <c r="M257" i="8"/>
  <c r="N257" i="8"/>
  <c r="O257" i="8"/>
  <c r="P257" i="8"/>
  <c r="Q257" i="8"/>
  <c r="N6" i="8"/>
  <c r="O6" i="8"/>
  <c r="P6" i="8"/>
  <c r="Q6" i="8"/>
  <c r="M6" i="8"/>
  <c r="K7" i="8"/>
  <c r="L7" i="8"/>
  <c r="K8" i="8"/>
  <c r="L8" i="8"/>
  <c r="K9" i="8"/>
  <c r="L9" i="8"/>
  <c r="K10" i="8"/>
  <c r="L10" i="8"/>
  <c r="K11" i="8"/>
  <c r="L11" i="8"/>
  <c r="K12" i="8"/>
  <c r="L12" i="8"/>
  <c r="K13" i="8"/>
  <c r="L13" i="8"/>
  <c r="K14" i="8"/>
  <c r="L14" i="8"/>
  <c r="K15" i="8"/>
  <c r="L15" i="8"/>
  <c r="K16" i="8"/>
  <c r="L16" i="8"/>
  <c r="K17" i="8"/>
  <c r="L17" i="8"/>
  <c r="K18" i="8"/>
  <c r="L18" i="8"/>
  <c r="K19" i="8"/>
  <c r="L19" i="8"/>
  <c r="K20" i="8"/>
  <c r="L20" i="8"/>
  <c r="K21" i="8"/>
  <c r="L21" i="8"/>
  <c r="K22" i="8"/>
  <c r="L22" i="8"/>
  <c r="K23" i="8"/>
  <c r="L23" i="8"/>
  <c r="K24" i="8"/>
  <c r="L24" i="8"/>
  <c r="K25" i="8"/>
  <c r="L25" i="8"/>
  <c r="K26" i="8"/>
  <c r="L26" i="8"/>
  <c r="K27" i="8"/>
  <c r="L27" i="8"/>
  <c r="K28" i="8"/>
  <c r="L28" i="8"/>
  <c r="K29" i="8"/>
  <c r="L29" i="8"/>
  <c r="K30" i="8"/>
  <c r="L30" i="8"/>
  <c r="K31" i="8"/>
  <c r="L31" i="8"/>
  <c r="K32" i="8"/>
  <c r="L32" i="8"/>
  <c r="K33" i="8"/>
  <c r="L33" i="8"/>
  <c r="K34" i="8"/>
  <c r="L34" i="8"/>
  <c r="K35" i="8"/>
  <c r="L35" i="8"/>
  <c r="K36" i="8"/>
  <c r="L36" i="8"/>
  <c r="K37" i="8"/>
  <c r="L37" i="8"/>
  <c r="K38" i="8"/>
  <c r="L38" i="8"/>
  <c r="K39" i="8"/>
  <c r="L39" i="8"/>
  <c r="K40" i="8"/>
  <c r="L40" i="8"/>
  <c r="K41" i="8"/>
  <c r="L41" i="8"/>
  <c r="K42" i="8"/>
  <c r="L42" i="8"/>
  <c r="K43" i="8"/>
  <c r="L43" i="8"/>
  <c r="K44" i="8"/>
  <c r="L44" i="8"/>
  <c r="K45" i="8"/>
  <c r="L45" i="8"/>
  <c r="K46" i="8"/>
  <c r="L46" i="8"/>
  <c r="K47" i="8"/>
  <c r="L47" i="8"/>
  <c r="K48" i="8"/>
  <c r="L48" i="8"/>
  <c r="K49" i="8"/>
  <c r="L49" i="8"/>
  <c r="K50" i="8"/>
  <c r="L50" i="8"/>
  <c r="K51" i="8"/>
  <c r="L51" i="8"/>
  <c r="K52" i="8"/>
  <c r="L52" i="8"/>
  <c r="K53" i="8"/>
  <c r="L53" i="8"/>
  <c r="K54" i="8"/>
  <c r="L54" i="8"/>
  <c r="K55" i="8"/>
  <c r="L55" i="8"/>
  <c r="K56" i="8"/>
  <c r="L56" i="8"/>
  <c r="K57" i="8"/>
  <c r="L57" i="8"/>
  <c r="K58" i="8"/>
  <c r="L58" i="8"/>
  <c r="K59" i="8"/>
  <c r="L59" i="8"/>
  <c r="K60" i="8"/>
  <c r="L60" i="8"/>
  <c r="K61" i="8"/>
  <c r="L61" i="8"/>
  <c r="K62" i="8"/>
  <c r="L62" i="8"/>
  <c r="K63" i="8"/>
  <c r="L63" i="8"/>
  <c r="K64" i="8"/>
  <c r="L64" i="8"/>
  <c r="K65" i="8"/>
  <c r="L65" i="8"/>
  <c r="K66" i="8"/>
  <c r="L66" i="8"/>
  <c r="K67" i="8"/>
  <c r="L67" i="8"/>
  <c r="K68" i="8"/>
  <c r="L68" i="8"/>
  <c r="K69" i="8"/>
  <c r="L69" i="8"/>
  <c r="K70" i="8"/>
  <c r="L70" i="8"/>
  <c r="K71" i="8"/>
  <c r="L71" i="8"/>
  <c r="K72" i="8"/>
  <c r="L72" i="8"/>
  <c r="K73" i="8"/>
  <c r="L73" i="8"/>
  <c r="K74" i="8"/>
  <c r="L74" i="8"/>
  <c r="K75" i="8"/>
  <c r="L75" i="8"/>
  <c r="K76" i="8"/>
  <c r="L76" i="8"/>
  <c r="K77" i="8"/>
  <c r="L77" i="8"/>
  <c r="K78" i="8"/>
  <c r="L78" i="8"/>
  <c r="K79" i="8"/>
  <c r="L79" i="8"/>
  <c r="K80" i="8"/>
  <c r="L80" i="8"/>
  <c r="K81" i="8"/>
  <c r="L81" i="8"/>
  <c r="K82" i="8"/>
  <c r="L82" i="8"/>
  <c r="K83" i="8"/>
  <c r="L83" i="8"/>
  <c r="K84" i="8"/>
  <c r="L84" i="8"/>
  <c r="K85" i="8"/>
  <c r="L85" i="8"/>
  <c r="K86" i="8"/>
  <c r="L86" i="8"/>
  <c r="K87" i="8"/>
  <c r="L87" i="8"/>
  <c r="K88" i="8"/>
  <c r="L88" i="8"/>
  <c r="K89" i="8"/>
  <c r="L89" i="8"/>
  <c r="K90" i="8"/>
  <c r="L90" i="8"/>
  <c r="K91" i="8"/>
  <c r="L91" i="8"/>
  <c r="K92" i="8"/>
  <c r="L92" i="8"/>
  <c r="K93" i="8"/>
  <c r="L93" i="8"/>
  <c r="K94" i="8"/>
  <c r="L94" i="8"/>
  <c r="K95" i="8"/>
  <c r="L95" i="8"/>
  <c r="K96" i="8"/>
  <c r="L96" i="8"/>
  <c r="K97" i="8"/>
  <c r="L97" i="8"/>
  <c r="K98" i="8"/>
  <c r="L98" i="8"/>
  <c r="K99" i="8"/>
  <c r="L99" i="8"/>
  <c r="K100" i="8"/>
  <c r="L100" i="8"/>
  <c r="K101" i="8"/>
  <c r="L101" i="8"/>
  <c r="K102" i="8"/>
  <c r="L102" i="8"/>
  <c r="K103" i="8"/>
  <c r="L103" i="8"/>
  <c r="K104" i="8"/>
  <c r="L104" i="8"/>
  <c r="K105" i="8"/>
  <c r="L105" i="8"/>
  <c r="K106" i="8"/>
  <c r="L106" i="8"/>
  <c r="K107" i="8"/>
  <c r="L107" i="8"/>
  <c r="K108" i="8"/>
  <c r="L108" i="8"/>
  <c r="K109" i="8"/>
  <c r="L109" i="8"/>
  <c r="K110" i="8"/>
  <c r="L110" i="8"/>
  <c r="K111" i="8"/>
  <c r="L111" i="8"/>
  <c r="K112" i="8"/>
  <c r="L112" i="8"/>
  <c r="K113" i="8"/>
  <c r="L113" i="8"/>
  <c r="K114" i="8"/>
  <c r="L114" i="8"/>
  <c r="K115" i="8"/>
  <c r="L115" i="8"/>
  <c r="K116" i="8"/>
  <c r="L116" i="8"/>
  <c r="K117" i="8"/>
  <c r="L117" i="8"/>
  <c r="K118" i="8"/>
  <c r="L118" i="8"/>
  <c r="K119" i="8"/>
  <c r="L119" i="8"/>
  <c r="K120" i="8"/>
  <c r="L120" i="8"/>
  <c r="K121" i="8"/>
  <c r="L121" i="8"/>
  <c r="K122" i="8"/>
  <c r="L122" i="8"/>
  <c r="K123" i="8"/>
  <c r="L123" i="8"/>
  <c r="K124" i="8"/>
  <c r="L124" i="8"/>
  <c r="K125" i="8"/>
  <c r="L125" i="8"/>
  <c r="K126" i="8"/>
  <c r="L126" i="8"/>
  <c r="K127" i="8"/>
  <c r="L127" i="8"/>
  <c r="K128" i="8"/>
  <c r="L128" i="8"/>
  <c r="K129" i="8"/>
  <c r="L129" i="8"/>
  <c r="K130" i="8"/>
  <c r="L130" i="8"/>
  <c r="K131" i="8"/>
  <c r="L131" i="8"/>
  <c r="K132" i="8"/>
  <c r="L132" i="8"/>
  <c r="K133" i="8"/>
  <c r="L133" i="8"/>
  <c r="K134" i="8"/>
  <c r="L134" i="8"/>
  <c r="K135" i="8"/>
  <c r="L135" i="8"/>
  <c r="K136" i="8"/>
  <c r="L136" i="8"/>
  <c r="K137" i="8"/>
  <c r="L137" i="8"/>
  <c r="K138" i="8"/>
  <c r="L138" i="8"/>
  <c r="K139" i="8"/>
  <c r="L139" i="8"/>
  <c r="K140" i="8"/>
  <c r="L140" i="8"/>
  <c r="K141" i="8"/>
  <c r="L141" i="8"/>
  <c r="K142" i="8"/>
  <c r="L142" i="8"/>
  <c r="K143" i="8"/>
  <c r="L143" i="8"/>
  <c r="K144" i="8"/>
  <c r="L144" i="8"/>
  <c r="K145" i="8"/>
  <c r="L145" i="8"/>
  <c r="K146" i="8"/>
  <c r="L146" i="8"/>
  <c r="K147" i="8"/>
  <c r="L147" i="8"/>
  <c r="K148" i="8"/>
  <c r="L148" i="8"/>
  <c r="K149" i="8"/>
  <c r="L149" i="8"/>
  <c r="K150" i="8"/>
  <c r="L150" i="8"/>
  <c r="K151" i="8"/>
  <c r="L151" i="8"/>
  <c r="K152" i="8"/>
  <c r="L152" i="8"/>
  <c r="K153" i="8"/>
  <c r="L153" i="8"/>
  <c r="K154" i="8"/>
  <c r="L154" i="8"/>
  <c r="K155" i="8"/>
  <c r="L155" i="8"/>
  <c r="K156" i="8"/>
  <c r="L156" i="8"/>
  <c r="K157" i="8"/>
  <c r="L157" i="8"/>
  <c r="K158" i="8"/>
  <c r="L158" i="8"/>
  <c r="K159" i="8"/>
  <c r="L159" i="8"/>
  <c r="K160" i="8"/>
  <c r="L160" i="8"/>
  <c r="K161" i="8"/>
  <c r="L161" i="8"/>
  <c r="K162" i="8"/>
  <c r="L162" i="8"/>
  <c r="K163" i="8"/>
  <c r="L163" i="8"/>
  <c r="K164" i="8"/>
  <c r="L164" i="8"/>
  <c r="K165" i="8"/>
  <c r="L165" i="8"/>
  <c r="K166" i="8"/>
  <c r="L166" i="8"/>
  <c r="K167" i="8"/>
  <c r="L167" i="8"/>
  <c r="K168" i="8"/>
  <c r="L168" i="8"/>
  <c r="K169" i="8"/>
  <c r="L169" i="8"/>
  <c r="K170" i="8"/>
  <c r="L170" i="8"/>
  <c r="K171" i="8"/>
  <c r="L171" i="8"/>
  <c r="K172" i="8"/>
  <c r="L172" i="8"/>
  <c r="K173" i="8"/>
  <c r="L173" i="8"/>
  <c r="K174" i="8"/>
  <c r="L174" i="8"/>
  <c r="K175" i="8"/>
  <c r="L175" i="8"/>
  <c r="K176" i="8"/>
  <c r="L176" i="8"/>
  <c r="K177" i="8"/>
  <c r="L177" i="8"/>
  <c r="K178" i="8"/>
  <c r="L178" i="8"/>
  <c r="K179" i="8"/>
  <c r="L179" i="8"/>
  <c r="K180" i="8"/>
  <c r="L180" i="8"/>
  <c r="K181" i="8"/>
  <c r="L181" i="8"/>
  <c r="K182" i="8"/>
  <c r="L182" i="8"/>
  <c r="K183" i="8"/>
  <c r="L183" i="8"/>
  <c r="K184" i="8"/>
  <c r="L184" i="8"/>
  <c r="K185" i="8"/>
  <c r="L185" i="8"/>
  <c r="K186" i="8"/>
  <c r="L186" i="8"/>
  <c r="K187" i="8"/>
  <c r="L187" i="8"/>
  <c r="K188" i="8"/>
  <c r="L188" i="8"/>
  <c r="K189" i="8"/>
  <c r="L189" i="8"/>
  <c r="K190" i="8"/>
  <c r="L190" i="8"/>
  <c r="K191" i="8"/>
  <c r="L191" i="8"/>
  <c r="K192" i="8"/>
  <c r="L192" i="8"/>
  <c r="K193" i="8"/>
  <c r="L193" i="8"/>
  <c r="K194" i="8"/>
  <c r="L194" i="8"/>
  <c r="K195" i="8"/>
  <c r="L195" i="8"/>
  <c r="K196" i="8"/>
  <c r="L196" i="8"/>
  <c r="K197" i="8"/>
  <c r="L197" i="8"/>
  <c r="K198" i="8"/>
  <c r="L198" i="8"/>
  <c r="K199" i="8"/>
  <c r="L199" i="8"/>
  <c r="K200" i="8"/>
  <c r="L200" i="8"/>
  <c r="K201" i="8"/>
  <c r="L201" i="8"/>
  <c r="K202" i="8"/>
  <c r="L202" i="8"/>
  <c r="K203" i="8"/>
  <c r="L203" i="8"/>
  <c r="K204" i="8"/>
  <c r="L204" i="8"/>
  <c r="K205" i="8"/>
  <c r="L205" i="8"/>
  <c r="K206" i="8"/>
  <c r="L206" i="8"/>
  <c r="K207" i="8"/>
  <c r="L207" i="8"/>
  <c r="K208" i="8"/>
  <c r="L208" i="8"/>
  <c r="K209" i="8"/>
  <c r="L209" i="8"/>
  <c r="K210" i="8"/>
  <c r="L210" i="8"/>
  <c r="K211" i="8"/>
  <c r="L211" i="8"/>
  <c r="K212" i="8"/>
  <c r="L212" i="8"/>
  <c r="K213" i="8"/>
  <c r="L213" i="8"/>
  <c r="K214" i="8"/>
  <c r="L214" i="8"/>
  <c r="K215" i="8"/>
  <c r="L215" i="8"/>
  <c r="K216" i="8"/>
  <c r="L216" i="8"/>
  <c r="K217" i="8"/>
  <c r="L217" i="8"/>
  <c r="K218" i="8"/>
  <c r="L218" i="8"/>
  <c r="K219" i="8"/>
  <c r="L219" i="8"/>
  <c r="K220" i="8"/>
  <c r="L220" i="8"/>
  <c r="K221" i="8"/>
  <c r="L221" i="8"/>
  <c r="K222" i="8"/>
  <c r="L222" i="8"/>
  <c r="K223" i="8"/>
  <c r="L223" i="8"/>
  <c r="K224" i="8"/>
  <c r="L224" i="8"/>
  <c r="K225" i="8"/>
  <c r="L225" i="8"/>
  <c r="K226" i="8"/>
  <c r="L226" i="8"/>
  <c r="K227" i="8"/>
  <c r="L227" i="8"/>
  <c r="K228" i="8"/>
  <c r="L228" i="8"/>
  <c r="K229" i="8"/>
  <c r="L229" i="8"/>
  <c r="K230" i="8"/>
  <c r="L230" i="8"/>
  <c r="K231" i="8"/>
  <c r="L231" i="8"/>
  <c r="K232" i="8"/>
  <c r="L232" i="8"/>
  <c r="K233" i="8"/>
  <c r="L233" i="8"/>
  <c r="K234" i="8"/>
  <c r="L234" i="8"/>
  <c r="K235" i="8"/>
  <c r="L235" i="8"/>
  <c r="K236" i="8"/>
  <c r="L236" i="8"/>
  <c r="K237" i="8"/>
  <c r="L237" i="8"/>
  <c r="K238" i="8"/>
  <c r="L238" i="8"/>
  <c r="K239" i="8"/>
  <c r="L239" i="8"/>
  <c r="K240" i="8"/>
  <c r="L240" i="8"/>
  <c r="K241" i="8"/>
  <c r="L241" i="8"/>
  <c r="K242" i="8"/>
  <c r="L242" i="8"/>
  <c r="K243" i="8"/>
  <c r="L243" i="8"/>
  <c r="K244" i="8"/>
  <c r="L244" i="8"/>
  <c r="K245" i="8"/>
  <c r="L245" i="8"/>
  <c r="K246" i="8"/>
  <c r="L246" i="8"/>
  <c r="K247" i="8"/>
  <c r="L247" i="8"/>
  <c r="K248" i="8"/>
  <c r="L248" i="8"/>
  <c r="K249" i="8"/>
  <c r="L249" i="8"/>
  <c r="K250" i="8"/>
  <c r="L250" i="8"/>
  <c r="K251" i="8"/>
  <c r="L251" i="8"/>
  <c r="K252" i="8"/>
  <c r="L252" i="8"/>
  <c r="K253" i="8"/>
  <c r="L253" i="8"/>
  <c r="K254" i="8"/>
  <c r="L254" i="8"/>
  <c r="K255" i="8"/>
  <c r="L255" i="8"/>
  <c r="K256" i="8"/>
  <c r="L256" i="8"/>
  <c r="K257" i="8"/>
  <c r="L257" i="8"/>
  <c r="L6" i="8"/>
  <c r="K6" i="8"/>
  <c r="C15" i="12"/>
  <c r="E15" i="12" s="1"/>
  <c r="C14" i="12"/>
  <c r="E14" i="12" s="1"/>
  <c r="C13" i="12"/>
  <c r="E13" i="12" s="1"/>
  <c r="C12" i="12"/>
  <c r="E12" i="12" s="1"/>
  <c r="C11" i="12"/>
  <c r="E11" i="12" s="1"/>
  <c r="C10" i="12"/>
  <c r="E10" i="12" s="1"/>
  <c r="C9" i="12"/>
  <c r="E9" i="12" s="1"/>
  <c r="M6" i="11"/>
  <c r="N6" i="11"/>
  <c r="O6" i="11"/>
  <c r="P6" i="11"/>
  <c r="Q6" i="11"/>
  <c r="M7" i="11"/>
  <c r="N7" i="11"/>
  <c r="O7" i="11"/>
  <c r="P7" i="11"/>
  <c r="Q7" i="11"/>
  <c r="J32" i="12" s="1"/>
  <c r="M8" i="11"/>
  <c r="N8" i="11"/>
  <c r="O8" i="11"/>
  <c r="P8" i="11"/>
  <c r="Q8" i="11"/>
  <c r="M9" i="11"/>
  <c r="N9" i="11"/>
  <c r="O9" i="11"/>
  <c r="P9" i="11"/>
  <c r="Q9" i="11"/>
  <c r="M10" i="11"/>
  <c r="N10" i="11"/>
  <c r="O10" i="11"/>
  <c r="P10" i="11"/>
  <c r="Q10" i="11"/>
  <c r="M11" i="11"/>
  <c r="N11" i="11"/>
  <c r="O11" i="11"/>
  <c r="P11" i="11"/>
  <c r="Q11" i="11"/>
  <c r="M12" i="11"/>
  <c r="N12" i="11"/>
  <c r="O12" i="11"/>
  <c r="P12" i="11"/>
  <c r="Q12" i="11"/>
  <c r="M13" i="11"/>
  <c r="N13" i="11"/>
  <c r="O13" i="11"/>
  <c r="P13" i="11"/>
  <c r="Q13" i="11"/>
  <c r="M14" i="11"/>
  <c r="N14" i="11"/>
  <c r="O14" i="11"/>
  <c r="P14" i="11"/>
  <c r="Q14" i="11"/>
  <c r="M15" i="11"/>
  <c r="N15" i="11"/>
  <c r="O15" i="11"/>
  <c r="P15" i="11"/>
  <c r="Q15" i="11"/>
  <c r="M16" i="11"/>
  <c r="N16" i="11"/>
  <c r="O16" i="11"/>
  <c r="P16" i="11"/>
  <c r="Q16" i="11"/>
  <c r="M17" i="11"/>
  <c r="N17" i="11"/>
  <c r="O17" i="11"/>
  <c r="P17" i="11"/>
  <c r="Q17" i="11"/>
  <c r="M18" i="11"/>
  <c r="N18" i="11"/>
  <c r="O18" i="11"/>
  <c r="P18" i="11"/>
  <c r="Q18" i="11"/>
  <c r="M19" i="11"/>
  <c r="N19" i="11"/>
  <c r="O19" i="11"/>
  <c r="P19" i="11"/>
  <c r="Q19" i="11"/>
  <c r="M20" i="11"/>
  <c r="N20" i="11"/>
  <c r="O20" i="11"/>
  <c r="P20" i="11"/>
  <c r="Q20" i="11"/>
  <c r="M21" i="11"/>
  <c r="N21" i="11"/>
  <c r="O21" i="11"/>
  <c r="P21" i="11"/>
  <c r="Q21" i="11"/>
  <c r="M22" i="11"/>
  <c r="N22" i="11"/>
  <c r="O22" i="11"/>
  <c r="P22" i="11"/>
  <c r="Q22" i="11"/>
  <c r="M23" i="11"/>
  <c r="N23" i="11"/>
  <c r="O23" i="11"/>
  <c r="P23" i="11"/>
  <c r="Q23" i="11"/>
  <c r="M24" i="11"/>
  <c r="N24" i="11"/>
  <c r="O24" i="11"/>
  <c r="P24" i="11"/>
  <c r="Q24" i="11"/>
  <c r="M25" i="11"/>
  <c r="N25" i="11"/>
  <c r="O25" i="11"/>
  <c r="P25" i="11"/>
  <c r="Q25" i="11"/>
  <c r="M26" i="11"/>
  <c r="N26" i="11"/>
  <c r="O26" i="11"/>
  <c r="P26" i="11"/>
  <c r="Q26" i="11"/>
  <c r="M27" i="11"/>
  <c r="N27" i="11"/>
  <c r="O27" i="11"/>
  <c r="P27" i="11"/>
  <c r="Q27" i="11"/>
  <c r="M28" i="11"/>
  <c r="N28" i="11"/>
  <c r="O28" i="11"/>
  <c r="P28" i="11"/>
  <c r="Q28" i="11"/>
  <c r="M29" i="11"/>
  <c r="N29" i="11"/>
  <c r="O29" i="11"/>
  <c r="P29" i="11"/>
  <c r="Q29" i="11"/>
  <c r="M30" i="11"/>
  <c r="N30" i="11"/>
  <c r="O30" i="11"/>
  <c r="P30" i="11"/>
  <c r="Q30" i="11"/>
  <c r="M31" i="11"/>
  <c r="N31" i="11"/>
  <c r="O31" i="11"/>
  <c r="P31" i="11"/>
  <c r="Q31" i="11"/>
  <c r="M32" i="11"/>
  <c r="N32" i="11"/>
  <c r="O32" i="11"/>
  <c r="P32" i="11"/>
  <c r="Q32" i="11"/>
  <c r="M33" i="11"/>
  <c r="N33" i="11"/>
  <c r="O33" i="11"/>
  <c r="P33" i="11"/>
  <c r="Q33" i="11"/>
  <c r="M34" i="11"/>
  <c r="N34" i="11"/>
  <c r="O34" i="11"/>
  <c r="P34" i="11"/>
  <c r="Q34" i="11"/>
  <c r="M35" i="11"/>
  <c r="N35" i="11"/>
  <c r="O35" i="11"/>
  <c r="P35" i="11"/>
  <c r="Q35" i="11"/>
  <c r="M36" i="11"/>
  <c r="N36" i="11"/>
  <c r="O36" i="11"/>
  <c r="P36" i="11"/>
  <c r="Q36" i="11"/>
  <c r="M37" i="11"/>
  <c r="N37" i="11"/>
  <c r="O37" i="11"/>
  <c r="P37" i="11"/>
  <c r="Q37" i="11"/>
  <c r="M38" i="11"/>
  <c r="N38" i="11"/>
  <c r="O38" i="11"/>
  <c r="P38" i="11"/>
  <c r="Q38" i="11"/>
  <c r="M39" i="11"/>
  <c r="N39" i="11"/>
  <c r="O39" i="11"/>
  <c r="P39" i="11"/>
  <c r="Q39" i="11"/>
  <c r="M40" i="11"/>
  <c r="N40" i="11"/>
  <c r="O40" i="11"/>
  <c r="P40" i="11"/>
  <c r="Q40" i="11"/>
  <c r="M41" i="11"/>
  <c r="N41" i="11"/>
  <c r="O41" i="11"/>
  <c r="P41" i="11"/>
  <c r="Q41" i="11"/>
  <c r="M42" i="11"/>
  <c r="N42" i="11"/>
  <c r="O42" i="11"/>
  <c r="P42" i="11"/>
  <c r="Q42" i="11"/>
  <c r="M43" i="11"/>
  <c r="N43" i="11"/>
  <c r="O43" i="11"/>
  <c r="P43" i="11"/>
  <c r="Q43" i="11"/>
  <c r="M44" i="11"/>
  <c r="N44" i="11"/>
  <c r="O44" i="11"/>
  <c r="P44" i="11"/>
  <c r="Q44" i="11"/>
  <c r="M45" i="11"/>
  <c r="N45" i="11"/>
  <c r="O45" i="11"/>
  <c r="P45" i="11"/>
  <c r="Q45" i="11"/>
  <c r="M46" i="11"/>
  <c r="N46" i="11"/>
  <c r="O46" i="11"/>
  <c r="P46" i="11"/>
  <c r="Q46" i="11"/>
  <c r="M47" i="11"/>
  <c r="N47" i="11"/>
  <c r="O47" i="11"/>
  <c r="P47" i="11"/>
  <c r="Q47" i="11"/>
  <c r="M48" i="11"/>
  <c r="N48" i="11"/>
  <c r="O48" i="11"/>
  <c r="P48" i="11"/>
  <c r="Q48" i="11"/>
  <c r="M49" i="11"/>
  <c r="N49" i="11"/>
  <c r="O49" i="11"/>
  <c r="P49" i="11"/>
  <c r="Q49" i="11"/>
  <c r="M50" i="11"/>
  <c r="N50" i="11"/>
  <c r="O50" i="11"/>
  <c r="P50" i="11"/>
  <c r="Q50" i="11"/>
  <c r="M51" i="11"/>
  <c r="N51" i="11"/>
  <c r="O51" i="11"/>
  <c r="P51" i="11"/>
  <c r="Q51" i="11"/>
  <c r="M52" i="11"/>
  <c r="N52" i="11"/>
  <c r="O52" i="11"/>
  <c r="P52" i="11"/>
  <c r="Q52" i="11"/>
  <c r="M53" i="11"/>
  <c r="N53" i="11"/>
  <c r="O53" i="11"/>
  <c r="P53" i="11"/>
  <c r="Q53" i="11"/>
  <c r="M54" i="11"/>
  <c r="N54" i="11"/>
  <c r="O54" i="11"/>
  <c r="P54" i="11"/>
  <c r="Q54" i="11"/>
  <c r="M55" i="11"/>
  <c r="N55" i="11"/>
  <c r="O55" i="11"/>
  <c r="P55" i="11"/>
  <c r="Q55" i="11"/>
  <c r="M56" i="11"/>
  <c r="N56" i="11"/>
  <c r="O56" i="11"/>
  <c r="P56" i="11"/>
  <c r="Q56" i="11"/>
  <c r="M57" i="11"/>
  <c r="N57" i="11"/>
  <c r="O57" i="11"/>
  <c r="P57" i="11"/>
  <c r="Q57" i="11"/>
  <c r="M58" i="11"/>
  <c r="N58" i="11"/>
  <c r="O58" i="11"/>
  <c r="P58" i="11"/>
  <c r="Q58" i="11"/>
  <c r="M59" i="11"/>
  <c r="N59" i="11"/>
  <c r="O59" i="11"/>
  <c r="P59" i="11"/>
  <c r="Q59" i="11"/>
  <c r="M60" i="11"/>
  <c r="N60" i="11"/>
  <c r="O60" i="11"/>
  <c r="P60" i="11"/>
  <c r="Q60" i="11"/>
  <c r="M61" i="11"/>
  <c r="N61" i="11"/>
  <c r="O61" i="11"/>
  <c r="P61" i="11"/>
  <c r="Q61" i="11"/>
  <c r="M62" i="11"/>
  <c r="N62" i="11"/>
  <c r="O62" i="11"/>
  <c r="P62" i="11"/>
  <c r="Q62" i="11"/>
  <c r="M63" i="11"/>
  <c r="N63" i="11"/>
  <c r="O63" i="11"/>
  <c r="P63" i="11"/>
  <c r="Q63" i="11"/>
  <c r="M64" i="11"/>
  <c r="N64" i="11"/>
  <c r="O64" i="11"/>
  <c r="P64" i="11"/>
  <c r="Q64" i="11"/>
  <c r="M65" i="11"/>
  <c r="N65" i="11"/>
  <c r="O65" i="11"/>
  <c r="P65" i="11"/>
  <c r="Q65" i="11"/>
  <c r="M66" i="11"/>
  <c r="N66" i="11"/>
  <c r="O66" i="11"/>
  <c r="P66" i="11"/>
  <c r="Q66" i="11"/>
  <c r="M67" i="11"/>
  <c r="N67" i="11"/>
  <c r="O67" i="11"/>
  <c r="P67" i="11"/>
  <c r="Q67" i="11"/>
  <c r="M68" i="11"/>
  <c r="N68" i="11"/>
  <c r="O68" i="11"/>
  <c r="P68" i="11"/>
  <c r="Q68" i="11"/>
  <c r="M69" i="11"/>
  <c r="N69" i="11"/>
  <c r="O69" i="11"/>
  <c r="P69" i="11"/>
  <c r="Q69" i="11"/>
  <c r="M70" i="11"/>
  <c r="N70" i="11"/>
  <c r="O70" i="11"/>
  <c r="P70" i="11"/>
  <c r="Q70" i="11"/>
  <c r="M71" i="11"/>
  <c r="N71" i="11"/>
  <c r="O71" i="11"/>
  <c r="P71" i="11"/>
  <c r="Q71" i="11"/>
  <c r="M72" i="11"/>
  <c r="N72" i="11"/>
  <c r="O72" i="11"/>
  <c r="P72" i="11"/>
  <c r="Q72" i="11"/>
  <c r="M73" i="11"/>
  <c r="N73" i="11"/>
  <c r="O73" i="11"/>
  <c r="P73" i="11"/>
  <c r="Q73" i="11"/>
  <c r="M74" i="11"/>
  <c r="N74" i="11"/>
  <c r="O74" i="11"/>
  <c r="P74" i="11"/>
  <c r="Q74" i="11"/>
  <c r="M75" i="11"/>
  <c r="N75" i="11"/>
  <c r="O75" i="11"/>
  <c r="P75" i="11"/>
  <c r="Q75" i="11"/>
  <c r="M76" i="11"/>
  <c r="N76" i="11"/>
  <c r="O76" i="11"/>
  <c r="P76" i="11"/>
  <c r="Q76" i="11"/>
  <c r="M77" i="11"/>
  <c r="N77" i="11"/>
  <c r="O77" i="11"/>
  <c r="P77" i="11"/>
  <c r="Q77" i="11"/>
  <c r="M78" i="11"/>
  <c r="N78" i="11"/>
  <c r="O78" i="11"/>
  <c r="P78" i="11"/>
  <c r="Q78" i="11"/>
  <c r="M79" i="11"/>
  <c r="N79" i="11"/>
  <c r="O79" i="11"/>
  <c r="P79" i="11"/>
  <c r="Q79" i="11"/>
  <c r="M80" i="11"/>
  <c r="N80" i="11"/>
  <c r="O80" i="11"/>
  <c r="P80" i="11"/>
  <c r="Q80" i="11"/>
  <c r="M81" i="11"/>
  <c r="N81" i="11"/>
  <c r="O81" i="11"/>
  <c r="P81" i="11"/>
  <c r="Q81" i="11"/>
  <c r="M82" i="11"/>
  <c r="N82" i="11"/>
  <c r="O82" i="11"/>
  <c r="P82" i="11"/>
  <c r="Q82" i="11"/>
  <c r="M83" i="11"/>
  <c r="N83" i="11"/>
  <c r="O83" i="11"/>
  <c r="P83" i="11"/>
  <c r="Q83" i="11"/>
  <c r="M84" i="11"/>
  <c r="N84" i="11"/>
  <c r="O84" i="11"/>
  <c r="P84" i="11"/>
  <c r="Q84" i="11"/>
  <c r="M85" i="11"/>
  <c r="N85" i="11"/>
  <c r="O85" i="11"/>
  <c r="P85" i="11"/>
  <c r="Q85" i="11"/>
  <c r="M86" i="11"/>
  <c r="N86" i="11"/>
  <c r="O86" i="11"/>
  <c r="P86" i="11"/>
  <c r="Q86" i="11"/>
  <c r="M87" i="11"/>
  <c r="N87" i="11"/>
  <c r="O87" i="11"/>
  <c r="P87" i="11"/>
  <c r="Q87" i="11"/>
  <c r="M88" i="11"/>
  <c r="N88" i="11"/>
  <c r="O88" i="11"/>
  <c r="P88" i="11"/>
  <c r="Q88" i="11"/>
  <c r="M89" i="11"/>
  <c r="N89" i="11"/>
  <c r="O89" i="11"/>
  <c r="P89" i="11"/>
  <c r="Q89" i="11"/>
  <c r="M90" i="11"/>
  <c r="N90" i="11"/>
  <c r="O90" i="11"/>
  <c r="P90" i="11"/>
  <c r="Q90" i="11"/>
  <c r="M91" i="11"/>
  <c r="N91" i="11"/>
  <c r="O91" i="11"/>
  <c r="P91" i="11"/>
  <c r="Q91" i="11"/>
  <c r="M92" i="11"/>
  <c r="N92" i="11"/>
  <c r="O92" i="11"/>
  <c r="P92" i="11"/>
  <c r="Q92" i="11"/>
  <c r="M93" i="11"/>
  <c r="N93" i="11"/>
  <c r="O93" i="11"/>
  <c r="P93" i="11"/>
  <c r="Q93" i="11"/>
  <c r="M94" i="11"/>
  <c r="N94" i="11"/>
  <c r="O94" i="11"/>
  <c r="P94" i="11"/>
  <c r="Q94" i="11"/>
  <c r="M95" i="11"/>
  <c r="N95" i="11"/>
  <c r="O95" i="11"/>
  <c r="P95" i="11"/>
  <c r="Q95" i="11"/>
  <c r="M96" i="11"/>
  <c r="N96" i="11"/>
  <c r="O96" i="11"/>
  <c r="P96" i="11"/>
  <c r="Q96" i="11"/>
  <c r="M97" i="11"/>
  <c r="N97" i="11"/>
  <c r="O97" i="11"/>
  <c r="P97" i="11"/>
  <c r="Q97" i="11"/>
  <c r="M98" i="11"/>
  <c r="N98" i="11"/>
  <c r="O98" i="11"/>
  <c r="P98" i="11"/>
  <c r="Q98" i="11"/>
  <c r="M99" i="11"/>
  <c r="N99" i="11"/>
  <c r="O99" i="11"/>
  <c r="P99" i="11"/>
  <c r="Q99" i="11"/>
  <c r="M100" i="11"/>
  <c r="N100" i="11"/>
  <c r="O100" i="11"/>
  <c r="P100" i="11"/>
  <c r="Q100" i="11"/>
  <c r="M101" i="11"/>
  <c r="N101" i="11"/>
  <c r="O101" i="11"/>
  <c r="P101" i="11"/>
  <c r="Q101" i="11"/>
  <c r="M102" i="11"/>
  <c r="N102" i="11"/>
  <c r="O102" i="11"/>
  <c r="P102" i="11"/>
  <c r="Q102" i="11"/>
  <c r="M103" i="11"/>
  <c r="N103" i="11"/>
  <c r="O103" i="11"/>
  <c r="P103" i="11"/>
  <c r="Q103" i="11"/>
  <c r="M104" i="11"/>
  <c r="N104" i="11"/>
  <c r="O104" i="11"/>
  <c r="P104" i="11"/>
  <c r="Q104" i="11"/>
  <c r="M105" i="11"/>
  <c r="N105" i="11"/>
  <c r="O105" i="11"/>
  <c r="P105" i="11"/>
  <c r="Q105" i="11"/>
  <c r="M106" i="11"/>
  <c r="N106" i="11"/>
  <c r="O106" i="11"/>
  <c r="P106" i="11"/>
  <c r="Q106" i="11"/>
  <c r="M107" i="11"/>
  <c r="N107" i="11"/>
  <c r="O107" i="11"/>
  <c r="P107" i="11"/>
  <c r="Q107" i="11"/>
  <c r="M108" i="11"/>
  <c r="N108" i="11"/>
  <c r="O108" i="11"/>
  <c r="P108" i="11"/>
  <c r="Q108" i="11"/>
  <c r="M109" i="11"/>
  <c r="N109" i="11"/>
  <c r="O109" i="11"/>
  <c r="P109" i="11"/>
  <c r="Q109" i="11"/>
  <c r="M110" i="11"/>
  <c r="N110" i="11"/>
  <c r="O110" i="11"/>
  <c r="P110" i="11"/>
  <c r="Q110" i="11"/>
  <c r="M111" i="11"/>
  <c r="N111" i="11"/>
  <c r="O111" i="11"/>
  <c r="P111" i="11"/>
  <c r="Q111" i="11"/>
  <c r="M112" i="11"/>
  <c r="N112" i="11"/>
  <c r="O112" i="11"/>
  <c r="P112" i="11"/>
  <c r="Q112" i="11"/>
  <c r="M113" i="11"/>
  <c r="N113" i="11"/>
  <c r="O113" i="11"/>
  <c r="P113" i="11"/>
  <c r="Q113" i="11"/>
  <c r="M114" i="11"/>
  <c r="N114" i="11"/>
  <c r="O114" i="11"/>
  <c r="P114" i="11"/>
  <c r="Q114" i="11"/>
  <c r="M115" i="11"/>
  <c r="N115" i="11"/>
  <c r="O115" i="11"/>
  <c r="P115" i="11"/>
  <c r="Q115" i="11"/>
  <c r="M116" i="11"/>
  <c r="N116" i="11"/>
  <c r="O116" i="11"/>
  <c r="P116" i="11"/>
  <c r="Q116" i="11"/>
  <c r="M117" i="11"/>
  <c r="N117" i="11"/>
  <c r="O117" i="11"/>
  <c r="P117" i="11"/>
  <c r="Q117" i="11"/>
  <c r="M118" i="11"/>
  <c r="N118" i="11"/>
  <c r="O118" i="11"/>
  <c r="P118" i="11"/>
  <c r="Q118" i="11"/>
  <c r="M119" i="11"/>
  <c r="N119" i="11"/>
  <c r="O119" i="11"/>
  <c r="P119" i="11"/>
  <c r="Q119" i="11"/>
  <c r="M120" i="11"/>
  <c r="N120" i="11"/>
  <c r="O120" i="11"/>
  <c r="P120" i="11"/>
  <c r="Q120" i="11"/>
  <c r="M121" i="11"/>
  <c r="N121" i="11"/>
  <c r="O121" i="11"/>
  <c r="P121" i="11"/>
  <c r="Q121" i="11"/>
  <c r="M122" i="11"/>
  <c r="N122" i="11"/>
  <c r="O122" i="11"/>
  <c r="P122" i="11"/>
  <c r="Q122" i="11"/>
  <c r="M123" i="11"/>
  <c r="N123" i="11"/>
  <c r="O123" i="11"/>
  <c r="P123" i="11"/>
  <c r="Q123" i="11"/>
  <c r="M124" i="11"/>
  <c r="N124" i="11"/>
  <c r="O124" i="11"/>
  <c r="P124" i="11"/>
  <c r="Q124" i="11"/>
  <c r="M125" i="11"/>
  <c r="N125" i="11"/>
  <c r="O125" i="11"/>
  <c r="P125" i="11"/>
  <c r="Q125" i="11"/>
  <c r="M126" i="11"/>
  <c r="N126" i="11"/>
  <c r="O126" i="11"/>
  <c r="P126" i="11"/>
  <c r="Q126" i="11"/>
  <c r="M127" i="11"/>
  <c r="N127" i="11"/>
  <c r="O127" i="11"/>
  <c r="P127" i="11"/>
  <c r="Q127" i="11"/>
  <c r="M128" i="11"/>
  <c r="N128" i="11"/>
  <c r="O128" i="11"/>
  <c r="P128" i="11"/>
  <c r="Q128" i="11"/>
  <c r="M129" i="11"/>
  <c r="N129" i="11"/>
  <c r="O129" i="11"/>
  <c r="P129" i="11"/>
  <c r="Q129" i="11"/>
  <c r="M130" i="11"/>
  <c r="N130" i="11"/>
  <c r="O130" i="11"/>
  <c r="P130" i="11"/>
  <c r="Q130" i="11"/>
  <c r="M131" i="11"/>
  <c r="N131" i="11"/>
  <c r="O131" i="11"/>
  <c r="P131" i="11"/>
  <c r="Q131" i="11"/>
  <c r="M132" i="11"/>
  <c r="N132" i="11"/>
  <c r="O132" i="11"/>
  <c r="P132" i="11"/>
  <c r="Q132" i="11"/>
  <c r="M133" i="11"/>
  <c r="N133" i="11"/>
  <c r="O133" i="11"/>
  <c r="P133" i="11"/>
  <c r="Q133" i="11"/>
  <c r="M134" i="11"/>
  <c r="N134" i="11"/>
  <c r="O134" i="11"/>
  <c r="P134" i="11"/>
  <c r="Q134" i="11"/>
  <c r="M135" i="11"/>
  <c r="N135" i="11"/>
  <c r="O135" i="11"/>
  <c r="P135" i="11"/>
  <c r="Q135" i="11"/>
  <c r="M136" i="11"/>
  <c r="N136" i="11"/>
  <c r="O136" i="11"/>
  <c r="P136" i="11"/>
  <c r="Q136" i="11"/>
  <c r="M137" i="11"/>
  <c r="N137" i="11"/>
  <c r="O137" i="11"/>
  <c r="P137" i="11"/>
  <c r="Q137" i="11"/>
  <c r="M138" i="11"/>
  <c r="N138" i="11"/>
  <c r="O138" i="11"/>
  <c r="P138" i="11"/>
  <c r="Q138" i="11"/>
  <c r="M139" i="11"/>
  <c r="N139" i="11"/>
  <c r="O139" i="11"/>
  <c r="P139" i="11"/>
  <c r="Q139" i="11"/>
  <c r="M140" i="11"/>
  <c r="N140" i="11"/>
  <c r="O140" i="11"/>
  <c r="P140" i="11"/>
  <c r="Q140" i="11"/>
  <c r="M141" i="11"/>
  <c r="N141" i="11"/>
  <c r="O141" i="11"/>
  <c r="P141" i="11"/>
  <c r="Q141" i="11"/>
  <c r="M142" i="11"/>
  <c r="N142" i="11"/>
  <c r="O142" i="11"/>
  <c r="P142" i="11"/>
  <c r="Q142" i="11"/>
  <c r="M143" i="11"/>
  <c r="N143" i="11"/>
  <c r="O143" i="11"/>
  <c r="P143" i="11"/>
  <c r="Q143" i="11"/>
  <c r="M144" i="11"/>
  <c r="N144" i="11"/>
  <c r="O144" i="11"/>
  <c r="P144" i="11"/>
  <c r="Q144" i="11"/>
  <c r="M145" i="11"/>
  <c r="N145" i="11"/>
  <c r="O145" i="11"/>
  <c r="P145" i="11"/>
  <c r="Q145" i="11"/>
  <c r="M146" i="11"/>
  <c r="N146" i="11"/>
  <c r="O146" i="11"/>
  <c r="P146" i="11"/>
  <c r="Q146" i="11"/>
  <c r="M147" i="11"/>
  <c r="N147" i="11"/>
  <c r="O147" i="11"/>
  <c r="P147" i="11"/>
  <c r="Q147" i="11"/>
  <c r="M148" i="11"/>
  <c r="N148" i="11"/>
  <c r="O148" i="11"/>
  <c r="P148" i="11"/>
  <c r="Q148" i="11"/>
  <c r="M149" i="11"/>
  <c r="N149" i="11"/>
  <c r="O149" i="11"/>
  <c r="P149" i="11"/>
  <c r="Q149" i="11"/>
  <c r="M150" i="11"/>
  <c r="N150" i="11"/>
  <c r="O150" i="11"/>
  <c r="P150" i="11"/>
  <c r="Q150" i="11"/>
  <c r="M151" i="11"/>
  <c r="N151" i="11"/>
  <c r="O151" i="11"/>
  <c r="P151" i="11"/>
  <c r="Q151" i="11"/>
  <c r="M152" i="11"/>
  <c r="N152" i="11"/>
  <c r="O152" i="11"/>
  <c r="P152" i="11"/>
  <c r="Q152" i="11"/>
  <c r="M153" i="11"/>
  <c r="N153" i="11"/>
  <c r="O153" i="11"/>
  <c r="P153" i="11"/>
  <c r="Q153" i="11"/>
  <c r="M154" i="11"/>
  <c r="N154" i="11"/>
  <c r="O154" i="11"/>
  <c r="P154" i="11"/>
  <c r="Q154" i="11"/>
  <c r="M155" i="11"/>
  <c r="N155" i="11"/>
  <c r="O155" i="11"/>
  <c r="P155" i="11"/>
  <c r="Q155" i="11"/>
  <c r="M156" i="11"/>
  <c r="N156" i="11"/>
  <c r="O156" i="11"/>
  <c r="P156" i="11"/>
  <c r="Q156" i="11"/>
  <c r="M157" i="11"/>
  <c r="N157" i="11"/>
  <c r="O157" i="11"/>
  <c r="P157" i="11"/>
  <c r="Q157" i="11"/>
  <c r="M158" i="11"/>
  <c r="N158" i="11"/>
  <c r="O158" i="11"/>
  <c r="P158" i="11"/>
  <c r="Q158" i="11"/>
  <c r="M159" i="11"/>
  <c r="N159" i="11"/>
  <c r="O159" i="11"/>
  <c r="P159" i="11"/>
  <c r="Q159" i="11"/>
  <c r="M160" i="11"/>
  <c r="N160" i="11"/>
  <c r="O160" i="11"/>
  <c r="P160" i="11"/>
  <c r="Q160" i="11"/>
  <c r="M161" i="11"/>
  <c r="N161" i="11"/>
  <c r="O161" i="11"/>
  <c r="P161" i="11"/>
  <c r="Q161" i="11"/>
  <c r="M162" i="11"/>
  <c r="N162" i="11"/>
  <c r="O162" i="11"/>
  <c r="P162" i="11"/>
  <c r="Q162" i="11"/>
  <c r="M163" i="11"/>
  <c r="N163" i="11"/>
  <c r="O163" i="11"/>
  <c r="P163" i="11"/>
  <c r="Q163" i="11"/>
  <c r="M164" i="11"/>
  <c r="N164" i="11"/>
  <c r="O164" i="11"/>
  <c r="P164" i="11"/>
  <c r="Q164" i="11"/>
  <c r="M165" i="11"/>
  <c r="N165" i="11"/>
  <c r="O165" i="11"/>
  <c r="P165" i="11"/>
  <c r="Q165" i="11"/>
  <c r="M166" i="11"/>
  <c r="N166" i="11"/>
  <c r="O166" i="11"/>
  <c r="P166" i="11"/>
  <c r="Q166" i="11"/>
  <c r="M167" i="11"/>
  <c r="N167" i="11"/>
  <c r="O167" i="11"/>
  <c r="P167" i="11"/>
  <c r="Q167" i="11"/>
  <c r="M168" i="11"/>
  <c r="N168" i="11"/>
  <c r="O168" i="11"/>
  <c r="P168" i="11"/>
  <c r="Q168" i="11"/>
  <c r="M169" i="11"/>
  <c r="N169" i="11"/>
  <c r="O169" i="11"/>
  <c r="P169" i="11"/>
  <c r="Q169" i="11"/>
  <c r="M170" i="11"/>
  <c r="N170" i="11"/>
  <c r="O170" i="11"/>
  <c r="P170" i="11"/>
  <c r="Q170" i="11"/>
  <c r="M171" i="11"/>
  <c r="N171" i="11"/>
  <c r="O171" i="11"/>
  <c r="P171" i="11"/>
  <c r="Q171" i="11"/>
  <c r="M172" i="11"/>
  <c r="N172" i="11"/>
  <c r="O172" i="11"/>
  <c r="P172" i="11"/>
  <c r="Q172" i="11"/>
  <c r="M173" i="11"/>
  <c r="N173" i="11"/>
  <c r="O173" i="11"/>
  <c r="P173" i="11"/>
  <c r="Q173" i="11"/>
  <c r="M174" i="11"/>
  <c r="N174" i="11"/>
  <c r="O174" i="11"/>
  <c r="P174" i="11"/>
  <c r="Q174" i="11"/>
  <c r="M175" i="11"/>
  <c r="N175" i="11"/>
  <c r="O175" i="11"/>
  <c r="P175" i="11"/>
  <c r="Q175" i="11"/>
  <c r="M176" i="11"/>
  <c r="N176" i="11"/>
  <c r="O176" i="11"/>
  <c r="P176" i="11"/>
  <c r="Q176" i="11"/>
  <c r="M177" i="11"/>
  <c r="N177" i="11"/>
  <c r="O177" i="11"/>
  <c r="P177" i="11"/>
  <c r="Q177" i="11"/>
  <c r="M178" i="11"/>
  <c r="N178" i="11"/>
  <c r="O178" i="11"/>
  <c r="P178" i="11"/>
  <c r="Q178" i="11"/>
  <c r="M179" i="11"/>
  <c r="N179" i="11"/>
  <c r="O179" i="11"/>
  <c r="P179" i="11"/>
  <c r="Q179" i="11"/>
  <c r="M180" i="11"/>
  <c r="N180" i="11"/>
  <c r="O180" i="11"/>
  <c r="P180" i="11"/>
  <c r="Q180" i="11"/>
  <c r="M181" i="11"/>
  <c r="N181" i="11"/>
  <c r="O181" i="11"/>
  <c r="P181" i="11"/>
  <c r="Q181" i="11"/>
  <c r="M182" i="11"/>
  <c r="N182" i="11"/>
  <c r="O182" i="11"/>
  <c r="P182" i="11"/>
  <c r="Q182" i="11"/>
  <c r="M183" i="11"/>
  <c r="N183" i="11"/>
  <c r="O183" i="11"/>
  <c r="P183" i="11"/>
  <c r="Q183" i="11"/>
  <c r="M184" i="11"/>
  <c r="N184" i="11"/>
  <c r="O184" i="11"/>
  <c r="P184" i="11"/>
  <c r="Q184" i="11"/>
  <c r="M185" i="11"/>
  <c r="N185" i="11"/>
  <c r="O185" i="11"/>
  <c r="P185" i="11"/>
  <c r="Q185" i="11"/>
  <c r="M186" i="11"/>
  <c r="N186" i="11"/>
  <c r="O186" i="11"/>
  <c r="P186" i="11"/>
  <c r="Q186" i="11"/>
  <c r="M187" i="11"/>
  <c r="N187" i="11"/>
  <c r="O187" i="11"/>
  <c r="P187" i="11"/>
  <c r="Q187" i="11"/>
  <c r="M188" i="11"/>
  <c r="N188" i="11"/>
  <c r="O188" i="11"/>
  <c r="P188" i="11"/>
  <c r="Q188" i="11"/>
  <c r="M189" i="11"/>
  <c r="N189" i="11"/>
  <c r="O189" i="11"/>
  <c r="P189" i="11"/>
  <c r="Q189" i="11"/>
  <c r="M190" i="11"/>
  <c r="N190" i="11"/>
  <c r="O190" i="11"/>
  <c r="P190" i="11"/>
  <c r="Q190" i="11"/>
  <c r="M191" i="11"/>
  <c r="N191" i="11"/>
  <c r="O191" i="11"/>
  <c r="P191" i="11"/>
  <c r="Q191" i="11"/>
  <c r="M192" i="11"/>
  <c r="N192" i="11"/>
  <c r="O192" i="11"/>
  <c r="P192" i="11"/>
  <c r="Q192" i="11"/>
  <c r="M193" i="11"/>
  <c r="N193" i="11"/>
  <c r="O193" i="11"/>
  <c r="P193" i="11"/>
  <c r="Q193" i="11"/>
  <c r="M194" i="11"/>
  <c r="N194" i="11"/>
  <c r="O194" i="11"/>
  <c r="P194" i="11"/>
  <c r="Q194" i="11"/>
  <c r="M195" i="11"/>
  <c r="N195" i="11"/>
  <c r="O195" i="11"/>
  <c r="P195" i="11"/>
  <c r="Q195" i="11"/>
  <c r="M196" i="11"/>
  <c r="N196" i="11"/>
  <c r="O196" i="11"/>
  <c r="P196" i="11"/>
  <c r="Q196" i="11"/>
  <c r="M197" i="11"/>
  <c r="N197" i="11"/>
  <c r="O197" i="11"/>
  <c r="P197" i="11"/>
  <c r="Q197" i="11"/>
  <c r="M198" i="11"/>
  <c r="N198" i="11"/>
  <c r="O198" i="11"/>
  <c r="P198" i="11"/>
  <c r="Q198" i="11"/>
  <c r="M199" i="11"/>
  <c r="N199" i="11"/>
  <c r="O199" i="11"/>
  <c r="P199" i="11"/>
  <c r="Q199" i="11"/>
  <c r="M200" i="11"/>
  <c r="N200" i="11"/>
  <c r="O200" i="11"/>
  <c r="P200" i="11"/>
  <c r="Q200" i="11"/>
  <c r="M201" i="11"/>
  <c r="N201" i="11"/>
  <c r="O201" i="11"/>
  <c r="P201" i="11"/>
  <c r="Q201" i="11"/>
  <c r="M202" i="11"/>
  <c r="N202" i="11"/>
  <c r="O202" i="11"/>
  <c r="P202" i="11"/>
  <c r="Q202" i="11"/>
  <c r="M203" i="11"/>
  <c r="N203" i="11"/>
  <c r="O203" i="11"/>
  <c r="P203" i="11"/>
  <c r="Q203" i="11"/>
  <c r="M204" i="11"/>
  <c r="N204" i="11"/>
  <c r="O204" i="11"/>
  <c r="P204" i="11"/>
  <c r="Q204" i="11"/>
  <c r="M205" i="11"/>
  <c r="N205" i="11"/>
  <c r="O205" i="11"/>
  <c r="P205" i="11"/>
  <c r="Q205" i="11"/>
  <c r="M206" i="11"/>
  <c r="N206" i="11"/>
  <c r="O206" i="11"/>
  <c r="P206" i="11"/>
  <c r="Q206" i="11"/>
  <c r="M207" i="11"/>
  <c r="N207" i="11"/>
  <c r="O207" i="11"/>
  <c r="P207" i="11"/>
  <c r="Q207" i="11"/>
  <c r="M208" i="11"/>
  <c r="N208" i="11"/>
  <c r="O208" i="11"/>
  <c r="P208" i="11"/>
  <c r="Q208" i="11"/>
  <c r="M209" i="11"/>
  <c r="N209" i="11"/>
  <c r="O209" i="11"/>
  <c r="P209" i="11"/>
  <c r="Q209" i="11"/>
  <c r="M210" i="11"/>
  <c r="N210" i="11"/>
  <c r="O210" i="11"/>
  <c r="P210" i="11"/>
  <c r="Q210" i="11"/>
  <c r="M211" i="11"/>
  <c r="N211" i="11"/>
  <c r="O211" i="11"/>
  <c r="P211" i="11"/>
  <c r="Q211" i="11"/>
  <c r="M212" i="11"/>
  <c r="N212" i="11"/>
  <c r="O212" i="11"/>
  <c r="P212" i="11"/>
  <c r="Q212" i="11"/>
  <c r="M213" i="11"/>
  <c r="N213" i="11"/>
  <c r="O213" i="11"/>
  <c r="P213" i="11"/>
  <c r="Q213" i="11"/>
  <c r="M214" i="11"/>
  <c r="N214" i="11"/>
  <c r="O214" i="11"/>
  <c r="P214" i="11"/>
  <c r="Q214" i="11"/>
  <c r="M215" i="11"/>
  <c r="N215" i="11"/>
  <c r="O215" i="11"/>
  <c r="P215" i="11"/>
  <c r="Q215" i="11"/>
  <c r="M216" i="11"/>
  <c r="N216" i="11"/>
  <c r="O216" i="11"/>
  <c r="P216" i="11"/>
  <c r="Q216" i="11"/>
  <c r="M217" i="11"/>
  <c r="N217" i="11"/>
  <c r="O217" i="11"/>
  <c r="P217" i="11"/>
  <c r="Q217" i="11"/>
  <c r="M218" i="11"/>
  <c r="N218" i="11"/>
  <c r="O218" i="11"/>
  <c r="P218" i="11"/>
  <c r="Q218" i="11"/>
  <c r="M219" i="11"/>
  <c r="N219" i="11"/>
  <c r="O219" i="11"/>
  <c r="P219" i="11"/>
  <c r="Q219" i="11"/>
  <c r="M220" i="11"/>
  <c r="N220" i="11"/>
  <c r="O220" i="11"/>
  <c r="P220" i="11"/>
  <c r="Q220" i="11"/>
  <c r="M221" i="11"/>
  <c r="N221" i="11"/>
  <c r="O221" i="11"/>
  <c r="P221" i="11"/>
  <c r="Q221" i="11"/>
  <c r="M222" i="11"/>
  <c r="N222" i="11"/>
  <c r="O222" i="11"/>
  <c r="P222" i="11"/>
  <c r="Q222" i="11"/>
  <c r="M223" i="11"/>
  <c r="N223" i="11"/>
  <c r="O223" i="11"/>
  <c r="P223" i="11"/>
  <c r="Q223" i="11"/>
  <c r="M224" i="11"/>
  <c r="N224" i="11"/>
  <c r="O224" i="11"/>
  <c r="P224" i="11"/>
  <c r="Q224" i="11"/>
  <c r="M225" i="11"/>
  <c r="N225" i="11"/>
  <c r="O225" i="11"/>
  <c r="P225" i="11"/>
  <c r="Q225" i="11"/>
  <c r="M226" i="11"/>
  <c r="N226" i="11"/>
  <c r="O226" i="11"/>
  <c r="P226" i="11"/>
  <c r="Q226" i="11"/>
  <c r="M227" i="11"/>
  <c r="N227" i="11"/>
  <c r="O227" i="11"/>
  <c r="P227" i="11"/>
  <c r="Q227" i="11"/>
  <c r="M228" i="11"/>
  <c r="N228" i="11"/>
  <c r="O228" i="11"/>
  <c r="P228" i="11"/>
  <c r="Q228" i="11"/>
  <c r="M229" i="11"/>
  <c r="N229" i="11"/>
  <c r="O229" i="11"/>
  <c r="P229" i="11"/>
  <c r="Q229" i="11"/>
  <c r="M230" i="11"/>
  <c r="N230" i="11"/>
  <c r="O230" i="11"/>
  <c r="P230" i="11"/>
  <c r="Q230" i="11"/>
  <c r="M231" i="11"/>
  <c r="N231" i="11"/>
  <c r="O231" i="11"/>
  <c r="P231" i="11"/>
  <c r="Q231" i="11"/>
  <c r="M232" i="11"/>
  <c r="N232" i="11"/>
  <c r="O232" i="11"/>
  <c r="P232" i="11"/>
  <c r="Q232" i="11"/>
  <c r="M233" i="11"/>
  <c r="N233" i="11"/>
  <c r="O233" i="11"/>
  <c r="P233" i="11"/>
  <c r="Q233" i="11"/>
  <c r="M234" i="11"/>
  <c r="N234" i="11"/>
  <c r="O234" i="11"/>
  <c r="P234" i="11"/>
  <c r="Q234" i="11"/>
  <c r="M235" i="11"/>
  <c r="N235" i="11"/>
  <c r="O235" i="11"/>
  <c r="P235" i="11"/>
  <c r="Q235" i="11"/>
  <c r="M236" i="11"/>
  <c r="N236" i="11"/>
  <c r="O236" i="11"/>
  <c r="P236" i="11"/>
  <c r="Q236" i="11"/>
  <c r="M237" i="11"/>
  <c r="N237" i="11"/>
  <c r="O237" i="11"/>
  <c r="P237" i="11"/>
  <c r="Q237" i="11"/>
  <c r="M238" i="11"/>
  <c r="N238" i="11"/>
  <c r="O238" i="11"/>
  <c r="P238" i="11"/>
  <c r="Q238" i="11"/>
  <c r="M239" i="11"/>
  <c r="N239" i="11"/>
  <c r="O239" i="11"/>
  <c r="P239" i="11"/>
  <c r="Q239" i="11"/>
  <c r="M240" i="11"/>
  <c r="N240" i="11"/>
  <c r="O240" i="11"/>
  <c r="P240" i="11"/>
  <c r="Q240" i="11"/>
  <c r="M241" i="11"/>
  <c r="N241" i="11"/>
  <c r="O241" i="11"/>
  <c r="P241" i="11"/>
  <c r="Q241" i="11"/>
  <c r="M242" i="11"/>
  <c r="N242" i="11"/>
  <c r="O242" i="11"/>
  <c r="P242" i="11"/>
  <c r="Q242" i="11"/>
  <c r="M243" i="11"/>
  <c r="N243" i="11"/>
  <c r="O243" i="11"/>
  <c r="P243" i="11"/>
  <c r="Q243" i="11"/>
  <c r="M244" i="11"/>
  <c r="N244" i="11"/>
  <c r="O244" i="11"/>
  <c r="P244" i="11"/>
  <c r="Q244" i="11"/>
  <c r="M245" i="11"/>
  <c r="N245" i="11"/>
  <c r="O245" i="11"/>
  <c r="P245" i="11"/>
  <c r="Q245" i="11"/>
  <c r="M246" i="11"/>
  <c r="N246" i="11"/>
  <c r="O246" i="11"/>
  <c r="P246" i="11"/>
  <c r="Q246" i="11"/>
  <c r="M247" i="11"/>
  <c r="N247" i="11"/>
  <c r="O247" i="11"/>
  <c r="P247" i="11"/>
  <c r="Q247" i="11"/>
  <c r="M248" i="11"/>
  <c r="N248" i="11"/>
  <c r="O248" i="11"/>
  <c r="P248" i="11"/>
  <c r="Q248" i="11"/>
  <c r="M249" i="11"/>
  <c r="N249" i="11"/>
  <c r="O249" i="11"/>
  <c r="P249" i="11"/>
  <c r="Q249" i="11"/>
  <c r="M250" i="11"/>
  <c r="N250" i="11"/>
  <c r="O250" i="11"/>
  <c r="P250" i="11"/>
  <c r="Q250" i="11"/>
  <c r="M251" i="11"/>
  <c r="N251" i="11"/>
  <c r="O251" i="11"/>
  <c r="P251" i="11"/>
  <c r="Q251" i="11"/>
  <c r="M252" i="11"/>
  <c r="N252" i="11"/>
  <c r="O252" i="11"/>
  <c r="P252" i="11"/>
  <c r="Q252" i="11"/>
  <c r="M253" i="11"/>
  <c r="N253" i="11"/>
  <c r="O253" i="11"/>
  <c r="P253" i="11"/>
  <c r="Q253" i="11"/>
  <c r="M254" i="11"/>
  <c r="N254" i="11"/>
  <c r="O254" i="11"/>
  <c r="P254" i="11"/>
  <c r="Q254" i="11"/>
  <c r="M255" i="11"/>
  <c r="N255" i="11"/>
  <c r="O255" i="11"/>
  <c r="P255" i="11"/>
  <c r="Q255" i="11"/>
  <c r="M256" i="11"/>
  <c r="N256" i="11"/>
  <c r="O256" i="11"/>
  <c r="P256" i="11"/>
  <c r="Q256" i="11"/>
  <c r="N5" i="11"/>
  <c r="O5" i="11"/>
  <c r="P5" i="11"/>
  <c r="P259" i="11" s="1"/>
  <c r="Q5" i="11"/>
  <c r="M5" i="11"/>
  <c r="K6" i="11"/>
  <c r="L6" i="11"/>
  <c r="K7" i="11"/>
  <c r="L7" i="11"/>
  <c r="K8" i="11"/>
  <c r="L8" i="11"/>
  <c r="K9" i="11"/>
  <c r="L9" i="11"/>
  <c r="K10" i="11"/>
  <c r="L10" i="11"/>
  <c r="K11" i="11"/>
  <c r="L11" i="11"/>
  <c r="K12" i="11"/>
  <c r="L12" i="11"/>
  <c r="K13" i="11"/>
  <c r="L13" i="11"/>
  <c r="K14" i="11"/>
  <c r="L14" i="11"/>
  <c r="K15" i="11"/>
  <c r="L15" i="11"/>
  <c r="K16" i="11"/>
  <c r="L16" i="11"/>
  <c r="K17" i="11"/>
  <c r="L17" i="11"/>
  <c r="K18" i="11"/>
  <c r="L18" i="11"/>
  <c r="K19" i="11"/>
  <c r="L19" i="11"/>
  <c r="K20" i="11"/>
  <c r="L20" i="11"/>
  <c r="K21" i="11"/>
  <c r="L21" i="11"/>
  <c r="K22" i="11"/>
  <c r="L22" i="11"/>
  <c r="K23" i="11"/>
  <c r="L23" i="11"/>
  <c r="K24" i="11"/>
  <c r="L24" i="11"/>
  <c r="K25" i="11"/>
  <c r="L25" i="11"/>
  <c r="K26" i="11"/>
  <c r="L26" i="11"/>
  <c r="K27" i="11"/>
  <c r="L27" i="11"/>
  <c r="K28" i="11"/>
  <c r="L28" i="11"/>
  <c r="K29" i="11"/>
  <c r="L29" i="11"/>
  <c r="K30" i="11"/>
  <c r="L30" i="11"/>
  <c r="K31" i="11"/>
  <c r="L31" i="11"/>
  <c r="K32" i="11"/>
  <c r="L32" i="11"/>
  <c r="K33" i="11"/>
  <c r="L33" i="11"/>
  <c r="K34" i="11"/>
  <c r="L34" i="11"/>
  <c r="K35" i="11"/>
  <c r="L35" i="11"/>
  <c r="K36" i="11"/>
  <c r="L36" i="11"/>
  <c r="K37" i="11"/>
  <c r="L37" i="11"/>
  <c r="K38" i="11"/>
  <c r="L38" i="11"/>
  <c r="K39" i="11"/>
  <c r="L39" i="11"/>
  <c r="K40" i="11"/>
  <c r="L40" i="11"/>
  <c r="K41" i="11"/>
  <c r="L41" i="11"/>
  <c r="K42" i="11"/>
  <c r="L42" i="11"/>
  <c r="K43" i="11"/>
  <c r="L43" i="11"/>
  <c r="K44" i="11"/>
  <c r="L44" i="11"/>
  <c r="K45" i="11"/>
  <c r="L45" i="11"/>
  <c r="K46" i="11"/>
  <c r="L46" i="11"/>
  <c r="K47" i="11"/>
  <c r="L47" i="11"/>
  <c r="K48" i="11"/>
  <c r="L48" i="11"/>
  <c r="K49" i="11"/>
  <c r="L49" i="11"/>
  <c r="K50" i="11"/>
  <c r="L50" i="11"/>
  <c r="K51" i="11"/>
  <c r="L51" i="11"/>
  <c r="K52" i="11"/>
  <c r="L52" i="11"/>
  <c r="K53" i="11"/>
  <c r="L53" i="11"/>
  <c r="K54" i="11"/>
  <c r="L54" i="11"/>
  <c r="K55" i="11"/>
  <c r="L55" i="11"/>
  <c r="K56" i="11"/>
  <c r="L56" i="11"/>
  <c r="K57" i="11"/>
  <c r="L57" i="11"/>
  <c r="K58" i="11"/>
  <c r="L58" i="11"/>
  <c r="K59" i="11"/>
  <c r="L59" i="11"/>
  <c r="K60" i="11"/>
  <c r="L60" i="11"/>
  <c r="K61" i="11"/>
  <c r="L61" i="11"/>
  <c r="K62" i="11"/>
  <c r="L62" i="11"/>
  <c r="K63" i="11"/>
  <c r="L63" i="11"/>
  <c r="K64" i="11"/>
  <c r="L64" i="11"/>
  <c r="K65" i="11"/>
  <c r="L65" i="11"/>
  <c r="K66" i="11"/>
  <c r="L66" i="11"/>
  <c r="K67" i="11"/>
  <c r="L67" i="11"/>
  <c r="K68" i="11"/>
  <c r="L68" i="11"/>
  <c r="K69" i="11"/>
  <c r="L69" i="11"/>
  <c r="K70" i="11"/>
  <c r="L70" i="11"/>
  <c r="K71" i="11"/>
  <c r="L71" i="11"/>
  <c r="K72" i="11"/>
  <c r="L72" i="11"/>
  <c r="K73" i="11"/>
  <c r="L73" i="11"/>
  <c r="K74" i="11"/>
  <c r="L74" i="11"/>
  <c r="K75" i="11"/>
  <c r="L75" i="11"/>
  <c r="K76" i="11"/>
  <c r="L76" i="11"/>
  <c r="K77" i="11"/>
  <c r="L77" i="11"/>
  <c r="K78" i="11"/>
  <c r="L78" i="11"/>
  <c r="K79" i="11"/>
  <c r="L79" i="11"/>
  <c r="K80" i="11"/>
  <c r="L80" i="11"/>
  <c r="K81" i="11"/>
  <c r="L81" i="11"/>
  <c r="K82" i="11"/>
  <c r="L82" i="11"/>
  <c r="K83" i="11"/>
  <c r="L83" i="11"/>
  <c r="K84" i="11"/>
  <c r="L84" i="11"/>
  <c r="K85" i="11"/>
  <c r="L85" i="11"/>
  <c r="K86" i="11"/>
  <c r="L86" i="11"/>
  <c r="K87" i="11"/>
  <c r="L87" i="11"/>
  <c r="K88" i="11"/>
  <c r="L88" i="11"/>
  <c r="K89" i="11"/>
  <c r="L89" i="11"/>
  <c r="K90" i="11"/>
  <c r="L90" i="11"/>
  <c r="K91" i="11"/>
  <c r="L91" i="11"/>
  <c r="K92" i="11"/>
  <c r="L92" i="11"/>
  <c r="K93" i="11"/>
  <c r="L93" i="11"/>
  <c r="K94" i="11"/>
  <c r="L94" i="11"/>
  <c r="K95" i="11"/>
  <c r="L95" i="11"/>
  <c r="K96" i="11"/>
  <c r="L96" i="11"/>
  <c r="K97" i="11"/>
  <c r="L97" i="11"/>
  <c r="K98" i="11"/>
  <c r="L98" i="11"/>
  <c r="K99" i="11"/>
  <c r="L99" i="11"/>
  <c r="K100" i="11"/>
  <c r="L100" i="11"/>
  <c r="K101" i="11"/>
  <c r="L101" i="11"/>
  <c r="K102" i="11"/>
  <c r="L102" i="11"/>
  <c r="K103" i="11"/>
  <c r="L103" i="11"/>
  <c r="K104" i="11"/>
  <c r="L104" i="11"/>
  <c r="K105" i="11"/>
  <c r="L105" i="11"/>
  <c r="K106" i="11"/>
  <c r="L106" i="11"/>
  <c r="K107" i="11"/>
  <c r="L107" i="11"/>
  <c r="K108" i="11"/>
  <c r="L108" i="11"/>
  <c r="K109" i="11"/>
  <c r="L109" i="11"/>
  <c r="K110" i="11"/>
  <c r="L110" i="11"/>
  <c r="K111" i="11"/>
  <c r="L111" i="11"/>
  <c r="K112" i="11"/>
  <c r="L112" i="11"/>
  <c r="K113" i="11"/>
  <c r="L113" i="11"/>
  <c r="K114" i="11"/>
  <c r="L114" i="11"/>
  <c r="K115" i="11"/>
  <c r="L115" i="11"/>
  <c r="K116" i="11"/>
  <c r="L116" i="11"/>
  <c r="K117" i="11"/>
  <c r="L117" i="11"/>
  <c r="K118" i="11"/>
  <c r="L118" i="11"/>
  <c r="K119" i="11"/>
  <c r="L119" i="11"/>
  <c r="K120" i="11"/>
  <c r="L120" i="11"/>
  <c r="K121" i="11"/>
  <c r="L121" i="11"/>
  <c r="K122" i="11"/>
  <c r="L122" i="11"/>
  <c r="K123" i="11"/>
  <c r="L123" i="11"/>
  <c r="K124" i="11"/>
  <c r="L124" i="11"/>
  <c r="K125" i="11"/>
  <c r="L125" i="11"/>
  <c r="K126" i="11"/>
  <c r="L126" i="11"/>
  <c r="K127" i="11"/>
  <c r="L127" i="11"/>
  <c r="K128" i="11"/>
  <c r="L128" i="11"/>
  <c r="K129" i="11"/>
  <c r="L129" i="11"/>
  <c r="K130" i="11"/>
  <c r="L130" i="11"/>
  <c r="K131" i="11"/>
  <c r="L131" i="11"/>
  <c r="K132" i="11"/>
  <c r="L132" i="11"/>
  <c r="K133" i="11"/>
  <c r="L133" i="11"/>
  <c r="K134" i="11"/>
  <c r="L134" i="11"/>
  <c r="K135" i="11"/>
  <c r="L135" i="11"/>
  <c r="K136" i="11"/>
  <c r="L136" i="11"/>
  <c r="K137" i="11"/>
  <c r="L137" i="11"/>
  <c r="K138" i="11"/>
  <c r="L138" i="11"/>
  <c r="K139" i="11"/>
  <c r="L139" i="11"/>
  <c r="K140" i="11"/>
  <c r="L140" i="11"/>
  <c r="K141" i="11"/>
  <c r="L141" i="11"/>
  <c r="K142" i="11"/>
  <c r="L142" i="11"/>
  <c r="K143" i="11"/>
  <c r="L143" i="11"/>
  <c r="K144" i="11"/>
  <c r="L144" i="11"/>
  <c r="K145" i="11"/>
  <c r="L145" i="11"/>
  <c r="K146" i="11"/>
  <c r="L146" i="11"/>
  <c r="K147" i="11"/>
  <c r="L147" i="11"/>
  <c r="K148" i="11"/>
  <c r="L148" i="11"/>
  <c r="K149" i="11"/>
  <c r="L149" i="11"/>
  <c r="K150" i="11"/>
  <c r="L150" i="11"/>
  <c r="K151" i="11"/>
  <c r="L151" i="11"/>
  <c r="K152" i="11"/>
  <c r="L152" i="11"/>
  <c r="K153" i="11"/>
  <c r="L153" i="11"/>
  <c r="K154" i="11"/>
  <c r="L154" i="11"/>
  <c r="K155" i="11"/>
  <c r="L155" i="11"/>
  <c r="K156" i="11"/>
  <c r="L156" i="11"/>
  <c r="K157" i="11"/>
  <c r="L157" i="11"/>
  <c r="K158" i="11"/>
  <c r="L158" i="11"/>
  <c r="K159" i="11"/>
  <c r="L159" i="11"/>
  <c r="K160" i="11"/>
  <c r="L160" i="11"/>
  <c r="K161" i="11"/>
  <c r="L161" i="11"/>
  <c r="K162" i="11"/>
  <c r="L162" i="11"/>
  <c r="K163" i="11"/>
  <c r="L163" i="11"/>
  <c r="K164" i="11"/>
  <c r="L164" i="11"/>
  <c r="K165" i="11"/>
  <c r="L165" i="11"/>
  <c r="K166" i="11"/>
  <c r="L166" i="11"/>
  <c r="K167" i="11"/>
  <c r="L167" i="11"/>
  <c r="K168" i="11"/>
  <c r="L168" i="11"/>
  <c r="K169" i="11"/>
  <c r="L169" i="11"/>
  <c r="K170" i="11"/>
  <c r="L170" i="11"/>
  <c r="K171" i="11"/>
  <c r="L171" i="11"/>
  <c r="K172" i="11"/>
  <c r="L172" i="11"/>
  <c r="K173" i="11"/>
  <c r="L173" i="11"/>
  <c r="K174" i="11"/>
  <c r="L174" i="11"/>
  <c r="K175" i="11"/>
  <c r="L175" i="11"/>
  <c r="K176" i="11"/>
  <c r="L176" i="11"/>
  <c r="K177" i="11"/>
  <c r="L177" i="11"/>
  <c r="K178" i="11"/>
  <c r="L178" i="11"/>
  <c r="K179" i="11"/>
  <c r="L179" i="11"/>
  <c r="K180" i="11"/>
  <c r="L180" i="11"/>
  <c r="K181" i="11"/>
  <c r="L181" i="11"/>
  <c r="K182" i="11"/>
  <c r="L182" i="11"/>
  <c r="K183" i="11"/>
  <c r="L183" i="11"/>
  <c r="K184" i="11"/>
  <c r="L184" i="11"/>
  <c r="K185" i="11"/>
  <c r="L185" i="11"/>
  <c r="K186" i="11"/>
  <c r="L186" i="11"/>
  <c r="K187" i="11"/>
  <c r="L187" i="11"/>
  <c r="K188" i="11"/>
  <c r="L188" i="11"/>
  <c r="K189" i="11"/>
  <c r="L189" i="11"/>
  <c r="K190" i="11"/>
  <c r="L190" i="11"/>
  <c r="K191" i="11"/>
  <c r="L191" i="11"/>
  <c r="K192" i="11"/>
  <c r="L192" i="11"/>
  <c r="K193" i="11"/>
  <c r="L193" i="11"/>
  <c r="K194" i="11"/>
  <c r="L194" i="11"/>
  <c r="K195" i="11"/>
  <c r="L195" i="11"/>
  <c r="K196" i="11"/>
  <c r="L196" i="11"/>
  <c r="K197" i="11"/>
  <c r="L197" i="11"/>
  <c r="K198" i="11"/>
  <c r="L198" i="11"/>
  <c r="K199" i="11"/>
  <c r="L199" i="11"/>
  <c r="K200" i="11"/>
  <c r="L200" i="11"/>
  <c r="K201" i="11"/>
  <c r="L201" i="11"/>
  <c r="K202" i="11"/>
  <c r="L202" i="11"/>
  <c r="K203" i="11"/>
  <c r="L203" i="11"/>
  <c r="K204" i="11"/>
  <c r="L204" i="11"/>
  <c r="K205" i="11"/>
  <c r="L205" i="11"/>
  <c r="K206" i="11"/>
  <c r="L206" i="11"/>
  <c r="K207" i="11"/>
  <c r="L207" i="11"/>
  <c r="K208" i="11"/>
  <c r="L208" i="11"/>
  <c r="K209" i="11"/>
  <c r="L209" i="11"/>
  <c r="K210" i="11"/>
  <c r="L210" i="11"/>
  <c r="K211" i="11"/>
  <c r="L211" i="11"/>
  <c r="K212" i="11"/>
  <c r="L212" i="11"/>
  <c r="K213" i="11"/>
  <c r="L213" i="11"/>
  <c r="K214" i="11"/>
  <c r="L214" i="11"/>
  <c r="K215" i="11"/>
  <c r="L215" i="11"/>
  <c r="K216" i="11"/>
  <c r="L216" i="11"/>
  <c r="K217" i="11"/>
  <c r="L217" i="11"/>
  <c r="K218" i="11"/>
  <c r="L218" i="11"/>
  <c r="K219" i="11"/>
  <c r="L219" i="11"/>
  <c r="K220" i="11"/>
  <c r="L220" i="11"/>
  <c r="K221" i="11"/>
  <c r="L221" i="11"/>
  <c r="K222" i="11"/>
  <c r="L222" i="11"/>
  <c r="K223" i="11"/>
  <c r="L223" i="11"/>
  <c r="K224" i="11"/>
  <c r="L224" i="11"/>
  <c r="K225" i="11"/>
  <c r="L225" i="11"/>
  <c r="K226" i="11"/>
  <c r="L226" i="11"/>
  <c r="K227" i="11"/>
  <c r="L227" i="11"/>
  <c r="K228" i="11"/>
  <c r="L228" i="11"/>
  <c r="K229" i="11"/>
  <c r="L229" i="11"/>
  <c r="K230" i="11"/>
  <c r="L230" i="11"/>
  <c r="K231" i="11"/>
  <c r="L231" i="11"/>
  <c r="K232" i="11"/>
  <c r="L232" i="11"/>
  <c r="K233" i="11"/>
  <c r="L233" i="11"/>
  <c r="K234" i="11"/>
  <c r="L234" i="11"/>
  <c r="K235" i="11"/>
  <c r="L235" i="11"/>
  <c r="K236" i="11"/>
  <c r="L236" i="11"/>
  <c r="K237" i="11"/>
  <c r="L237" i="11"/>
  <c r="K238" i="11"/>
  <c r="L238" i="11"/>
  <c r="K239" i="11"/>
  <c r="L239" i="11"/>
  <c r="K240" i="11"/>
  <c r="L240" i="11"/>
  <c r="K241" i="11"/>
  <c r="L241" i="11"/>
  <c r="K242" i="11"/>
  <c r="L242" i="11"/>
  <c r="K243" i="11"/>
  <c r="L243" i="11"/>
  <c r="K244" i="11"/>
  <c r="L244" i="11"/>
  <c r="K245" i="11"/>
  <c r="L245" i="11"/>
  <c r="K246" i="11"/>
  <c r="L246" i="11"/>
  <c r="K247" i="11"/>
  <c r="L247" i="11"/>
  <c r="K248" i="11"/>
  <c r="L248" i="11"/>
  <c r="K249" i="11"/>
  <c r="L249" i="11"/>
  <c r="K250" i="11"/>
  <c r="L250" i="11"/>
  <c r="K251" i="11"/>
  <c r="L251" i="11"/>
  <c r="K252" i="11"/>
  <c r="L252" i="11"/>
  <c r="K253" i="11"/>
  <c r="L253" i="11"/>
  <c r="K254" i="11"/>
  <c r="L254" i="11"/>
  <c r="K255" i="11"/>
  <c r="L255" i="11"/>
  <c r="K256" i="11"/>
  <c r="L256" i="11"/>
  <c r="L5" i="11"/>
  <c r="K5" i="11"/>
  <c r="H26" i="12" s="1"/>
  <c r="D8" i="13" a="1"/>
  <c r="G15" i="12" a="1"/>
  <c r="G11" i="12" a="1"/>
  <c r="C8" i="13" a="1"/>
  <c r="F8" i="13" a="1"/>
  <c r="G14" i="12" a="1"/>
  <c r="G10" i="12" a="1"/>
  <c r="E8" i="13" a="1"/>
  <c r="H8" i="13" a="1"/>
  <c r="G13" i="12" a="1"/>
  <c r="G9" i="12" a="1"/>
  <c r="G8" i="13" a="1"/>
  <c r="B8" i="13" a="1"/>
  <c r="G12" i="12" a="1"/>
  <c r="H8" i="13" l="1"/>
  <c r="F8" i="13"/>
  <c r="D8" i="13"/>
  <c r="G8" i="13"/>
  <c r="E8" i="13"/>
  <c r="C8" i="13"/>
  <c r="B8" i="13"/>
  <c r="E28" i="12"/>
  <c r="D29" i="12"/>
  <c r="O265" i="11"/>
  <c r="L259" i="11"/>
  <c r="E32" i="12"/>
  <c r="H27" i="12"/>
  <c r="Q259" i="11"/>
  <c r="F28" i="12"/>
  <c r="E29" i="12"/>
  <c r="G30" i="12"/>
  <c r="J27" i="12"/>
  <c r="I28" i="12"/>
  <c r="H29" i="12"/>
  <c r="F30" i="12"/>
  <c r="J31" i="12"/>
  <c r="H32" i="12"/>
  <c r="D26" i="12"/>
  <c r="G26" i="12"/>
  <c r="F27" i="12"/>
  <c r="D28" i="12"/>
  <c r="H30" i="12"/>
  <c r="E31" i="12"/>
  <c r="D32" i="12"/>
  <c r="M264" i="11"/>
  <c r="Q264" i="11"/>
  <c r="M265" i="11"/>
  <c r="Q265" i="11"/>
  <c r="O259" i="11"/>
  <c r="J26" i="12"/>
  <c r="F26" i="12"/>
  <c r="I27" i="12"/>
  <c r="D27" i="12"/>
  <c r="H28" i="12"/>
  <c r="G29" i="12"/>
  <c r="F29" i="12"/>
  <c r="J30" i="12"/>
  <c r="E30" i="12"/>
  <c r="H31" i="12"/>
  <c r="D31" i="12"/>
  <c r="G32" i="12"/>
  <c r="K259" i="11"/>
  <c r="N264" i="11"/>
  <c r="N265" i="11"/>
  <c r="N259" i="11"/>
  <c r="I26" i="12"/>
  <c r="E26" i="12"/>
  <c r="G28" i="12"/>
  <c r="J29" i="12"/>
  <c r="I30" i="12"/>
  <c r="D30" i="12"/>
  <c r="G31" i="12"/>
  <c r="F32" i="12"/>
  <c r="K264" i="11"/>
  <c r="O264" i="11"/>
  <c r="K265" i="11"/>
  <c r="M259" i="11"/>
  <c r="E27" i="12"/>
  <c r="G27" i="12"/>
  <c r="J28" i="12"/>
  <c r="I29" i="12"/>
  <c r="I31" i="12"/>
  <c r="F31" i="12"/>
  <c r="I32" i="12"/>
  <c r="L264" i="11"/>
  <c r="P264" i="11"/>
  <c r="L265" i="11"/>
  <c r="P265" i="11"/>
  <c r="G15" i="12"/>
  <c r="J42" i="12" s="1"/>
  <c r="G14" i="12"/>
  <c r="I41" i="12" s="1"/>
  <c r="G13" i="12"/>
  <c r="H40" i="12" s="1"/>
  <c r="G12" i="12"/>
  <c r="G39" i="12" s="1"/>
  <c r="G11" i="12"/>
  <c r="F38" i="12" s="1"/>
  <c r="G10" i="12"/>
  <c r="E37" i="12" s="1"/>
  <c r="G9" i="12"/>
  <c r="D36" i="12" s="1"/>
  <c r="H14" i="12" l="1"/>
  <c r="I14" i="12" s="1"/>
  <c r="H9" i="12"/>
  <c r="I9" i="12" s="1"/>
  <c r="H13" i="12"/>
  <c r="I13" i="12" s="1"/>
  <c r="H15" i="12"/>
  <c r="I15" i="12" s="1"/>
  <c r="H10" i="12"/>
  <c r="I10" i="12" s="1"/>
  <c r="H12" i="12"/>
  <c r="I12" i="12" s="1"/>
  <c r="H11" i="12"/>
  <c r="I11" i="12" s="1"/>
  <c r="L5" i="8" l="1"/>
  <c r="K5" i="8"/>
  <c r="C8" i="16"/>
  <c r="C7" i="16"/>
  <c r="C4" i="16"/>
  <c r="E6" i="18" l="1"/>
  <c r="F6" i="18" s="1"/>
  <c r="E7" i="18"/>
  <c r="F7" i="18" s="1"/>
  <c r="E8" i="18"/>
  <c r="F8" i="18" s="1"/>
  <c r="E5" i="18"/>
  <c r="F5" i="18" s="1"/>
  <c r="E4" i="18"/>
  <c r="F4" i="18" s="1"/>
  <c r="P3" i="17"/>
  <c r="Q3" i="17"/>
  <c r="A255" i="17"/>
  <c r="A254" i="17" s="1"/>
  <c r="A253" i="17" s="1"/>
  <c r="A252" i="17" s="1"/>
  <c r="A251" i="17" s="1"/>
  <c r="A250" i="17" s="1"/>
  <c r="A249" i="17" s="1"/>
  <c r="A248" i="17" s="1"/>
  <c r="A247" i="17" s="1"/>
  <c r="A246" i="17" s="1"/>
  <c r="A245" i="17" s="1"/>
  <c r="A244" i="17" s="1"/>
  <c r="A243" i="17" s="1"/>
  <c r="A242" i="17" s="1"/>
  <c r="A241" i="17" s="1"/>
  <c r="A240" i="17" s="1"/>
  <c r="A239" i="17" s="1"/>
  <c r="A238" i="17" s="1"/>
  <c r="A237" i="17" s="1"/>
  <c r="A236" i="17" s="1"/>
  <c r="A235" i="17" s="1"/>
  <c r="A234" i="17" s="1"/>
  <c r="A233" i="17" s="1"/>
  <c r="A232" i="17" s="1"/>
  <c r="A231" i="17" s="1"/>
  <c r="A230" i="17" s="1"/>
  <c r="A229" i="17" s="1"/>
  <c r="A228" i="17" s="1"/>
  <c r="A227" i="17" s="1"/>
  <c r="A226" i="17" s="1"/>
  <c r="A225" i="17" s="1"/>
  <c r="A224" i="17" s="1"/>
  <c r="A223" i="17" s="1"/>
  <c r="A222" i="17" s="1"/>
  <c r="A221" i="17" s="1"/>
  <c r="A220" i="17" s="1"/>
  <c r="A219" i="17" s="1"/>
  <c r="A218" i="17" s="1"/>
  <c r="A217" i="17" s="1"/>
  <c r="A216" i="17" s="1"/>
  <c r="A215" i="17" s="1"/>
  <c r="A214" i="17" s="1"/>
  <c r="A213" i="17" s="1"/>
  <c r="A212" i="17" s="1"/>
  <c r="A211" i="17" s="1"/>
  <c r="A210" i="17" s="1"/>
  <c r="A209" i="17" s="1"/>
  <c r="A208" i="17" s="1"/>
  <c r="A207" i="17" s="1"/>
  <c r="A206" i="17" s="1"/>
  <c r="A205" i="17" s="1"/>
  <c r="A204" i="17" s="1"/>
  <c r="A203" i="17" s="1"/>
  <c r="A202" i="17" s="1"/>
  <c r="A201" i="17" s="1"/>
  <c r="A200" i="17" s="1"/>
  <c r="A199" i="17" s="1"/>
  <c r="A198" i="17" s="1"/>
  <c r="A197" i="17" s="1"/>
  <c r="A196" i="17" s="1"/>
  <c r="A195" i="17" s="1"/>
  <c r="A194" i="17" s="1"/>
  <c r="A193" i="17" s="1"/>
  <c r="A192" i="17" s="1"/>
  <c r="A191" i="17" s="1"/>
  <c r="A190" i="17" s="1"/>
  <c r="A189" i="17" s="1"/>
  <c r="A188" i="17" s="1"/>
  <c r="A187" i="17" s="1"/>
  <c r="A186" i="17" s="1"/>
  <c r="A185" i="17" s="1"/>
  <c r="A184" i="17" s="1"/>
  <c r="A183" i="17" s="1"/>
  <c r="A182" i="17" s="1"/>
  <c r="A181" i="17" s="1"/>
  <c r="A180" i="17" s="1"/>
  <c r="A179" i="17" s="1"/>
  <c r="A178" i="17" s="1"/>
  <c r="A177" i="17" s="1"/>
  <c r="A176" i="17" s="1"/>
  <c r="A175" i="17" s="1"/>
  <c r="A174" i="17" s="1"/>
  <c r="A173" i="17" s="1"/>
  <c r="A172" i="17" s="1"/>
  <c r="A171" i="17" s="1"/>
  <c r="A170" i="17" s="1"/>
  <c r="A169" i="17" s="1"/>
  <c r="A168" i="17" s="1"/>
  <c r="A167" i="17" s="1"/>
  <c r="A166" i="17" s="1"/>
  <c r="A165" i="17" s="1"/>
  <c r="A164" i="17" s="1"/>
  <c r="A163" i="17" s="1"/>
  <c r="A162" i="17" s="1"/>
  <c r="A161" i="17" s="1"/>
  <c r="A160" i="17" s="1"/>
  <c r="A159" i="17" s="1"/>
  <c r="A158" i="17" s="1"/>
  <c r="A157" i="17" s="1"/>
  <c r="A156" i="17" s="1"/>
  <c r="A155" i="17" s="1"/>
  <c r="A154" i="17" s="1"/>
  <c r="A153" i="17" s="1"/>
  <c r="A152" i="17" s="1"/>
  <c r="A151" i="17" s="1"/>
  <c r="A150" i="17" s="1"/>
  <c r="A149" i="17" s="1"/>
  <c r="A148" i="17" s="1"/>
  <c r="A147" i="17" s="1"/>
  <c r="A146" i="17" s="1"/>
  <c r="A145" i="17" s="1"/>
  <c r="A144" i="17" s="1"/>
  <c r="A143" i="17" s="1"/>
  <c r="A142" i="17" s="1"/>
  <c r="A141" i="17" s="1"/>
  <c r="A140" i="17" s="1"/>
  <c r="A139" i="17" s="1"/>
  <c r="A138" i="17" s="1"/>
  <c r="A137" i="17" s="1"/>
  <c r="A136" i="17" s="1"/>
  <c r="A135" i="17" s="1"/>
  <c r="A134" i="17" s="1"/>
  <c r="A133" i="17" s="1"/>
  <c r="A132" i="17" s="1"/>
  <c r="A131" i="17" s="1"/>
  <c r="A130" i="17" s="1"/>
  <c r="A129" i="17" s="1"/>
  <c r="A128" i="17" s="1"/>
  <c r="A127" i="17" s="1"/>
  <c r="A126" i="17" s="1"/>
  <c r="A125" i="17" s="1"/>
  <c r="A124" i="17" s="1"/>
  <c r="A123" i="17" s="1"/>
  <c r="A122" i="17" s="1"/>
  <c r="A121" i="17" s="1"/>
  <c r="A120" i="17" s="1"/>
  <c r="A119" i="17" s="1"/>
  <c r="A118" i="17" s="1"/>
  <c r="A117" i="17" s="1"/>
  <c r="A116" i="17" s="1"/>
  <c r="A115" i="17" s="1"/>
  <c r="A114" i="17" s="1"/>
  <c r="A113" i="17" s="1"/>
  <c r="A112" i="17" s="1"/>
  <c r="A111" i="17" s="1"/>
  <c r="A110" i="17" s="1"/>
  <c r="A109" i="17" s="1"/>
  <c r="A108" i="17" s="1"/>
  <c r="A107" i="17" s="1"/>
  <c r="A106" i="17" s="1"/>
  <c r="A105" i="17" s="1"/>
  <c r="A104" i="17" s="1"/>
  <c r="A103" i="17" s="1"/>
  <c r="A102" i="17" s="1"/>
  <c r="A101" i="17" s="1"/>
  <c r="A100" i="17" s="1"/>
  <c r="A99" i="17" s="1"/>
  <c r="A98" i="17" s="1"/>
  <c r="A97" i="17" s="1"/>
  <c r="A96" i="17" s="1"/>
  <c r="A95" i="17" s="1"/>
  <c r="A94" i="17" s="1"/>
  <c r="A93" i="17" s="1"/>
  <c r="A92" i="17" s="1"/>
  <c r="A91" i="17" s="1"/>
  <c r="A90" i="17" s="1"/>
  <c r="A89" i="17" s="1"/>
  <c r="A88" i="17" s="1"/>
  <c r="A87" i="17" s="1"/>
  <c r="A86" i="17" s="1"/>
  <c r="A85" i="17" s="1"/>
  <c r="A84" i="17" s="1"/>
  <c r="A83" i="17" s="1"/>
  <c r="A82" i="17" s="1"/>
  <c r="A81" i="17" s="1"/>
  <c r="A80" i="17" s="1"/>
  <c r="A79" i="17" s="1"/>
  <c r="A78" i="17" s="1"/>
  <c r="A77" i="17" s="1"/>
  <c r="A76" i="17" s="1"/>
  <c r="A75" i="17" s="1"/>
  <c r="A74" i="17" s="1"/>
  <c r="A73" i="17" s="1"/>
  <c r="A72" i="17" s="1"/>
  <c r="A71" i="17" s="1"/>
  <c r="A70" i="17" s="1"/>
  <c r="A69" i="17" s="1"/>
  <c r="A68" i="17" s="1"/>
  <c r="A67" i="17" s="1"/>
  <c r="A66" i="17" s="1"/>
  <c r="A65" i="17" s="1"/>
  <c r="A64" i="17" s="1"/>
  <c r="A63" i="17" s="1"/>
  <c r="A62" i="17" s="1"/>
  <c r="A61" i="17" s="1"/>
  <c r="A60" i="17" s="1"/>
  <c r="A59" i="17" s="1"/>
  <c r="A58" i="17" s="1"/>
  <c r="A57" i="17" s="1"/>
  <c r="A56" i="17" s="1"/>
  <c r="A55" i="17" s="1"/>
  <c r="A54" i="17" s="1"/>
  <c r="A53" i="17" s="1"/>
  <c r="A52" i="17" s="1"/>
  <c r="A51" i="17" s="1"/>
  <c r="A50" i="17" s="1"/>
  <c r="A49" i="17" s="1"/>
  <c r="A48" i="17" s="1"/>
  <c r="A47" i="17" s="1"/>
  <c r="A46" i="17" s="1"/>
  <c r="A45" i="17" s="1"/>
  <c r="A44" i="17" s="1"/>
  <c r="A43" i="17" s="1"/>
  <c r="A42" i="17" s="1"/>
  <c r="A41" i="17" s="1"/>
  <c r="A40" i="17" s="1"/>
  <c r="A39" i="17" s="1"/>
  <c r="A38" i="17" s="1"/>
  <c r="A37" i="17" s="1"/>
  <c r="A36" i="17" s="1"/>
  <c r="A35" i="17" s="1"/>
  <c r="A34" i="17" s="1"/>
  <c r="A33" i="17" s="1"/>
  <c r="A32" i="17" s="1"/>
  <c r="A31" i="17" s="1"/>
  <c r="A30" i="17" s="1"/>
  <c r="A29" i="17" s="1"/>
  <c r="A28" i="17" s="1"/>
  <c r="A27" i="17" s="1"/>
  <c r="A26" i="17" s="1"/>
  <c r="A25" i="17" s="1"/>
  <c r="A24" i="17" s="1"/>
  <c r="A23" i="17" s="1"/>
  <c r="A22" i="17" s="1"/>
  <c r="A21" i="17" s="1"/>
  <c r="A20" i="17" s="1"/>
  <c r="A19" i="17" s="1"/>
  <c r="A18" i="17" s="1"/>
  <c r="A17" i="17" s="1"/>
  <c r="A16" i="17" s="1"/>
  <c r="A15" i="17" s="1"/>
  <c r="A14" i="17" s="1"/>
  <c r="A13" i="17" s="1"/>
  <c r="A12" i="17" s="1"/>
  <c r="A11" i="17" s="1"/>
  <c r="A10" i="17" s="1"/>
  <c r="A9" i="17" s="1"/>
  <c r="A8" i="17" s="1"/>
  <c r="A7" i="17" s="1"/>
  <c r="A6" i="17" s="1"/>
  <c r="A5" i="17" s="1"/>
  <c r="A4" i="17" s="1"/>
  <c r="U3" i="17"/>
  <c r="T3" i="17"/>
  <c r="S3" i="17"/>
  <c r="R3" i="17"/>
  <c r="O3" i="17"/>
  <c r="N3" i="17"/>
  <c r="M3" i="17"/>
  <c r="J8" i="16"/>
  <c r="J7" i="16"/>
  <c r="J4" i="16"/>
  <c r="K5" i="19" l="1"/>
  <c r="G8" i="19"/>
  <c r="H8" i="19" s="1"/>
  <c r="G5" i="19"/>
  <c r="H5" i="19" s="1"/>
  <c r="G4" i="19"/>
  <c r="H4" i="19" s="1"/>
  <c r="G6" i="19"/>
  <c r="H6" i="19" s="1"/>
  <c r="G7" i="19"/>
  <c r="H7" i="19" s="1"/>
  <c r="K4" i="19"/>
  <c r="F9" i="18"/>
  <c r="H11" i="19" s="1"/>
  <c r="K6" i="19" l="1"/>
  <c r="H9" i="19"/>
  <c r="H13" i="19" s="1"/>
  <c r="H14" i="19" s="1"/>
  <c r="U5" i="14" l="1"/>
  <c r="AB5" i="14" s="1"/>
  <c r="V5" i="14"/>
  <c r="AC5" i="14" s="1"/>
  <c r="W5" i="14"/>
  <c r="AD5" i="14" s="1"/>
  <c r="AL255" i="14"/>
  <c r="AL246" i="14" s="1"/>
  <c r="A257" i="14"/>
  <c r="A258" i="14" s="1"/>
  <c r="A259" i="14" s="1"/>
  <c r="A260" i="14" s="1"/>
  <c r="A261" i="14" s="1"/>
  <c r="A262" i="14" s="1"/>
  <c r="A263" i="14" s="1"/>
  <c r="A264" i="14" s="1"/>
  <c r="A265" i="14" s="1"/>
  <c r="A266" i="14" s="1"/>
  <c r="A267" i="14" s="1"/>
  <c r="A268" i="14" s="1"/>
  <c r="A269" i="14" s="1"/>
  <c r="A270" i="14" s="1"/>
  <c r="A271" i="14" s="1"/>
  <c r="A272" i="14" s="1"/>
  <c r="A273" i="14" s="1"/>
  <c r="A274" i="14" s="1"/>
  <c r="A275" i="14" s="1"/>
  <c r="A276" i="14" s="1"/>
  <c r="A277" i="14" s="1"/>
  <c r="A278" i="14" s="1"/>
  <c r="A279" i="14" s="1"/>
  <c r="A280" i="14" s="1"/>
  <c r="A281" i="14" s="1"/>
  <c r="A282" i="14" s="1"/>
  <c r="A283" i="14" s="1"/>
  <c r="A284" i="14" s="1"/>
  <c r="A285" i="14" s="1"/>
  <c r="A286" i="14" s="1"/>
  <c r="A287" i="14" s="1"/>
  <c r="A288" i="14" s="1"/>
  <c r="A289" i="14" s="1"/>
  <c r="A290" i="14" s="1"/>
  <c r="A291" i="14" s="1"/>
  <c r="A292" i="14" s="1"/>
  <c r="A293" i="14" s="1"/>
  <c r="A294" i="14" s="1"/>
  <c r="A295" i="14" s="1"/>
  <c r="A296" i="14" s="1"/>
  <c r="A297" i="14" s="1"/>
  <c r="A298" i="14" s="1"/>
  <c r="A299" i="14" s="1"/>
  <c r="A300" i="14" s="1"/>
  <c r="A301" i="14" s="1"/>
  <c r="A302" i="14" s="1"/>
  <c r="A303" i="14" s="1"/>
  <c r="A304" i="14" s="1"/>
  <c r="A305" i="14" s="1"/>
  <c r="A306" i="14" s="1"/>
  <c r="A307" i="14" s="1"/>
  <c r="A308" i="14" s="1"/>
  <c r="A309" i="14" s="1"/>
  <c r="A310" i="14" s="1"/>
  <c r="A311" i="14" s="1"/>
  <c r="A312" i="14" s="1"/>
  <c r="A313" i="14" s="1"/>
  <c r="A314" i="14" s="1"/>
  <c r="A315" i="14" s="1"/>
  <c r="A316" i="14" s="1"/>
  <c r="A317" i="14" s="1"/>
  <c r="A318" i="14" s="1"/>
  <c r="A319" i="14" s="1"/>
  <c r="A320" i="14" s="1"/>
  <c r="A321" i="14" s="1"/>
  <c r="A322" i="14" s="1"/>
  <c r="A323" i="14" s="1"/>
  <c r="A324" i="14" s="1"/>
  <c r="A325" i="14" s="1"/>
  <c r="A326" i="14" s="1"/>
  <c r="A327" i="14" s="1"/>
  <c r="A328" i="14" s="1"/>
  <c r="A329" i="14" s="1"/>
  <c r="A330" i="14" s="1"/>
  <c r="A331" i="14" s="1"/>
  <c r="A332" i="14" s="1"/>
  <c r="A333" i="14" s="1"/>
  <c r="A334" i="14" s="1"/>
  <c r="A335" i="14" s="1"/>
  <c r="A336" i="14" s="1"/>
  <c r="A337" i="14" s="1"/>
  <c r="A338" i="14" s="1"/>
  <c r="A339" i="14" s="1"/>
  <c r="A340" i="14" s="1"/>
  <c r="A341" i="14" s="1"/>
  <c r="A342" i="14" s="1"/>
  <c r="A343" i="14" s="1"/>
  <c r="A344" i="14" s="1"/>
  <c r="A345" i="14" s="1"/>
  <c r="A346" i="14" s="1"/>
  <c r="A347" i="14" s="1"/>
  <c r="A348" i="14" s="1"/>
  <c r="A349" i="14" s="1"/>
  <c r="A350" i="14" s="1"/>
  <c r="A351" i="14" s="1"/>
  <c r="A352" i="14" s="1"/>
  <c r="A353" i="14" s="1"/>
  <c r="A354" i="14" s="1"/>
  <c r="A355" i="14" s="1"/>
  <c r="A356" i="14" s="1"/>
  <c r="A357" i="14" s="1"/>
  <c r="A358" i="14" s="1"/>
  <c r="A359" i="14" s="1"/>
  <c r="A360" i="14" s="1"/>
  <c r="A361" i="14" s="1"/>
  <c r="A362" i="14" s="1"/>
  <c r="A363" i="14" s="1"/>
  <c r="A364" i="14" s="1"/>
  <c r="A365" i="14" s="1"/>
  <c r="A366" i="14" s="1"/>
  <c r="A367" i="14" s="1"/>
  <c r="A368" i="14" s="1"/>
  <c r="A369" i="14" s="1"/>
  <c r="A370" i="14" s="1"/>
  <c r="A371" i="14" s="1"/>
  <c r="A372" i="14" s="1"/>
  <c r="A373" i="14" s="1"/>
  <c r="A374" i="14" s="1"/>
  <c r="A375" i="14" s="1"/>
  <c r="A376" i="14" s="1"/>
  <c r="A377" i="14" s="1"/>
  <c r="A378" i="14" s="1"/>
  <c r="A379" i="14" s="1"/>
  <c r="A380" i="14" s="1"/>
  <c r="A381" i="14" s="1"/>
  <c r="A382" i="14" s="1"/>
  <c r="A383" i="14" s="1"/>
  <c r="A384" i="14" s="1"/>
  <c r="A385" i="14" s="1"/>
  <c r="A386" i="14" s="1"/>
  <c r="A387" i="14" s="1"/>
  <c r="A388" i="14" s="1"/>
  <c r="A389" i="14" s="1"/>
  <c r="A390" i="14" s="1"/>
  <c r="A391" i="14" s="1"/>
  <c r="A392" i="14" s="1"/>
  <c r="A393" i="14" s="1"/>
  <c r="A394" i="14" s="1"/>
  <c r="A395" i="14" s="1"/>
  <c r="A396" i="14" s="1"/>
  <c r="A397" i="14" s="1"/>
  <c r="A398" i="14" s="1"/>
  <c r="A399" i="14" s="1"/>
  <c r="A400" i="14" s="1"/>
  <c r="A401" i="14" s="1"/>
  <c r="A402" i="14" s="1"/>
  <c r="A403" i="14" s="1"/>
  <c r="A404" i="14" s="1"/>
  <c r="A405" i="14" s="1"/>
  <c r="A406" i="14" s="1"/>
  <c r="A407" i="14" s="1"/>
  <c r="A408" i="14" s="1"/>
  <c r="A409" i="14" s="1"/>
  <c r="A410" i="14" s="1"/>
  <c r="A411" i="14" s="1"/>
  <c r="A412" i="14" s="1"/>
  <c r="A413" i="14" s="1"/>
  <c r="A414" i="14" s="1"/>
  <c r="A415" i="14" s="1"/>
  <c r="A416" i="14" s="1"/>
  <c r="A417" i="14" s="1"/>
  <c r="A418" i="14" s="1"/>
  <c r="A419" i="14" s="1"/>
  <c r="A420" i="14" s="1"/>
  <c r="A421" i="14" s="1"/>
  <c r="A422" i="14" s="1"/>
  <c r="A423" i="14" s="1"/>
  <c r="A424" i="14" s="1"/>
  <c r="A425" i="14" s="1"/>
  <c r="A426" i="14" s="1"/>
  <c r="A427" i="14" s="1"/>
  <c r="A428" i="14" s="1"/>
  <c r="A429" i="14" s="1"/>
  <c r="A430" i="14" s="1"/>
  <c r="A431" i="14" s="1"/>
  <c r="A432" i="14" s="1"/>
  <c r="A433" i="14" s="1"/>
  <c r="A434" i="14" s="1"/>
  <c r="A435" i="14" s="1"/>
  <c r="A436" i="14" s="1"/>
  <c r="A437" i="14" s="1"/>
  <c r="A438" i="14" s="1"/>
  <c r="A439" i="14" s="1"/>
  <c r="A440" i="14" s="1"/>
  <c r="A441" i="14" s="1"/>
  <c r="A442" i="14" s="1"/>
  <c r="A443" i="14" s="1"/>
  <c r="A444" i="14" s="1"/>
  <c r="A445" i="14" s="1"/>
  <c r="A446" i="14" s="1"/>
  <c r="A447" i="14" s="1"/>
  <c r="A448" i="14" s="1"/>
  <c r="A449" i="14" s="1"/>
  <c r="A450" i="14" s="1"/>
  <c r="A451" i="14" s="1"/>
  <c r="A452" i="14" s="1"/>
  <c r="A453" i="14" s="1"/>
  <c r="A454" i="14" s="1"/>
  <c r="A455" i="14" s="1"/>
  <c r="A456" i="14" s="1"/>
  <c r="A457" i="14" s="1"/>
  <c r="A458" i="14" s="1"/>
  <c r="A459" i="14" s="1"/>
  <c r="A460" i="14" s="1"/>
  <c r="A461" i="14" s="1"/>
  <c r="A462" i="14" s="1"/>
  <c r="A463" i="14" s="1"/>
  <c r="A464" i="14" s="1"/>
  <c r="A465" i="14" s="1"/>
  <c r="A466" i="14" s="1"/>
  <c r="A467" i="14" s="1"/>
  <c r="A468" i="14" s="1"/>
  <c r="A469" i="14" s="1"/>
  <c r="A470" i="14" s="1"/>
  <c r="A471" i="14" s="1"/>
  <c r="A472" i="14" s="1"/>
  <c r="A473" i="14" s="1"/>
  <c r="A474" i="14" s="1"/>
  <c r="A475" i="14" s="1"/>
  <c r="A476" i="14" s="1"/>
  <c r="A477" i="14" s="1"/>
  <c r="A478" i="14" s="1"/>
  <c r="A479" i="14" s="1"/>
  <c r="A480" i="14" s="1"/>
  <c r="A481" i="14" s="1"/>
  <c r="A482" i="14" s="1"/>
  <c r="A483" i="14" s="1"/>
  <c r="A484" i="14" s="1"/>
  <c r="A485" i="14" s="1"/>
  <c r="A486" i="14" s="1"/>
  <c r="A487" i="14" s="1"/>
  <c r="A488" i="14" s="1"/>
  <c r="A489" i="14" s="1"/>
  <c r="A490" i="14" s="1"/>
  <c r="A491" i="14" s="1"/>
  <c r="A492" i="14" s="1"/>
  <c r="A493" i="14" s="1"/>
  <c r="A494" i="14" s="1"/>
  <c r="A495" i="14" s="1"/>
  <c r="A496" i="14" s="1"/>
  <c r="A497" i="14" s="1"/>
  <c r="A498" i="14" s="1"/>
  <c r="A499" i="14" s="1"/>
  <c r="A500" i="14" s="1"/>
  <c r="A501" i="14" s="1"/>
  <c r="A502" i="14" s="1"/>
  <c r="A503" i="14" s="1"/>
  <c r="A504" i="14" s="1"/>
  <c r="A505" i="14" s="1"/>
  <c r="A506" i="14" s="1"/>
  <c r="A507" i="14" s="1"/>
  <c r="A508" i="14" s="1"/>
  <c r="A509" i="14" s="1"/>
  <c r="T5" i="14"/>
  <c r="AA5" i="14" s="1"/>
  <c r="S5" i="14"/>
  <c r="Z5" i="14" s="1"/>
  <c r="R5" i="14"/>
  <c r="Y5" i="14" s="1"/>
  <c r="Q5" i="14"/>
  <c r="X5" i="14" s="1"/>
  <c r="N17" i="13"/>
  <c r="O17" i="13"/>
  <c r="W5" i="8"/>
  <c r="AD5" i="8" s="1"/>
  <c r="X5" i="8"/>
  <c r="AE5" i="8" s="1"/>
  <c r="V5" i="8" l="1"/>
  <c r="AC5" i="8" s="1"/>
  <c r="U5" i="8"/>
  <c r="AB5" i="8" s="1"/>
  <c r="T5" i="8"/>
  <c r="AA5" i="8" s="1"/>
  <c r="S5" i="8"/>
  <c r="Z5" i="8" s="1"/>
  <c r="J17" i="13"/>
  <c r="K17" i="13"/>
  <c r="L17" i="13"/>
  <c r="M17" i="13"/>
  <c r="L4" i="11"/>
  <c r="I17" i="13" l="1"/>
  <c r="K4" i="11"/>
  <c r="A256" i="11"/>
  <c r="A255" i="11" s="1"/>
  <c r="A254" i="11" s="1"/>
  <c r="A253" i="11" s="1"/>
  <c r="A252" i="11" s="1"/>
  <c r="A251" i="11" s="1"/>
  <c r="A250" i="11" s="1"/>
  <c r="A249" i="11" s="1"/>
  <c r="A248" i="11" s="1"/>
  <c r="A247" i="11" s="1"/>
  <c r="A246" i="11" s="1"/>
  <c r="A245" i="11" s="1"/>
  <c r="A244" i="11" s="1"/>
  <c r="A243" i="11" s="1"/>
  <c r="A242" i="11" s="1"/>
  <c r="A241" i="11" s="1"/>
  <c r="A240" i="11" s="1"/>
  <c r="A239" i="11" s="1"/>
  <c r="A238" i="11" s="1"/>
  <c r="A237" i="11" s="1"/>
  <c r="A236" i="11" s="1"/>
  <c r="A235" i="11" s="1"/>
  <c r="A234" i="11" s="1"/>
  <c r="A233" i="11" s="1"/>
  <c r="A232" i="11" s="1"/>
  <c r="A231" i="11" s="1"/>
  <c r="A230" i="11" s="1"/>
  <c r="A229" i="11" s="1"/>
  <c r="A228" i="11" s="1"/>
  <c r="A227" i="11" s="1"/>
  <c r="A226" i="11" s="1"/>
  <c r="A225" i="11" s="1"/>
  <c r="A224" i="11" s="1"/>
  <c r="A223" i="11" s="1"/>
  <c r="A222" i="11" s="1"/>
  <c r="A221" i="11" s="1"/>
  <c r="A220" i="11" s="1"/>
  <c r="A219" i="11" s="1"/>
  <c r="A218" i="11" s="1"/>
  <c r="A217" i="11" s="1"/>
  <c r="A216" i="11" s="1"/>
  <c r="A215" i="11" s="1"/>
  <c r="A214" i="11" s="1"/>
  <c r="A213" i="11" s="1"/>
  <c r="A212" i="11" s="1"/>
  <c r="A211" i="11" s="1"/>
  <c r="A210" i="11" s="1"/>
  <c r="A209" i="11" s="1"/>
  <c r="A208" i="11" s="1"/>
  <c r="A207" i="11" s="1"/>
  <c r="A206" i="11" s="1"/>
  <c r="A205" i="11" s="1"/>
  <c r="A204" i="11" s="1"/>
  <c r="A203" i="11" s="1"/>
  <c r="A202" i="11" s="1"/>
  <c r="A201" i="11" s="1"/>
  <c r="A200" i="11" s="1"/>
  <c r="A199" i="11" s="1"/>
  <c r="A198" i="11" s="1"/>
  <c r="A197" i="11" s="1"/>
  <c r="A196" i="11" s="1"/>
  <c r="A195" i="11" s="1"/>
  <c r="A194" i="11" s="1"/>
  <c r="A193" i="11" s="1"/>
  <c r="A192" i="11" s="1"/>
  <c r="A191" i="11" s="1"/>
  <c r="A190" i="11" s="1"/>
  <c r="A189" i="11" s="1"/>
  <c r="A188" i="11" s="1"/>
  <c r="A187" i="11" s="1"/>
  <c r="A186" i="11" s="1"/>
  <c r="A185" i="11" s="1"/>
  <c r="A184" i="11" s="1"/>
  <c r="A183" i="11" s="1"/>
  <c r="A182" i="11" s="1"/>
  <c r="A181" i="11" s="1"/>
  <c r="A180" i="11" s="1"/>
  <c r="A179" i="11" s="1"/>
  <c r="A178" i="11" s="1"/>
  <c r="A177" i="11" s="1"/>
  <c r="A176" i="11" s="1"/>
  <c r="A175" i="11" s="1"/>
  <c r="A174" i="11" s="1"/>
  <c r="A173" i="11" s="1"/>
  <c r="A172" i="11" s="1"/>
  <c r="A171" i="11" s="1"/>
  <c r="A170" i="11" s="1"/>
  <c r="A169" i="11" s="1"/>
  <c r="A168" i="11" s="1"/>
  <c r="A167" i="11" s="1"/>
  <c r="A166" i="11" s="1"/>
  <c r="A165" i="11" s="1"/>
  <c r="A164" i="11" s="1"/>
  <c r="A163" i="11" s="1"/>
  <c r="A162" i="11" s="1"/>
  <c r="A161" i="11" s="1"/>
  <c r="A160" i="11" s="1"/>
  <c r="A159" i="11" s="1"/>
  <c r="A158" i="11" s="1"/>
  <c r="A157" i="11" s="1"/>
  <c r="A156" i="11" s="1"/>
  <c r="A155" i="11" s="1"/>
  <c r="A154" i="11" s="1"/>
  <c r="A153" i="11" s="1"/>
  <c r="A152" i="11" s="1"/>
  <c r="A151" i="11" s="1"/>
  <c r="A150" i="11" s="1"/>
  <c r="A149" i="11" s="1"/>
  <c r="A148" i="11" s="1"/>
  <c r="A147" i="11" s="1"/>
  <c r="A146" i="11" s="1"/>
  <c r="A145" i="11" s="1"/>
  <c r="A144" i="11" s="1"/>
  <c r="A143" i="11" s="1"/>
  <c r="A142" i="11" s="1"/>
  <c r="A141" i="11" s="1"/>
  <c r="A140" i="11" s="1"/>
  <c r="A139" i="11" s="1"/>
  <c r="A138" i="11" s="1"/>
  <c r="A137" i="11" s="1"/>
  <c r="A136" i="11" s="1"/>
  <c r="A135" i="11" s="1"/>
  <c r="A134" i="11" s="1"/>
  <c r="A133" i="11" s="1"/>
  <c r="A132" i="11" s="1"/>
  <c r="A131" i="11" s="1"/>
  <c r="A130" i="11" s="1"/>
  <c r="A129" i="11" s="1"/>
  <c r="A128" i="11" s="1"/>
  <c r="A127" i="11" s="1"/>
  <c r="A126" i="11" s="1"/>
  <c r="A125" i="11" s="1"/>
  <c r="A124" i="11" s="1"/>
  <c r="A123" i="11" s="1"/>
  <c r="A122" i="11" s="1"/>
  <c r="A121" i="11" s="1"/>
  <c r="A120" i="11" s="1"/>
  <c r="A119" i="11" s="1"/>
  <c r="A118" i="11" s="1"/>
  <c r="A117" i="11" s="1"/>
  <c r="A116" i="11" s="1"/>
  <c r="A115" i="11" s="1"/>
  <c r="A114" i="11" s="1"/>
  <c r="A113" i="11" s="1"/>
  <c r="A112" i="11" s="1"/>
  <c r="A111" i="11" s="1"/>
  <c r="A110" i="11" s="1"/>
  <c r="A109" i="11" s="1"/>
  <c r="A108" i="11" s="1"/>
  <c r="A107" i="11" s="1"/>
  <c r="A106" i="11" s="1"/>
  <c r="A105" i="11" s="1"/>
  <c r="A104" i="11" s="1"/>
  <c r="A103" i="11" s="1"/>
  <c r="A102" i="11" s="1"/>
  <c r="A101" i="11" s="1"/>
  <c r="A100" i="11" s="1"/>
  <c r="A99" i="11" s="1"/>
  <c r="A98" i="11" s="1"/>
  <c r="A97" i="11" s="1"/>
  <c r="A96" i="11" s="1"/>
  <c r="A95" i="11" s="1"/>
  <c r="A94" i="11" s="1"/>
  <c r="A93" i="11" s="1"/>
  <c r="A92" i="11" s="1"/>
  <c r="A91" i="11" s="1"/>
  <c r="A90" i="11" s="1"/>
  <c r="A89" i="11" s="1"/>
  <c r="A88" i="11" s="1"/>
  <c r="A87" i="11" s="1"/>
  <c r="A86" i="11" s="1"/>
  <c r="A85" i="11" s="1"/>
  <c r="A84" i="11" s="1"/>
  <c r="A83" i="11" s="1"/>
  <c r="A82" i="11" s="1"/>
  <c r="A81" i="11" s="1"/>
  <c r="A80" i="11" s="1"/>
  <c r="A79" i="11" s="1"/>
  <c r="A78" i="11" s="1"/>
  <c r="A77" i="11" s="1"/>
  <c r="A76" i="11" s="1"/>
  <c r="A75" i="11" s="1"/>
  <c r="A74" i="11" s="1"/>
  <c r="A73" i="11" s="1"/>
  <c r="A72" i="11" s="1"/>
  <c r="A71" i="11" s="1"/>
  <c r="A70" i="11" s="1"/>
  <c r="A69" i="11" s="1"/>
  <c r="A68" i="11" s="1"/>
  <c r="A67" i="11" s="1"/>
  <c r="A66" i="11" s="1"/>
  <c r="A65" i="11" s="1"/>
  <c r="A64" i="11" s="1"/>
  <c r="A63" i="11" s="1"/>
  <c r="A62" i="11" s="1"/>
  <c r="A61" i="11" s="1"/>
  <c r="A60" i="11" s="1"/>
  <c r="A59" i="11" s="1"/>
  <c r="A58" i="11" s="1"/>
  <c r="A57" i="11" s="1"/>
  <c r="A56" i="11" s="1"/>
  <c r="A55" i="11" s="1"/>
  <c r="A54" i="11" s="1"/>
  <c r="A53" i="11" s="1"/>
  <c r="A52" i="11" s="1"/>
  <c r="A51" i="11" s="1"/>
  <c r="A50" i="11" s="1"/>
  <c r="A49" i="11" s="1"/>
  <c r="A48" i="11" s="1"/>
  <c r="A47" i="11" s="1"/>
  <c r="A46" i="11" s="1"/>
  <c r="A45" i="11" s="1"/>
  <c r="A44" i="11" s="1"/>
  <c r="A43" i="11" s="1"/>
  <c r="A42" i="11" s="1"/>
  <c r="A41" i="11" s="1"/>
  <c r="A40" i="11" s="1"/>
  <c r="A39" i="11" s="1"/>
  <c r="A38" i="11" s="1"/>
  <c r="A37" i="11" s="1"/>
  <c r="A36" i="11" s="1"/>
  <c r="A35" i="11" s="1"/>
  <c r="A34" i="11" s="1"/>
  <c r="A33" i="11" s="1"/>
  <c r="A32" i="11" s="1"/>
  <c r="A31" i="11" s="1"/>
  <c r="A30" i="11" s="1"/>
  <c r="A29" i="11" s="1"/>
  <c r="A28" i="11" s="1"/>
  <c r="A27" i="11" s="1"/>
  <c r="A26" i="11" s="1"/>
  <c r="A25" i="11" s="1"/>
  <c r="A24" i="11" s="1"/>
  <c r="A23" i="11" s="1"/>
  <c r="A22" i="11" s="1"/>
  <c r="A21" i="11" s="1"/>
  <c r="A20" i="11" s="1"/>
  <c r="A19" i="11" s="1"/>
  <c r="A18" i="11" s="1"/>
  <c r="A17" i="11" s="1"/>
  <c r="A16" i="11" s="1"/>
  <c r="A15" i="11" s="1"/>
  <c r="A14" i="11" s="1"/>
  <c r="A13" i="11" s="1"/>
  <c r="A12" i="11" s="1"/>
  <c r="A11" i="11" s="1"/>
  <c r="A10" i="11" s="1"/>
  <c r="A9" i="11" s="1"/>
  <c r="A8" i="11" s="1"/>
  <c r="A7" i="11" s="1"/>
  <c r="A6" i="11" s="1"/>
  <c r="A5" i="11" s="1"/>
  <c r="E16" i="12" l="1"/>
  <c r="F9" i="12" l="1"/>
  <c r="F14" i="12"/>
  <c r="F11" i="12"/>
  <c r="F12" i="12"/>
  <c r="F10" i="12"/>
  <c r="F15" i="12"/>
  <c r="F13" i="12"/>
  <c r="A257" i="8"/>
  <c r="A256" i="8" s="1"/>
  <c r="A255" i="8" s="1"/>
  <c r="A254" i="8" s="1"/>
  <c r="A253" i="8" s="1"/>
  <c r="A252" i="8" s="1"/>
  <c r="A251" i="8" s="1"/>
  <c r="A250" i="8" s="1"/>
  <c r="A249" i="8" s="1"/>
  <c r="A248" i="8" s="1"/>
  <c r="A247" i="8" s="1"/>
  <c r="A246" i="8" s="1"/>
  <c r="A245" i="8" s="1"/>
  <c r="A244" i="8" s="1"/>
  <c r="A243" i="8" s="1"/>
  <c r="A242" i="8" s="1"/>
  <c r="A241" i="8" s="1"/>
  <c r="A240" i="8" s="1"/>
  <c r="A239" i="8" s="1"/>
  <c r="A238" i="8" s="1"/>
  <c r="A237" i="8" s="1"/>
  <c r="A236" i="8" s="1"/>
  <c r="A235" i="8" s="1"/>
  <c r="A234" i="8" s="1"/>
  <c r="A233" i="8" s="1"/>
  <c r="A232" i="8" s="1"/>
  <c r="A231" i="8" s="1"/>
  <c r="A230" i="8" s="1"/>
  <c r="A229" i="8" s="1"/>
  <c r="A228" i="8" s="1"/>
  <c r="A227" i="8" s="1"/>
  <c r="A226" i="8" s="1"/>
  <c r="A225" i="8" s="1"/>
  <c r="A224" i="8" s="1"/>
  <c r="A223" i="8" s="1"/>
  <c r="A222" i="8" s="1"/>
  <c r="A221" i="8" s="1"/>
  <c r="A220" i="8" s="1"/>
  <c r="A219" i="8" s="1"/>
  <c r="A218" i="8" s="1"/>
  <c r="A217" i="8" s="1"/>
  <c r="A216" i="8" s="1"/>
  <c r="A215" i="8" s="1"/>
  <c r="A214" i="8" s="1"/>
  <c r="A213" i="8" s="1"/>
  <c r="A212" i="8" s="1"/>
  <c r="A211" i="8" s="1"/>
  <c r="A210" i="8" s="1"/>
  <c r="A209" i="8" s="1"/>
  <c r="A208" i="8" s="1"/>
  <c r="A207" i="8" s="1"/>
  <c r="A206" i="8" s="1"/>
  <c r="A205" i="8" s="1"/>
  <c r="A204" i="8" s="1"/>
  <c r="A203" i="8" s="1"/>
  <c r="A202" i="8" s="1"/>
  <c r="A201" i="8" s="1"/>
  <c r="A200" i="8" s="1"/>
  <c r="A199" i="8" s="1"/>
  <c r="A198" i="8" s="1"/>
  <c r="A197" i="8" s="1"/>
  <c r="A196" i="8" s="1"/>
  <c r="A195" i="8" s="1"/>
  <c r="A194" i="8" s="1"/>
  <c r="A193" i="8" s="1"/>
  <c r="A192" i="8" s="1"/>
  <c r="A191" i="8" s="1"/>
  <c r="A190" i="8" s="1"/>
  <c r="A189" i="8" s="1"/>
  <c r="A188" i="8" s="1"/>
  <c r="A187" i="8" s="1"/>
  <c r="A186" i="8" s="1"/>
  <c r="A185" i="8" s="1"/>
  <c r="A184" i="8" s="1"/>
  <c r="A183" i="8" s="1"/>
  <c r="A182" i="8" s="1"/>
  <c r="A181" i="8" s="1"/>
  <c r="A180" i="8" s="1"/>
  <c r="A179" i="8" s="1"/>
  <c r="A178" i="8" s="1"/>
  <c r="A177" i="8" s="1"/>
  <c r="A176" i="8" s="1"/>
  <c r="A175" i="8" s="1"/>
  <c r="A174" i="8" s="1"/>
  <c r="A173" i="8" s="1"/>
  <c r="A172" i="8" s="1"/>
  <c r="A171" i="8" s="1"/>
  <c r="A170" i="8" s="1"/>
  <c r="A169" i="8" s="1"/>
  <c r="A168" i="8" s="1"/>
  <c r="A167" i="8" s="1"/>
  <c r="A166" i="8" s="1"/>
  <c r="A165" i="8" s="1"/>
  <c r="A164" i="8" s="1"/>
  <c r="A163" i="8" s="1"/>
  <c r="A162" i="8" s="1"/>
  <c r="A161" i="8" s="1"/>
  <c r="A160" i="8" s="1"/>
  <c r="A159" i="8" s="1"/>
  <c r="A158" i="8" s="1"/>
  <c r="A157" i="8" s="1"/>
  <c r="A156" i="8" s="1"/>
  <c r="A155" i="8" s="1"/>
  <c r="A154" i="8" s="1"/>
  <c r="A153" i="8" s="1"/>
  <c r="A152" i="8" s="1"/>
  <c r="A151" i="8" s="1"/>
  <c r="A150" i="8" s="1"/>
  <c r="A149" i="8" s="1"/>
  <c r="A148" i="8" s="1"/>
  <c r="A147" i="8" s="1"/>
  <c r="A146" i="8" s="1"/>
  <c r="A145" i="8" s="1"/>
  <c r="A144" i="8" s="1"/>
  <c r="A143" i="8" s="1"/>
  <c r="A142" i="8" s="1"/>
  <c r="A141" i="8" s="1"/>
  <c r="A140" i="8" s="1"/>
  <c r="A139" i="8" s="1"/>
  <c r="A138" i="8" s="1"/>
  <c r="A137" i="8" s="1"/>
  <c r="A136" i="8" s="1"/>
  <c r="A135" i="8" s="1"/>
  <c r="A134" i="8" s="1"/>
  <c r="A133" i="8" s="1"/>
  <c r="A132" i="8" s="1"/>
  <c r="A131" i="8" s="1"/>
  <c r="A130" i="8" s="1"/>
  <c r="A129" i="8" s="1"/>
  <c r="A128" i="8" s="1"/>
  <c r="A127" i="8" s="1"/>
  <c r="A126" i="8" s="1"/>
  <c r="A125" i="8" s="1"/>
  <c r="A124" i="8" s="1"/>
  <c r="A123" i="8" s="1"/>
  <c r="A122" i="8" s="1"/>
  <c r="A121" i="8" s="1"/>
  <c r="A120" i="8" s="1"/>
  <c r="A119" i="8" s="1"/>
  <c r="A118" i="8" s="1"/>
  <c r="A117" i="8" s="1"/>
  <c r="A116" i="8" s="1"/>
  <c r="A115" i="8" s="1"/>
  <c r="A114" i="8" s="1"/>
  <c r="A113" i="8" s="1"/>
  <c r="A112" i="8" s="1"/>
  <c r="A111" i="8" s="1"/>
  <c r="A110" i="8" s="1"/>
  <c r="A109" i="8" s="1"/>
  <c r="A108" i="8" s="1"/>
  <c r="A107" i="8" s="1"/>
  <c r="A106" i="8" s="1"/>
  <c r="A105" i="8" s="1"/>
  <c r="A104" i="8" s="1"/>
  <c r="A103" i="8" s="1"/>
  <c r="A102" i="8" s="1"/>
  <c r="A101" i="8" s="1"/>
  <c r="A100" i="8" s="1"/>
  <c r="A99" i="8" s="1"/>
  <c r="A98" i="8" s="1"/>
  <c r="A97" i="8" s="1"/>
  <c r="A96" i="8" s="1"/>
  <c r="A95" i="8" s="1"/>
  <c r="A94" i="8" s="1"/>
  <c r="A93" i="8" s="1"/>
  <c r="A92" i="8" s="1"/>
  <c r="A91" i="8" s="1"/>
  <c r="A90" i="8" s="1"/>
  <c r="A89" i="8" s="1"/>
  <c r="A88" i="8" s="1"/>
  <c r="A87" i="8" s="1"/>
  <c r="A86" i="8" s="1"/>
  <c r="A85" i="8" s="1"/>
  <c r="A84" i="8" s="1"/>
  <c r="A83" i="8" s="1"/>
  <c r="A82" i="8" s="1"/>
  <c r="A81" i="8" s="1"/>
  <c r="A80" i="8" s="1"/>
  <c r="A79" i="8" s="1"/>
  <c r="A78" i="8" s="1"/>
  <c r="A77" i="8" s="1"/>
  <c r="A76" i="8" s="1"/>
  <c r="A75" i="8" s="1"/>
  <c r="A74" i="8" s="1"/>
  <c r="A73" i="8" s="1"/>
  <c r="A72" i="8" s="1"/>
  <c r="A71" i="8" s="1"/>
  <c r="A70" i="8" s="1"/>
  <c r="A69" i="8" s="1"/>
  <c r="A68" i="8" s="1"/>
  <c r="A67" i="8" s="1"/>
  <c r="A66" i="8" s="1"/>
  <c r="A65" i="8" s="1"/>
  <c r="A64" i="8" s="1"/>
  <c r="A63" i="8" s="1"/>
  <c r="A62" i="8" s="1"/>
  <c r="A61" i="8" s="1"/>
  <c r="A60" i="8" s="1"/>
  <c r="A59" i="8" s="1"/>
  <c r="A58" i="8" s="1"/>
  <c r="A57" i="8" s="1"/>
  <c r="A56" i="8" s="1"/>
  <c r="A55" i="8" s="1"/>
  <c r="A54" i="8" s="1"/>
  <c r="A53" i="8" s="1"/>
  <c r="A52" i="8" s="1"/>
  <c r="A51" i="8" s="1"/>
  <c r="A50" i="8" s="1"/>
  <c r="A49" i="8" s="1"/>
  <c r="A48" i="8" s="1"/>
  <c r="A47" i="8" s="1"/>
  <c r="A46" i="8" s="1"/>
  <c r="A45" i="8" s="1"/>
  <c r="A44" i="8" s="1"/>
  <c r="A43" i="8" s="1"/>
  <c r="A42" i="8" s="1"/>
  <c r="A41" i="8" s="1"/>
  <c r="A40" i="8" s="1"/>
  <c r="A39" i="8" s="1"/>
  <c r="A38" i="8" s="1"/>
  <c r="A37" i="8" s="1"/>
  <c r="A36" i="8" s="1"/>
  <c r="A35" i="8" s="1"/>
  <c r="A34" i="8" s="1"/>
  <c r="A33" i="8" s="1"/>
  <c r="A32" i="8" s="1"/>
  <c r="A31" i="8" s="1"/>
  <c r="A30" i="8" s="1"/>
  <c r="A29" i="8" s="1"/>
  <c r="A28" i="8" s="1"/>
  <c r="A27" i="8" s="1"/>
  <c r="A26" i="8" s="1"/>
  <c r="A25" i="8" s="1"/>
  <c r="A24" i="8" s="1"/>
  <c r="A23" i="8" s="1"/>
  <c r="A22" i="8" s="1"/>
  <c r="A21" i="8" s="1"/>
  <c r="A20" i="8" s="1"/>
  <c r="A19" i="8" s="1"/>
  <c r="A18" i="8" s="1"/>
  <c r="A17" i="8" s="1"/>
  <c r="A16" i="8" s="1"/>
  <c r="A15" i="8" s="1"/>
  <c r="A14" i="8" s="1"/>
  <c r="A13" i="8" s="1"/>
  <c r="A12" i="8" s="1"/>
  <c r="A11" i="8" s="1"/>
  <c r="A10" i="8" s="1"/>
  <c r="A9" i="8" s="1"/>
  <c r="A8" i="8" s="1"/>
  <c r="A7" i="8" s="1"/>
  <c r="A6" i="8" s="1"/>
  <c r="R5" i="8"/>
  <c r="Y5" i="8" s="1"/>
  <c r="F16" i="12" l="1"/>
  <c r="G23" i="12" a="1"/>
  <c r="G23" i="12" s="1"/>
  <c r="K21" i="12" s="1"/>
  <c r="L21" i="12" s="1"/>
  <c r="AK255" i="14" l="1"/>
  <c r="Y246" i="1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tc={B7EC5DE5-1A5B-4BB5-8EEB-974676F002D9}</author>
    <author>tc={254BD539-B62F-4ABE-AA31-D3BC39E1119F}</author>
    <author>tc={4FE7BD0C-6E94-4E44-A305-B83A2D40DF12}</author>
  </authors>
  <commentList>
    <comment ref="D3" authorId="0" shapeId="0" xr:uid="{B7EC5DE5-1A5B-4BB5-8EEB-974676F002D9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Los precios de cierre de cada accion de este portafolio</t>
      </text>
    </comment>
    <comment ref="K3" authorId="1" shapeId="0" xr:uid="{254BD539-B62F-4ABE-AA31-D3BC39E1119F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Calculamos los rendimientos diarios (sin olvidar que hay acciones Americanas y estas las pasamos a pesos con el tipo de cambio)</t>
      </text>
    </comment>
    <comment ref="I259" authorId="2" shapeId="0" xr:uid="{4FE7BD0C-6E94-4E44-A305-B83A2D40DF12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Aqui podemos ver que se esta cumpliendo el supuesto de que la media de los rendimientos por activos sea cero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tc={2C7B60A3-5C64-40C2-A845-D2F6C507005B}</author>
    <author>tc={604A41E7-A6FF-4E10-A22A-5CE8D0D1CABC}</author>
    <author>tc={45B96549-9ED2-410C-8A4B-6D5B01928CC8}</author>
    <author>tc={A84C29BF-6954-46B3-8498-B5743CFDEFFD}</author>
    <author>tc={665AF9A2-BEFD-4816-9491-0E83D909D9AD}</author>
    <author>tc={AC7DB711-3359-4D9F-BCCF-DA239A7B3BFE}</author>
    <author>tc={7155BA60-7B22-41A8-A5EF-624A7618B704}</author>
    <author>tc={6A992FA6-7E95-4CA7-B562-1B08E8B3D1DB}</author>
  </authors>
  <commentList>
    <comment ref="B3" authorId="0" shapeId="0" xr:uid="{2C7B60A3-5C64-40C2-A845-D2F6C507005B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Pedido una fecha de Evaluvacion (comun con informacion de una ano o semanal)</t>
      </text>
    </comment>
    <comment ref="G7" authorId="1" shapeId="0" xr:uid="{604A41E7-A6FF-4E10-A22A-5CE8D0D1CABC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Aplicamos la funcion "volatibilidad dinamica"</t>
      </text>
    </comment>
    <comment ref="H7" authorId="2" shapeId="0" xr:uid="{45B96549-9ED2-410C-8A4B-6D5B01928CC8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Como lo habiamos visto en clase:
          VaR = -F x S x σ x raiz(t)</t>
      </text>
    </comment>
    <comment ref="C8" authorId="3" shapeId="0" xr:uid="{A84C29BF-6954-46B3-8498-B5743CFDEFFD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Precios a fecha de Evaluacion</t>
      </text>
    </comment>
    <comment ref="E8" authorId="4" shapeId="0" xr:uid="{665AF9A2-BEFD-4816-9491-0E83D909D9AD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Titulos x precios</t>
      </text>
    </comment>
    <comment ref="F8" authorId="5" shapeId="0" xr:uid="{AC7DB711-3359-4D9F-BCCF-DA239A7B3BFE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La proporcion de  cada activo respecto a la valuacion total</t>
      </text>
    </comment>
    <comment ref="I8" authorId="6" shapeId="0" xr:uid="{7155BA60-7B22-41A8-A5EF-624A7618B704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Es el Monto entre Valuacion</t>
      </text>
    </comment>
    <comment ref="E23" authorId="7" shapeId="0" xr:uid="{6A992FA6-7E95-4CA7-B562-1B08E8B3D1DB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Esta volatibilidad se construyen en base a la teoria de minkowsky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tc={9C0BCCB4-23FE-4729-AF40-E67BF2E721BA}</author>
    <author>tc={7172B9A9-4064-4A8C-AAD5-18422131D635}</author>
    <author>tc={8A840410-2C8F-4D25-AEE4-B13BC0149721}</author>
    <author>tc={83F58669-6094-4D69-BE16-286A1FE803E2}</author>
    <author>tc={D1F57EB3-7A10-4BF8-9FA5-583A0958829D}</author>
    <author>tc={69490B36-CA2E-4706-8C4D-783C7CD95469}</author>
    <author>tc={AB56EFEC-9DE2-4F78-8C3B-C53F9B82E257}</author>
  </authors>
  <commentList>
    <comment ref="X3" authorId="0" shapeId="0" xr:uid="{9C0BCCB4-23FE-4729-AF40-E67BF2E721BA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Tomamos estos titulos de manera de ejemplo</t>
      </text>
    </comment>
    <comment ref="D4" authorId="1" shapeId="0" xr:uid="{7172B9A9-4064-4A8C-AAD5-18422131D635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Los precios de cierre de cada accion de este portafolio</t>
      </text>
    </comment>
    <comment ref="K4" authorId="2" shapeId="0" xr:uid="{8A840410-2C8F-4D25-AEE4-B13BC0149721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Calculamos los rendimientos diarios (sin olvidar que hay acciones Americanas y estas las pasamos a pesos con el tipo de cambio)</t>
      </text>
    </comment>
    <comment ref="R4" authorId="3" shapeId="0" xr:uid="{83F58669-6094-4D69-BE16-286A1FE803E2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Serie de precios que consiste en el precio de Valuacion por cada rendimientos anterior (creando una simulacion basta)</t>
      </text>
    </comment>
    <comment ref="Y4" authorId="4" shapeId="0" xr:uid="{D1F57EB3-7A10-4BF8-9FA5-583A0958829D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Determinamos la diferencia entre el precio de valuacion y los precios de la simulacion (y con ello vamos a multiplicarlo por el # de activos )</t>
      </text>
    </comment>
    <comment ref="AI9" authorId="5" shapeId="0" xr:uid="{69490B36-CA2E-4706-8C4D-783C7CD95469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Ocupamos el Percentil en base a 99% de confianza de todo el portafolio y por ello pedimos que sea el resto del correspondiente del precentil del 1%</t>
      </text>
    </comment>
    <comment ref="AI10" authorId="6" shapeId="0" xr:uid="{AB56EFEC-9DE2-4F78-8C3B-C53F9B82E257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Es el VaR condicional de esta condicionado al ser menor del VaR anterior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tc={14B53E54-0491-47E4-80B8-80BA6D0F87A7}</author>
    <author>tc={30EA6DE8-21C9-4EFB-BC62-192F97E4B3A7}</author>
    <author>tc={8F9F6610-BC99-45ED-A8D7-0415EC5DC2D5}</author>
    <author>tc={FA84E2B3-4F42-4921-AEE9-FA5E7DE11627}</author>
    <author>tc={A249296E-2111-440F-820A-B018657E6336}</author>
    <author>tc={397AE3DA-F4A9-4D58-9B65-07846552BF66}</author>
    <author>tc={2F09EDD3-2EED-44E3-AA24-8A739E5A4625}</author>
    <author>tc={EB07560E-5DD9-4437-A2E8-F1DD1F55E383}</author>
  </authors>
  <commentList>
    <comment ref="A6" authorId="0" shapeId="0" xr:uid="{14B53E54-0491-47E4-80B8-80BA6D0F87A7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El tamano de los titulos es deacuerdo a portafolio y estos puede variar entre portafolios</t>
      </text>
    </comment>
    <comment ref="A7" authorId="1" shapeId="0" xr:uid="{30EA6DE8-21C9-4EFB-BC62-192F97E4B3A7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Recordemos que el debe cumplir el supuesto de que las medias de los rendimientos se acercara a cero</t>
      </text>
    </comment>
    <comment ref="J7" authorId="2" shapeId="0" xr:uid="{8F9F6610-BC99-45ED-A8D7-0415EC5DC2D5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Es el valor del portafolio base</t>
      </text>
    </comment>
    <comment ref="A8" authorId="3" shapeId="0" xr:uid="{FA84E2B3-4F42-4921-AEE9-FA5E7DE11627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Aplicamos la funcion de volatibilidad dinamica (algo que habiamos visto)</t>
      </text>
    </comment>
    <comment ref="J13" authorId="4" shapeId="0" xr:uid="{A249296E-2111-440F-820A-B018657E6336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Estimamos el percentil en base a una confianza del 99% y utilizando los valores de portafolio</t>
      </text>
    </comment>
    <comment ref="J14" authorId="5" shapeId="0" xr:uid="{397AE3DA-F4A9-4D58-9B65-07846552BF66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Este el VaR condicional en base al promedio de aquellos valores que esten por debajo el VaR al 99%</t>
      </text>
    </comment>
    <comment ref="B16" authorId="6" shapeId="0" xr:uid="{2F09EDD3-2EED-44E3-AA24-8A739E5A4625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En este apartado esta generando los precios acequibles aleatorios para generar el otro apartado</t>
      </text>
    </comment>
    <comment ref="I16" authorId="7" shapeId="0" xr:uid="{EB07560E-5DD9-4437-A2E8-F1DD1F55E383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Parecido a las perdidas y ganancias del VaR del metodo historico pero tomando en cuenta los precios simulados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tc={9CF99D0C-DA85-4EBE-AFC5-5BD06DE24607}</author>
    <author>tc={E09002E9-6F59-483F-AA55-CDE43A8BA173}</author>
    <author>tc={02117679-CC64-4343-97FA-CFE1A7C869DC}</author>
    <author>tc={C42E6CD8-6A91-412E-86AE-176A2699B135}</author>
    <author>tc={A6D7B824-6C70-4043-BE90-B19060028DAB}</author>
    <author>tc={740B1E88-934F-4A39-9B00-A85FD9F529B9}</author>
    <author>tc={FCEDA31F-CE1D-457F-B53E-17920450C004}</author>
    <author>tc={A373181A-686C-4857-B259-FC70F5E8A3AA}</author>
    <author>tc={A9632320-A2CB-45B4-90B0-DF230BF47D4D}</author>
    <author>tc={127B80DF-436D-4B99-8372-010FE05A284D}</author>
  </authors>
  <commentList>
    <comment ref="B3" authorId="0" shapeId="0" xr:uid="{9CF99D0C-DA85-4EBE-AFC5-5BD06DE24607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Nos indica el # de activos que maneja el Portafolio</t>
      </text>
    </comment>
    <comment ref="C4" authorId="1" shapeId="0" xr:uid="{E09002E9-6F59-483F-AA55-CDE43A8BA173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Es el registro historico de los precios de los activos de los ultimos 2 anos financiero</t>
      </text>
    </comment>
    <comment ref="J4" authorId="2" shapeId="0" xr:uid="{02117679-CC64-4343-97FA-CFE1A7C869DC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Aplicamos los rendimientos de cada dia: (pt/pt-1) -1</t>
      </text>
    </comment>
    <comment ref="Q4" authorId="3" shapeId="0" xr:uid="{C42E6CD8-6A91-412E-86AE-176A2699B135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Es el promedio de los ultimos 252 dias (incluyendo la fecha en cuestion) de los rendimientos</t>
      </text>
    </comment>
    <comment ref="X4" authorId="4" shapeId="0" xr:uid="{A6D7B824-6C70-4043-BE90-B19060028DAB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Lo mismo que la seccion anterior solo que usando la funcion de Volatibilidad sobre los rendimientos</t>
      </text>
    </comment>
    <comment ref="AE4" authorId="5" shapeId="0" xr:uid="{740B1E88-934F-4A39-9B00-A85FD9F529B9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Calculamos el valor del Portafolio con respecto a los precios de ese dia</t>
      </text>
    </comment>
    <comment ref="AF4" authorId="6" shapeId="0" xr:uid="{FCEDA31F-CE1D-457F-B53E-17920450C004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Vemos la diferencia de valuacion de cada dia como: vt - vt-1</t>
      </text>
    </comment>
    <comment ref="AG4" authorId="7" shapeId="0" xr:uid="{A373181A-686C-4857-B259-FC70F5E8A3AA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Vemos el % que la perdidas/ganancias: (vt/vt-1) - 1</t>
      </text>
    </comment>
    <comment ref="AH4" authorId="8" shapeId="0" xr:uid="{A9632320-A2CB-45B4-90B0-DF230BF47D4D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Esto lo enlacemos con la hoja de Blacktesting (VaR %)</t>
      </text>
    </comment>
    <comment ref="AI4" authorId="9" shapeId="0" xr:uid="{127B80DF-436D-4B99-8372-010FE05A284D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Esto lo enlacemos con la hoja de Blacktesting (VaR %)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tc={F2790959-57A7-42E6-B77B-E9E5E67BF151}</author>
    <author>tc={5C71B0DA-425C-4D9E-A1E7-8C02AA29F910}</author>
    <author>tc={A0891309-2AAF-4CA9-BD8B-63FE50E929D4}</author>
  </authors>
  <commentList>
    <comment ref="C14" authorId="0" shapeId="0" xr:uid="{F2790959-57A7-42E6-B77B-E9E5E67BF151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Este sera la proporcion que representa el VaR con respecto al "Portafolio Actual": VaR%99/Portafolio Actual</t>
      </text>
    </comment>
    <comment ref="G14" authorId="1" shapeId="0" xr:uid="{5C71B0DA-425C-4D9E-A1E7-8C02AA29F91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Este sera la proporcion que representa el VaR con respecto al "Portafolio Actual": VaR%99/Portafolio Actual</t>
      </text>
    </comment>
    <comment ref="I14" authorId="2" shapeId="0" xr:uid="{A0891309-2AAF-4CA9-BD8B-63FE50E929D4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Este sera la proporcion que representa el VaR con respecto al "Portafolio Actual": VaR%99/Portafolio Actual</t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tc={E17395A9-D4F7-45AA-9BB5-E01DC9D6F3CE}</author>
    <author>tc={238F7F78-5CB1-477B-950E-A494BFCDD037}</author>
    <author>tc={EF70AFD0-27D6-4EF3-91B5-2532D7F6593F}</author>
    <author>tc={31C943CB-4102-4ACF-9240-79017B463893}</author>
    <author>tc={25B541C7-4C6D-40FD-97C6-D82BA960FD46}</author>
  </authors>
  <commentList>
    <comment ref="B1" authorId="0" shapeId="0" xr:uid="{E17395A9-D4F7-45AA-9BB5-E01DC9D6F3CE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Son las condiciones del portafolio que esta manejando sin alguna alteracion prevista</t>
      </text>
    </comment>
    <comment ref="H1" authorId="1" shapeId="0" xr:uid="{238F7F78-5CB1-477B-950E-A494BFCDD037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Ante un movimiento inprevisto es claro que esto indices se actualicen</t>
      </text>
    </comment>
    <comment ref="B3" authorId="2" shapeId="0" xr:uid="{EF70AFD0-27D6-4EF3-91B5-2532D7F6593F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Es el valor Monetario que tiene unidad extranjera en valor local en este momento</t>
      </text>
    </comment>
    <comment ref="B6" authorId="3" shapeId="0" xr:uid="{31C943CB-4102-4ACF-9240-79017B463893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Un índice bursátil es una medida que representa el rendimiento de acciones o bonos (solo los que nos interesa)</t>
      </text>
    </comment>
    <comment ref="E10" authorId="4" shapeId="0" xr:uid="{25B541C7-4C6D-40FD-97C6-D82BA960FD46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Son las condiciones del portafolio que esta manejando sin alguna alteracion prevista</t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tc={CF814639-25CA-43B5-B425-759C84AD4EC5}</author>
    <author>tc={20243EE0-0C44-47E2-8A21-FF4080DE3404}</author>
    <author>tc={858CBF13-01BD-4672-A6B6-12E591B55408}</author>
    <author>tc={FCFD43D9-0F5E-40D1-A298-51369DFF3178}</author>
    <author>tc={DEC5DF9F-D3F2-42DF-9B3C-D9CEFD7BB268}</author>
    <author>tc={5EB79063-BAF0-47E3-A6E9-9B9897F04C52}</author>
  </authors>
  <commentList>
    <comment ref="A1" authorId="0" shapeId="0" xr:uid="{CF814639-25CA-43B5-B425-759C84AD4EC5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Nombre los activos y intrumentos de deuda que maneja el Portafolio</t>
      </text>
    </comment>
    <comment ref="B1" authorId="1" shapeId="0" xr:uid="{20243EE0-0C44-47E2-8A21-FF4080DE3404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# de activos  y Bonos que tiene el Portafolio</t>
      </text>
    </comment>
    <comment ref="C1" authorId="2" shapeId="0" xr:uid="{858CBF13-01BD-4672-A6B6-12E591B55408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Para el caso de los instrumentos del deuda</t>
      </text>
    </comment>
    <comment ref="D1" authorId="3" shapeId="0" xr:uid="{FCFD43D9-0F5E-40D1-A298-51369DFF3178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Es el Precio de los instrumentos de deuda y activos en la fecha de valuacion (en este caso tenemos que son CETES, BONOS Y ACTIVOS), respecto a su funcion programada</t>
      </text>
    </comment>
    <comment ref="E1" authorId="4" shapeId="0" xr:uid="{DEC5DF9F-D3F2-42DF-9B3C-D9CEFD7BB268}">
      <text>
        <t xml:space="preserve"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Indicamos que valor monetario usa cada activo y instrumento </t>
      </text>
    </comment>
    <comment ref="F1" authorId="5" shapeId="0" xr:uid="{5EB79063-BAF0-47E3-A6E9-9B9897F04C52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Es el valor total de cada instrumento y es:
Posicion * Precio * Tipo_Cambio</t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tc={0E9F84CB-46F4-404F-B979-48ED9B53C807}</author>
    <author>tc={38C3C81D-25EF-4709-97B2-39369070636E}</author>
    <author>tc={612CEB0A-C342-4F4A-8E73-CD72F19CED54}</author>
    <author>tc={59BF92A6-E4AE-4C78-98E5-E16215ED705D}</author>
    <author>tc={9953E66A-4A99-4C60-9219-594E52217CBB}</author>
    <author>tc={D07DEC0B-BCF8-457C-8210-FF2244D61661}</author>
    <author>tc={94783484-D4BB-46DD-93FE-C6731EC10A07}</author>
    <author>tc={520694DE-D82E-4010-81E9-D623C46C84D8}</author>
  </authors>
  <commentList>
    <comment ref="A1" authorId="0" shapeId="0" xr:uid="{0E9F84CB-46F4-404F-B979-48ED9B53C807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Nombre los activos y intrumentos de deuda que maneja el Portafolio</t>
      </text>
    </comment>
    <comment ref="B1" authorId="1" shapeId="0" xr:uid="{38C3C81D-25EF-4709-97B2-39369070636E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# de activos  y Bonos que tiene el Portafolio</t>
      </text>
    </comment>
    <comment ref="C1" authorId="2" shapeId="0" xr:uid="{612CEB0A-C342-4F4A-8E73-CD72F19CED54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Para el caso de los instrumentos del deuda</t>
      </text>
    </comment>
    <comment ref="D1" authorId="3" shapeId="0" xr:uid="{59BF92A6-E4AE-4C78-98E5-E16215ED705D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Son los Precios calculados en "el portafolio Base"</t>
      </text>
    </comment>
    <comment ref="E1" authorId="4" shapeId="0" xr:uid="{9953E66A-4A99-4C60-9219-594E52217CBB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Son los coeficientes calculados en la regresion lineal</t>
      </text>
    </comment>
    <comment ref="F1" authorId="5" shapeId="0" xr:uid="{D07DEC0B-BCF8-457C-8210-FF2244D61661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Son los Precios en base a las curva dada por el escenario impactado</t>
      </text>
    </comment>
    <comment ref="G1" authorId="6" shapeId="0" xr:uid="{94783484-D4BB-46DD-93FE-C6731EC10A07}">
      <text>
        <t xml:space="preserve"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Indicamos que valor monetario usa cada activo y instrumento </t>
      </text>
    </comment>
    <comment ref="H1" authorId="7" shapeId="0" xr:uid="{520694DE-D82E-4010-81E9-D623C46C84D8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Es el valor total de cada instrumento y es:
Posicion * Precio * Tipo_Cambio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<sst xmlns="http://schemas.openxmlformats.org/spreadsheetml/2006/main" count="318" uniqueCount="173">
  <si>
    <t>PRECIOS</t>
  </si>
  <si>
    <t>RENDIMIENTOS DIARIOS</t>
  </si>
  <si>
    <t>Fecha</t>
  </si>
  <si>
    <t>Títulos</t>
  </si>
  <si>
    <t>ID</t>
  </si>
  <si>
    <t>Monto</t>
  </si>
  <si>
    <t>%</t>
  </si>
  <si>
    <t>Volatilidad 
Anualizada</t>
  </si>
  <si>
    <t>SERIE DE PÉRDIDAS Y GANANCIAS</t>
  </si>
  <si>
    <t>TÍTULOS:</t>
  </si>
  <si>
    <t>PORTAFOLIO</t>
  </si>
  <si>
    <t>VaR Condicional:=</t>
  </si>
  <si>
    <r>
      <t xml:space="preserve">VaR </t>
    </r>
    <r>
      <rPr>
        <b/>
        <vertAlign val="subscript"/>
        <sz val="12"/>
        <color theme="1"/>
        <rFont val="Calibri"/>
        <family val="2"/>
        <scheme val="minor"/>
      </rPr>
      <t>99%</t>
    </r>
    <r>
      <rPr>
        <b/>
        <sz val="12"/>
        <color theme="1"/>
        <rFont val="Calibri"/>
        <family val="2"/>
        <scheme val="minor"/>
      </rPr>
      <t xml:space="preserve">= </t>
    </r>
  </si>
  <si>
    <t>SERIE DE PRECIOS SIMULADOS (CON INFORMACIÓN HISTÓRICA)</t>
  </si>
  <si>
    <t>Cálculo del VaR mediante el Método de Simulación Histórica</t>
  </si>
  <si>
    <t>MtM:</t>
  </si>
  <si>
    <t>1) Portafolio</t>
  </si>
  <si>
    <t>Fecha de Valuación:=</t>
  </si>
  <si>
    <t>Cálculo del VaR Paramétrico</t>
  </si>
  <si>
    <t>Emisora</t>
  </si>
  <si>
    <t>Precios (MXN)</t>
  </si>
  <si>
    <t>Valuación (S)</t>
  </si>
  <si>
    <t>Pesos (W)</t>
  </si>
  <si>
    <r>
      <t>Volatilidad del Portafolio (</t>
    </r>
    <r>
      <rPr>
        <b/>
        <sz val="12"/>
        <color theme="1"/>
        <rFont val="Calibri"/>
        <family val="2"/>
      </rPr>
      <t>σ</t>
    </r>
    <r>
      <rPr>
        <b/>
        <vertAlign val="subscript"/>
        <sz val="12"/>
        <color theme="1"/>
        <rFont val="Calibri"/>
        <family val="2"/>
        <scheme val="minor"/>
      </rPr>
      <t>p</t>
    </r>
    <r>
      <rPr>
        <b/>
        <sz val="12"/>
        <color theme="1"/>
        <rFont val="Calibri"/>
        <family val="2"/>
        <scheme val="minor"/>
      </rPr>
      <t xml:space="preserve">)=  </t>
    </r>
  </si>
  <si>
    <t>anualizada</t>
  </si>
  <si>
    <t>Porcentaje</t>
  </si>
  <si>
    <t>Matriz de Correlaciones (C):</t>
  </si>
  <si>
    <r>
      <t>Matriz de Volatilidades (</t>
    </r>
    <r>
      <rPr>
        <b/>
        <u/>
        <sz val="12"/>
        <color theme="1"/>
        <rFont val="Calibri"/>
        <family val="2"/>
      </rPr>
      <t>σ</t>
    </r>
    <r>
      <rPr>
        <b/>
        <u/>
        <sz val="12"/>
        <color theme="1"/>
        <rFont val="Calibri"/>
        <family val="2"/>
        <scheme val="minor"/>
      </rPr>
      <t>):</t>
    </r>
  </si>
  <si>
    <t>Estimación del VaR por el método de Simulación Montecarlo</t>
  </si>
  <si>
    <t>Conceptos</t>
  </si>
  <si>
    <t>No. De Simulaciones</t>
  </si>
  <si>
    <t>Generación de Escenarios Simulados Aleatoriamente</t>
  </si>
  <si>
    <t>PRECIOS SIMULADOS</t>
  </si>
  <si>
    <t>SERIES DE PÉRDIDAS Y GANANCIAS</t>
  </si>
  <si>
    <t>No. De Escenario</t>
  </si>
  <si>
    <t>WALMEX</t>
  </si>
  <si>
    <t>GCC</t>
  </si>
  <si>
    <t>BABA</t>
  </si>
  <si>
    <t>AAPL</t>
  </si>
  <si>
    <t>FB</t>
  </si>
  <si>
    <t>NFLX</t>
  </si>
  <si>
    <t>T.C.</t>
  </si>
  <si>
    <t>BABA - USD</t>
  </si>
  <si>
    <t>AAPL - USD</t>
  </si>
  <si>
    <t>FB - USD</t>
  </si>
  <si>
    <t>NFLX - USD</t>
  </si>
  <si>
    <t>VARIACIÓN DIARIA % - PARA VaR PARAMÉTRICO</t>
  </si>
  <si>
    <t>NVDA - USD</t>
  </si>
  <si>
    <t>NVDA</t>
  </si>
  <si>
    <t>Títulos:</t>
  </si>
  <si>
    <t>Mark to Market</t>
  </si>
  <si>
    <t>Precios</t>
  </si>
  <si>
    <t>Rendimientos</t>
  </si>
  <si>
    <t>Media de Rendimientos</t>
  </si>
  <si>
    <t>Volatilidades</t>
  </si>
  <si>
    <t>Valuación del</t>
  </si>
  <si>
    <t>Perd. / Gan.</t>
  </si>
  <si>
    <t>No.</t>
  </si>
  <si>
    <t>Date</t>
  </si>
  <si>
    <t>Portafolio (MtM)</t>
  </si>
  <si>
    <t>del Portafolio ($)</t>
  </si>
  <si>
    <t>del Portafolio (%)</t>
  </si>
  <si>
    <t>Total de</t>
  </si>
  <si>
    <t>Eficiencia</t>
  </si>
  <si>
    <t>=</t>
  </si>
  <si>
    <t>Excepciones</t>
  </si>
  <si>
    <t>Conteo de</t>
  </si>
  <si>
    <t>Backtesting mediante el  VaR Montecarlo</t>
  </si>
  <si>
    <t>No. de Simulaciones:</t>
  </si>
  <si>
    <t xml:space="preserve">Generación de Escenarios de VaR </t>
  </si>
  <si>
    <r>
      <t xml:space="preserve">VaR ($) </t>
    </r>
    <r>
      <rPr>
        <b/>
        <vertAlign val="subscript"/>
        <sz val="12"/>
        <color theme="1"/>
        <rFont val="Calibri"/>
        <family val="2"/>
        <scheme val="minor"/>
      </rPr>
      <t>99%</t>
    </r>
  </si>
  <si>
    <r>
      <t xml:space="preserve">VaR (%) </t>
    </r>
    <r>
      <rPr>
        <b/>
        <vertAlign val="subscript"/>
        <sz val="12"/>
        <color theme="1"/>
        <rFont val="Calibri"/>
        <family val="2"/>
        <scheme val="minor"/>
      </rPr>
      <t>99%</t>
    </r>
  </si>
  <si>
    <t>No. De VaR</t>
  </si>
  <si>
    <r>
      <t xml:space="preserve">VaR % </t>
    </r>
    <r>
      <rPr>
        <b/>
        <sz val="8"/>
        <color theme="0"/>
        <rFont val="Calibri"/>
        <family val="2"/>
        <scheme val="minor"/>
      </rPr>
      <t>99%
(Simulaciones)</t>
    </r>
  </si>
  <si>
    <r>
      <t xml:space="preserve">VaR % </t>
    </r>
    <r>
      <rPr>
        <b/>
        <sz val="8"/>
        <color theme="0"/>
        <rFont val="Calibri"/>
        <family val="2"/>
        <scheme val="minor"/>
      </rPr>
      <t>99%
(Histórico)</t>
    </r>
  </si>
  <si>
    <t>VaR por</t>
  </si>
  <si>
    <t>Simulaciones</t>
  </si>
  <si>
    <t>VaR</t>
  </si>
  <si>
    <t>Histórico</t>
  </si>
  <si>
    <t>VaR Simulaciones</t>
  </si>
  <si>
    <t>VaR Histórico</t>
  </si>
  <si>
    <t>Gráfico de VaR por Simulaciones</t>
  </si>
  <si>
    <t>Gráfico de VaR Histórico</t>
  </si>
  <si>
    <t>FACTORES BASE</t>
  </si>
  <si>
    <t>DIVISAS:</t>
  </si>
  <si>
    <t>Acción</t>
  </si>
  <si>
    <t>Beta</t>
  </si>
  <si>
    <t>Tipo de Cambio =</t>
  </si>
  <si>
    <t>ÍNDICES:</t>
  </si>
  <si>
    <t>IPC (Mex) =</t>
  </si>
  <si>
    <t>S&amp;P500 (Ext) =</t>
  </si>
  <si>
    <t>IPC (MEX)</t>
  </si>
  <si>
    <t>S&amp;P500 (USD)</t>
  </si>
  <si>
    <t>Instrumento</t>
  </si>
  <si>
    <t>Posición</t>
  </si>
  <si>
    <t>Precio</t>
  </si>
  <si>
    <t>Valuación</t>
  </si>
  <si>
    <t>Precio Base</t>
  </si>
  <si>
    <t>Betas</t>
  </si>
  <si>
    <t>Precio Impactado</t>
  </si>
  <si>
    <t>Movimiento IPC</t>
  </si>
  <si>
    <t>Movimiento del S&amp;P500</t>
  </si>
  <si>
    <t>Movimiento del TC</t>
  </si>
  <si>
    <t>IMPACTO TOTAL</t>
  </si>
  <si>
    <t>Portafolio Base=</t>
  </si>
  <si>
    <t>Diferencia =</t>
  </si>
  <si>
    <t>Impacto por Factor de Riesgo</t>
  </si>
  <si>
    <t>Instrucciones:</t>
  </si>
  <si>
    <t>Integrantes:</t>
  </si>
  <si>
    <t>Integrante 1</t>
  </si>
  <si>
    <t>Integrante 2</t>
  </si>
  <si>
    <t>Apellidos</t>
  </si>
  <si>
    <t>Nombre(s)</t>
  </si>
  <si>
    <t>1. Las pestañas en verde son para el cálculo de cada metodología de VaR:</t>
  </si>
  <si>
    <t>a) VaR Paramétrico</t>
  </si>
  <si>
    <t>b) VaR Histórico</t>
  </si>
  <si>
    <t>c) VaR por Simulaciones</t>
  </si>
  <si>
    <t>2. Las pestañas en azul les servirá para el calculo de Backtesting:</t>
  </si>
  <si>
    <t>Nota Imporatante: Ya viene la función "Vol_Dinamica" que utilizarán para el cálculo de la Voltilidad</t>
  </si>
  <si>
    <t>Nota Imporatante: Para el cálculo de la Volatilidad aquí ya viene cargada la función  "DinamicaBacktesting".</t>
  </si>
  <si>
    <t>3. Las pestañas en naranja les servirá para el calculo de las pruebas de estrés.</t>
  </si>
  <si>
    <t>Pregunta</t>
  </si>
  <si>
    <t>Comentarios</t>
  </si>
  <si>
    <t>Puntos
 Obtenidos</t>
  </si>
  <si>
    <t>Calificación:</t>
  </si>
  <si>
    <t>VaR Paramétrico 
(1.5 Puntos)</t>
  </si>
  <si>
    <t>VaR Histórico 
(1.5 Puntos)</t>
  </si>
  <si>
    <t>VaR por Simulaciones 
(1.5 Puntos)</t>
  </si>
  <si>
    <t>Ejercicio de Pruebas de Estrés
(1.5 Puntos)</t>
  </si>
  <si>
    <t>Nota: En esta parte se asignarán los puntos obtenidos y los comentarios de cada ejercicio.</t>
  </si>
  <si>
    <t>VaR por Simulaciones</t>
  </si>
  <si>
    <t>CVaR por Simulaciones</t>
  </si>
  <si>
    <t>CVaR Histórico</t>
  </si>
  <si>
    <t>Precio Último
27/03/2024</t>
  </si>
  <si>
    <t>a) Bajo VaR y el CVaR por Simulaciones (Realizar código en Visual Basic, calçular el nivel de eficiencia y hacer el gráfico)</t>
  </si>
  <si>
    <t>b) Bajo VaR y el CVaR por Histórico (Realizar código en Visual Basic, calçular el nivel de eficiencia y hacer el gráfico)</t>
  </si>
  <si>
    <t>Backtesting por CVaR Simulaciones
(0.5 Puntos)</t>
  </si>
  <si>
    <t>Backtesting por VaR Simulaciones
(1.5 Puntos)</t>
  </si>
  <si>
    <t>Backtesting por VaR Histórico
(1.5 Puntos)</t>
  </si>
  <si>
    <t>Backtesting por CVaR Histórico
(0.5 Puntos)</t>
  </si>
  <si>
    <t>Consideraciones Importantes:</t>
  </si>
  <si>
    <t>- Se evaluará procedimiento y resultados finales. Se evaluará su código en Visual Basic del VaR por Simulaciones, de Backtesting por VaR, CVaR de Simulaciones y Backtesting por VaR, CVaR Histórico.</t>
  </si>
  <si>
    <t>- Los códigos que realicen en Visual Basic no deben durar más de 3 minutos ejecutandose, si dura más que eso se considerará como incorrecta.</t>
  </si>
  <si>
    <t>Dinámica</t>
  </si>
  <si>
    <t>VaR diario (Paramétrico)</t>
  </si>
  <si>
    <t>Monto_Perdida</t>
  </si>
  <si>
    <t>Total:</t>
  </si>
  <si>
    <t>Totales</t>
  </si>
  <si>
    <t>Paso 1</t>
  </si>
  <si>
    <t>Paso 2</t>
  </si>
  <si>
    <t>Paso 3</t>
  </si>
  <si>
    <t>Paso 4</t>
  </si>
  <si>
    <r>
      <t xml:space="preserve">VaR </t>
    </r>
    <r>
      <rPr>
        <b/>
        <vertAlign val="subscript"/>
        <sz val="11"/>
        <color theme="1"/>
        <rFont val="Calibri"/>
        <family val="2"/>
        <scheme val="minor"/>
      </rPr>
      <t>99%</t>
    </r>
    <r>
      <rPr>
        <b/>
        <sz val="11"/>
        <color theme="1"/>
        <rFont val="Calibri"/>
        <family val="2"/>
        <scheme val="minor"/>
      </rPr>
      <t xml:space="preserve">= </t>
    </r>
  </si>
  <si>
    <t>Media Rendimientos</t>
  </si>
  <si>
    <t>Promedio_rendimientos</t>
  </si>
  <si>
    <t>Promedio_Positivo</t>
  </si>
  <si>
    <t>Promedio_Negativo</t>
  </si>
  <si>
    <t>Valor del Portafolio =</t>
  </si>
  <si>
    <r>
      <t xml:space="preserve">VaR </t>
    </r>
    <r>
      <rPr>
        <b/>
        <vertAlign val="subscript"/>
        <sz val="11"/>
        <color theme="1"/>
        <rFont val="Calibri"/>
        <family val="2"/>
        <scheme val="minor"/>
      </rPr>
      <t>99%</t>
    </r>
    <r>
      <rPr>
        <b/>
        <sz val="11"/>
        <color theme="1"/>
        <rFont val="Calibri"/>
        <family val="2"/>
        <scheme val="minor"/>
      </rPr>
      <t xml:space="preserve"> =</t>
    </r>
  </si>
  <si>
    <r>
      <t xml:space="preserve">CVaR </t>
    </r>
    <r>
      <rPr>
        <b/>
        <vertAlign val="subscript"/>
        <sz val="11"/>
        <color theme="1"/>
        <rFont val="Calibri"/>
        <family val="2"/>
        <scheme val="minor"/>
      </rPr>
      <t>99%</t>
    </r>
    <r>
      <rPr>
        <b/>
        <sz val="11"/>
        <color theme="1"/>
        <rFont val="Calibri"/>
        <family val="2"/>
        <scheme val="minor"/>
      </rPr>
      <t xml:space="preserve"> =</t>
    </r>
  </si>
  <si>
    <t>S</t>
  </si>
  <si>
    <t>Hernández Bautista</t>
  </si>
  <si>
    <t>David</t>
  </si>
  <si>
    <t>Mendieta Lopez</t>
  </si>
  <si>
    <t>Portafolio Actual</t>
  </si>
  <si>
    <t>VaR Sim</t>
  </si>
  <si>
    <t>VaR His</t>
  </si>
  <si>
    <t>FACTORES BAJO ESCENARIO IMPACTADO</t>
  </si>
  <si>
    <t>Analisis de Regresion lineal</t>
  </si>
  <si>
    <t>Rendimientos Diarios</t>
  </si>
  <si>
    <t>Fecha_Valuación</t>
  </si>
  <si>
    <t>Tipo_Cambio</t>
  </si>
  <si>
    <t>Valuacion_Portafolio_Base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</si>
</sst>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7" formatCode="&quot;$&quot;#,##0.00;\-&quot;$&quot;#,##0.00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0.0%"/>
    <numFmt numFmtId="165" formatCode="_-&quot;$&quot;* #,##0_-;\-&quot;$&quot;* #,##0_-;_-&quot;$&quot;* &quot;-&quot;??_-;_-@_-"/>
    <numFmt numFmtId="166" formatCode="_-* #,##0_-;\-* #,##0_-;_-* &quot;-&quot;??_-;_-@_-"/>
    <numFmt numFmtId="167" formatCode="_-&quot;$&quot;* #,##0.0_-;\-&quot;$&quot;* #,##0.0_-;_-&quot;$&quot;* &quot;-&quot;??_-;_-@_-"/>
    <numFmt numFmtId="168" formatCode="_-* #,##0.000_-;\-* #,##0.000_-;_-* &quot;-&quot;??_-;_-@_-"/>
    <numFmt numFmtId="169" formatCode="0.000"/>
    <numFmt numFmtId="170" formatCode="&quot;$&quot;#,##0.00"/>
  </numFmts>
  <fonts count="37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vertAlign val="subscript"/>
      <sz val="12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</font>
    <font>
      <b/>
      <u/>
      <sz val="12"/>
      <color theme="1"/>
      <name val="Calibri"/>
      <family val="2"/>
      <scheme val="minor"/>
    </font>
    <font>
      <b/>
      <u/>
      <sz val="12"/>
      <color theme="1"/>
      <name val="Calibri"/>
      <family val="2"/>
    </font>
    <font>
      <b/>
      <sz val="16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b/>
      <u/>
      <sz val="2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</fonts>
  <fills count="5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</fills>
  <borders count="3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46">
    <xf numFmtId="0" fontId="0" fillId="0" borderId="0"/>
    <xf numFmtId="0" fontId="2" fillId="10" borderId="0" applyNumberFormat="0" applyBorder="0" applyAlignment="0" applyProtection="0"/>
    <xf numFmtId="0" fontId="2" fillId="14" borderId="0" applyNumberFormat="0" applyBorder="0" applyAlignment="0" applyProtection="0"/>
    <xf numFmtId="0" fontId="2" fillId="18" borderId="0" applyNumberFormat="0" applyBorder="0" applyAlignment="0" applyProtection="0"/>
    <xf numFmtId="0" fontId="2" fillId="22" borderId="0" applyNumberFormat="0" applyBorder="0" applyAlignment="0" applyProtection="0"/>
    <xf numFmtId="0" fontId="2" fillId="26" borderId="0" applyNumberFormat="0" applyBorder="0" applyAlignment="0" applyProtection="0"/>
    <xf numFmtId="0" fontId="2" fillId="30" borderId="0" applyNumberFormat="0" applyBorder="0" applyAlignment="0" applyProtection="0"/>
    <xf numFmtId="0" fontId="2" fillId="11" borderId="0" applyNumberFormat="0" applyBorder="0" applyAlignment="0" applyProtection="0"/>
    <xf numFmtId="0" fontId="2" fillId="15" borderId="0" applyNumberFormat="0" applyBorder="0" applyAlignment="0" applyProtection="0"/>
    <xf numFmtId="0" fontId="2" fillId="19" borderId="0" applyNumberFormat="0" applyBorder="0" applyAlignment="0" applyProtection="0"/>
    <xf numFmtId="0" fontId="2" fillId="23" borderId="0" applyNumberFormat="0" applyBorder="0" applyAlignment="0" applyProtection="0"/>
    <xf numFmtId="0" fontId="2" fillId="27" borderId="0" applyNumberFormat="0" applyBorder="0" applyAlignment="0" applyProtection="0"/>
    <xf numFmtId="0" fontId="2" fillId="31" borderId="0" applyNumberFormat="0" applyBorder="0" applyAlignment="0" applyProtection="0"/>
    <xf numFmtId="0" fontId="18" fillId="12" borderId="0" applyNumberFormat="0" applyBorder="0" applyAlignment="0" applyProtection="0"/>
    <xf numFmtId="0" fontId="18" fillId="16" borderId="0" applyNumberFormat="0" applyBorder="0" applyAlignment="0" applyProtection="0"/>
    <xf numFmtId="0" fontId="18" fillId="20" borderId="0" applyNumberFormat="0" applyBorder="0" applyAlignment="0" applyProtection="0"/>
    <xf numFmtId="0" fontId="18" fillId="24" borderId="0" applyNumberFormat="0" applyBorder="0" applyAlignment="0" applyProtection="0"/>
    <xf numFmtId="0" fontId="18" fillId="28" borderId="0" applyNumberFormat="0" applyBorder="0" applyAlignment="0" applyProtection="0"/>
    <xf numFmtId="0" fontId="18" fillId="32" borderId="0" applyNumberFormat="0" applyBorder="0" applyAlignment="0" applyProtection="0"/>
    <xf numFmtId="0" fontId="18" fillId="9" borderId="0" applyNumberFormat="0" applyBorder="0" applyAlignment="0" applyProtection="0"/>
    <xf numFmtId="0" fontId="18" fillId="13" borderId="0" applyNumberFormat="0" applyBorder="0" applyAlignment="0" applyProtection="0"/>
    <xf numFmtId="0" fontId="18" fillId="17" borderId="0" applyNumberFormat="0" applyBorder="0" applyAlignment="0" applyProtection="0"/>
    <xf numFmtId="0" fontId="18" fillId="21" borderId="0" applyNumberFormat="0" applyBorder="0" applyAlignment="0" applyProtection="0"/>
    <xf numFmtId="0" fontId="18" fillId="25" borderId="0" applyNumberFormat="0" applyBorder="0" applyAlignment="0" applyProtection="0"/>
    <xf numFmtId="0" fontId="18" fillId="29" borderId="0" applyNumberFormat="0" applyBorder="0" applyAlignment="0" applyProtection="0"/>
    <xf numFmtId="0" fontId="8" fillId="3" borderId="0" applyNumberFormat="0" applyBorder="0" applyAlignment="0" applyProtection="0"/>
    <xf numFmtId="0" fontId="12" fillId="6" borderId="4" applyNumberFormat="0" applyAlignment="0" applyProtection="0"/>
    <xf numFmtId="0" fontId="14" fillId="7" borderId="7" applyNumberFormat="0" applyAlignment="0" applyProtection="0"/>
    <xf numFmtId="0" fontId="16" fillId="0" borderId="0" applyNumberFormat="0" applyFill="0" applyBorder="0" applyAlignment="0" applyProtection="0"/>
    <xf numFmtId="0" fontId="7" fillId="2" borderId="0" applyNumberFormat="0" applyBorder="0" applyAlignment="0" applyProtection="0"/>
    <xf numFmtId="0" fontId="4" fillId="0" borderId="1" applyNumberFormat="0" applyFill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6" fillId="0" borderId="0" applyNumberFormat="0" applyFill="0" applyBorder="0" applyAlignment="0" applyProtection="0"/>
    <xf numFmtId="0" fontId="10" fillId="5" borderId="4" applyNumberFormat="0" applyAlignment="0" applyProtection="0"/>
    <xf numFmtId="0" fontId="13" fillId="0" borderId="6" applyNumberFormat="0" applyFill="0" applyAlignment="0" applyProtection="0"/>
    <xf numFmtId="0" fontId="9" fillId="4" borderId="0" applyNumberFormat="0" applyBorder="0" applyAlignment="0" applyProtection="0"/>
    <xf numFmtId="0" fontId="2" fillId="8" borderId="8" applyNumberFormat="0" applyFont="0" applyAlignment="0" applyProtection="0"/>
    <xf numFmtId="0" fontId="11" fillId="6" borderId="5" applyNumberFormat="0" applyAlignment="0" applyProtection="0"/>
    <xf numFmtId="0" fontId="3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15" fillId="0" borderId="0" applyNumberFormat="0" applyFill="0" applyBorder="0" applyAlignment="0" applyProtection="0"/>
    <xf numFmtId="22" fontId="1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</cellStyleXfs>
  <cellXfs count="359">
    <xf numFmtId="0" fontId="0" fillId="0" borderId="0" xfId="0"/>
    <xf numFmtId="14" fontId="0" fillId="0" borderId="0" xfId="0" applyNumberFormat="1"/>
    <xf numFmtId="4" fontId="0" fillId="0" borderId="0" xfId="0" applyNumberFormat="1"/>
    <xf numFmtId="0" fontId="17" fillId="0" borderId="10" xfId="0" applyFont="1" applyBorder="1" applyAlignment="1">
      <alignment horizontal="center" vertical="center"/>
    </xf>
    <xf numFmtId="0" fontId="17" fillId="0" borderId="10" xfId="0" applyFont="1" applyBorder="1" applyAlignment="1">
      <alignment horizontal="center"/>
    </xf>
    <xf numFmtId="0" fontId="17" fillId="0" borderId="11" xfId="0" applyFont="1" applyBorder="1" applyAlignment="1">
      <alignment horizontal="center" vertical="center"/>
    </xf>
    <xf numFmtId="164" fontId="0" fillId="0" borderId="0" xfId="43" applyNumberFormat="1" applyFont="1" applyAlignment="1">
      <alignment horizontal="center"/>
    </xf>
    <xf numFmtId="0" fontId="0" fillId="0" borderId="0" xfId="0" applyAlignment="1">
      <alignment horizontal="center"/>
    </xf>
    <xf numFmtId="0" fontId="17" fillId="0" borderId="0" xfId="0" applyFont="1"/>
    <xf numFmtId="0" fontId="17" fillId="0" borderId="0" xfId="0" applyFont="1" applyAlignment="1">
      <alignment horizontal="right"/>
    </xf>
    <xf numFmtId="10" fontId="19" fillId="35" borderId="0" xfId="43" applyNumberFormat="1" applyFont="1" applyFill="1" applyAlignment="1">
      <alignment horizontal="center"/>
    </xf>
    <xf numFmtId="0" fontId="17" fillId="0" borderId="0" xfId="0" applyFont="1" applyAlignment="1">
      <alignment horizontal="center"/>
    </xf>
    <xf numFmtId="164" fontId="0" fillId="0" borderId="0" xfId="0" applyNumberFormat="1"/>
    <xf numFmtId="43" fontId="0" fillId="0" borderId="0" xfId="44" applyFont="1"/>
    <xf numFmtId="43" fontId="0" fillId="0" borderId="0" xfId="0" applyNumberFormat="1"/>
    <xf numFmtId="43" fontId="17" fillId="0" borderId="0" xfId="0" applyNumberFormat="1" applyFont="1"/>
    <xf numFmtId="0" fontId="19" fillId="0" borderId="0" xfId="0" applyFont="1" applyAlignment="1">
      <alignment horizontal="center"/>
    </xf>
    <xf numFmtId="167" fontId="17" fillId="35" borderId="0" xfId="45" applyNumberFormat="1" applyFont="1" applyFill="1"/>
    <xf numFmtId="164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14" fontId="19" fillId="34" borderId="0" xfId="0" applyNumberFormat="1" applyFont="1" applyFill="1" applyAlignment="1">
      <alignment horizontal="center"/>
    </xf>
    <xf numFmtId="0" fontId="17" fillId="0" borderId="12" xfId="0" applyFont="1" applyBorder="1" applyAlignment="1">
      <alignment horizontal="center" vertical="center" wrapText="1"/>
    </xf>
    <xf numFmtId="0" fontId="17" fillId="41" borderId="10" xfId="0" applyFont="1" applyFill="1" applyBorder="1" applyAlignment="1">
      <alignment horizontal="left" indent="1"/>
    </xf>
    <xf numFmtId="44" fontId="0" fillId="35" borderId="0" xfId="45" applyFont="1" applyFill="1"/>
    <xf numFmtId="165" fontId="17" fillId="0" borderId="0" xfId="0" applyNumberFormat="1" applyFont="1"/>
    <xf numFmtId="0" fontId="17" fillId="0" borderId="0" xfId="0" applyFont="1" applyAlignment="1">
      <alignment horizontal="left" indent="1"/>
    </xf>
    <xf numFmtId="164" fontId="0" fillId="0" borderId="0" xfId="43" applyNumberFormat="1" applyFont="1" applyFill="1"/>
    <xf numFmtId="164" fontId="0" fillId="0" borderId="0" xfId="43" applyNumberFormat="1" applyFont="1"/>
    <xf numFmtId="0" fontId="28" fillId="0" borderId="0" xfId="0" applyFont="1"/>
    <xf numFmtId="166" fontId="0" fillId="0" borderId="0" xfId="44" applyNumberFormat="1" applyFont="1"/>
    <xf numFmtId="0" fontId="14" fillId="42" borderId="10" xfId="0" applyFont="1" applyFill="1" applyBorder="1" applyAlignment="1">
      <alignment horizontal="center"/>
    </xf>
    <xf numFmtId="166" fontId="17" fillId="0" borderId="10" xfId="44" applyNumberFormat="1" applyFont="1" applyBorder="1" applyAlignment="1">
      <alignment horizontal="center"/>
    </xf>
    <xf numFmtId="164" fontId="17" fillId="0" borderId="10" xfId="43" applyNumberFormat="1" applyFont="1" applyBorder="1" applyAlignment="1">
      <alignment horizontal="center"/>
    </xf>
    <xf numFmtId="166" fontId="17" fillId="34" borderId="0" xfId="44" applyNumberFormat="1" applyFont="1" applyFill="1" applyAlignment="1">
      <alignment horizontal="center"/>
    </xf>
    <xf numFmtId="165" fontId="17" fillId="35" borderId="0" xfId="45" applyNumberFormat="1" applyFont="1" applyFill="1"/>
    <xf numFmtId="0" fontId="23" fillId="0" borderId="0" xfId="0" applyFont="1"/>
    <xf numFmtId="7" fontId="0" fillId="0" borderId="0" xfId="0" applyNumberFormat="1"/>
    <xf numFmtId="10" fontId="0" fillId="0" borderId="0" xfId="43" applyNumberFormat="1" applyFont="1"/>
    <xf numFmtId="10" fontId="0" fillId="0" borderId="0" xfId="43" applyNumberFormat="1" applyFont="1" applyAlignment="1">
      <alignment horizontal="center"/>
    </xf>
    <xf numFmtId="14" fontId="19" fillId="0" borderId="0" xfId="0" applyNumberFormat="1" applyFont="1" applyAlignment="1">
      <alignment horizontal="center"/>
    </xf>
    <xf numFmtId="14" fontId="0" fillId="0" borderId="0" xfId="0" applyNumberFormat="1" applyAlignment="1">
      <alignment horizontal="center"/>
    </xf>
    <xf numFmtId="44" fontId="0" fillId="0" borderId="0" xfId="45" applyFont="1"/>
    <xf numFmtId="44" fontId="17" fillId="0" borderId="10" xfId="45" applyFont="1" applyBorder="1" applyAlignment="1">
      <alignment horizontal="center" vertical="center"/>
    </xf>
    <xf numFmtId="43" fontId="19" fillId="0" borderId="0" xfId="44" applyFont="1" applyAlignment="1">
      <alignment horizontal="center"/>
    </xf>
    <xf numFmtId="43" fontId="0" fillId="0" borderId="0" xfId="44" applyFont="1" applyAlignment="1">
      <alignment horizontal="center"/>
    </xf>
    <xf numFmtId="4" fontId="19" fillId="0" borderId="0" xfId="0" applyNumberFormat="1" applyFont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166" fontId="0" fillId="34" borderId="0" xfId="44" applyNumberFormat="1" applyFont="1" applyFill="1" applyAlignment="1">
      <alignment horizontal="center"/>
    </xf>
    <xf numFmtId="0" fontId="14" fillId="45" borderId="18" xfId="0" applyFont="1" applyFill="1" applyBorder="1" applyAlignment="1">
      <alignment horizontal="center"/>
    </xf>
    <xf numFmtId="0" fontId="14" fillId="45" borderId="18" xfId="0" applyFont="1" applyFill="1" applyBorder="1" applyAlignment="1">
      <alignment horizontal="center" vertical="center"/>
    </xf>
    <xf numFmtId="0" fontId="17" fillId="0" borderId="11" xfId="0" applyFont="1" applyBorder="1" applyAlignment="1">
      <alignment horizontal="center"/>
    </xf>
    <xf numFmtId="0" fontId="14" fillId="45" borderId="11" xfId="0" applyFont="1" applyFill="1" applyBorder="1" applyAlignment="1">
      <alignment horizontal="center"/>
    </xf>
    <xf numFmtId="0" fontId="14" fillId="45" borderId="11" xfId="0" applyFont="1" applyFill="1" applyBorder="1" applyAlignment="1">
      <alignment horizontal="center" vertical="center"/>
    </xf>
    <xf numFmtId="43" fontId="17" fillId="34" borderId="0" xfId="0" applyNumberFormat="1" applyFont="1" applyFill="1" applyAlignment="1">
      <alignment horizontal="center"/>
    </xf>
    <xf numFmtId="44" fontId="0" fillId="0" borderId="0" xfId="0" applyNumberFormat="1"/>
    <xf numFmtId="10" fontId="0" fillId="0" borderId="0" xfId="0" applyNumberFormat="1"/>
    <xf numFmtId="43" fontId="0" fillId="37" borderId="0" xfId="44" applyFont="1" applyFill="1" applyAlignment="1">
      <alignment horizontal="center"/>
    </xf>
    <xf numFmtId="14" fontId="19" fillId="0" borderId="0" xfId="0" applyNumberFormat="1" applyFont="1"/>
    <xf numFmtId="9" fontId="30" fillId="37" borderId="0" xfId="43" applyFont="1" applyFill="1" applyAlignment="1">
      <alignment horizontal="center"/>
    </xf>
    <xf numFmtId="9" fontId="0" fillId="0" borderId="0" xfId="43" applyFont="1" applyAlignment="1">
      <alignment horizontal="center"/>
    </xf>
    <xf numFmtId="0" fontId="0" fillId="0" borderId="10" xfId="0" applyBorder="1"/>
    <xf numFmtId="0" fontId="17" fillId="0" borderId="14" xfId="0" applyFont="1" applyBorder="1" applyAlignment="1">
      <alignment horizontal="center"/>
    </xf>
    <xf numFmtId="0" fontId="17" fillId="0" borderId="10" xfId="0" applyFont="1" applyBorder="1" applyAlignment="1">
      <alignment horizontal="center" wrapText="1"/>
    </xf>
    <xf numFmtId="0" fontId="24" fillId="0" borderId="0" xfId="0" applyFont="1"/>
    <xf numFmtId="0" fontId="20" fillId="0" borderId="10" xfId="0" applyFont="1" applyBorder="1" applyAlignment="1">
      <alignment horizontal="center"/>
    </xf>
    <xf numFmtId="44" fontId="19" fillId="0" borderId="0" xfId="45" applyFont="1"/>
    <xf numFmtId="0" fontId="17" fillId="48" borderId="18" xfId="0" applyFont="1" applyFill="1" applyBorder="1" applyAlignment="1">
      <alignment horizontal="center"/>
    </xf>
    <xf numFmtId="0" fontId="17" fillId="48" borderId="11" xfId="0" applyFont="1" applyFill="1" applyBorder="1" applyAlignment="1">
      <alignment horizontal="center"/>
    </xf>
    <xf numFmtId="0" fontId="23" fillId="48" borderId="0" xfId="0" applyFont="1" applyFill="1" applyAlignment="1">
      <alignment horizontal="left"/>
    </xf>
    <xf numFmtId="4" fontId="0" fillId="0" borderId="0" xfId="0" applyNumberFormat="1" applyAlignment="1">
      <alignment horizontal="center"/>
    </xf>
    <xf numFmtId="9" fontId="19" fillId="34" borderId="0" xfId="0" applyNumberFormat="1" applyFont="1" applyFill="1" applyAlignment="1">
      <alignment horizontal="center"/>
    </xf>
    <xf numFmtId="168" fontId="0" fillId="0" borderId="0" xfId="44" applyNumberFormat="1" applyFont="1"/>
    <xf numFmtId="168" fontId="0" fillId="49" borderId="0" xfId="44" applyNumberFormat="1" applyFont="1" applyFill="1" applyAlignment="1">
      <alignment horizontal="center"/>
    </xf>
    <xf numFmtId="9" fontId="0" fillId="0" borderId="0" xfId="0" applyNumberFormat="1" applyAlignment="1">
      <alignment horizontal="center"/>
    </xf>
    <xf numFmtId="43" fontId="17" fillId="0" borderId="0" xfId="44" applyFont="1"/>
    <xf numFmtId="44" fontId="17" fillId="0" borderId="17" xfId="0" applyNumberFormat="1" applyFont="1" applyBorder="1"/>
    <xf numFmtId="44" fontId="19" fillId="0" borderId="17" xfId="45" applyFont="1" applyBorder="1"/>
    <xf numFmtId="44" fontId="19" fillId="0" borderId="0" xfId="0" applyNumberFormat="1" applyFont="1"/>
    <xf numFmtId="10" fontId="30" fillId="0" borderId="0" xfId="43" applyNumberFormat="1" applyFont="1" applyAlignment="1">
      <alignment horizontal="center"/>
    </xf>
    <xf numFmtId="0" fontId="23" fillId="0" borderId="0" xfId="0" applyFont="1" applyAlignment="1">
      <alignment horizontal="left"/>
    </xf>
    <xf numFmtId="0" fontId="14" fillId="50" borderId="10" xfId="0" applyFont="1" applyFill="1" applyBorder="1" applyAlignment="1">
      <alignment horizontal="center"/>
    </xf>
    <xf numFmtId="0" fontId="17" fillId="0" borderId="10" xfId="0" applyFont="1" applyBorder="1"/>
    <xf numFmtId="0" fontId="0" fillId="0" borderId="0" xfId="0" applyAlignment="1">
      <alignment horizontal="left" indent="2"/>
    </xf>
    <xf numFmtId="0" fontId="19" fillId="0" borderId="0" xfId="0" applyFont="1" applyAlignment="1">
      <alignment horizontal="left" indent="2"/>
    </xf>
    <xf numFmtId="0" fontId="14" fillId="50" borderId="10" xfId="0" applyFont="1" applyFill="1" applyBorder="1" applyAlignment="1">
      <alignment horizontal="center" vertical="center"/>
    </xf>
    <xf numFmtId="0" fontId="14" fillId="50" borderId="10" xfId="0" applyFont="1" applyFill="1" applyBorder="1" applyAlignment="1">
      <alignment horizontal="center" wrapText="1"/>
    </xf>
    <xf numFmtId="0" fontId="17" fillId="0" borderId="10" xfId="0" applyFont="1" applyBorder="1" applyAlignment="1">
      <alignment wrapText="1"/>
    </xf>
    <xf numFmtId="0" fontId="19" fillId="0" borderId="0" xfId="0" quotePrefix="1" applyFont="1" applyAlignment="1">
      <alignment horizontal="left" indent="1"/>
    </xf>
    <xf numFmtId="0" fontId="19" fillId="41" borderId="0" xfId="0" applyFont="1" applyFill="1" applyAlignment="1">
      <alignment horizontal="center"/>
    </xf>
    <xf numFmtId="0" fontId="17" fillId="38" borderId="10" xfId="0" applyFont="1" applyFill="1" applyBorder="1" applyAlignment="1">
      <alignment horizontal="center" vertical="center"/>
    </xf>
    <xf numFmtId="166" fontId="17" fillId="0" borderId="10" xfId="44" applyNumberFormat="1" applyFont="1" applyBorder="1"/>
    <xf numFmtId="0" fontId="20" fillId="0" borderId="10" xfId="0" applyFont="1" applyBorder="1" applyAlignment="1">
      <alignment horizontal="right"/>
    </xf>
    <xf numFmtId="44" fontId="17" fillId="35" borderId="10" xfId="45" applyFont="1" applyFill="1" applyBorder="1"/>
    <xf numFmtId="10" fontId="19" fillId="35" borderId="10" xfId="43" applyNumberFormat="1" applyFont="1" applyFill="1" applyBorder="1" applyAlignment="1">
      <alignment horizontal="center"/>
    </xf>
    <xf numFmtId="0" fontId="17" fillId="0" borderId="10" xfId="0" applyFont="1" applyBorder="1" applyAlignment="1">
      <alignment horizontal="left" indent="1"/>
    </xf>
    <xf numFmtId="3" fontId="17" fillId="35" borderId="19" xfId="44" applyNumberFormat="1" applyFont="1" applyFill="1" applyBorder="1" applyAlignment="1">
      <alignment horizontal="center"/>
    </xf>
    <xf numFmtId="165" fontId="17" fillId="35" borderId="20" xfId="45" applyNumberFormat="1" applyFont="1" applyFill="1" applyBorder="1"/>
    <xf numFmtId="9" fontId="17" fillId="35" borderId="20" xfId="43" applyFont="1" applyFill="1" applyBorder="1" applyAlignment="1">
      <alignment horizontal="center" vertical="center"/>
    </xf>
    <xf numFmtId="44" fontId="0" fillId="35" borderId="21" xfId="45" applyFont="1" applyFill="1" applyBorder="1"/>
    <xf numFmtId="3" fontId="0" fillId="35" borderId="22" xfId="44" applyNumberFormat="1" applyFont="1" applyFill="1" applyBorder="1" applyAlignment="1">
      <alignment horizontal="center"/>
    </xf>
    <xf numFmtId="165" fontId="0" fillId="35" borderId="22" xfId="45" applyNumberFormat="1" applyFont="1" applyFill="1" applyBorder="1"/>
    <xf numFmtId="164" fontId="0" fillId="35" borderId="22" xfId="43" applyNumberFormat="1" applyFont="1" applyFill="1" applyBorder="1" applyAlignment="1">
      <alignment horizontal="center"/>
    </xf>
    <xf numFmtId="165" fontId="0" fillId="37" borderId="22" xfId="0" applyNumberFormat="1" applyFill="1" applyBorder="1"/>
    <xf numFmtId="164" fontId="0" fillId="37" borderId="23" xfId="43" applyNumberFormat="1" applyFont="1" applyFill="1" applyBorder="1" applyAlignment="1">
      <alignment horizontal="center"/>
    </xf>
    <xf numFmtId="44" fontId="0" fillId="35" borderId="24" xfId="45" applyFont="1" applyFill="1" applyBorder="1"/>
    <xf numFmtId="3" fontId="0" fillId="35" borderId="0" xfId="44" applyNumberFormat="1" applyFont="1" applyFill="1" applyBorder="1" applyAlignment="1">
      <alignment horizontal="center"/>
    </xf>
    <xf numFmtId="165" fontId="0" fillId="35" borderId="0" xfId="45" applyNumberFormat="1" applyFont="1" applyFill="1" applyBorder="1"/>
    <xf numFmtId="164" fontId="0" fillId="35" borderId="0" xfId="43" applyNumberFormat="1" applyFont="1" applyFill="1" applyBorder="1" applyAlignment="1">
      <alignment horizontal="center"/>
    </xf>
    <xf numFmtId="165" fontId="0" fillId="37" borderId="0" xfId="0" applyNumberFormat="1" applyFill="1"/>
    <xf numFmtId="164" fontId="0" fillId="37" borderId="25" xfId="43" applyNumberFormat="1" applyFont="1" applyFill="1" applyBorder="1" applyAlignment="1">
      <alignment horizontal="center"/>
    </xf>
    <xf numFmtId="44" fontId="0" fillId="35" borderId="16" xfId="45" applyFont="1" applyFill="1" applyBorder="1"/>
    <xf numFmtId="3" fontId="0" fillId="35" borderId="15" xfId="44" applyNumberFormat="1" applyFont="1" applyFill="1" applyBorder="1" applyAlignment="1">
      <alignment horizontal="center"/>
    </xf>
    <xf numFmtId="165" fontId="0" fillId="35" borderId="15" xfId="45" applyNumberFormat="1" applyFont="1" applyFill="1" applyBorder="1"/>
    <xf numFmtId="164" fontId="0" fillId="35" borderId="15" xfId="43" applyNumberFormat="1" applyFont="1" applyFill="1" applyBorder="1" applyAlignment="1">
      <alignment horizontal="center"/>
    </xf>
    <xf numFmtId="165" fontId="0" fillId="37" borderId="15" xfId="0" applyNumberFormat="1" applyFill="1" applyBorder="1"/>
    <xf numFmtId="164" fontId="0" fillId="37" borderId="26" xfId="43" applyNumberFormat="1" applyFont="1" applyFill="1" applyBorder="1" applyAlignment="1">
      <alignment horizontal="center"/>
    </xf>
    <xf numFmtId="10" fontId="17" fillId="35" borderId="10" xfId="43" applyNumberFormat="1" applyFont="1" applyFill="1" applyBorder="1" applyAlignment="1">
      <alignment horizontal="center"/>
    </xf>
    <xf numFmtId="2" fontId="0" fillId="35" borderId="21" xfId="44" applyNumberFormat="1" applyFont="1" applyFill="1" applyBorder="1" applyAlignment="1">
      <alignment horizontal="center"/>
    </xf>
    <xf numFmtId="2" fontId="0" fillId="35" borderId="22" xfId="44" applyNumberFormat="1" applyFont="1" applyFill="1" applyBorder="1" applyAlignment="1">
      <alignment horizontal="center"/>
    </xf>
    <xf numFmtId="2" fontId="0" fillId="35" borderId="23" xfId="44" applyNumberFormat="1" applyFont="1" applyFill="1" applyBorder="1" applyAlignment="1">
      <alignment horizontal="center"/>
    </xf>
    <xf numFmtId="2" fontId="0" fillId="35" borderId="24" xfId="44" applyNumberFormat="1" applyFont="1" applyFill="1" applyBorder="1" applyAlignment="1">
      <alignment horizontal="center"/>
    </xf>
    <xf numFmtId="2" fontId="0" fillId="35" borderId="0" xfId="44" applyNumberFormat="1" applyFont="1" applyFill="1" applyBorder="1" applyAlignment="1">
      <alignment horizontal="center"/>
    </xf>
    <xf numFmtId="2" fontId="0" fillId="35" borderId="25" xfId="44" applyNumberFormat="1" applyFont="1" applyFill="1" applyBorder="1" applyAlignment="1">
      <alignment horizontal="center"/>
    </xf>
    <xf numFmtId="2" fontId="0" fillId="35" borderId="16" xfId="44" applyNumberFormat="1" applyFont="1" applyFill="1" applyBorder="1" applyAlignment="1">
      <alignment horizontal="center"/>
    </xf>
    <xf numFmtId="2" fontId="0" fillId="35" borderId="15" xfId="44" applyNumberFormat="1" applyFont="1" applyFill="1" applyBorder="1" applyAlignment="1">
      <alignment horizontal="center"/>
    </xf>
    <xf numFmtId="2" fontId="0" fillId="35" borderId="26" xfId="44" applyNumberFormat="1" applyFont="1" applyFill="1" applyBorder="1" applyAlignment="1">
      <alignment horizontal="center"/>
    </xf>
    <xf numFmtId="10" fontId="0" fillId="35" borderId="22" xfId="43" applyNumberFormat="1" applyFont="1" applyFill="1" applyBorder="1" applyAlignment="1">
      <alignment horizontal="center"/>
    </xf>
    <xf numFmtId="10" fontId="0" fillId="35" borderId="23" xfId="43" applyNumberFormat="1" applyFont="1" applyFill="1" applyBorder="1" applyAlignment="1">
      <alignment horizontal="center"/>
    </xf>
    <xf numFmtId="10" fontId="0" fillId="35" borderId="24" xfId="43" applyNumberFormat="1" applyFont="1" applyFill="1" applyBorder="1" applyAlignment="1">
      <alignment horizontal="center"/>
    </xf>
    <xf numFmtId="10" fontId="0" fillId="35" borderId="0" xfId="43" applyNumberFormat="1" applyFont="1" applyFill="1" applyBorder="1" applyAlignment="1">
      <alignment horizontal="center"/>
    </xf>
    <xf numFmtId="10" fontId="0" fillId="35" borderId="25" xfId="43" applyNumberFormat="1" applyFont="1" applyFill="1" applyBorder="1" applyAlignment="1">
      <alignment horizontal="center"/>
    </xf>
    <xf numFmtId="10" fontId="0" fillId="35" borderId="16" xfId="43" applyNumberFormat="1" applyFont="1" applyFill="1" applyBorder="1" applyAlignment="1">
      <alignment horizontal="center"/>
    </xf>
    <xf numFmtId="10" fontId="0" fillId="35" borderId="15" xfId="43" applyNumberFormat="1" applyFont="1" applyFill="1" applyBorder="1" applyAlignment="1">
      <alignment horizontal="center"/>
    </xf>
    <xf numFmtId="10" fontId="0" fillId="36" borderId="21" xfId="43" applyNumberFormat="1" applyFont="1" applyFill="1" applyBorder="1" applyAlignment="1">
      <alignment horizontal="center"/>
    </xf>
    <xf numFmtId="10" fontId="0" fillId="36" borderId="0" xfId="43" applyNumberFormat="1" applyFont="1" applyFill="1" applyBorder="1" applyAlignment="1">
      <alignment horizontal="center"/>
    </xf>
    <xf numFmtId="10" fontId="0" fillId="36" borderId="26" xfId="43" applyNumberFormat="1" applyFont="1" applyFill="1" applyBorder="1" applyAlignment="1">
      <alignment horizontal="center"/>
    </xf>
    <xf numFmtId="4" fontId="19" fillId="0" borderId="18" xfId="0" applyNumberFormat="1" applyFont="1" applyBorder="1" applyAlignment="1">
      <alignment horizontal="center"/>
    </xf>
    <xf numFmtId="2" fontId="0" fillId="0" borderId="27" xfId="0" applyNumberFormat="1" applyBorder="1" applyAlignment="1">
      <alignment horizontal="center"/>
    </xf>
    <xf numFmtId="2" fontId="0" fillId="0" borderId="11" xfId="0" applyNumberFormat="1" applyBorder="1" applyAlignment="1">
      <alignment horizontal="center"/>
    </xf>
    <xf numFmtId="43" fontId="19" fillId="0" borderId="21" xfId="44" applyFont="1" applyBorder="1" applyAlignment="1">
      <alignment horizontal="center"/>
    </xf>
    <xf numFmtId="43" fontId="19" fillId="0" borderId="22" xfId="44" applyFont="1" applyBorder="1" applyAlignment="1">
      <alignment horizontal="center"/>
    </xf>
    <xf numFmtId="43" fontId="19" fillId="0" borderId="23" xfId="44" applyFont="1" applyBorder="1" applyAlignment="1">
      <alignment horizontal="center"/>
    </xf>
    <xf numFmtId="43" fontId="0" fillId="0" borderId="24" xfId="44" applyFont="1" applyBorder="1" applyAlignment="1">
      <alignment horizontal="center"/>
    </xf>
    <xf numFmtId="43" fontId="0" fillId="0" borderId="0" xfId="44" applyFont="1" applyBorder="1" applyAlignment="1">
      <alignment horizontal="center"/>
    </xf>
    <xf numFmtId="43" fontId="0" fillId="0" borderId="25" xfId="44" applyFont="1" applyBorder="1" applyAlignment="1">
      <alignment horizontal="center"/>
    </xf>
    <xf numFmtId="43" fontId="0" fillId="0" borderId="16" xfId="44" applyFont="1" applyBorder="1" applyAlignment="1">
      <alignment horizontal="center"/>
    </xf>
    <xf numFmtId="43" fontId="0" fillId="0" borderId="15" xfId="44" applyFont="1" applyBorder="1" applyAlignment="1">
      <alignment horizontal="center"/>
    </xf>
    <xf numFmtId="43" fontId="0" fillId="0" borderId="26" xfId="44" applyFont="1" applyBorder="1" applyAlignment="1">
      <alignment horizontal="center"/>
    </xf>
    <xf numFmtId="164" fontId="0" fillId="0" borderId="21" xfId="43" applyNumberFormat="1" applyFont="1" applyBorder="1" applyAlignment="1">
      <alignment horizontal="center"/>
    </xf>
    <xf numFmtId="164" fontId="0" fillId="0" borderId="22" xfId="43" applyNumberFormat="1" applyFont="1" applyBorder="1" applyAlignment="1">
      <alignment horizontal="center"/>
    </xf>
    <xf numFmtId="164" fontId="0" fillId="0" borderId="23" xfId="43" applyNumberFormat="1" applyFont="1" applyBorder="1" applyAlignment="1">
      <alignment horizontal="center"/>
    </xf>
    <xf numFmtId="164" fontId="0" fillId="0" borderId="24" xfId="43" applyNumberFormat="1" applyFont="1" applyBorder="1" applyAlignment="1">
      <alignment horizontal="center"/>
    </xf>
    <xf numFmtId="164" fontId="0" fillId="0" borderId="0" xfId="43" applyNumberFormat="1" applyFont="1" applyBorder="1" applyAlignment="1">
      <alignment horizontal="center"/>
    </xf>
    <xf numFmtId="164" fontId="0" fillId="0" borderId="25" xfId="43" applyNumberFormat="1" applyFont="1" applyBorder="1" applyAlignment="1">
      <alignment horizontal="center"/>
    </xf>
    <xf numFmtId="164" fontId="0" fillId="0" borderId="16" xfId="43" applyNumberFormat="1" applyFont="1" applyBorder="1" applyAlignment="1">
      <alignment horizontal="center"/>
    </xf>
    <xf numFmtId="164" fontId="0" fillId="0" borderId="15" xfId="43" applyNumberFormat="1" applyFont="1" applyBorder="1" applyAlignment="1">
      <alignment horizontal="center"/>
    </xf>
    <xf numFmtId="164" fontId="0" fillId="0" borderId="26" xfId="43" applyNumberFormat="1" applyFont="1" applyBorder="1" applyAlignment="1">
      <alignment horizontal="center"/>
    </xf>
    <xf numFmtId="43" fontId="0" fillId="0" borderId="21" xfId="44" applyFont="1" applyBorder="1"/>
    <xf numFmtId="43" fontId="0" fillId="0" borderId="22" xfId="44" applyFont="1" applyBorder="1"/>
    <xf numFmtId="43" fontId="0" fillId="0" borderId="23" xfId="44" applyFont="1" applyBorder="1"/>
    <xf numFmtId="43" fontId="0" fillId="0" borderId="24" xfId="44" applyFont="1" applyBorder="1"/>
    <xf numFmtId="43" fontId="0" fillId="0" borderId="0" xfId="44" applyFont="1" applyBorder="1"/>
    <xf numFmtId="43" fontId="0" fillId="0" borderId="25" xfId="44" applyFont="1" applyBorder="1"/>
    <xf numFmtId="43" fontId="0" fillId="0" borderId="16" xfId="44" applyFont="1" applyBorder="1"/>
    <xf numFmtId="43" fontId="0" fillId="0" borderId="15" xfId="44" applyFont="1" applyBorder="1"/>
    <xf numFmtId="43" fontId="0" fillId="0" borderId="26" xfId="44" applyFont="1" applyBorder="1"/>
    <xf numFmtId="43" fontId="0" fillId="0" borderId="21" xfId="0" applyNumberFormat="1" applyBorder="1"/>
    <xf numFmtId="43" fontId="0" fillId="0" borderId="22" xfId="0" applyNumberFormat="1" applyBorder="1"/>
    <xf numFmtId="43" fontId="0" fillId="0" borderId="23" xfId="0" applyNumberFormat="1" applyBorder="1"/>
    <xf numFmtId="43" fontId="0" fillId="0" borderId="24" xfId="0" applyNumberFormat="1" applyBorder="1"/>
    <xf numFmtId="43" fontId="0" fillId="0" borderId="25" xfId="0" applyNumberFormat="1" applyBorder="1"/>
    <xf numFmtId="43" fontId="0" fillId="0" borderId="16" xfId="0" applyNumberFormat="1" applyBorder="1"/>
    <xf numFmtId="43" fontId="0" fillId="0" borderId="15" xfId="0" applyNumberFormat="1" applyBorder="1"/>
    <xf numFmtId="43" fontId="0" fillId="0" borderId="26" xfId="0" applyNumberFormat="1" applyBorder="1"/>
    <xf numFmtId="0" fontId="22" fillId="51" borderId="10" xfId="0" applyFont="1" applyFill="1" applyBorder="1" applyAlignment="1">
      <alignment horizontal="center" vertical="center"/>
    </xf>
    <xf numFmtId="0" fontId="22" fillId="51" borderId="18" xfId="0" applyFont="1" applyFill="1" applyBorder="1" applyAlignment="1">
      <alignment horizontal="center" vertical="center"/>
    </xf>
    <xf numFmtId="0" fontId="17" fillId="0" borderId="18" xfId="0" applyFont="1" applyBorder="1" applyAlignment="1">
      <alignment horizontal="center" vertical="center"/>
    </xf>
    <xf numFmtId="166" fontId="17" fillId="0" borderId="12" xfId="44" applyNumberFormat="1" applyFont="1" applyBorder="1"/>
    <xf numFmtId="166" fontId="17" fillId="0" borderId="13" xfId="44" applyNumberFormat="1" applyFont="1" applyBorder="1"/>
    <xf numFmtId="166" fontId="17" fillId="0" borderId="14" xfId="44" applyNumberFormat="1" applyFont="1" applyBorder="1"/>
    <xf numFmtId="166" fontId="0" fillId="34" borderId="12" xfId="44" applyNumberFormat="1" applyFont="1" applyFill="1" applyBorder="1"/>
    <xf numFmtId="166" fontId="0" fillId="34" borderId="13" xfId="44" applyNumberFormat="1" applyFont="1" applyFill="1" applyBorder="1"/>
    <xf numFmtId="166" fontId="0" fillId="34" borderId="14" xfId="44" applyNumberFormat="1" applyFont="1" applyFill="1" applyBorder="1"/>
    <xf numFmtId="0" fontId="19" fillId="0" borderId="10" xfId="0" applyFont="1" applyBorder="1" applyAlignment="1">
      <alignment horizontal="center"/>
    </xf>
    <xf numFmtId="43" fontId="17" fillId="0" borderId="18" xfId="0" applyNumberFormat="1" applyFont="1" applyBorder="1"/>
    <xf numFmtId="43" fontId="17" fillId="0" borderId="27" xfId="0" applyNumberFormat="1" applyFont="1" applyBorder="1"/>
    <xf numFmtId="43" fontId="17" fillId="0" borderId="11" xfId="0" applyNumberFormat="1" applyFont="1" applyBorder="1"/>
    <xf numFmtId="0" fontId="14" fillId="42" borderId="10" xfId="0" applyFont="1" applyFill="1" applyBorder="1" applyAlignment="1">
      <alignment horizontal="center" vertical="center"/>
    </xf>
    <xf numFmtId="0" fontId="14" fillId="42" borderId="10" xfId="0" applyFont="1" applyFill="1" applyBorder="1" applyAlignment="1">
      <alignment horizontal="center" vertical="center" wrapText="1"/>
    </xf>
    <xf numFmtId="164" fontId="0" fillId="34" borderId="10" xfId="0" applyNumberFormat="1" applyFill="1" applyBorder="1" applyAlignment="1">
      <alignment horizontal="center"/>
    </xf>
    <xf numFmtId="0" fontId="0" fillId="0" borderId="10" xfId="0" applyBorder="1" applyAlignment="1">
      <alignment horizontal="center" vertical="center"/>
    </xf>
    <xf numFmtId="164" fontId="0" fillId="0" borderId="10" xfId="43" applyNumberFormat="1" applyFont="1" applyBorder="1" applyAlignment="1">
      <alignment horizontal="center"/>
    </xf>
    <xf numFmtId="166" fontId="17" fillId="34" borderId="0" xfId="44" applyNumberFormat="1" applyFont="1" applyFill="1" applyAlignment="1">
      <alignment horizontal="center" vertical="center"/>
    </xf>
    <xf numFmtId="166" fontId="19" fillId="0" borderId="10" xfId="44" applyNumberFormat="1" applyFont="1" applyFill="1" applyBorder="1" applyAlignment="1">
      <alignment horizontal="center" vertical="center"/>
    </xf>
    <xf numFmtId="0" fontId="22" fillId="0" borderId="12" xfId="0" applyFont="1" applyBorder="1" applyAlignment="1">
      <alignment horizontal="center" vertical="center"/>
    </xf>
    <xf numFmtId="0" fontId="0" fillId="0" borderId="21" xfId="0" applyBorder="1"/>
    <xf numFmtId="0" fontId="0" fillId="0" borderId="22" xfId="0" applyBorder="1"/>
    <xf numFmtId="4" fontId="0" fillId="0" borderId="22" xfId="0" applyNumberFormat="1" applyBorder="1"/>
    <xf numFmtId="4" fontId="0" fillId="0" borderId="23" xfId="0" applyNumberFormat="1" applyBorder="1"/>
    <xf numFmtId="0" fontId="0" fillId="0" borderId="24" xfId="0" applyBorder="1"/>
    <xf numFmtId="4" fontId="0" fillId="0" borderId="25" xfId="0" applyNumberFormat="1" applyBorder="1"/>
    <xf numFmtId="4" fontId="0" fillId="0" borderId="24" xfId="0" applyNumberFormat="1" applyBorder="1"/>
    <xf numFmtId="4" fontId="19" fillId="0" borderId="16" xfId="0" applyNumberFormat="1" applyFont="1" applyBorder="1"/>
    <xf numFmtId="4" fontId="19" fillId="0" borderId="15" xfId="0" applyNumberFormat="1" applyFont="1" applyBorder="1"/>
    <xf numFmtId="4" fontId="19" fillId="0" borderId="26" xfId="0" applyNumberFormat="1" applyFont="1" applyBorder="1"/>
    <xf numFmtId="10" fontId="0" fillId="44" borderId="21" xfId="43" applyNumberFormat="1" applyFont="1" applyFill="1" applyBorder="1"/>
    <xf numFmtId="10" fontId="0" fillId="44" borderId="22" xfId="43" applyNumberFormat="1" applyFont="1" applyFill="1" applyBorder="1"/>
    <xf numFmtId="10" fontId="0" fillId="44" borderId="23" xfId="43" applyNumberFormat="1" applyFont="1" applyFill="1" applyBorder="1"/>
    <xf numFmtId="10" fontId="0" fillId="44" borderId="24" xfId="43" applyNumberFormat="1" applyFont="1" applyFill="1" applyBorder="1"/>
    <xf numFmtId="10" fontId="0" fillId="44" borderId="0" xfId="43" applyNumberFormat="1" applyFont="1" applyFill="1" applyBorder="1"/>
    <xf numFmtId="10" fontId="0" fillId="44" borderId="25" xfId="43" applyNumberFormat="1" applyFont="1" applyFill="1" applyBorder="1"/>
    <xf numFmtId="10" fontId="0" fillId="44" borderId="16" xfId="43" applyNumberFormat="1" applyFont="1" applyFill="1" applyBorder="1"/>
    <xf numFmtId="10" fontId="0" fillId="44" borderId="15" xfId="43" applyNumberFormat="1" applyFont="1" applyFill="1" applyBorder="1"/>
    <xf numFmtId="10" fontId="0" fillId="44" borderId="26" xfId="43" applyNumberFormat="1" applyFont="1" applyFill="1" applyBorder="1"/>
    <xf numFmtId="10" fontId="0" fillId="38" borderId="21" xfId="44" applyNumberFormat="1" applyFont="1" applyFill="1" applyBorder="1" applyAlignment="1">
      <alignment horizontal="center"/>
    </xf>
    <xf numFmtId="10" fontId="0" fillId="38" borderId="22" xfId="44" applyNumberFormat="1" applyFont="1" applyFill="1" applyBorder="1" applyAlignment="1">
      <alignment horizontal="center"/>
    </xf>
    <xf numFmtId="10" fontId="0" fillId="38" borderId="23" xfId="44" applyNumberFormat="1" applyFont="1" applyFill="1" applyBorder="1" applyAlignment="1">
      <alignment horizontal="center"/>
    </xf>
    <xf numFmtId="10" fontId="0" fillId="38" borderId="24" xfId="44" applyNumberFormat="1" applyFont="1" applyFill="1" applyBorder="1" applyAlignment="1">
      <alignment horizontal="center"/>
    </xf>
    <xf numFmtId="10" fontId="0" fillId="38" borderId="0" xfId="44" applyNumberFormat="1" applyFont="1" applyFill="1" applyBorder="1" applyAlignment="1">
      <alignment horizontal="center"/>
    </xf>
    <xf numFmtId="10" fontId="0" fillId="38" borderId="25" xfId="44" applyNumberFormat="1" applyFont="1" applyFill="1" applyBorder="1" applyAlignment="1">
      <alignment horizontal="center"/>
    </xf>
    <xf numFmtId="10" fontId="0" fillId="38" borderId="16" xfId="44" applyNumberFormat="1" applyFont="1" applyFill="1" applyBorder="1" applyAlignment="1">
      <alignment horizontal="center"/>
    </xf>
    <xf numFmtId="10" fontId="0" fillId="38" borderId="15" xfId="44" applyNumberFormat="1" applyFont="1" applyFill="1" applyBorder="1" applyAlignment="1">
      <alignment horizontal="center"/>
    </xf>
    <xf numFmtId="10" fontId="0" fillId="38" borderId="26" xfId="44" applyNumberFormat="1" applyFont="1" applyFill="1" applyBorder="1" applyAlignment="1">
      <alignment horizontal="center"/>
    </xf>
    <xf numFmtId="10" fontId="0" fillId="41" borderId="21" xfId="43" applyNumberFormat="1" applyFont="1" applyFill="1" applyBorder="1" applyAlignment="1">
      <alignment horizontal="center"/>
    </xf>
    <xf numFmtId="10" fontId="0" fillId="41" borderId="22" xfId="43" applyNumberFormat="1" applyFont="1" applyFill="1" applyBorder="1" applyAlignment="1">
      <alignment horizontal="center"/>
    </xf>
    <xf numFmtId="10" fontId="0" fillId="41" borderId="23" xfId="43" applyNumberFormat="1" applyFont="1" applyFill="1" applyBorder="1" applyAlignment="1">
      <alignment horizontal="center"/>
    </xf>
    <xf numFmtId="10" fontId="0" fillId="41" borderId="24" xfId="43" applyNumberFormat="1" applyFont="1" applyFill="1" applyBorder="1" applyAlignment="1">
      <alignment horizontal="center"/>
    </xf>
    <xf numFmtId="10" fontId="0" fillId="41" borderId="0" xfId="43" applyNumberFormat="1" applyFont="1" applyFill="1" applyBorder="1" applyAlignment="1">
      <alignment horizontal="center"/>
    </xf>
    <xf numFmtId="10" fontId="0" fillId="41" borderId="25" xfId="43" applyNumberFormat="1" applyFont="1" applyFill="1" applyBorder="1" applyAlignment="1">
      <alignment horizontal="center"/>
    </xf>
    <xf numFmtId="10" fontId="0" fillId="41" borderId="16" xfId="43" applyNumberFormat="1" applyFont="1" applyFill="1" applyBorder="1" applyAlignment="1">
      <alignment horizontal="center"/>
    </xf>
    <xf numFmtId="10" fontId="0" fillId="41" borderId="15" xfId="43" applyNumberFormat="1" applyFont="1" applyFill="1" applyBorder="1" applyAlignment="1">
      <alignment horizontal="center"/>
    </xf>
    <xf numFmtId="10" fontId="0" fillId="41" borderId="26" xfId="43" applyNumberFormat="1" applyFont="1" applyFill="1" applyBorder="1" applyAlignment="1">
      <alignment horizontal="center"/>
    </xf>
    <xf numFmtId="0" fontId="22" fillId="0" borderId="10" xfId="0" applyFont="1" applyBorder="1" applyAlignment="1">
      <alignment horizontal="center" vertical="center"/>
    </xf>
    <xf numFmtId="44" fontId="0" fillId="37" borderId="10" xfId="45" applyFont="1" applyFill="1" applyBorder="1"/>
    <xf numFmtId="44" fontId="0" fillId="37" borderId="18" xfId="45" applyFont="1" applyFill="1" applyBorder="1"/>
    <xf numFmtId="44" fontId="0" fillId="37" borderId="27" xfId="45" applyFont="1" applyFill="1" applyBorder="1"/>
    <xf numFmtId="44" fontId="0" fillId="37" borderId="11" xfId="45" applyFont="1" applyFill="1" applyBorder="1"/>
    <xf numFmtId="44" fontId="0" fillId="47" borderId="18" xfId="0" applyNumberFormat="1" applyFill="1" applyBorder="1"/>
    <xf numFmtId="44" fontId="0" fillId="47" borderId="27" xfId="0" applyNumberFormat="1" applyFill="1" applyBorder="1"/>
    <xf numFmtId="44" fontId="0" fillId="47" borderId="11" xfId="0" applyNumberFormat="1" applyFill="1" applyBorder="1"/>
    <xf numFmtId="10" fontId="0" fillId="47" borderId="18" xfId="43" applyNumberFormat="1" applyFont="1" applyFill="1" applyBorder="1" applyAlignment="1">
      <alignment horizontal="center"/>
    </xf>
    <xf numFmtId="10" fontId="0" fillId="47" borderId="27" xfId="43" applyNumberFormat="1" applyFont="1" applyFill="1" applyBorder="1" applyAlignment="1">
      <alignment horizontal="center"/>
    </xf>
    <xf numFmtId="10" fontId="0" fillId="47" borderId="11" xfId="43" applyNumberFormat="1" applyFont="1" applyFill="1" applyBorder="1" applyAlignment="1">
      <alignment horizontal="center"/>
    </xf>
    <xf numFmtId="166" fontId="19" fillId="34" borderId="0" xfId="0" applyNumberFormat="1" applyFont="1" applyFill="1" applyAlignment="1">
      <alignment horizontal="center" vertical="center"/>
    </xf>
    <xf numFmtId="3" fontId="20" fillId="34" borderId="0" xfId="0" applyNumberFormat="1" applyFont="1" applyFill="1" applyAlignment="1">
      <alignment horizontal="center"/>
    </xf>
    <xf numFmtId="0" fontId="20" fillId="0" borderId="10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7" fillId="33" borderId="12" xfId="0" applyFont="1" applyFill="1" applyBorder="1" applyAlignment="1">
      <alignment horizontal="center"/>
    </xf>
    <xf numFmtId="0" fontId="17" fillId="33" borderId="13" xfId="0" applyFont="1" applyFill="1" applyBorder="1" applyAlignment="1">
      <alignment horizontal="center"/>
    </xf>
    <xf numFmtId="0" fontId="17" fillId="36" borderId="12" xfId="0" applyFont="1" applyFill="1" applyBorder="1" applyAlignment="1">
      <alignment horizontal="center"/>
    </xf>
    <xf numFmtId="0" fontId="17" fillId="36" borderId="13" xfId="0" applyFont="1" applyFill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0" xfId="0" applyBorder="1" applyAlignment="1">
      <alignment horizontal="center" vertical="center"/>
    </xf>
    <xf numFmtId="0" fontId="24" fillId="0" borderId="12" xfId="0" applyFont="1" applyBorder="1" applyAlignment="1">
      <alignment horizontal="center"/>
    </xf>
    <xf numFmtId="0" fontId="24" fillId="0" borderId="13" xfId="0" applyFont="1" applyBorder="1" applyAlignment="1">
      <alignment horizontal="center"/>
    </xf>
    <xf numFmtId="0" fontId="24" fillId="0" borderId="14" xfId="0" applyFont="1" applyBorder="1" applyAlignment="1">
      <alignment horizontal="center"/>
    </xf>
    <xf numFmtId="0" fontId="17" fillId="37" borderId="12" xfId="0" applyFont="1" applyFill="1" applyBorder="1" applyAlignment="1">
      <alignment horizontal="center"/>
    </xf>
    <xf numFmtId="0" fontId="17" fillId="37" borderId="14" xfId="0" applyFont="1" applyFill="1" applyBorder="1" applyAlignment="1">
      <alignment horizontal="center"/>
    </xf>
    <xf numFmtId="0" fontId="20" fillId="0" borderId="10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17" fillId="39" borderId="12" xfId="0" applyFont="1" applyFill="1" applyBorder="1" applyAlignment="1">
      <alignment horizontal="center"/>
    </xf>
    <xf numFmtId="0" fontId="17" fillId="39" borderId="13" xfId="0" applyFont="1" applyFill="1" applyBorder="1" applyAlignment="1">
      <alignment horizontal="center"/>
    </xf>
    <xf numFmtId="0" fontId="17" fillId="39" borderId="14" xfId="0" applyFont="1" applyFill="1" applyBorder="1" applyAlignment="1">
      <alignment horizontal="center"/>
    </xf>
    <xf numFmtId="0" fontId="17" fillId="40" borderId="16" xfId="0" applyFont="1" applyFill="1" applyBorder="1" applyAlignment="1">
      <alignment horizontal="center"/>
    </xf>
    <xf numFmtId="0" fontId="17" fillId="40" borderId="15" xfId="0" applyFont="1" applyFill="1" applyBorder="1" applyAlignment="1">
      <alignment horizontal="center"/>
    </xf>
    <xf numFmtId="0" fontId="23" fillId="0" borderId="12" xfId="0" applyFont="1" applyBorder="1" applyAlignment="1">
      <alignment horizontal="center" vertical="center" wrapText="1"/>
    </xf>
    <xf numFmtId="0" fontId="23" fillId="0" borderId="13" xfId="0" applyFont="1" applyBorder="1" applyAlignment="1">
      <alignment horizontal="center" vertical="center" wrapText="1"/>
    </xf>
    <xf numFmtId="0" fontId="23" fillId="0" borderId="14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/>
    </xf>
    <xf numFmtId="0" fontId="17" fillId="37" borderId="13" xfId="0" applyFont="1" applyFill="1" applyBorder="1" applyAlignment="1">
      <alignment horizontal="center"/>
    </xf>
    <xf numFmtId="166" fontId="17" fillId="38" borderId="12" xfId="44" applyNumberFormat="1" applyFont="1" applyFill="1" applyBorder="1" applyAlignment="1">
      <alignment horizontal="center"/>
    </xf>
    <xf numFmtId="166" fontId="17" fillId="38" borderId="13" xfId="44" applyNumberFormat="1" applyFont="1" applyFill="1" applyBorder="1" applyAlignment="1">
      <alignment horizontal="center"/>
    </xf>
    <xf numFmtId="166" fontId="17" fillId="38" borderId="14" xfId="44" applyNumberFormat="1" applyFont="1" applyFill="1" applyBorder="1" applyAlignment="1">
      <alignment horizontal="center"/>
    </xf>
    <xf numFmtId="0" fontId="23" fillId="0" borderId="28" xfId="0" applyFont="1" applyBorder="1" applyAlignment="1">
      <alignment horizontal="center" vertical="center"/>
    </xf>
    <xf numFmtId="0" fontId="23" fillId="0" borderId="17" xfId="0" applyFont="1" applyBorder="1" applyAlignment="1">
      <alignment horizontal="center" vertical="center"/>
    </xf>
    <xf numFmtId="0" fontId="23" fillId="0" borderId="29" xfId="0" applyFont="1" applyBorder="1" applyAlignment="1">
      <alignment horizontal="center" vertical="center"/>
    </xf>
    <xf numFmtId="0" fontId="17" fillId="0" borderId="12" xfId="0" applyFont="1" applyBorder="1" applyAlignment="1">
      <alignment horizontal="center" vertical="center"/>
    </xf>
    <xf numFmtId="0" fontId="17" fillId="0" borderId="14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164" fontId="19" fillId="0" borderId="0" xfId="43" applyNumberFormat="1" applyFont="1" applyAlignment="1">
      <alignment horizontal="center" vertical="center"/>
    </xf>
    <xf numFmtId="0" fontId="17" fillId="43" borderId="12" xfId="0" applyFont="1" applyFill="1" applyBorder="1" applyAlignment="1">
      <alignment horizontal="center"/>
    </xf>
    <xf numFmtId="0" fontId="17" fillId="43" borderId="13" xfId="0" applyFont="1" applyFill="1" applyBorder="1" applyAlignment="1">
      <alignment horizontal="center"/>
    </xf>
    <xf numFmtId="0" fontId="17" fillId="43" borderId="14" xfId="0" applyFont="1" applyFill="1" applyBorder="1" applyAlignment="1">
      <alignment horizontal="center"/>
    </xf>
    <xf numFmtId="0" fontId="17" fillId="44" borderId="12" xfId="0" applyFont="1" applyFill="1" applyBorder="1" applyAlignment="1">
      <alignment horizontal="center"/>
    </xf>
    <xf numFmtId="0" fontId="17" fillId="44" borderId="13" xfId="0" applyFont="1" applyFill="1" applyBorder="1" applyAlignment="1">
      <alignment horizontal="center"/>
    </xf>
    <xf numFmtId="0" fontId="17" fillId="44" borderId="14" xfId="0" applyFont="1" applyFill="1" applyBorder="1" applyAlignment="1">
      <alignment horizontal="center"/>
    </xf>
    <xf numFmtId="0" fontId="17" fillId="38" borderId="12" xfId="0" applyFont="1" applyFill="1" applyBorder="1" applyAlignment="1">
      <alignment horizontal="center"/>
    </xf>
    <xf numFmtId="0" fontId="17" fillId="38" borderId="13" xfId="0" applyFont="1" applyFill="1" applyBorder="1" applyAlignment="1">
      <alignment horizontal="center"/>
    </xf>
    <xf numFmtId="0" fontId="17" fillId="38" borderId="14" xfId="0" applyFont="1" applyFill="1" applyBorder="1" applyAlignment="1">
      <alignment horizontal="center"/>
    </xf>
    <xf numFmtId="0" fontId="17" fillId="41" borderId="12" xfId="0" applyFont="1" applyFill="1" applyBorder="1" applyAlignment="1">
      <alignment horizontal="center"/>
    </xf>
    <xf numFmtId="0" fontId="17" fillId="41" borderId="13" xfId="0" applyFont="1" applyFill="1" applyBorder="1" applyAlignment="1">
      <alignment horizontal="center"/>
    </xf>
    <xf numFmtId="0" fontId="17" fillId="41" borderId="14" xfId="0" applyFont="1" applyFill="1" applyBorder="1" applyAlignment="1">
      <alignment horizontal="center"/>
    </xf>
    <xf numFmtId="0" fontId="14" fillId="45" borderId="18" xfId="0" applyFont="1" applyFill="1" applyBorder="1" applyAlignment="1">
      <alignment horizontal="center" vertical="center" wrapText="1"/>
    </xf>
    <xf numFmtId="0" fontId="14" fillId="45" borderId="11" xfId="0" applyFont="1" applyFill="1" applyBorder="1" applyAlignment="1">
      <alignment horizontal="center" vertical="center"/>
    </xf>
    <xf numFmtId="0" fontId="31" fillId="0" borderId="10" xfId="0" applyFont="1" applyBorder="1" applyAlignment="1">
      <alignment horizontal="center" vertical="center"/>
    </xf>
    <xf numFmtId="0" fontId="32" fillId="43" borderId="12" xfId="0" applyFont="1" applyFill="1" applyBorder="1" applyAlignment="1">
      <alignment horizontal="center" wrapText="1"/>
    </xf>
    <xf numFmtId="0" fontId="32" fillId="43" borderId="14" xfId="0" applyFont="1" applyFill="1" applyBorder="1" applyAlignment="1">
      <alignment horizontal="center" wrapText="1"/>
    </xf>
    <xf numFmtId="0" fontId="32" fillId="52" borderId="12" xfId="0" applyFont="1" applyFill="1" applyBorder="1" applyAlignment="1">
      <alignment horizontal="center" wrapText="1"/>
    </xf>
    <xf numFmtId="0" fontId="32" fillId="52" borderId="14" xfId="0" applyFont="1" applyFill="1" applyBorder="1" applyAlignment="1">
      <alignment horizontal="center" wrapText="1"/>
    </xf>
    <xf numFmtId="7" fontId="19" fillId="0" borderId="10" xfId="45" applyNumberFormat="1" applyFont="1" applyBorder="1"/>
    <xf numFmtId="0" fontId="24" fillId="0" borderId="12" xfId="0" applyFont="1" applyBorder="1" applyAlignment="1">
      <alignment horizontal="center" vertical="center"/>
    </xf>
    <xf numFmtId="0" fontId="24" fillId="0" borderId="13" xfId="0" applyFont="1" applyBorder="1" applyAlignment="1">
      <alignment horizontal="center" vertical="center"/>
    </xf>
    <xf numFmtId="0" fontId="24" fillId="0" borderId="14" xfId="0" applyFont="1" applyBorder="1" applyAlignment="1">
      <alignment horizontal="center" vertical="center"/>
    </xf>
    <xf numFmtId="10" fontId="0" fillId="47" borderId="18" xfId="0" applyNumberFormat="1" applyFill="1" applyBorder="1" applyAlignment="1">
      <alignment horizontal="center"/>
    </xf>
    <xf numFmtId="10" fontId="0" fillId="47" borderId="27" xfId="0" applyNumberFormat="1" applyFill="1" applyBorder="1" applyAlignment="1">
      <alignment horizontal="center"/>
    </xf>
    <xf numFmtId="10" fontId="0" fillId="47" borderId="11" xfId="0" applyNumberFormat="1" applyFill="1" applyBorder="1" applyAlignment="1">
      <alignment horizontal="center"/>
    </xf>
    <xf numFmtId="0" fontId="14" fillId="46" borderId="18" xfId="0" applyFont="1" applyFill="1" applyBorder="1" applyAlignment="1">
      <alignment horizontal="center" vertical="center"/>
    </xf>
    <xf numFmtId="0" fontId="14" fillId="46" borderId="11" xfId="0" applyFont="1" applyFill="1" applyBorder="1" applyAlignment="1">
      <alignment horizontal="center" vertical="center"/>
    </xf>
    <xf numFmtId="7" fontId="19" fillId="0" borderId="21" xfId="45" applyNumberFormat="1" applyFont="1" applyBorder="1"/>
    <xf numFmtId="10" fontId="19" fillId="0" borderId="23" xfId="43" applyNumberFormat="1" applyFont="1" applyBorder="1" applyAlignment="1">
      <alignment horizontal="center"/>
    </xf>
    <xf numFmtId="7" fontId="19" fillId="0" borderId="24" xfId="45" applyNumberFormat="1" applyFont="1" applyBorder="1"/>
    <xf numFmtId="10" fontId="19" fillId="0" borderId="25" xfId="43" applyNumberFormat="1" applyFont="1" applyBorder="1" applyAlignment="1">
      <alignment horizontal="center"/>
    </xf>
    <xf numFmtId="7" fontId="19" fillId="0" borderId="16" xfId="45" applyNumberFormat="1" applyFont="1" applyBorder="1"/>
    <xf numFmtId="10" fontId="19" fillId="0" borderId="26" xfId="43" applyNumberFormat="1" applyFont="1" applyBorder="1" applyAlignment="1">
      <alignment horizontal="center"/>
    </xf>
    <xf numFmtId="170" fontId="19" fillId="0" borderId="24" xfId="0" applyNumberFormat="1" applyFont="1" applyBorder="1"/>
    <xf numFmtId="0" fontId="23" fillId="48" borderId="12" xfId="0" applyFont="1" applyFill="1" applyBorder="1" applyAlignment="1">
      <alignment horizontal="center" vertical="center"/>
    </xf>
    <xf numFmtId="0" fontId="23" fillId="48" borderId="13" xfId="0" applyFont="1" applyFill="1" applyBorder="1" applyAlignment="1">
      <alignment horizontal="center" vertical="center"/>
    </xf>
    <xf numFmtId="0" fontId="23" fillId="48" borderId="14" xfId="0" applyFont="1" applyFill="1" applyBorder="1" applyAlignment="1">
      <alignment horizontal="center" vertical="center"/>
    </xf>
    <xf numFmtId="164" fontId="19" fillId="0" borderId="18" xfId="43" applyNumberFormat="1" applyFont="1" applyBorder="1" applyAlignment="1">
      <alignment horizontal="center" vertical="center"/>
    </xf>
    <xf numFmtId="164" fontId="19" fillId="0" borderId="11" xfId="43" applyNumberFormat="1" applyFont="1" applyBorder="1" applyAlignment="1">
      <alignment horizontal="center" vertical="center"/>
    </xf>
    <xf numFmtId="0" fontId="17" fillId="0" borderId="10" xfId="0" applyFont="1" applyBorder="1" applyAlignment="1">
      <alignment horizontal="center"/>
    </xf>
    <xf numFmtId="0" fontId="19" fillId="0" borderId="12" xfId="0" applyFont="1" applyBorder="1" applyAlignment="1">
      <alignment horizontal="center"/>
    </xf>
    <xf numFmtId="0" fontId="19" fillId="0" borderId="13" xfId="0" applyFont="1" applyBorder="1" applyAlignment="1">
      <alignment horizontal="center"/>
    </xf>
    <xf numFmtId="0" fontId="19" fillId="0" borderId="14" xfId="0" applyFont="1" applyBorder="1" applyAlignment="1">
      <alignment horizontal="center"/>
    </xf>
    <xf numFmtId="0" fontId="17" fillId="53" borderId="0" xfId="0" applyFont="1" applyFill="1" applyAlignment="1">
      <alignment horizontal="center" vertical="center"/>
    </xf>
    <xf numFmtId="0" fontId="17" fillId="0" borderId="10" xfId="0" applyFont="1" applyBorder="1" applyAlignment="1">
      <alignment horizontal="center" vertical="center"/>
    </xf>
    <xf numFmtId="0" fontId="20" fillId="34" borderId="12" xfId="0" applyFont="1" applyFill="1" applyBorder="1" applyAlignment="1">
      <alignment horizontal="center" vertical="center"/>
    </xf>
    <xf numFmtId="0" fontId="20" fillId="34" borderId="13" xfId="0" applyFont="1" applyFill="1" applyBorder="1" applyAlignment="1">
      <alignment horizontal="center" vertical="center"/>
    </xf>
    <xf numFmtId="0" fontId="20" fillId="34" borderId="14" xfId="0" applyFont="1" applyFill="1" applyBorder="1" applyAlignment="1">
      <alignment horizontal="center" vertical="center"/>
    </xf>
    <xf numFmtId="4" fontId="0" fillId="0" borderId="0" xfId="0" applyNumberFormat="1" applyBorder="1"/>
    <xf numFmtId="4" fontId="0" fillId="0" borderId="16" xfId="0" applyNumberFormat="1" applyBorder="1"/>
    <xf numFmtId="4" fontId="0" fillId="0" borderId="15" xfId="0" applyNumberFormat="1" applyBorder="1"/>
    <xf numFmtId="4" fontId="0" fillId="0" borderId="26" xfId="0" applyNumberFormat="1" applyBorder="1"/>
    <xf numFmtId="0" fontId="17" fillId="0" borderId="18" xfId="0" applyFont="1" applyBorder="1" applyAlignment="1">
      <alignment horizontal="center"/>
    </xf>
    <xf numFmtId="4" fontId="19" fillId="0" borderId="21" xfId="0" applyNumberFormat="1" applyFont="1" applyBorder="1"/>
    <xf numFmtId="4" fontId="19" fillId="0" borderId="22" xfId="0" applyNumberFormat="1" applyFont="1" applyBorder="1"/>
    <xf numFmtId="4" fontId="19" fillId="0" borderId="23" xfId="0" applyNumberFormat="1" applyFont="1" applyBorder="1"/>
    <xf numFmtId="0" fontId="17" fillId="0" borderId="11" xfId="0" applyFont="1" applyBorder="1" applyAlignment="1">
      <alignment horizontal="center"/>
    </xf>
    <xf numFmtId="44" fontId="17" fillId="0" borderId="20" xfId="0" applyNumberFormat="1" applyFont="1" applyBorder="1"/>
    <xf numFmtId="3" fontId="0" fillId="0" borderId="21" xfId="0" applyNumberFormat="1" applyBorder="1" applyAlignment="1">
      <alignment horizontal="center"/>
    </xf>
    <xf numFmtId="14" fontId="0" fillId="0" borderId="22" xfId="0" applyNumberFormat="1" applyBorder="1" applyAlignment="1">
      <alignment horizontal="center"/>
    </xf>
    <xf numFmtId="44" fontId="0" fillId="35" borderId="22" xfId="45" applyFont="1" applyFill="1" applyBorder="1"/>
    <xf numFmtId="43" fontId="0" fillId="35" borderId="22" xfId="44" applyFont="1" applyFill="1" applyBorder="1"/>
    <xf numFmtId="44" fontId="0" fillId="35" borderId="23" xfId="45" applyFont="1" applyFill="1" applyBorder="1"/>
    <xf numFmtId="3" fontId="0" fillId="0" borderId="24" xfId="0" applyNumberFormat="1" applyBorder="1" applyAlignment="1">
      <alignment horizontal="center"/>
    </xf>
    <xf numFmtId="14" fontId="0" fillId="0" borderId="0" xfId="0" applyNumberFormat="1" applyBorder="1" applyAlignment="1">
      <alignment horizontal="center"/>
    </xf>
    <xf numFmtId="44" fontId="0" fillId="35" borderId="0" xfId="45" applyFont="1" applyFill="1" applyBorder="1"/>
    <xf numFmtId="43" fontId="0" fillId="35" borderId="0" xfId="44" applyFont="1" applyFill="1" applyBorder="1"/>
    <xf numFmtId="44" fontId="0" fillId="35" borderId="25" xfId="45" applyFont="1" applyFill="1" applyBorder="1"/>
    <xf numFmtId="3" fontId="0" fillId="0" borderId="16" xfId="0" applyNumberFormat="1" applyBorder="1" applyAlignment="1">
      <alignment horizontal="center"/>
    </xf>
    <xf numFmtId="14" fontId="0" fillId="0" borderId="15" xfId="0" applyNumberFormat="1" applyBorder="1" applyAlignment="1">
      <alignment horizontal="center"/>
    </xf>
    <xf numFmtId="44" fontId="0" fillId="35" borderId="15" xfId="45" applyFont="1" applyFill="1" applyBorder="1"/>
    <xf numFmtId="43" fontId="0" fillId="35" borderId="15" xfId="44" applyFont="1" applyFill="1" applyBorder="1"/>
    <xf numFmtId="44" fontId="0" fillId="35" borderId="26" xfId="45" applyFont="1" applyFill="1" applyBorder="1"/>
    <xf numFmtId="169" fontId="0" fillId="35" borderId="22" xfId="45" applyNumberFormat="1" applyFont="1" applyFill="1" applyBorder="1" applyAlignment="1">
      <alignment horizontal="center"/>
    </xf>
    <xf numFmtId="169" fontId="0" fillId="35" borderId="0" xfId="45" applyNumberFormat="1" applyFont="1" applyFill="1" applyBorder="1" applyAlignment="1">
      <alignment horizontal="center"/>
    </xf>
    <xf numFmtId="169" fontId="0" fillId="35" borderId="15" xfId="45" applyNumberFormat="1" applyFont="1" applyFill="1" applyBorder="1" applyAlignment="1">
      <alignment horizontal="center"/>
    </xf>
  </cellXfs>
  <cellStyles count="46">
    <cellStyle name="20% - Énfasis1" xfId="1" builtinId="30" customBuiltin="1"/>
    <cellStyle name="20% - Énfasis2" xfId="2" builtinId="34" customBuiltin="1"/>
    <cellStyle name="20% - Énfasis3" xfId="3" builtinId="38" customBuiltin="1"/>
    <cellStyle name="20% - Énfasis4" xfId="4" builtinId="42" customBuiltin="1"/>
    <cellStyle name="20% - Énfasis5" xfId="5" builtinId="46" customBuiltin="1"/>
    <cellStyle name="20% - Énfasis6" xfId="6" builtinId="50" customBuiltin="1"/>
    <cellStyle name="40% - Énfasis1" xfId="7" builtinId="31" customBuiltin="1"/>
    <cellStyle name="40% - Énfasis2" xfId="8" builtinId="35" customBuiltin="1"/>
    <cellStyle name="40% - Énfasis3" xfId="9" builtinId="39" customBuiltin="1"/>
    <cellStyle name="40% - Énfasis4" xfId="10" builtinId="43" customBuiltin="1"/>
    <cellStyle name="40% - Énfasis5" xfId="11" builtinId="47" customBuiltin="1"/>
    <cellStyle name="40% - Énfasis6" xfId="12" builtinId="51" customBuiltin="1"/>
    <cellStyle name="60% - Énfasis1" xfId="13" builtinId="32" customBuiltin="1"/>
    <cellStyle name="60% - Énfasis2" xfId="14" builtinId="36" customBuiltin="1"/>
    <cellStyle name="60% - Énfasis3" xfId="15" builtinId="40" customBuiltin="1"/>
    <cellStyle name="60% - Énfasis4" xfId="16" builtinId="44" customBuiltin="1"/>
    <cellStyle name="60% - Énfasis5" xfId="17" builtinId="48" customBuiltin="1"/>
    <cellStyle name="60% - Énfasis6" xfId="18" builtinId="52" customBuiltin="1"/>
    <cellStyle name="blp_datetime" xfId="42" xr:uid="{00000000-0005-0000-0000-000012000000}"/>
    <cellStyle name="Bueno" xfId="29" builtinId="26" customBuiltin="1"/>
    <cellStyle name="Cálculo" xfId="26" builtinId="22" customBuiltin="1"/>
    <cellStyle name="Celda de comprobación" xfId="27" builtinId="23" customBuiltin="1"/>
    <cellStyle name="Celda vinculada" xfId="35" builtinId="24" customBuiltin="1"/>
    <cellStyle name="Encabezado 1" xfId="30" builtinId="16" customBuiltin="1"/>
    <cellStyle name="Encabezado 4" xfId="33" builtinId="19" customBuiltin="1"/>
    <cellStyle name="Énfasis1" xfId="19" builtinId="29" customBuiltin="1"/>
    <cellStyle name="Énfasis2" xfId="20" builtinId="33" customBuiltin="1"/>
    <cellStyle name="Énfasis3" xfId="21" builtinId="37" customBuiltin="1"/>
    <cellStyle name="Énfasis4" xfId="22" builtinId="41" customBuiltin="1"/>
    <cellStyle name="Énfasis5" xfId="23" builtinId="45" customBuiltin="1"/>
    <cellStyle name="Énfasis6" xfId="24" builtinId="49" customBuiltin="1"/>
    <cellStyle name="Entrada" xfId="34" builtinId="20" customBuiltin="1"/>
    <cellStyle name="Incorrecto" xfId="25" builtinId="27" customBuiltin="1"/>
    <cellStyle name="Millares" xfId="44" builtinId="3"/>
    <cellStyle name="Moneda" xfId="45" builtinId="4"/>
    <cellStyle name="Neutral" xfId="36" builtinId="28" customBuiltin="1"/>
    <cellStyle name="Normal" xfId="0" builtinId="0"/>
    <cellStyle name="Notas" xfId="37" builtinId="10" customBuiltin="1"/>
    <cellStyle name="Porcentaje" xfId="43" builtinId="5"/>
    <cellStyle name="Salida" xfId="38" builtinId="21" customBuiltin="1"/>
    <cellStyle name="Texto de advertencia" xfId="41" builtinId="11" customBuiltin="1"/>
    <cellStyle name="Texto explicativo" xfId="28" builtinId="53" customBuiltin="1"/>
    <cellStyle name="Título" xfId="39" builtinId="15" customBuiltin="1"/>
    <cellStyle name="Título 2" xfId="31" builtinId="17" customBuiltin="1"/>
    <cellStyle name="Título 3" xfId="32" builtinId="18" customBuiltin="1"/>
    <cellStyle name="Total" xfId="40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VaR</a:t>
            </a:r>
            <a:r>
              <a:rPr lang="es-MX" baseline="0"/>
              <a:t> por Simuaciones</a:t>
            </a:r>
            <a:endParaRPr lang="es-MX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Perdidas_Reales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'Port Backtesting'!$AG$259:$AG$509</c:f>
              <c:numCache>
                <c:formatCode>0.00%</c:formatCode>
                <c:ptCount val="251"/>
                <c:pt idx="0">
                  <c:v>1.0606960885546357E-2</c:v>
                </c:pt>
                <c:pt idx="1">
                  <c:v>9.7737542342961614E-3</c:v>
                </c:pt>
                <c:pt idx="2">
                  <c:v>3.8092855860063501E-3</c:v>
                </c:pt>
                <c:pt idx="3">
                  <c:v>2.6536434246400287E-3</c:v>
                </c:pt>
                <c:pt idx="4">
                  <c:v>7.5715953790056467E-4</c:v>
                </c:pt>
                <c:pt idx="5">
                  <c:v>-1.3746555658448401E-2</c:v>
                </c:pt>
                <c:pt idx="6">
                  <c:v>3.212327678031146E-3</c:v>
                </c:pt>
                <c:pt idx="7">
                  <c:v>-3.4017520589287864E-3</c:v>
                </c:pt>
                <c:pt idx="8">
                  <c:v>-1.5916602886922093E-2</c:v>
                </c:pt>
                <c:pt idx="9">
                  <c:v>1.6183386472273131E-2</c:v>
                </c:pt>
                <c:pt idx="10">
                  <c:v>-6.8043683224150442E-4</c:v>
                </c:pt>
                <c:pt idx="11">
                  <c:v>-8.6027131578791938E-5</c:v>
                </c:pt>
                <c:pt idx="12">
                  <c:v>2.4246915360177645E-3</c:v>
                </c:pt>
                <c:pt idx="13">
                  <c:v>-3.5050946663837124E-3</c:v>
                </c:pt>
                <c:pt idx="14">
                  <c:v>-1.1005652719657366E-2</c:v>
                </c:pt>
                <c:pt idx="15">
                  <c:v>-5.2598981341891449E-3</c:v>
                </c:pt>
                <c:pt idx="16">
                  <c:v>3.3652896569174029E-3</c:v>
                </c:pt>
                <c:pt idx="17">
                  <c:v>-1.3181479838523136E-2</c:v>
                </c:pt>
                <c:pt idx="18">
                  <c:v>1.0242763694058743E-2</c:v>
                </c:pt>
                <c:pt idx="19">
                  <c:v>2.4163345573845696E-2</c:v>
                </c:pt>
                <c:pt idx="20">
                  <c:v>8.1478904656504536E-3</c:v>
                </c:pt>
                <c:pt idx="21">
                  <c:v>-5.592059673079075E-3</c:v>
                </c:pt>
                <c:pt idx="22">
                  <c:v>-7.1090413339283121E-3</c:v>
                </c:pt>
                <c:pt idx="23">
                  <c:v>-6.423570637063114E-3</c:v>
                </c:pt>
                <c:pt idx="24">
                  <c:v>1.1652788257275892E-2</c:v>
                </c:pt>
                <c:pt idx="25">
                  <c:v>7.7992759110685483E-3</c:v>
                </c:pt>
                <c:pt idx="26">
                  <c:v>-4.764223187941119E-3</c:v>
                </c:pt>
                <c:pt idx="27">
                  <c:v>-3.0488189927752041E-3</c:v>
                </c:pt>
                <c:pt idx="28">
                  <c:v>5.2249334929952429E-3</c:v>
                </c:pt>
                <c:pt idx="29">
                  <c:v>-7.1239479553097951E-3</c:v>
                </c:pt>
                <c:pt idx="30">
                  <c:v>1.8805157831016661E-3</c:v>
                </c:pt>
                <c:pt idx="31">
                  <c:v>4.045665758922512E-3</c:v>
                </c:pt>
                <c:pt idx="32">
                  <c:v>1.687535931054418E-2</c:v>
                </c:pt>
                <c:pt idx="33">
                  <c:v>2.8913946893377895E-2</c:v>
                </c:pt>
                <c:pt idx="34">
                  <c:v>-7.7229110740109075E-3</c:v>
                </c:pt>
                <c:pt idx="35">
                  <c:v>-6.049952588825791E-4</c:v>
                </c:pt>
                <c:pt idx="36">
                  <c:v>-9.5492063777077307E-3</c:v>
                </c:pt>
                <c:pt idx="37">
                  <c:v>-3.4202139125476538E-3</c:v>
                </c:pt>
                <c:pt idx="38">
                  <c:v>5.139448261824775E-2</c:v>
                </c:pt>
                <c:pt idx="39">
                  <c:v>1.0486696033416676E-2</c:v>
                </c:pt>
                <c:pt idx="40">
                  <c:v>-1.1843077499268384E-3</c:v>
                </c:pt>
                <c:pt idx="41">
                  <c:v>1.2497322252919663E-2</c:v>
                </c:pt>
                <c:pt idx="42">
                  <c:v>-1.5532875289292702E-2</c:v>
                </c:pt>
                <c:pt idx="43">
                  <c:v>2.1815504402656893E-2</c:v>
                </c:pt>
                <c:pt idx="44">
                  <c:v>-7.9497585477328325E-4</c:v>
                </c:pt>
                <c:pt idx="45">
                  <c:v>-5.9265739468616907E-4</c:v>
                </c:pt>
                <c:pt idx="46">
                  <c:v>-2.0618791948618931E-3</c:v>
                </c:pt>
                <c:pt idx="47">
                  <c:v>-8.5725070093429778E-3</c:v>
                </c:pt>
                <c:pt idx="48">
                  <c:v>1.128848907007507E-2</c:v>
                </c:pt>
                <c:pt idx="49">
                  <c:v>3.5712151974638395E-3</c:v>
                </c:pt>
                <c:pt idx="50">
                  <c:v>9.8937349468197766E-3</c:v>
                </c:pt>
                <c:pt idx="51">
                  <c:v>1.5066554790283515E-2</c:v>
                </c:pt>
                <c:pt idx="52">
                  <c:v>1.8413982043313126E-2</c:v>
                </c:pt>
                <c:pt idx="53">
                  <c:v>1.2401364193214359E-2</c:v>
                </c:pt>
                <c:pt idx="54">
                  <c:v>-1.7188800132424298E-2</c:v>
                </c:pt>
                <c:pt idx="55">
                  <c:v>3.2712315770067057E-3</c:v>
                </c:pt>
                <c:pt idx="56">
                  <c:v>8.2114563919373218E-3</c:v>
                </c:pt>
                <c:pt idx="57">
                  <c:v>-1.6864310733248566E-2</c:v>
                </c:pt>
                <c:pt idx="58">
                  <c:v>-1.7953403859627404E-4</c:v>
                </c:pt>
                <c:pt idx="59">
                  <c:v>-6.5772011903328931E-3</c:v>
                </c:pt>
                <c:pt idx="60">
                  <c:v>-1.7745825153635653E-2</c:v>
                </c:pt>
                <c:pt idx="61">
                  <c:v>2.027379127407114E-2</c:v>
                </c:pt>
                <c:pt idx="62">
                  <c:v>-5.0163890668869504E-3</c:v>
                </c:pt>
                <c:pt idx="63">
                  <c:v>1.2234536161104259E-4</c:v>
                </c:pt>
                <c:pt idx="64">
                  <c:v>1.3196036793416299E-2</c:v>
                </c:pt>
                <c:pt idx="65">
                  <c:v>1.6374674111143683E-3</c:v>
                </c:pt>
                <c:pt idx="66">
                  <c:v>-2.8909818098435958E-3</c:v>
                </c:pt>
                <c:pt idx="67">
                  <c:v>9.3155348610824973E-3</c:v>
                </c:pt>
                <c:pt idx="68">
                  <c:v>-2.202766744047957E-3</c:v>
                </c:pt>
                <c:pt idx="69">
                  <c:v>-2.3291481953935378E-4</c:v>
                </c:pt>
                <c:pt idx="70">
                  <c:v>-2.7012056516386718E-3</c:v>
                </c:pt>
                <c:pt idx="71">
                  <c:v>7.2424302503768523E-3</c:v>
                </c:pt>
                <c:pt idx="72">
                  <c:v>9.9815629111874582E-3</c:v>
                </c:pt>
                <c:pt idx="73">
                  <c:v>2.0128786095748863E-2</c:v>
                </c:pt>
                <c:pt idx="74">
                  <c:v>-1.510741562909057E-2</c:v>
                </c:pt>
                <c:pt idx="75">
                  <c:v>1.0191509968591861E-2</c:v>
                </c:pt>
                <c:pt idx="76">
                  <c:v>1.6540299766116373E-2</c:v>
                </c:pt>
                <c:pt idx="77">
                  <c:v>1.5707524318784305E-3</c:v>
                </c:pt>
                <c:pt idx="78">
                  <c:v>-2.3495267083685323E-2</c:v>
                </c:pt>
                <c:pt idx="79">
                  <c:v>-1.0331247481272343E-2</c:v>
                </c:pt>
                <c:pt idx="80">
                  <c:v>-1.5028017015905615E-4</c:v>
                </c:pt>
                <c:pt idx="81">
                  <c:v>9.0631113841694866E-3</c:v>
                </c:pt>
                <c:pt idx="82">
                  <c:v>6.1870367495704404E-3</c:v>
                </c:pt>
                <c:pt idx="83">
                  <c:v>4.4975171536671965E-3</c:v>
                </c:pt>
                <c:pt idx="84">
                  <c:v>1.6436472450650719E-2</c:v>
                </c:pt>
                <c:pt idx="85">
                  <c:v>6.1132829445409431E-3</c:v>
                </c:pt>
                <c:pt idx="86">
                  <c:v>-1.4153222998065651E-3</c:v>
                </c:pt>
                <c:pt idx="87">
                  <c:v>-2.1492532886127846E-2</c:v>
                </c:pt>
                <c:pt idx="88">
                  <c:v>1.3880033791073831E-2</c:v>
                </c:pt>
                <c:pt idx="89">
                  <c:v>-7.2038041073249071E-3</c:v>
                </c:pt>
                <c:pt idx="90">
                  <c:v>1.1754688982717365E-2</c:v>
                </c:pt>
                <c:pt idx="91">
                  <c:v>-9.8563273316172317E-3</c:v>
                </c:pt>
                <c:pt idx="92">
                  <c:v>-2.1828207626603091E-2</c:v>
                </c:pt>
                <c:pt idx="93">
                  <c:v>8.8455554035944406E-3</c:v>
                </c:pt>
                <c:pt idx="94">
                  <c:v>-2.5485593648846172E-2</c:v>
                </c:pt>
                <c:pt idx="95">
                  <c:v>2.6162045197145822E-2</c:v>
                </c:pt>
                <c:pt idx="96">
                  <c:v>-1.6282593911788323E-3</c:v>
                </c:pt>
                <c:pt idx="97">
                  <c:v>-1.3535449016463863E-2</c:v>
                </c:pt>
                <c:pt idx="98">
                  <c:v>-1.5327485267163321E-2</c:v>
                </c:pt>
                <c:pt idx="99">
                  <c:v>-5.4231158166706539E-3</c:v>
                </c:pt>
                <c:pt idx="100">
                  <c:v>2.8590032753069039E-2</c:v>
                </c:pt>
                <c:pt idx="101">
                  <c:v>-9.5436796622468956E-3</c:v>
                </c:pt>
                <c:pt idx="102">
                  <c:v>2.1824275854855024E-2</c:v>
                </c:pt>
                <c:pt idx="103">
                  <c:v>-1.2222131811426507E-2</c:v>
                </c:pt>
                <c:pt idx="104">
                  <c:v>-6.6365870650465508E-3</c:v>
                </c:pt>
                <c:pt idx="105">
                  <c:v>1.4908255734690012E-2</c:v>
                </c:pt>
                <c:pt idx="106">
                  <c:v>2.4963522053745191E-2</c:v>
                </c:pt>
                <c:pt idx="107">
                  <c:v>-1.8310226834916676E-3</c:v>
                </c:pt>
                <c:pt idx="108">
                  <c:v>6.5386747245310683E-3</c:v>
                </c:pt>
                <c:pt idx="109">
                  <c:v>5.0446932062040428E-3</c:v>
                </c:pt>
                <c:pt idx="110">
                  <c:v>2.2992230022989002E-3</c:v>
                </c:pt>
                <c:pt idx="111">
                  <c:v>1.1655399566952163E-2</c:v>
                </c:pt>
                <c:pt idx="112">
                  <c:v>4.8746354686435289E-4</c:v>
                </c:pt>
                <c:pt idx="113">
                  <c:v>-1.1741381687752295E-2</c:v>
                </c:pt>
                <c:pt idx="114">
                  <c:v>-1.6473543897473908E-3</c:v>
                </c:pt>
                <c:pt idx="115">
                  <c:v>-1.1730669649359315E-2</c:v>
                </c:pt>
                <c:pt idx="116">
                  <c:v>-1.3842895989289117E-2</c:v>
                </c:pt>
                <c:pt idx="117">
                  <c:v>-8.298895001566331E-3</c:v>
                </c:pt>
                <c:pt idx="118">
                  <c:v>-7.6788821852191713E-4</c:v>
                </c:pt>
                <c:pt idx="119">
                  <c:v>-2.3494401762856887E-2</c:v>
                </c:pt>
                <c:pt idx="120">
                  <c:v>1.3336766869360694E-3</c:v>
                </c:pt>
                <c:pt idx="121">
                  <c:v>4.5449859538795323E-3</c:v>
                </c:pt>
                <c:pt idx="122">
                  <c:v>-9.7547462244811367E-3</c:v>
                </c:pt>
                <c:pt idx="123">
                  <c:v>-5.5774561211353602E-3</c:v>
                </c:pt>
                <c:pt idx="124">
                  <c:v>7.2081188553425601E-3</c:v>
                </c:pt>
                <c:pt idx="125">
                  <c:v>8.7807455546382585E-3</c:v>
                </c:pt>
                <c:pt idx="126">
                  <c:v>-3.9742726048943577E-3</c:v>
                </c:pt>
                <c:pt idx="127">
                  <c:v>9.5579953320461541E-3</c:v>
                </c:pt>
                <c:pt idx="128">
                  <c:v>4.2310500251758754E-3</c:v>
                </c:pt>
                <c:pt idx="129">
                  <c:v>-1.0222085700951844E-2</c:v>
                </c:pt>
                <c:pt idx="130">
                  <c:v>2.4586546664590703E-2</c:v>
                </c:pt>
                <c:pt idx="131">
                  <c:v>1.4611904616632643E-3</c:v>
                </c:pt>
                <c:pt idx="132">
                  <c:v>3.9902420840325359E-3</c:v>
                </c:pt>
                <c:pt idx="133">
                  <c:v>9.1368299033984801E-3</c:v>
                </c:pt>
                <c:pt idx="134">
                  <c:v>1.2757020702444777E-2</c:v>
                </c:pt>
                <c:pt idx="135">
                  <c:v>-5.9173236485049463E-3</c:v>
                </c:pt>
                <c:pt idx="136">
                  <c:v>-2.8723378160758761E-3</c:v>
                </c:pt>
                <c:pt idx="137">
                  <c:v>1.9196547594171331E-3</c:v>
                </c:pt>
                <c:pt idx="138">
                  <c:v>-9.744139469724078E-3</c:v>
                </c:pt>
                <c:pt idx="139">
                  <c:v>-1.2973711958670697E-2</c:v>
                </c:pt>
                <c:pt idx="140">
                  <c:v>8.5940313864512063E-3</c:v>
                </c:pt>
                <c:pt idx="141">
                  <c:v>-1.0539190734577986E-2</c:v>
                </c:pt>
                <c:pt idx="142">
                  <c:v>-1.4411589454317975E-2</c:v>
                </c:pt>
                <c:pt idx="143">
                  <c:v>1.3450501410817717E-2</c:v>
                </c:pt>
                <c:pt idx="144">
                  <c:v>-1.2185591279965213E-2</c:v>
                </c:pt>
                <c:pt idx="145">
                  <c:v>1.0880167486430503E-2</c:v>
                </c:pt>
                <c:pt idx="146">
                  <c:v>1.884238008528194E-2</c:v>
                </c:pt>
                <c:pt idx="147">
                  <c:v>-1.6635226939174519E-2</c:v>
                </c:pt>
                <c:pt idx="148">
                  <c:v>-8.2817502525910358E-3</c:v>
                </c:pt>
                <c:pt idx="149">
                  <c:v>-1.232296920043674E-3</c:v>
                </c:pt>
                <c:pt idx="150">
                  <c:v>4.5160928983078996E-4</c:v>
                </c:pt>
                <c:pt idx="151">
                  <c:v>2.6334193758299485E-3</c:v>
                </c:pt>
                <c:pt idx="152">
                  <c:v>1.6083673359010398E-2</c:v>
                </c:pt>
                <c:pt idx="153">
                  <c:v>1.778088501615005E-2</c:v>
                </c:pt>
                <c:pt idx="154">
                  <c:v>1.1362506614595924E-2</c:v>
                </c:pt>
                <c:pt idx="155">
                  <c:v>9.5560303937514135E-4</c:v>
                </c:pt>
                <c:pt idx="156">
                  <c:v>6.3107600820757614E-3</c:v>
                </c:pt>
                <c:pt idx="157">
                  <c:v>8.8066222382261472E-3</c:v>
                </c:pt>
                <c:pt idx="158">
                  <c:v>1.5027397911293372E-2</c:v>
                </c:pt>
                <c:pt idx="159">
                  <c:v>1.8238761189892649E-3</c:v>
                </c:pt>
                <c:pt idx="160">
                  <c:v>1.2305089520871837E-2</c:v>
                </c:pt>
                <c:pt idx="161">
                  <c:v>2.4221108388178259E-4</c:v>
                </c:pt>
                <c:pt idx="162">
                  <c:v>-5.5298336489796318E-3</c:v>
                </c:pt>
                <c:pt idx="163">
                  <c:v>-1.7298859004649669E-3</c:v>
                </c:pt>
                <c:pt idx="164">
                  <c:v>8.160983235831365E-3</c:v>
                </c:pt>
                <c:pt idx="165">
                  <c:v>-1.6116258904846914E-3</c:v>
                </c:pt>
                <c:pt idx="166">
                  <c:v>8.1696622140066122E-3</c:v>
                </c:pt>
                <c:pt idx="167">
                  <c:v>-1.2798549140323079E-2</c:v>
                </c:pt>
                <c:pt idx="168">
                  <c:v>-6.292057664375128E-3</c:v>
                </c:pt>
                <c:pt idx="169">
                  <c:v>-3.4056767102963459E-3</c:v>
                </c:pt>
                <c:pt idx="170">
                  <c:v>-3.4310946887294858E-4</c:v>
                </c:pt>
                <c:pt idx="171">
                  <c:v>-9.8553770981066879E-3</c:v>
                </c:pt>
                <c:pt idx="172">
                  <c:v>-1.1752024342701617E-2</c:v>
                </c:pt>
                <c:pt idx="173">
                  <c:v>-1.4930954863769941E-3</c:v>
                </c:pt>
                <c:pt idx="174">
                  <c:v>7.1861030908124679E-3</c:v>
                </c:pt>
                <c:pt idx="175">
                  <c:v>-1.2752416050064053E-2</c:v>
                </c:pt>
                <c:pt idx="176">
                  <c:v>2.6265394611682202E-2</c:v>
                </c:pt>
                <c:pt idx="177">
                  <c:v>2.3970368230814554E-3</c:v>
                </c:pt>
                <c:pt idx="178">
                  <c:v>2.5692906548109296E-3</c:v>
                </c:pt>
                <c:pt idx="179">
                  <c:v>2.4716776964122111E-2</c:v>
                </c:pt>
                <c:pt idx="180">
                  <c:v>4.4473867527663469E-3</c:v>
                </c:pt>
                <c:pt idx="181">
                  <c:v>2.9306518382370417E-3</c:v>
                </c:pt>
                <c:pt idx="182">
                  <c:v>1.4421929153262791E-2</c:v>
                </c:pt>
                <c:pt idx="183">
                  <c:v>9.4425476766597516E-3</c:v>
                </c:pt>
                <c:pt idx="184">
                  <c:v>-1.1233285525141801E-2</c:v>
                </c:pt>
                <c:pt idx="185">
                  <c:v>6.4655093565131327E-3</c:v>
                </c:pt>
                <c:pt idx="186">
                  <c:v>-8.5451882853100347E-3</c:v>
                </c:pt>
                <c:pt idx="187">
                  <c:v>8.7257017065047737E-3</c:v>
                </c:pt>
                <c:pt idx="188">
                  <c:v>1.1219390366759008E-3</c:v>
                </c:pt>
                <c:pt idx="189">
                  <c:v>-1.8226454830666539E-3</c:v>
                </c:pt>
                <c:pt idx="190">
                  <c:v>-4.3022322586316886E-3</c:v>
                </c:pt>
                <c:pt idx="191">
                  <c:v>-1.9654564862379376E-2</c:v>
                </c:pt>
                <c:pt idx="192">
                  <c:v>-9.1240781295947038E-3</c:v>
                </c:pt>
                <c:pt idx="193">
                  <c:v>1.2642004171139476E-3</c:v>
                </c:pt>
                <c:pt idx="194">
                  <c:v>7.8758050836711391E-3</c:v>
                </c:pt>
                <c:pt idx="195">
                  <c:v>2.0342421767974406E-2</c:v>
                </c:pt>
                <c:pt idx="196">
                  <c:v>3.3691952979197914E-4</c:v>
                </c:pt>
                <c:pt idx="197">
                  <c:v>1.0746502732588592E-2</c:v>
                </c:pt>
                <c:pt idx="198">
                  <c:v>6.8181406528786681E-3</c:v>
                </c:pt>
                <c:pt idx="199">
                  <c:v>-1.6974633639809111E-3</c:v>
                </c:pt>
                <c:pt idx="200">
                  <c:v>4.5140338067684027E-5</c:v>
                </c:pt>
                <c:pt idx="201">
                  <c:v>6.8636355576705554E-3</c:v>
                </c:pt>
                <c:pt idx="202">
                  <c:v>-6.465936998391264E-3</c:v>
                </c:pt>
                <c:pt idx="203">
                  <c:v>9.1431848897545187E-3</c:v>
                </c:pt>
                <c:pt idx="204">
                  <c:v>1.9264785814990137E-2</c:v>
                </c:pt>
                <c:pt idx="205">
                  <c:v>2.9379608286894676E-3</c:v>
                </c:pt>
                <c:pt idx="206">
                  <c:v>1.5188865375612481E-2</c:v>
                </c:pt>
                <c:pt idx="207">
                  <c:v>1.7016737728002829E-2</c:v>
                </c:pt>
                <c:pt idx="208">
                  <c:v>1.6824048409245451E-2</c:v>
                </c:pt>
                <c:pt idx="209">
                  <c:v>3.7986531541056578E-4</c:v>
                </c:pt>
                <c:pt idx="210">
                  <c:v>1.2229304920196915E-2</c:v>
                </c:pt>
                <c:pt idx="211">
                  <c:v>-3.1645277753459267E-3</c:v>
                </c:pt>
                <c:pt idx="212">
                  <c:v>-8.5423928310437436E-3</c:v>
                </c:pt>
                <c:pt idx="213">
                  <c:v>5.220684320094815E-3</c:v>
                </c:pt>
                <c:pt idx="214">
                  <c:v>4.9251363118754776E-2</c:v>
                </c:pt>
                <c:pt idx="215">
                  <c:v>3.6602148303983562E-3</c:v>
                </c:pt>
                <c:pt idx="216">
                  <c:v>9.0970241278827135E-3</c:v>
                </c:pt>
                <c:pt idx="217">
                  <c:v>-6.5476082393937096E-3</c:v>
                </c:pt>
                <c:pt idx="218">
                  <c:v>3.7260175312672228E-3</c:v>
                </c:pt>
                <c:pt idx="219">
                  <c:v>5.598122936968597E-3</c:v>
                </c:pt>
                <c:pt idx="220">
                  <c:v>-5.4342790013509612E-3</c:v>
                </c:pt>
                <c:pt idx="221">
                  <c:v>1.3267844628008341E-2</c:v>
                </c:pt>
                <c:pt idx="222">
                  <c:v>-2.4828147459141636E-3</c:v>
                </c:pt>
                <c:pt idx="223">
                  <c:v>-1.0791905219538656E-2</c:v>
                </c:pt>
                <c:pt idx="224">
                  <c:v>6.0775818910319135E-3</c:v>
                </c:pt>
                <c:pt idx="225">
                  <c:v>-1.9651054002685298E-2</c:v>
                </c:pt>
                <c:pt idx="226">
                  <c:v>-1.004563406750314E-2</c:v>
                </c:pt>
                <c:pt idx="227">
                  <c:v>6.1292133077984312E-2</c:v>
                </c:pt>
                <c:pt idx="228">
                  <c:v>1.1127288439485294E-3</c:v>
                </c:pt>
                <c:pt idx="229">
                  <c:v>-1.5598900686630834E-4</c:v>
                </c:pt>
                <c:pt idx="230">
                  <c:v>-2.8655003050654937E-3</c:v>
                </c:pt>
                <c:pt idx="231">
                  <c:v>-5.0546661067780718E-3</c:v>
                </c:pt>
                <c:pt idx="232">
                  <c:v>5.7017621896140458E-3</c:v>
                </c:pt>
                <c:pt idx="233">
                  <c:v>2.057698429110566E-2</c:v>
                </c:pt>
                <c:pt idx="234">
                  <c:v>4.8393741873187235E-3</c:v>
                </c:pt>
                <c:pt idx="235">
                  <c:v>-4.3002425103461084E-3</c:v>
                </c:pt>
                <c:pt idx="236">
                  <c:v>1.0376857510182358E-2</c:v>
                </c:pt>
                <c:pt idx="237">
                  <c:v>2.4958210915748458E-2</c:v>
                </c:pt>
                <c:pt idx="238">
                  <c:v>-2.3612216394041985E-2</c:v>
                </c:pt>
                <c:pt idx="239">
                  <c:v>-1.9713469509112014E-2</c:v>
                </c:pt>
                <c:pt idx="240">
                  <c:v>3.3767091818948325E-2</c:v>
                </c:pt>
                <c:pt idx="241">
                  <c:v>-7.835616290865266E-3</c:v>
                </c:pt>
                <c:pt idx="242">
                  <c:v>-7.4779862746769954E-3</c:v>
                </c:pt>
                <c:pt idx="243">
                  <c:v>-2.8090210317749387E-3</c:v>
                </c:pt>
                <c:pt idx="244">
                  <c:v>1.6678620041182146E-2</c:v>
                </c:pt>
                <c:pt idx="245">
                  <c:v>7.6368459648226139E-3</c:v>
                </c:pt>
                <c:pt idx="246">
                  <c:v>4.396324354370984E-3</c:v>
                </c:pt>
                <c:pt idx="247">
                  <c:v>1.5067204200460704E-2</c:v>
                </c:pt>
                <c:pt idx="248">
                  <c:v>-4.6018665317841823E-3</c:v>
                </c:pt>
                <c:pt idx="249">
                  <c:v>-1.2168511375752478E-2</c:v>
                </c:pt>
                <c:pt idx="250">
                  <c:v>-1.7997120819439272E-2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CE8-469A-BE82-75A5192B3470}"/>
            </c:ext>
          </c:extLst>
        </c:ser>
        <c:ser>
          <c:idx val="1"/>
          <c:order val="1"/>
          <c:tx>
            <c:v>VaR_Simulado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'Port Backtesting'!$AH$259:$AH$509</c:f>
              <c:numCache>
                <c:formatCode>0.00%</c:formatCode>
                <c:ptCount val="251"/>
                <c:pt idx="0">
                  <c:v>-2.4411986891410786E-2</c:v>
                </c:pt>
                <c:pt idx="1">
                  <c:v>-2.3440116463202106E-2</c:v>
                </c:pt>
                <c:pt idx="2">
                  <c:v>-2.3436996109914732E-2</c:v>
                </c:pt>
                <c:pt idx="3">
                  <c:v>-2.3089072411139291E-2</c:v>
                </c:pt>
                <c:pt idx="4">
                  <c:v>-2.1613998057108123E-2</c:v>
                </c:pt>
                <c:pt idx="5">
                  <c:v>-2.0666317358536707E-2</c:v>
                </c:pt>
                <c:pt idx="6">
                  <c:v>-2.340381607669605E-2</c:v>
                </c:pt>
                <c:pt idx="7">
                  <c:v>-2.399491930673945E-2</c:v>
                </c:pt>
                <c:pt idx="8">
                  <c:v>-2.0176171359534357E-2</c:v>
                </c:pt>
                <c:pt idx="9">
                  <c:v>-2.0572459196419656E-2</c:v>
                </c:pt>
                <c:pt idx="10">
                  <c:v>-2.1847863726530727E-2</c:v>
                </c:pt>
                <c:pt idx="11">
                  <c:v>-1.9518401809793626E-2</c:v>
                </c:pt>
                <c:pt idx="12">
                  <c:v>-2.1048241604231934E-2</c:v>
                </c:pt>
                <c:pt idx="13">
                  <c:v>-2.0056822983075595E-2</c:v>
                </c:pt>
                <c:pt idx="14">
                  <c:v>-2.1832210456308086E-2</c:v>
                </c:pt>
                <c:pt idx="15">
                  <c:v>-1.8778983193077324E-2</c:v>
                </c:pt>
                <c:pt idx="16">
                  <c:v>-1.8446991258051486E-2</c:v>
                </c:pt>
                <c:pt idx="17">
                  <c:v>-1.9363518168011216E-2</c:v>
                </c:pt>
                <c:pt idx="18">
                  <c:v>-2.1424103421358722E-2</c:v>
                </c:pt>
                <c:pt idx="19">
                  <c:v>-2.0529956534521481E-2</c:v>
                </c:pt>
                <c:pt idx="20">
                  <c:v>-2.2462849282189373E-2</c:v>
                </c:pt>
                <c:pt idx="21">
                  <c:v>-2.1708019036910067E-2</c:v>
                </c:pt>
                <c:pt idx="22">
                  <c:v>-2.2348578008730607E-2</c:v>
                </c:pt>
                <c:pt idx="23">
                  <c:v>-2.0858960814263906E-2</c:v>
                </c:pt>
                <c:pt idx="24">
                  <c:v>-2.0641767460464026E-2</c:v>
                </c:pt>
                <c:pt idx="25">
                  <c:v>-2.107602492536929E-2</c:v>
                </c:pt>
                <c:pt idx="26">
                  <c:v>-2.0534839565077699E-2</c:v>
                </c:pt>
                <c:pt idx="27">
                  <c:v>-1.9923743340168408E-2</c:v>
                </c:pt>
                <c:pt idx="28">
                  <c:v>-1.8176893355991597E-2</c:v>
                </c:pt>
                <c:pt idx="29">
                  <c:v>-1.9896217021865639E-2</c:v>
                </c:pt>
                <c:pt idx="30">
                  <c:v>-2.1561464634752524E-2</c:v>
                </c:pt>
                <c:pt idx="31">
                  <c:v>-2.0381353302386249E-2</c:v>
                </c:pt>
                <c:pt idx="32">
                  <c:v>-2.0462861428757018E-2</c:v>
                </c:pt>
                <c:pt idx="33">
                  <c:v>-1.9519446601454795E-2</c:v>
                </c:pt>
                <c:pt idx="34">
                  <c:v>-2.3758444866072013E-2</c:v>
                </c:pt>
                <c:pt idx="35">
                  <c:v>-2.2540595855440566E-2</c:v>
                </c:pt>
                <c:pt idx="36">
                  <c:v>-2.329960023966083E-2</c:v>
                </c:pt>
                <c:pt idx="37">
                  <c:v>-2.2145097178119199E-2</c:v>
                </c:pt>
                <c:pt idx="38">
                  <c:v>-2.1563488407042027E-2</c:v>
                </c:pt>
                <c:pt idx="39">
                  <c:v>-3.9987292365306522E-2</c:v>
                </c:pt>
                <c:pt idx="40">
                  <c:v>-3.7369211946681267E-2</c:v>
                </c:pt>
                <c:pt idx="41">
                  <c:v>-3.6106976699911711E-2</c:v>
                </c:pt>
                <c:pt idx="42">
                  <c:v>-3.6450558911181569E-2</c:v>
                </c:pt>
                <c:pt idx="43">
                  <c:v>-3.5349950484343334E-2</c:v>
                </c:pt>
                <c:pt idx="44">
                  <c:v>-3.6216038335672461E-2</c:v>
                </c:pt>
                <c:pt idx="45">
                  <c:v>-3.7513418946152753E-2</c:v>
                </c:pt>
                <c:pt idx="46">
                  <c:v>-3.8131437993343217E-2</c:v>
                </c:pt>
                <c:pt idx="47">
                  <c:v>-3.6651268524429063E-2</c:v>
                </c:pt>
                <c:pt idx="48">
                  <c:v>-3.2648247797823673E-2</c:v>
                </c:pt>
                <c:pt idx="49">
                  <c:v>-3.4144391037291451E-2</c:v>
                </c:pt>
                <c:pt idx="50">
                  <c:v>-3.4876295930731577E-2</c:v>
                </c:pt>
                <c:pt idx="51">
                  <c:v>-3.2819155188973222E-2</c:v>
                </c:pt>
                <c:pt idx="52">
                  <c:v>-3.7966300049989514E-2</c:v>
                </c:pt>
                <c:pt idx="53">
                  <c:v>-3.5649195461901803E-2</c:v>
                </c:pt>
                <c:pt idx="54">
                  <c:v>-3.3124895668828092E-2</c:v>
                </c:pt>
                <c:pt idx="55">
                  <c:v>-3.6363724608845287E-2</c:v>
                </c:pt>
                <c:pt idx="56">
                  <c:v>-3.5149972961464951E-2</c:v>
                </c:pt>
                <c:pt idx="57">
                  <c:v>-3.5490725409047595E-2</c:v>
                </c:pt>
                <c:pt idx="58">
                  <c:v>-3.5704529454358501E-2</c:v>
                </c:pt>
                <c:pt idx="59">
                  <c:v>-3.2423022732959723E-2</c:v>
                </c:pt>
                <c:pt idx="60">
                  <c:v>-3.2650105255526522E-2</c:v>
                </c:pt>
                <c:pt idx="61">
                  <c:v>-3.1369976782945196E-2</c:v>
                </c:pt>
                <c:pt idx="62">
                  <c:v>-3.2520149261681945E-2</c:v>
                </c:pt>
                <c:pt idx="63">
                  <c:v>-3.0482212315220757E-2</c:v>
                </c:pt>
                <c:pt idx="64">
                  <c:v>-3.0769845278220239E-2</c:v>
                </c:pt>
                <c:pt idx="65">
                  <c:v>-3.2684293632236655E-2</c:v>
                </c:pt>
                <c:pt idx="66">
                  <c:v>-2.8356892234916754E-2</c:v>
                </c:pt>
                <c:pt idx="67">
                  <c:v>-2.8210851613812638E-2</c:v>
                </c:pt>
                <c:pt idx="68">
                  <c:v>-3.0446951653124079E-2</c:v>
                </c:pt>
                <c:pt idx="69">
                  <c:v>-3.0859246014443436E-2</c:v>
                </c:pt>
                <c:pt idx="70">
                  <c:v>-2.8412426626457838E-2</c:v>
                </c:pt>
                <c:pt idx="71">
                  <c:v>-2.9684141108099575E-2</c:v>
                </c:pt>
                <c:pt idx="72">
                  <c:v>-2.9491234902197648E-2</c:v>
                </c:pt>
                <c:pt idx="73">
                  <c:v>-3.058133796114192E-2</c:v>
                </c:pt>
                <c:pt idx="74">
                  <c:v>-3.3957863118346414E-2</c:v>
                </c:pt>
                <c:pt idx="75">
                  <c:v>-3.1305560727492195E-2</c:v>
                </c:pt>
                <c:pt idx="76">
                  <c:v>-3.0463463745475601E-2</c:v>
                </c:pt>
                <c:pt idx="77">
                  <c:v>-3.2510134493243824E-2</c:v>
                </c:pt>
                <c:pt idx="78">
                  <c:v>-3.1875537857402964E-2</c:v>
                </c:pt>
                <c:pt idx="79">
                  <c:v>-2.8380884020596381E-2</c:v>
                </c:pt>
                <c:pt idx="80">
                  <c:v>-2.9781720812227862E-2</c:v>
                </c:pt>
                <c:pt idx="81">
                  <c:v>-2.6339793908298732E-2</c:v>
                </c:pt>
                <c:pt idx="82">
                  <c:v>-2.9669744465560269E-2</c:v>
                </c:pt>
                <c:pt idx="83">
                  <c:v>-2.9183845119077238E-2</c:v>
                </c:pt>
                <c:pt idx="84">
                  <c:v>-2.7750139182470115E-2</c:v>
                </c:pt>
                <c:pt idx="85">
                  <c:v>-2.7637024822890228E-2</c:v>
                </c:pt>
                <c:pt idx="86">
                  <c:v>-2.847037035260069E-2</c:v>
                </c:pt>
                <c:pt idx="87">
                  <c:v>-2.8820867426704262E-2</c:v>
                </c:pt>
                <c:pt idx="88">
                  <c:v>-2.5431767850332944E-2</c:v>
                </c:pt>
                <c:pt idx="89">
                  <c:v>-2.9522165608556666E-2</c:v>
                </c:pt>
                <c:pt idx="90">
                  <c:v>-2.708745880582001E-2</c:v>
                </c:pt>
                <c:pt idx="91">
                  <c:v>-2.9248326907412813E-2</c:v>
                </c:pt>
                <c:pt idx="92">
                  <c:v>-2.824931142062587E-2</c:v>
                </c:pt>
                <c:pt idx="93">
                  <c:v>-2.846071619733654E-2</c:v>
                </c:pt>
                <c:pt idx="94">
                  <c:v>-2.8668570591615237E-2</c:v>
                </c:pt>
                <c:pt idx="95">
                  <c:v>-2.8037843671023025E-2</c:v>
                </c:pt>
                <c:pt idx="96">
                  <c:v>-2.8441099941909916E-2</c:v>
                </c:pt>
                <c:pt idx="97">
                  <c:v>-2.9911453623146293E-2</c:v>
                </c:pt>
                <c:pt idx="98">
                  <c:v>-2.5578629233295937E-2</c:v>
                </c:pt>
                <c:pt idx="99">
                  <c:v>-2.6393594616847461E-2</c:v>
                </c:pt>
                <c:pt idx="100">
                  <c:v>-2.6790860289971293E-2</c:v>
                </c:pt>
                <c:pt idx="101">
                  <c:v>-3.2123248496193191E-2</c:v>
                </c:pt>
                <c:pt idx="102">
                  <c:v>-3.0209294277191132E-2</c:v>
                </c:pt>
                <c:pt idx="103">
                  <c:v>-2.9329428624967107E-2</c:v>
                </c:pt>
                <c:pt idx="104">
                  <c:v>-3.0234159922577789E-2</c:v>
                </c:pt>
                <c:pt idx="105">
                  <c:v>-2.8129538768613627E-2</c:v>
                </c:pt>
                <c:pt idx="106">
                  <c:v>-3.1344973732909343E-2</c:v>
                </c:pt>
                <c:pt idx="107">
                  <c:v>-3.0323625855659835E-2</c:v>
                </c:pt>
                <c:pt idx="108">
                  <c:v>-3.0885308534680824E-2</c:v>
                </c:pt>
                <c:pt idx="109">
                  <c:v>-3.0920009936184812E-2</c:v>
                </c:pt>
                <c:pt idx="110">
                  <c:v>-3.2392086904784595E-2</c:v>
                </c:pt>
                <c:pt idx="111">
                  <c:v>-2.9549638840071998E-2</c:v>
                </c:pt>
                <c:pt idx="112">
                  <c:v>-3.359706073772821E-2</c:v>
                </c:pt>
                <c:pt idx="113">
                  <c:v>-3.3373636608812797E-2</c:v>
                </c:pt>
                <c:pt idx="114">
                  <c:v>-2.998532673900306E-2</c:v>
                </c:pt>
                <c:pt idx="115">
                  <c:v>-2.848026452611771E-2</c:v>
                </c:pt>
                <c:pt idx="116">
                  <c:v>-2.910339595718938E-2</c:v>
                </c:pt>
                <c:pt idx="117">
                  <c:v>-2.7713223737091185E-2</c:v>
                </c:pt>
                <c:pt idx="118">
                  <c:v>-2.9444784155986444E-2</c:v>
                </c:pt>
                <c:pt idx="119">
                  <c:v>-3.1288691711377582E-2</c:v>
                </c:pt>
                <c:pt idx="120">
                  <c:v>-2.9001730075175969E-2</c:v>
                </c:pt>
                <c:pt idx="121">
                  <c:v>-2.6536375970688836E-2</c:v>
                </c:pt>
                <c:pt idx="122">
                  <c:v>-2.6384564305696776E-2</c:v>
                </c:pt>
                <c:pt idx="123">
                  <c:v>-2.5562523568942012E-2</c:v>
                </c:pt>
                <c:pt idx="124">
                  <c:v>-2.4374927740258713E-2</c:v>
                </c:pt>
                <c:pt idx="125">
                  <c:v>-2.5489740337761791E-2</c:v>
                </c:pt>
                <c:pt idx="126">
                  <c:v>-2.7303268566289788E-2</c:v>
                </c:pt>
                <c:pt idx="127">
                  <c:v>-2.7727832408932635E-2</c:v>
                </c:pt>
                <c:pt idx="128">
                  <c:v>-2.4768599345446209E-2</c:v>
                </c:pt>
                <c:pt idx="129">
                  <c:v>-2.4426131614825521E-2</c:v>
                </c:pt>
                <c:pt idx="130">
                  <c:v>-2.5435347484288565E-2</c:v>
                </c:pt>
                <c:pt idx="131">
                  <c:v>-2.8006344447758295E-2</c:v>
                </c:pt>
                <c:pt idx="132">
                  <c:v>-2.4681678917424843E-2</c:v>
                </c:pt>
                <c:pt idx="133">
                  <c:v>-2.5663753358896983E-2</c:v>
                </c:pt>
                <c:pt idx="134">
                  <c:v>-2.518970455596704E-2</c:v>
                </c:pt>
                <c:pt idx="135">
                  <c:v>-2.6879798451087993E-2</c:v>
                </c:pt>
                <c:pt idx="136">
                  <c:v>-2.7742814883596277E-2</c:v>
                </c:pt>
                <c:pt idx="137">
                  <c:v>-2.6699887822469882E-2</c:v>
                </c:pt>
                <c:pt idx="138">
                  <c:v>-2.4198495401485606E-2</c:v>
                </c:pt>
                <c:pt idx="139">
                  <c:v>-2.5050522956137709E-2</c:v>
                </c:pt>
                <c:pt idx="140">
                  <c:v>-2.8495639661720501E-2</c:v>
                </c:pt>
                <c:pt idx="141">
                  <c:v>-2.7206209445880945E-2</c:v>
                </c:pt>
                <c:pt idx="142">
                  <c:v>-2.5284454007921831E-2</c:v>
                </c:pt>
                <c:pt idx="143">
                  <c:v>-2.458524449232628E-2</c:v>
                </c:pt>
                <c:pt idx="144">
                  <c:v>-2.9805362864572596E-2</c:v>
                </c:pt>
                <c:pt idx="145">
                  <c:v>-3.125853081031478E-2</c:v>
                </c:pt>
                <c:pt idx="146">
                  <c:v>-3.0071159717935111E-2</c:v>
                </c:pt>
                <c:pt idx="147">
                  <c:v>-2.9756404867944897E-2</c:v>
                </c:pt>
                <c:pt idx="148">
                  <c:v>-2.9405894287011951E-2</c:v>
                </c:pt>
                <c:pt idx="149">
                  <c:v>-3.0184875812571156E-2</c:v>
                </c:pt>
                <c:pt idx="150">
                  <c:v>-2.9874675106705214E-2</c:v>
                </c:pt>
                <c:pt idx="151">
                  <c:v>-3.0601353470305726E-2</c:v>
                </c:pt>
                <c:pt idx="152">
                  <c:v>-3.0162124639772549E-2</c:v>
                </c:pt>
                <c:pt idx="153">
                  <c:v>-3.2063490196140292E-2</c:v>
                </c:pt>
                <c:pt idx="154">
                  <c:v>-3.2407123376028732E-2</c:v>
                </c:pt>
                <c:pt idx="155">
                  <c:v>-3.1390146353852282E-2</c:v>
                </c:pt>
                <c:pt idx="156">
                  <c:v>-3.2931352381055816E-2</c:v>
                </c:pt>
                <c:pt idx="157">
                  <c:v>-3.129230022216381E-2</c:v>
                </c:pt>
                <c:pt idx="158">
                  <c:v>-3.0766876523844484E-2</c:v>
                </c:pt>
                <c:pt idx="159">
                  <c:v>-3.128620407002445E-2</c:v>
                </c:pt>
                <c:pt idx="160">
                  <c:v>-2.879884851785023E-2</c:v>
                </c:pt>
                <c:pt idx="161">
                  <c:v>-2.9402069022682022E-2</c:v>
                </c:pt>
                <c:pt idx="162">
                  <c:v>-3.0694421064864291E-2</c:v>
                </c:pt>
                <c:pt idx="163">
                  <c:v>-3.188587315280559E-2</c:v>
                </c:pt>
                <c:pt idx="164">
                  <c:v>-3.0711009291583581E-2</c:v>
                </c:pt>
                <c:pt idx="165">
                  <c:v>-2.972264805252289E-2</c:v>
                </c:pt>
                <c:pt idx="166">
                  <c:v>-2.8587320250385656E-2</c:v>
                </c:pt>
                <c:pt idx="167">
                  <c:v>-3.0011476135699072E-2</c:v>
                </c:pt>
                <c:pt idx="168">
                  <c:v>-2.9250675692064017E-2</c:v>
                </c:pt>
                <c:pt idx="169">
                  <c:v>-3.059229684273871E-2</c:v>
                </c:pt>
                <c:pt idx="170">
                  <c:v>-2.8276917053774584E-2</c:v>
                </c:pt>
                <c:pt idx="171">
                  <c:v>-2.6818778207232774E-2</c:v>
                </c:pt>
                <c:pt idx="172">
                  <c:v>-2.7278446430686342E-2</c:v>
                </c:pt>
                <c:pt idx="173">
                  <c:v>-2.6501573991644548E-2</c:v>
                </c:pt>
                <c:pt idx="174">
                  <c:v>-2.9416503777115594E-2</c:v>
                </c:pt>
                <c:pt idx="175">
                  <c:v>-2.9227514044736835E-2</c:v>
                </c:pt>
                <c:pt idx="176">
                  <c:v>-2.6420386036164884E-2</c:v>
                </c:pt>
                <c:pt idx="177">
                  <c:v>-2.8516527187533586E-2</c:v>
                </c:pt>
                <c:pt idx="178">
                  <c:v>-2.8240711653133497E-2</c:v>
                </c:pt>
                <c:pt idx="179">
                  <c:v>-2.8328810843922761E-2</c:v>
                </c:pt>
                <c:pt idx="180">
                  <c:v>-2.8432768259889583E-2</c:v>
                </c:pt>
                <c:pt idx="181">
                  <c:v>-2.7918139537738394E-2</c:v>
                </c:pt>
                <c:pt idx="182">
                  <c:v>-2.8592891601535806E-2</c:v>
                </c:pt>
                <c:pt idx="183">
                  <c:v>-3.0295314919815425E-2</c:v>
                </c:pt>
                <c:pt idx="184">
                  <c:v>-3.1573123776726858E-2</c:v>
                </c:pt>
                <c:pt idx="185">
                  <c:v>-2.8357279318947434E-2</c:v>
                </c:pt>
                <c:pt idx="186">
                  <c:v>-3.0872729162761164E-2</c:v>
                </c:pt>
                <c:pt idx="187">
                  <c:v>-2.9072688461902686E-2</c:v>
                </c:pt>
                <c:pt idx="188">
                  <c:v>-2.6400994953171188E-2</c:v>
                </c:pt>
                <c:pt idx="189">
                  <c:v>-2.7016326698046635E-2</c:v>
                </c:pt>
                <c:pt idx="190">
                  <c:v>-2.8963489779611096E-2</c:v>
                </c:pt>
                <c:pt idx="191">
                  <c:v>-2.917145392612799E-2</c:v>
                </c:pt>
                <c:pt idx="192">
                  <c:v>-2.4901546534090449E-2</c:v>
                </c:pt>
                <c:pt idx="193">
                  <c:v>-2.8329009351559631E-2</c:v>
                </c:pt>
                <c:pt idx="194">
                  <c:v>-2.5383587166196278E-2</c:v>
                </c:pt>
                <c:pt idx="195">
                  <c:v>-2.671823838554304E-2</c:v>
                </c:pt>
                <c:pt idx="196">
                  <c:v>-2.9685071783194805E-2</c:v>
                </c:pt>
                <c:pt idx="197">
                  <c:v>-3.1019938388914627E-2</c:v>
                </c:pt>
                <c:pt idx="198">
                  <c:v>-2.9470195504397077E-2</c:v>
                </c:pt>
                <c:pt idx="199">
                  <c:v>-2.9463979366300123E-2</c:v>
                </c:pt>
                <c:pt idx="200">
                  <c:v>-2.9686075748617841E-2</c:v>
                </c:pt>
                <c:pt idx="201">
                  <c:v>-2.6171126377257492E-2</c:v>
                </c:pt>
                <c:pt idx="202">
                  <c:v>-2.8894317750436264E-2</c:v>
                </c:pt>
                <c:pt idx="203">
                  <c:v>-3.0869055040562629E-2</c:v>
                </c:pt>
                <c:pt idx="204">
                  <c:v>-2.9573935797128248E-2</c:v>
                </c:pt>
                <c:pt idx="205">
                  <c:v>-2.9111729223381906E-2</c:v>
                </c:pt>
                <c:pt idx="206">
                  <c:v>-3.0140400023005085E-2</c:v>
                </c:pt>
                <c:pt idx="207">
                  <c:v>-2.9700853098114866E-2</c:v>
                </c:pt>
                <c:pt idx="208">
                  <c:v>-3.1130097842073542E-2</c:v>
                </c:pt>
                <c:pt idx="209">
                  <c:v>-3.6184292898684849E-2</c:v>
                </c:pt>
                <c:pt idx="210">
                  <c:v>-3.2975841719831728E-2</c:v>
                </c:pt>
                <c:pt idx="211">
                  <c:v>-3.2113937029296033E-2</c:v>
                </c:pt>
                <c:pt idx="212">
                  <c:v>-3.586533009216928E-2</c:v>
                </c:pt>
                <c:pt idx="213">
                  <c:v>-3.2759898888981294E-2</c:v>
                </c:pt>
                <c:pt idx="214">
                  <c:v>-3.5369174332994698E-2</c:v>
                </c:pt>
                <c:pt idx="215">
                  <c:v>-4.9232330322510086E-2</c:v>
                </c:pt>
                <c:pt idx="216">
                  <c:v>-4.6682977970492825E-2</c:v>
                </c:pt>
                <c:pt idx="217">
                  <c:v>-5.4178647391723705E-2</c:v>
                </c:pt>
                <c:pt idx="218">
                  <c:v>-5.0674571672905337E-2</c:v>
                </c:pt>
                <c:pt idx="219">
                  <c:v>-4.4522295154746275E-2</c:v>
                </c:pt>
                <c:pt idx="220">
                  <c:v>-4.7383392747443284E-2</c:v>
                </c:pt>
                <c:pt idx="221">
                  <c:v>-4.5238520197226101E-2</c:v>
                </c:pt>
                <c:pt idx="222">
                  <c:v>-4.7121485996452772E-2</c:v>
                </c:pt>
                <c:pt idx="223">
                  <c:v>-4.5600857970943827E-2</c:v>
                </c:pt>
                <c:pt idx="224">
                  <c:v>-4.7563019048706322E-2</c:v>
                </c:pt>
                <c:pt idx="225">
                  <c:v>-4.4750598041098266E-2</c:v>
                </c:pt>
                <c:pt idx="226">
                  <c:v>-4.4696517982824743E-2</c:v>
                </c:pt>
                <c:pt idx="227">
                  <c:v>-4.527979605000642E-2</c:v>
                </c:pt>
                <c:pt idx="228">
                  <c:v>-6.3449414069499555E-2</c:v>
                </c:pt>
                <c:pt idx="229">
                  <c:v>-5.9821513889941974E-2</c:v>
                </c:pt>
                <c:pt idx="230">
                  <c:v>-6.2531544731202177E-2</c:v>
                </c:pt>
                <c:pt idx="231">
                  <c:v>-6.5305235353994504E-2</c:v>
                </c:pt>
                <c:pt idx="232">
                  <c:v>-5.8609714262502784E-2</c:v>
                </c:pt>
                <c:pt idx="233">
                  <c:v>-5.8549089967257842E-2</c:v>
                </c:pt>
                <c:pt idx="234">
                  <c:v>-5.8879207679097323E-2</c:v>
                </c:pt>
                <c:pt idx="235">
                  <c:v>-6.2639019201417498E-2</c:v>
                </c:pt>
                <c:pt idx="236">
                  <c:v>-5.9224378543844727E-2</c:v>
                </c:pt>
                <c:pt idx="237">
                  <c:v>-6.1482782099132861E-2</c:v>
                </c:pt>
                <c:pt idx="238">
                  <c:v>-6.3952176703555672E-2</c:v>
                </c:pt>
                <c:pt idx="239">
                  <c:v>-6.0437597052273709E-2</c:v>
                </c:pt>
                <c:pt idx="240">
                  <c:v>-5.8544201182568187E-2</c:v>
                </c:pt>
                <c:pt idx="241">
                  <c:v>-7.1300129662186726E-2</c:v>
                </c:pt>
                <c:pt idx="242">
                  <c:v>-6.8780736951632962E-2</c:v>
                </c:pt>
                <c:pt idx="243">
                  <c:v>-5.9510345986817301E-2</c:v>
                </c:pt>
                <c:pt idx="244">
                  <c:v>-5.9286255886353112E-2</c:v>
                </c:pt>
                <c:pt idx="245">
                  <c:v>-6.6996650211373771E-2</c:v>
                </c:pt>
                <c:pt idx="246">
                  <c:v>-6.2526104111789813E-2</c:v>
                </c:pt>
                <c:pt idx="247">
                  <c:v>-6.1552027289046914E-2</c:v>
                </c:pt>
                <c:pt idx="248">
                  <c:v>-6.2704236743600011E-2</c:v>
                </c:pt>
                <c:pt idx="249">
                  <c:v>-6.1222394862730845E-2</c:v>
                </c:pt>
                <c:pt idx="250">
                  <c:v>-5.6610222624350351E-2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CE8-469A-BE82-75A5192B34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00552816"/>
        <c:axId val="900560976"/>
      </c:lineChart>
      <c:catAx>
        <c:axId val="90055281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00560976"/>
        <c:crosses val="autoZero"/>
        <c:auto val="1"/>
        <c:lblAlgn val="ctr"/>
        <c:lblOffset val="100"/>
        <c:noMultiLvlLbl val="0"/>
      </c:catAx>
      <c:valAx>
        <c:axId val="900560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00552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VaR</a:t>
            </a:r>
            <a:r>
              <a:rPr lang="es-MX" baseline="0"/>
              <a:t> por Simuaciones</a:t>
            </a:r>
            <a:endParaRPr lang="es-MX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Perdidas_Reales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'Port Backtesting'!$AG$259:$AG$509</c:f>
              <c:numCache>
                <c:formatCode>0.00%</c:formatCode>
                <c:ptCount val="251"/>
                <c:pt idx="0">
                  <c:v>1.0606960885546357E-2</c:v>
                </c:pt>
                <c:pt idx="1">
                  <c:v>9.7737542342961614E-3</c:v>
                </c:pt>
                <c:pt idx="2">
                  <c:v>3.8092855860063501E-3</c:v>
                </c:pt>
                <c:pt idx="3">
                  <c:v>2.6536434246400287E-3</c:v>
                </c:pt>
                <c:pt idx="4">
                  <c:v>7.5715953790056467E-4</c:v>
                </c:pt>
                <c:pt idx="5">
                  <c:v>-1.3746555658448401E-2</c:v>
                </c:pt>
                <c:pt idx="6">
                  <c:v>3.212327678031146E-3</c:v>
                </c:pt>
                <c:pt idx="7">
                  <c:v>-3.4017520589287864E-3</c:v>
                </c:pt>
                <c:pt idx="8">
                  <c:v>-1.5916602886922093E-2</c:v>
                </c:pt>
                <c:pt idx="9">
                  <c:v>1.6183386472273131E-2</c:v>
                </c:pt>
                <c:pt idx="10">
                  <c:v>-6.8043683224150442E-4</c:v>
                </c:pt>
                <c:pt idx="11">
                  <c:v>-8.6027131578791938E-5</c:v>
                </c:pt>
                <c:pt idx="12">
                  <c:v>2.4246915360177645E-3</c:v>
                </c:pt>
                <c:pt idx="13">
                  <c:v>-3.5050946663837124E-3</c:v>
                </c:pt>
                <c:pt idx="14">
                  <c:v>-1.1005652719657366E-2</c:v>
                </c:pt>
                <c:pt idx="15">
                  <c:v>-5.2598981341891449E-3</c:v>
                </c:pt>
                <c:pt idx="16">
                  <c:v>3.3652896569174029E-3</c:v>
                </c:pt>
                <c:pt idx="17">
                  <c:v>-1.3181479838523136E-2</c:v>
                </c:pt>
                <c:pt idx="18">
                  <c:v>1.0242763694058743E-2</c:v>
                </c:pt>
                <c:pt idx="19">
                  <c:v>2.4163345573845696E-2</c:v>
                </c:pt>
                <c:pt idx="20">
                  <c:v>8.1478904656504536E-3</c:v>
                </c:pt>
                <c:pt idx="21">
                  <c:v>-5.592059673079075E-3</c:v>
                </c:pt>
                <c:pt idx="22">
                  <c:v>-7.1090413339283121E-3</c:v>
                </c:pt>
                <c:pt idx="23">
                  <c:v>-6.423570637063114E-3</c:v>
                </c:pt>
                <c:pt idx="24">
                  <c:v>1.1652788257275892E-2</c:v>
                </c:pt>
                <c:pt idx="25">
                  <c:v>7.7992759110685483E-3</c:v>
                </c:pt>
                <c:pt idx="26">
                  <c:v>-4.764223187941119E-3</c:v>
                </c:pt>
                <c:pt idx="27">
                  <c:v>-3.0488189927752041E-3</c:v>
                </c:pt>
                <c:pt idx="28">
                  <c:v>5.2249334929952429E-3</c:v>
                </c:pt>
                <c:pt idx="29">
                  <c:v>-7.1239479553097951E-3</c:v>
                </c:pt>
                <c:pt idx="30">
                  <c:v>1.8805157831016661E-3</c:v>
                </c:pt>
                <c:pt idx="31">
                  <c:v>4.045665758922512E-3</c:v>
                </c:pt>
                <c:pt idx="32">
                  <c:v>1.687535931054418E-2</c:v>
                </c:pt>
                <c:pt idx="33">
                  <c:v>2.8913946893377895E-2</c:v>
                </c:pt>
                <c:pt idx="34">
                  <c:v>-7.7229110740109075E-3</c:v>
                </c:pt>
                <c:pt idx="35">
                  <c:v>-6.049952588825791E-4</c:v>
                </c:pt>
                <c:pt idx="36">
                  <c:v>-9.5492063777077307E-3</c:v>
                </c:pt>
                <c:pt idx="37">
                  <c:v>-3.4202139125476538E-3</c:v>
                </c:pt>
                <c:pt idx="38">
                  <c:v>5.139448261824775E-2</c:v>
                </c:pt>
                <c:pt idx="39">
                  <c:v>1.0486696033416676E-2</c:v>
                </c:pt>
                <c:pt idx="40">
                  <c:v>-1.1843077499268384E-3</c:v>
                </c:pt>
                <c:pt idx="41">
                  <c:v>1.2497322252919663E-2</c:v>
                </c:pt>
                <c:pt idx="42">
                  <c:v>-1.5532875289292702E-2</c:v>
                </c:pt>
                <c:pt idx="43">
                  <c:v>2.1815504402656893E-2</c:v>
                </c:pt>
                <c:pt idx="44">
                  <c:v>-7.9497585477328325E-4</c:v>
                </c:pt>
                <c:pt idx="45">
                  <c:v>-5.9265739468616907E-4</c:v>
                </c:pt>
                <c:pt idx="46">
                  <c:v>-2.0618791948618931E-3</c:v>
                </c:pt>
                <c:pt idx="47">
                  <c:v>-8.5725070093429778E-3</c:v>
                </c:pt>
                <c:pt idx="48">
                  <c:v>1.128848907007507E-2</c:v>
                </c:pt>
                <c:pt idx="49">
                  <c:v>3.5712151974638395E-3</c:v>
                </c:pt>
                <c:pt idx="50">
                  <c:v>9.8937349468197766E-3</c:v>
                </c:pt>
                <c:pt idx="51">
                  <c:v>1.5066554790283515E-2</c:v>
                </c:pt>
                <c:pt idx="52">
                  <c:v>1.8413982043313126E-2</c:v>
                </c:pt>
                <c:pt idx="53">
                  <c:v>1.2401364193214359E-2</c:v>
                </c:pt>
                <c:pt idx="54">
                  <c:v>-1.7188800132424298E-2</c:v>
                </c:pt>
                <c:pt idx="55">
                  <c:v>3.2712315770067057E-3</c:v>
                </c:pt>
                <c:pt idx="56">
                  <c:v>8.2114563919373218E-3</c:v>
                </c:pt>
                <c:pt idx="57">
                  <c:v>-1.6864310733248566E-2</c:v>
                </c:pt>
                <c:pt idx="58">
                  <c:v>-1.7953403859627404E-4</c:v>
                </c:pt>
                <c:pt idx="59">
                  <c:v>-6.5772011903328931E-3</c:v>
                </c:pt>
                <c:pt idx="60">
                  <c:v>-1.7745825153635653E-2</c:v>
                </c:pt>
                <c:pt idx="61">
                  <c:v>2.027379127407114E-2</c:v>
                </c:pt>
                <c:pt idx="62">
                  <c:v>-5.0163890668869504E-3</c:v>
                </c:pt>
                <c:pt idx="63">
                  <c:v>1.2234536161104259E-4</c:v>
                </c:pt>
                <c:pt idx="64">
                  <c:v>1.3196036793416299E-2</c:v>
                </c:pt>
                <c:pt idx="65">
                  <c:v>1.6374674111143683E-3</c:v>
                </c:pt>
                <c:pt idx="66">
                  <c:v>-2.8909818098435958E-3</c:v>
                </c:pt>
                <c:pt idx="67">
                  <c:v>9.3155348610824973E-3</c:v>
                </c:pt>
                <c:pt idx="68">
                  <c:v>-2.202766744047957E-3</c:v>
                </c:pt>
                <c:pt idx="69">
                  <c:v>-2.3291481953935378E-4</c:v>
                </c:pt>
                <c:pt idx="70">
                  <c:v>-2.7012056516386718E-3</c:v>
                </c:pt>
                <c:pt idx="71">
                  <c:v>7.2424302503768523E-3</c:v>
                </c:pt>
                <c:pt idx="72">
                  <c:v>9.9815629111874582E-3</c:v>
                </c:pt>
                <c:pt idx="73">
                  <c:v>2.0128786095748863E-2</c:v>
                </c:pt>
                <c:pt idx="74">
                  <c:v>-1.510741562909057E-2</c:v>
                </c:pt>
                <c:pt idx="75">
                  <c:v>1.0191509968591861E-2</c:v>
                </c:pt>
                <c:pt idx="76">
                  <c:v>1.6540299766116373E-2</c:v>
                </c:pt>
                <c:pt idx="77">
                  <c:v>1.5707524318784305E-3</c:v>
                </c:pt>
                <c:pt idx="78">
                  <c:v>-2.3495267083685323E-2</c:v>
                </c:pt>
                <c:pt idx="79">
                  <c:v>-1.0331247481272343E-2</c:v>
                </c:pt>
                <c:pt idx="80">
                  <c:v>-1.5028017015905615E-4</c:v>
                </c:pt>
                <c:pt idx="81">
                  <c:v>9.0631113841694866E-3</c:v>
                </c:pt>
                <c:pt idx="82">
                  <c:v>6.1870367495704404E-3</c:v>
                </c:pt>
                <c:pt idx="83">
                  <c:v>4.4975171536671965E-3</c:v>
                </c:pt>
                <c:pt idx="84">
                  <c:v>1.6436472450650719E-2</c:v>
                </c:pt>
                <c:pt idx="85">
                  <c:v>6.1132829445409431E-3</c:v>
                </c:pt>
                <c:pt idx="86">
                  <c:v>-1.4153222998065651E-3</c:v>
                </c:pt>
                <c:pt idx="87">
                  <c:v>-2.1492532886127846E-2</c:v>
                </c:pt>
                <c:pt idx="88">
                  <c:v>1.3880033791073831E-2</c:v>
                </c:pt>
                <c:pt idx="89">
                  <c:v>-7.2038041073249071E-3</c:v>
                </c:pt>
                <c:pt idx="90">
                  <c:v>1.1754688982717365E-2</c:v>
                </c:pt>
                <c:pt idx="91">
                  <c:v>-9.8563273316172317E-3</c:v>
                </c:pt>
                <c:pt idx="92">
                  <c:v>-2.1828207626603091E-2</c:v>
                </c:pt>
                <c:pt idx="93">
                  <c:v>8.8455554035944406E-3</c:v>
                </c:pt>
                <c:pt idx="94">
                  <c:v>-2.5485593648846172E-2</c:v>
                </c:pt>
                <c:pt idx="95">
                  <c:v>2.6162045197145822E-2</c:v>
                </c:pt>
                <c:pt idx="96">
                  <c:v>-1.6282593911788323E-3</c:v>
                </c:pt>
                <c:pt idx="97">
                  <c:v>-1.3535449016463863E-2</c:v>
                </c:pt>
                <c:pt idx="98">
                  <c:v>-1.5327485267163321E-2</c:v>
                </c:pt>
                <c:pt idx="99">
                  <c:v>-5.4231158166706539E-3</c:v>
                </c:pt>
                <c:pt idx="100">
                  <c:v>2.8590032753069039E-2</c:v>
                </c:pt>
                <c:pt idx="101">
                  <c:v>-9.5436796622468956E-3</c:v>
                </c:pt>
                <c:pt idx="102">
                  <c:v>2.1824275854855024E-2</c:v>
                </c:pt>
                <c:pt idx="103">
                  <c:v>-1.2222131811426507E-2</c:v>
                </c:pt>
                <c:pt idx="104">
                  <c:v>-6.6365870650465508E-3</c:v>
                </c:pt>
                <c:pt idx="105">
                  <c:v>1.4908255734690012E-2</c:v>
                </c:pt>
                <c:pt idx="106">
                  <c:v>2.4963522053745191E-2</c:v>
                </c:pt>
                <c:pt idx="107">
                  <c:v>-1.8310226834916676E-3</c:v>
                </c:pt>
                <c:pt idx="108">
                  <c:v>6.5386747245310683E-3</c:v>
                </c:pt>
                <c:pt idx="109">
                  <c:v>5.0446932062040428E-3</c:v>
                </c:pt>
                <c:pt idx="110">
                  <c:v>2.2992230022989002E-3</c:v>
                </c:pt>
                <c:pt idx="111">
                  <c:v>1.1655399566952163E-2</c:v>
                </c:pt>
                <c:pt idx="112">
                  <c:v>4.8746354686435289E-4</c:v>
                </c:pt>
                <c:pt idx="113">
                  <c:v>-1.1741381687752295E-2</c:v>
                </c:pt>
                <c:pt idx="114">
                  <c:v>-1.6473543897473908E-3</c:v>
                </c:pt>
                <c:pt idx="115">
                  <c:v>-1.1730669649359315E-2</c:v>
                </c:pt>
                <c:pt idx="116">
                  <c:v>-1.3842895989289117E-2</c:v>
                </c:pt>
                <c:pt idx="117">
                  <c:v>-8.298895001566331E-3</c:v>
                </c:pt>
                <c:pt idx="118">
                  <c:v>-7.6788821852191713E-4</c:v>
                </c:pt>
                <c:pt idx="119">
                  <c:v>-2.3494401762856887E-2</c:v>
                </c:pt>
                <c:pt idx="120">
                  <c:v>1.3336766869360694E-3</c:v>
                </c:pt>
                <c:pt idx="121">
                  <c:v>4.5449859538795323E-3</c:v>
                </c:pt>
                <c:pt idx="122">
                  <c:v>-9.7547462244811367E-3</c:v>
                </c:pt>
                <c:pt idx="123">
                  <c:v>-5.5774561211353602E-3</c:v>
                </c:pt>
                <c:pt idx="124">
                  <c:v>7.2081188553425601E-3</c:v>
                </c:pt>
                <c:pt idx="125">
                  <c:v>8.7807455546382585E-3</c:v>
                </c:pt>
                <c:pt idx="126">
                  <c:v>-3.9742726048943577E-3</c:v>
                </c:pt>
                <c:pt idx="127">
                  <c:v>9.5579953320461541E-3</c:v>
                </c:pt>
                <c:pt idx="128">
                  <c:v>4.2310500251758754E-3</c:v>
                </c:pt>
                <c:pt idx="129">
                  <c:v>-1.0222085700951844E-2</c:v>
                </c:pt>
                <c:pt idx="130">
                  <c:v>2.4586546664590703E-2</c:v>
                </c:pt>
                <c:pt idx="131">
                  <c:v>1.4611904616632643E-3</c:v>
                </c:pt>
                <c:pt idx="132">
                  <c:v>3.9902420840325359E-3</c:v>
                </c:pt>
                <c:pt idx="133">
                  <c:v>9.1368299033984801E-3</c:v>
                </c:pt>
                <c:pt idx="134">
                  <c:v>1.2757020702444777E-2</c:v>
                </c:pt>
                <c:pt idx="135">
                  <c:v>-5.9173236485049463E-3</c:v>
                </c:pt>
                <c:pt idx="136">
                  <c:v>-2.8723378160758761E-3</c:v>
                </c:pt>
                <c:pt idx="137">
                  <c:v>1.9196547594171331E-3</c:v>
                </c:pt>
                <c:pt idx="138">
                  <c:v>-9.744139469724078E-3</c:v>
                </c:pt>
                <c:pt idx="139">
                  <c:v>-1.2973711958670697E-2</c:v>
                </c:pt>
                <c:pt idx="140">
                  <c:v>8.5940313864512063E-3</c:v>
                </c:pt>
                <c:pt idx="141">
                  <c:v>-1.0539190734577986E-2</c:v>
                </c:pt>
                <c:pt idx="142">
                  <c:v>-1.4411589454317975E-2</c:v>
                </c:pt>
                <c:pt idx="143">
                  <c:v>1.3450501410817717E-2</c:v>
                </c:pt>
                <c:pt idx="144">
                  <c:v>-1.2185591279965213E-2</c:v>
                </c:pt>
                <c:pt idx="145">
                  <c:v>1.0880167486430503E-2</c:v>
                </c:pt>
                <c:pt idx="146">
                  <c:v>1.884238008528194E-2</c:v>
                </c:pt>
                <c:pt idx="147">
                  <c:v>-1.6635226939174519E-2</c:v>
                </c:pt>
                <c:pt idx="148">
                  <c:v>-8.2817502525910358E-3</c:v>
                </c:pt>
                <c:pt idx="149">
                  <c:v>-1.232296920043674E-3</c:v>
                </c:pt>
                <c:pt idx="150">
                  <c:v>4.5160928983078996E-4</c:v>
                </c:pt>
                <c:pt idx="151">
                  <c:v>2.6334193758299485E-3</c:v>
                </c:pt>
                <c:pt idx="152">
                  <c:v>1.6083673359010398E-2</c:v>
                </c:pt>
                <c:pt idx="153">
                  <c:v>1.778088501615005E-2</c:v>
                </c:pt>
                <c:pt idx="154">
                  <c:v>1.1362506614595924E-2</c:v>
                </c:pt>
                <c:pt idx="155">
                  <c:v>9.5560303937514135E-4</c:v>
                </c:pt>
                <c:pt idx="156">
                  <c:v>6.3107600820757614E-3</c:v>
                </c:pt>
                <c:pt idx="157">
                  <c:v>8.8066222382261472E-3</c:v>
                </c:pt>
                <c:pt idx="158">
                  <c:v>1.5027397911293372E-2</c:v>
                </c:pt>
                <c:pt idx="159">
                  <c:v>1.8238761189892649E-3</c:v>
                </c:pt>
                <c:pt idx="160">
                  <c:v>1.2305089520871837E-2</c:v>
                </c:pt>
                <c:pt idx="161">
                  <c:v>2.4221108388178259E-4</c:v>
                </c:pt>
                <c:pt idx="162">
                  <c:v>-5.5298336489796318E-3</c:v>
                </c:pt>
                <c:pt idx="163">
                  <c:v>-1.7298859004649669E-3</c:v>
                </c:pt>
                <c:pt idx="164">
                  <c:v>8.160983235831365E-3</c:v>
                </c:pt>
                <c:pt idx="165">
                  <c:v>-1.6116258904846914E-3</c:v>
                </c:pt>
                <c:pt idx="166">
                  <c:v>8.1696622140066122E-3</c:v>
                </c:pt>
                <c:pt idx="167">
                  <c:v>-1.2798549140323079E-2</c:v>
                </c:pt>
                <c:pt idx="168">
                  <c:v>-6.292057664375128E-3</c:v>
                </c:pt>
                <c:pt idx="169">
                  <c:v>-3.4056767102963459E-3</c:v>
                </c:pt>
                <c:pt idx="170">
                  <c:v>-3.4310946887294858E-4</c:v>
                </c:pt>
                <c:pt idx="171">
                  <c:v>-9.8553770981066879E-3</c:v>
                </c:pt>
                <c:pt idx="172">
                  <c:v>-1.1752024342701617E-2</c:v>
                </c:pt>
                <c:pt idx="173">
                  <c:v>-1.4930954863769941E-3</c:v>
                </c:pt>
                <c:pt idx="174">
                  <c:v>7.1861030908124679E-3</c:v>
                </c:pt>
                <c:pt idx="175">
                  <c:v>-1.2752416050064053E-2</c:v>
                </c:pt>
                <c:pt idx="176">
                  <c:v>2.6265394611682202E-2</c:v>
                </c:pt>
                <c:pt idx="177">
                  <c:v>2.3970368230814554E-3</c:v>
                </c:pt>
                <c:pt idx="178">
                  <c:v>2.5692906548109296E-3</c:v>
                </c:pt>
                <c:pt idx="179">
                  <c:v>2.4716776964122111E-2</c:v>
                </c:pt>
                <c:pt idx="180">
                  <c:v>4.4473867527663469E-3</c:v>
                </c:pt>
                <c:pt idx="181">
                  <c:v>2.9306518382370417E-3</c:v>
                </c:pt>
                <c:pt idx="182">
                  <c:v>1.4421929153262791E-2</c:v>
                </c:pt>
                <c:pt idx="183">
                  <c:v>9.4425476766597516E-3</c:v>
                </c:pt>
                <c:pt idx="184">
                  <c:v>-1.1233285525141801E-2</c:v>
                </c:pt>
                <c:pt idx="185">
                  <c:v>6.4655093565131327E-3</c:v>
                </c:pt>
                <c:pt idx="186">
                  <c:v>-8.5451882853100347E-3</c:v>
                </c:pt>
                <c:pt idx="187">
                  <c:v>8.7257017065047737E-3</c:v>
                </c:pt>
                <c:pt idx="188">
                  <c:v>1.1219390366759008E-3</c:v>
                </c:pt>
                <c:pt idx="189">
                  <c:v>-1.8226454830666539E-3</c:v>
                </c:pt>
                <c:pt idx="190">
                  <c:v>-4.3022322586316886E-3</c:v>
                </c:pt>
                <c:pt idx="191">
                  <c:v>-1.9654564862379376E-2</c:v>
                </c:pt>
                <c:pt idx="192">
                  <c:v>-9.1240781295947038E-3</c:v>
                </c:pt>
                <c:pt idx="193">
                  <c:v>1.2642004171139476E-3</c:v>
                </c:pt>
                <c:pt idx="194">
                  <c:v>7.8758050836711391E-3</c:v>
                </c:pt>
                <c:pt idx="195">
                  <c:v>2.0342421767974406E-2</c:v>
                </c:pt>
                <c:pt idx="196">
                  <c:v>3.3691952979197914E-4</c:v>
                </c:pt>
                <c:pt idx="197">
                  <c:v>1.0746502732588592E-2</c:v>
                </c:pt>
                <c:pt idx="198">
                  <c:v>6.8181406528786681E-3</c:v>
                </c:pt>
                <c:pt idx="199">
                  <c:v>-1.6974633639809111E-3</c:v>
                </c:pt>
                <c:pt idx="200">
                  <c:v>4.5140338067684027E-5</c:v>
                </c:pt>
                <c:pt idx="201">
                  <c:v>6.8636355576705554E-3</c:v>
                </c:pt>
                <c:pt idx="202">
                  <c:v>-6.465936998391264E-3</c:v>
                </c:pt>
                <c:pt idx="203">
                  <c:v>9.1431848897545187E-3</c:v>
                </c:pt>
                <c:pt idx="204">
                  <c:v>1.9264785814990137E-2</c:v>
                </c:pt>
                <c:pt idx="205">
                  <c:v>2.9379608286894676E-3</c:v>
                </c:pt>
                <c:pt idx="206">
                  <c:v>1.5188865375612481E-2</c:v>
                </c:pt>
                <c:pt idx="207">
                  <c:v>1.7016737728002829E-2</c:v>
                </c:pt>
                <c:pt idx="208">
                  <c:v>1.6824048409245451E-2</c:v>
                </c:pt>
                <c:pt idx="209">
                  <c:v>3.7986531541056578E-4</c:v>
                </c:pt>
                <c:pt idx="210">
                  <c:v>1.2229304920196915E-2</c:v>
                </c:pt>
                <c:pt idx="211">
                  <c:v>-3.1645277753459267E-3</c:v>
                </c:pt>
                <c:pt idx="212">
                  <c:v>-8.5423928310437436E-3</c:v>
                </c:pt>
                <c:pt idx="213">
                  <c:v>5.220684320094815E-3</c:v>
                </c:pt>
                <c:pt idx="214">
                  <c:v>4.9251363118754776E-2</c:v>
                </c:pt>
                <c:pt idx="215">
                  <c:v>3.6602148303983562E-3</c:v>
                </c:pt>
                <c:pt idx="216">
                  <c:v>9.0970241278827135E-3</c:v>
                </c:pt>
                <c:pt idx="217">
                  <c:v>-6.5476082393937096E-3</c:v>
                </c:pt>
                <c:pt idx="218">
                  <c:v>3.7260175312672228E-3</c:v>
                </c:pt>
                <c:pt idx="219">
                  <c:v>5.598122936968597E-3</c:v>
                </c:pt>
                <c:pt idx="220">
                  <c:v>-5.4342790013509612E-3</c:v>
                </c:pt>
                <c:pt idx="221">
                  <c:v>1.3267844628008341E-2</c:v>
                </c:pt>
                <c:pt idx="222">
                  <c:v>-2.4828147459141636E-3</c:v>
                </c:pt>
                <c:pt idx="223">
                  <c:v>-1.0791905219538656E-2</c:v>
                </c:pt>
                <c:pt idx="224">
                  <c:v>6.0775818910319135E-3</c:v>
                </c:pt>
                <c:pt idx="225">
                  <c:v>-1.9651054002685298E-2</c:v>
                </c:pt>
                <c:pt idx="226">
                  <c:v>-1.004563406750314E-2</c:v>
                </c:pt>
                <c:pt idx="227">
                  <c:v>6.1292133077984312E-2</c:v>
                </c:pt>
                <c:pt idx="228">
                  <c:v>1.1127288439485294E-3</c:v>
                </c:pt>
                <c:pt idx="229">
                  <c:v>-1.5598900686630834E-4</c:v>
                </c:pt>
                <c:pt idx="230">
                  <c:v>-2.8655003050654937E-3</c:v>
                </c:pt>
                <c:pt idx="231">
                  <c:v>-5.0546661067780718E-3</c:v>
                </c:pt>
                <c:pt idx="232">
                  <c:v>5.7017621896140458E-3</c:v>
                </c:pt>
                <c:pt idx="233">
                  <c:v>2.057698429110566E-2</c:v>
                </c:pt>
                <c:pt idx="234">
                  <c:v>4.8393741873187235E-3</c:v>
                </c:pt>
                <c:pt idx="235">
                  <c:v>-4.3002425103461084E-3</c:v>
                </c:pt>
                <c:pt idx="236">
                  <c:v>1.0376857510182358E-2</c:v>
                </c:pt>
                <c:pt idx="237">
                  <c:v>2.4958210915748458E-2</c:v>
                </c:pt>
                <c:pt idx="238">
                  <c:v>-2.3612216394041985E-2</c:v>
                </c:pt>
                <c:pt idx="239">
                  <c:v>-1.9713469509112014E-2</c:v>
                </c:pt>
                <c:pt idx="240">
                  <c:v>3.3767091818948325E-2</c:v>
                </c:pt>
                <c:pt idx="241">
                  <c:v>-7.835616290865266E-3</c:v>
                </c:pt>
                <c:pt idx="242">
                  <c:v>-7.4779862746769954E-3</c:v>
                </c:pt>
                <c:pt idx="243">
                  <c:v>-2.8090210317749387E-3</c:v>
                </c:pt>
                <c:pt idx="244">
                  <c:v>1.6678620041182146E-2</c:v>
                </c:pt>
                <c:pt idx="245">
                  <c:v>7.6368459648226139E-3</c:v>
                </c:pt>
                <c:pt idx="246">
                  <c:v>4.396324354370984E-3</c:v>
                </c:pt>
                <c:pt idx="247">
                  <c:v>1.5067204200460704E-2</c:v>
                </c:pt>
                <c:pt idx="248">
                  <c:v>-4.6018665317841823E-3</c:v>
                </c:pt>
                <c:pt idx="249">
                  <c:v>-1.2168511375752478E-2</c:v>
                </c:pt>
                <c:pt idx="250">
                  <c:v>-1.7997120819439272E-2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F1-469A-A818-DC2B96366971}"/>
            </c:ext>
          </c:extLst>
        </c:ser>
        <c:ser>
          <c:idx val="1"/>
          <c:order val="1"/>
          <c:tx>
            <c:v>VaR_Simulado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'Port Backtesting'!$AI$259:$AI$509</c:f>
              <c:numCache>
                <c:formatCode>0.00%</c:formatCode>
                <c:ptCount val="251"/>
                <c:pt idx="0">
                  <c:v>-4.7982941029041284E-2</c:v>
                </c:pt>
                <c:pt idx="1">
                  <c:v>-4.868784302887276E-2</c:v>
                </c:pt>
                <c:pt idx="2">
                  <c:v>-4.9287938766212291E-2</c:v>
                </c:pt>
                <c:pt idx="3">
                  <c:v>-4.9823534511095592E-2</c:v>
                </c:pt>
                <c:pt idx="4">
                  <c:v>-5.0066128767107324E-2</c:v>
                </c:pt>
                <c:pt idx="5">
                  <c:v>-5.0210247674676356E-2</c:v>
                </c:pt>
                <c:pt idx="6">
                  <c:v>-4.9694095741564401E-2</c:v>
                </c:pt>
                <c:pt idx="7">
                  <c:v>-4.9969421828624072E-2</c:v>
                </c:pt>
                <c:pt idx="8">
                  <c:v>-4.9646228321662447E-2</c:v>
                </c:pt>
                <c:pt idx="9">
                  <c:v>-4.8812638137434687E-2</c:v>
                </c:pt>
                <c:pt idx="10">
                  <c:v>-4.9777774416136303E-2</c:v>
                </c:pt>
                <c:pt idx="11">
                  <c:v>-4.9831553918684539E-2</c:v>
                </c:pt>
                <c:pt idx="12">
                  <c:v>-4.9705962506353937E-2</c:v>
                </c:pt>
                <c:pt idx="13">
                  <c:v>-4.9941812873218472E-2</c:v>
                </c:pt>
                <c:pt idx="14">
                  <c:v>-4.9632059213604793E-2</c:v>
                </c:pt>
                <c:pt idx="15">
                  <c:v>-4.8857656737093302E-2</c:v>
                </c:pt>
                <c:pt idx="16">
                  <c:v>-4.8639260577264205E-2</c:v>
                </c:pt>
                <c:pt idx="17">
                  <c:v>-4.8663225793837646E-2</c:v>
                </c:pt>
                <c:pt idx="18">
                  <c:v>-4.7774444076501624E-2</c:v>
                </c:pt>
                <c:pt idx="19">
                  <c:v>-4.8440319915718538E-2</c:v>
                </c:pt>
                <c:pt idx="20">
                  <c:v>-4.3282081109060143E-2</c:v>
                </c:pt>
                <c:pt idx="21">
                  <c:v>-4.3606755436576834E-2</c:v>
                </c:pt>
                <c:pt idx="22">
                  <c:v>-4.3450198510010626E-2</c:v>
                </c:pt>
                <c:pt idx="23">
                  <c:v>-4.2959620876420114E-2</c:v>
                </c:pt>
                <c:pt idx="24">
                  <c:v>-4.2465842437316194E-2</c:v>
                </c:pt>
                <c:pt idx="25">
                  <c:v>-4.2563059681340457E-2</c:v>
                </c:pt>
                <c:pt idx="26">
                  <c:v>-4.2919024760695632E-2</c:v>
                </c:pt>
                <c:pt idx="27">
                  <c:v>-4.2628059102291421E-2</c:v>
                </c:pt>
                <c:pt idx="28">
                  <c:v>-4.2217873975866786E-2</c:v>
                </c:pt>
                <c:pt idx="29">
                  <c:v>-4.2617467037369287E-2</c:v>
                </c:pt>
                <c:pt idx="30">
                  <c:v>-4.225878315512778E-2</c:v>
                </c:pt>
                <c:pt idx="31">
                  <c:v>-4.2657292534488925E-2</c:v>
                </c:pt>
                <c:pt idx="32">
                  <c:v>-4.2840685145535823E-2</c:v>
                </c:pt>
                <c:pt idx="33">
                  <c:v>-4.3885455125253783E-2</c:v>
                </c:pt>
                <c:pt idx="34">
                  <c:v>-4.5472824989229034E-2</c:v>
                </c:pt>
                <c:pt idx="35">
                  <c:v>-4.5238693976874744E-2</c:v>
                </c:pt>
                <c:pt idx="36">
                  <c:v>-4.5689284059122391E-2</c:v>
                </c:pt>
                <c:pt idx="37">
                  <c:v>-4.5329329697206953E-2</c:v>
                </c:pt>
                <c:pt idx="38">
                  <c:v>-4.5292218961843655E-2</c:v>
                </c:pt>
                <c:pt idx="39">
                  <c:v>-5.7910758071798976E-2</c:v>
                </c:pt>
                <c:pt idx="40">
                  <c:v>-5.893114350212874E-2</c:v>
                </c:pt>
                <c:pt idx="41">
                  <c:v>-5.8793557430285373E-2</c:v>
                </c:pt>
                <c:pt idx="42">
                  <c:v>-6.0322835270703486E-2</c:v>
                </c:pt>
                <c:pt idx="43">
                  <c:v>-5.8476599162768338E-2</c:v>
                </c:pt>
                <c:pt idx="44">
                  <c:v>-6.0571998961482083E-2</c:v>
                </c:pt>
                <c:pt idx="45">
                  <c:v>-6.0073307754990812E-2</c:v>
                </c:pt>
                <c:pt idx="46">
                  <c:v>-5.9412831739857848E-2</c:v>
                </c:pt>
                <c:pt idx="47">
                  <c:v>-5.8514105462380658E-2</c:v>
                </c:pt>
                <c:pt idx="48">
                  <c:v>-5.6632842497975622E-2</c:v>
                </c:pt>
                <c:pt idx="49">
                  <c:v>-5.7821845154871848E-2</c:v>
                </c:pt>
                <c:pt idx="50">
                  <c:v>-5.7834051828158178E-2</c:v>
                </c:pt>
                <c:pt idx="51">
                  <c:v>-5.9071467211458763E-2</c:v>
                </c:pt>
                <c:pt idx="52">
                  <c:v>-6.027528092730771E-2</c:v>
                </c:pt>
                <c:pt idx="53">
                  <c:v>-6.2174593099840268E-2</c:v>
                </c:pt>
                <c:pt idx="54">
                  <c:v>-6.2172654752589956E-2</c:v>
                </c:pt>
                <c:pt idx="55">
                  <c:v>-6.2061134778081416E-2</c:v>
                </c:pt>
                <c:pt idx="56">
                  <c:v>-6.2049089379271012E-2</c:v>
                </c:pt>
                <c:pt idx="57">
                  <c:v>-6.4053160216517621E-2</c:v>
                </c:pt>
                <c:pt idx="58">
                  <c:v>-6.27504002661564E-2</c:v>
                </c:pt>
                <c:pt idx="59">
                  <c:v>-6.3277028511900438E-2</c:v>
                </c:pt>
                <c:pt idx="60">
                  <c:v>-6.2854781994916356E-2</c:v>
                </c:pt>
                <c:pt idx="61">
                  <c:v>-6.0312378274638395E-2</c:v>
                </c:pt>
                <c:pt idx="62">
                  <c:v>-6.1963947259255386E-2</c:v>
                </c:pt>
                <c:pt idx="63">
                  <c:v>-6.1177671072570508E-2</c:v>
                </c:pt>
                <c:pt idx="64">
                  <c:v>-6.079417690871277E-2</c:v>
                </c:pt>
                <c:pt idx="65">
                  <c:v>-6.2736408515056255E-2</c:v>
                </c:pt>
                <c:pt idx="66">
                  <c:v>-6.2389249889128279E-2</c:v>
                </c:pt>
                <c:pt idx="67">
                  <c:v>-6.2485102826111784E-2</c:v>
                </c:pt>
                <c:pt idx="68">
                  <c:v>-6.284873024449264E-2</c:v>
                </c:pt>
                <c:pt idx="69">
                  <c:v>-6.3370124631370456E-2</c:v>
                </c:pt>
                <c:pt idx="70">
                  <c:v>-6.3119293708930588E-2</c:v>
                </c:pt>
                <c:pt idx="71">
                  <c:v>-6.2708823050181176E-2</c:v>
                </c:pt>
                <c:pt idx="72">
                  <c:v>-6.3208969600623041E-2</c:v>
                </c:pt>
                <c:pt idx="73">
                  <c:v>-6.4973805317436684E-2</c:v>
                </c:pt>
                <c:pt idx="74">
                  <c:v>-6.70199391128498E-2</c:v>
                </c:pt>
                <c:pt idx="75">
                  <c:v>-6.5804060462027344E-2</c:v>
                </c:pt>
                <c:pt idx="76">
                  <c:v>-6.6858616860410447E-2</c:v>
                </c:pt>
                <c:pt idx="77">
                  <c:v>-6.8037911325046621E-2</c:v>
                </c:pt>
                <c:pt idx="78">
                  <c:v>-6.7845885396516828E-2</c:v>
                </c:pt>
                <c:pt idx="79">
                  <c:v>-6.5914810924020462E-2</c:v>
                </c:pt>
                <c:pt idx="80">
                  <c:v>-6.4452312610657064E-2</c:v>
                </c:pt>
                <c:pt idx="81">
                  <c:v>-6.3817695690633183E-2</c:v>
                </c:pt>
                <c:pt idx="82">
                  <c:v>-6.5496564348532932E-2</c:v>
                </c:pt>
                <c:pt idx="83">
                  <c:v>-6.5176505608851132E-2</c:v>
                </c:pt>
                <c:pt idx="84">
                  <c:v>-6.6826766163199505E-2</c:v>
                </c:pt>
                <c:pt idx="85">
                  <c:v>-6.7913378636296665E-2</c:v>
                </c:pt>
                <c:pt idx="86">
                  <c:v>-6.753948456598631E-2</c:v>
                </c:pt>
                <c:pt idx="87">
                  <c:v>-6.8343487559552621E-2</c:v>
                </c:pt>
                <c:pt idx="88">
                  <c:v>-6.6178704363310706E-2</c:v>
                </c:pt>
                <c:pt idx="89">
                  <c:v>-6.7612565372436956E-2</c:v>
                </c:pt>
                <c:pt idx="90">
                  <c:v>-6.6234887647850099E-2</c:v>
                </c:pt>
                <c:pt idx="91">
                  <c:v>-6.7380697468752984E-2</c:v>
                </c:pt>
                <c:pt idx="92">
                  <c:v>-6.6682541721518732E-2</c:v>
                </c:pt>
                <c:pt idx="93">
                  <c:v>-6.3775782392065383E-2</c:v>
                </c:pt>
                <c:pt idx="94">
                  <c:v>-6.386355407588841E-2</c:v>
                </c:pt>
                <c:pt idx="95">
                  <c:v>-6.160087340324736E-2</c:v>
                </c:pt>
                <c:pt idx="96">
                  <c:v>-6.4939871974065949E-2</c:v>
                </c:pt>
                <c:pt idx="97">
                  <c:v>-6.5145802459379176E-2</c:v>
                </c:pt>
                <c:pt idx="98">
                  <c:v>-6.4071882817013218E-2</c:v>
                </c:pt>
                <c:pt idx="99">
                  <c:v>-6.3016764511561421E-2</c:v>
                </c:pt>
                <c:pt idx="100">
                  <c:v>-6.2627927996836905E-2</c:v>
                </c:pt>
                <c:pt idx="101">
                  <c:v>-6.6569711683475266E-2</c:v>
                </c:pt>
                <c:pt idx="102">
                  <c:v>-6.4694734189235395E-2</c:v>
                </c:pt>
                <c:pt idx="103">
                  <c:v>-6.6124044261646336E-2</c:v>
                </c:pt>
                <c:pt idx="104">
                  <c:v>-6.5560905914436987E-2</c:v>
                </c:pt>
                <c:pt idx="105">
                  <c:v>-6.4079405423819014E-2</c:v>
                </c:pt>
                <c:pt idx="106">
                  <c:v>-6.5411239434466334E-2</c:v>
                </c:pt>
                <c:pt idx="107">
                  <c:v>-6.7925407249927586E-2</c:v>
                </c:pt>
                <c:pt idx="108">
                  <c:v>-6.7918767832390925E-2</c:v>
                </c:pt>
                <c:pt idx="109">
                  <c:v>-6.9149915924031136E-2</c:v>
                </c:pt>
                <c:pt idx="110">
                  <c:v>-6.8894450932867279E-2</c:v>
                </c:pt>
                <c:pt idx="111">
                  <c:v>-6.9294659969100669E-2</c:v>
                </c:pt>
                <c:pt idx="112">
                  <c:v>-7.0704121166910952E-2</c:v>
                </c:pt>
                <c:pt idx="113">
                  <c:v>-6.9666948449990759E-2</c:v>
                </c:pt>
                <c:pt idx="114">
                  <c:v>-6.8946480457491729E-2</c:v>
                </c:pt>
                <c:pt idx="115">
                  <c:v>-6.823165462595461E-2</c:v>
                </c:pt>
                <c:pt idx="116">
                  <c:v>-6.7494447507721295E-2</c:v>
                </c:pt>
                <c:pt idx="117">
                  <c:v>-6.6403951107458142E-2</c:v>
                </c:pt>
                <c:pt idx="118">
                  <c:v>-6.7076909213572233E-2</c:v>
                </c:pt>
                <c:pt idx="119">
                  <c:v>-6.7588788320006213E-2</c:v>
                </c:pt>
                <c:pt idx="120">
                  <c:v>-6.4911906586536908E-2</c:v>
                </c:pt>
                <c:pt idx="121">
                  <c:v>-6.5444522139329914E-2</c:v>
                </c:pt>
                <c:pt idx="122">
                  <c:v>-6.4971994065322267E-2</c:v>
                </c:pt>
                <c:pt idx="123">
                  <c:v>-6.3274664424395749E-2</c:v>
                </c:pt>
                <c:pt idx="124">
                  <c:v>-6.2276661071718448E-2</c:v>
                </c:pt>
                <c:pt idx="125">
                  <c:v>-6.2958313426762072E-2</c:v>
                </c:pt>
                <c:pt idx="126">
                  <c:v>-6.4516394596265569E-2</c:v>
                </c:pt>
                <c:pt idx="127">
                  <c:v>-6.4562950289814472E-2</c:v>
                </c:pt>
                <c:pt idx="128">
                  <c:v>-6.551127134769949E-2</c:v>
                </c:pt>
                <c:pt idx="129">
                  <c:v>-6.6169363453664781E-2</c:v>
                </c:pt>
                <c:pt idx="130">
                  <c:v>-6.5700573419662761E-2</c:v>
                </c:pt>
                <c:pt idx="131">
                  <c:v>-6.8645404638890475E-2</c:v>
                </c:pt>
                <c:pt idx="132">
                  <c:v>-6.8526175671138514E-2</c:v>
                </c:pt>
                <c:pt idx="133">
                  <c:v>-6.8992342485841157E-2</c:v>
                </c:pt>
                <c:pt idx="134">
                  <c:v>-7.0846799121235537E-2</c:v>
                </c:pt>
                <c:pt idx="135">
                  <c:v>-7.2604716370185035E-2</c:v>
                </c:pt>
                <c:pt idx="136">
                  <c:v>-7.2667272229549135E-2</c:v>
                </c:pt>
                <c:pt idx="137">
                  <c:v>-7.2278392008647996E-2</c:v>
                </c:pt>
                <c:pt idx="138">
                  <c:v>-7.2865685377116837E-2</c:v>
                </c:pt>
                <c:pt idx="139">
                  <c:v>-7.2905894891658302E-2</c:v>
                </c:pt>
                <c:pt idx="140">
                  <c:v>-7.1338826537651501E-2</c:v>
                </c:pt>
                <c:pt idx="141">
                  <c:v>-7.1739708652033107E-2</c:v>
                </c:pt>
                <c:pt idx="142">
                  <c:v>-7.1106112857323281E-2</c:v>
                </c:pt>
                <c:pt idx="143">
                  <c:v>-6.9656741179740952E-2</c:v>
                </c:pt>
                <c:pt idx="144">
                  <c:v>-6.9565028077672161E-2</c:v>
                </c:pt>
                <c:pt idx="145">
                  <c:v>-6.8113152434270866E-2</c:v>
                </c:pt>
                <c:pt idx="146">
                  <c:v>-6.9849489984997765E-2</c:v>
                </c:pt>
                <c:pt idx="147">
                  <c:v>-7.0785971328169078E-2</c:v>
                </c:pt>
                <c:pt idx="148">
                  <c:v>-6.7887464010798579E-2</c:v>
                </c:pt>
                <c:pt idx="149">
                  <c:v>-6.4489111518782352E-2</c:v>
                </c:pt>
                <c:pt idx="150">
                  <c:v>-6.5263438287032502E-2</c:v>
                </c:pt>
                <c:pt idx="151">
                  <c:v>-6.633207239600783E-2</c:v>
                </c:pt>
                <c:pt idx="152">
                  <c:v>-6.5792410219968081E-2</c:v>
                </c:pt>
                <c:pt idx="153">
                  <c:v>-6.7208752565320842E-2</c:v>
                </c:pt>
                <c:pt idx="154">
                  <c:v>-6.8689477585663239E-2</c:v>
                </c:pt>
                <c:pt idx="155">
                  <c:v>-6.9945715453933993E-2</c:v>
                </c:pt>
                <c:pt idx="156">
                  <c:v>-7.0166315775726268E-2</c:v>
                </c:pt>
                <c:pt idx="157">
                  <c:v>-7.1163085540195514E-2</c:v>
                </c:pt>
                <c:pt idx="158">
                  <c:v>-5.4920486293551334E-2</c:v>
                </c:pt>
                <c:pt idx="159">
                  <c:v>-5.5662368331475809E-2</c:v>
                </c:pt>
                <c:pt idx="160">
                  <c:v>-5.5713735924603505E-2</c:v>
                </c:pt>
                <c:pt idx="161">
                  <c:v>-5.604376643290003E-2</c:v>
                </c:pt>
                <c:pt idx="162">
                  <c:v>-5.5798178209693461E-2</c:v>
                </c:pt>
                <c:pt idx="163">
                  <c:v>-5.5577358546558785E-2</c:v>
                </c:pt>
                <c:pt idx="164">
                  <c:v>-5.5496974264820247E-2</c:v>
                </c:pt>
                <c:pt idx="165">
                  <c:v>-5.5944961321586932E-2</c:v>
                </c:pt>
                <c:pt idx="166">
                  <c:v>-5.6035915401859329E-2</c:v>
                </c:pt>
                <c:pt idx="167">
                  <c:v>-5.623765156253898E-2</c:v>
                </c:pt>
                <c:pt idx="168">
                  <c:v>-5.544997661304743E-2</c:v>
                </c:pt>
                <c:pt idx="169">
                  <c:v>-5.532161721496022E-2</c:v>
                </c:pt>
                <c:pt idx="170">
                  <c:v>-5.540237795125607E-2</c:v>
                </c:pt>
                <c:pt idx="171">
                  <c:v>-4.5986008345339557E-2</c:v>
                </c:pt>
                <c:pt idx="172">
                  <c:v>-4.5465670180352719E-2</c:v>
                </c:pt>
                <c:pt idx="173">
                  <c:v>-4.477715556132255E-2</c:v>
                </c:pt>
                <c:pt idx="174">
                  <c:v>-4.4625019234734671E-2</c:v>
                </c:pt>
                <c:pt idx="175">
                  <c:v>-4.4914246400079315E-2</c:v>
                </c:pt>
                <c:pt idx="176">
                  <c:v>-4.4141638246980655E-2</c:v>
                </c:pt>
                <c:pt idx="177">
                  <c:v>-4.5381737772323086E-2</c:v>
                </c:pt>
                <c:pt idx="178">
                  <c:v>-4.5484369054612749E-2</c:v>
                </c:pt>
                <c:pt idx="179">
                  <c:v>-4.5685760367046267E-2</c:v>
                </c:pt>
                <c:pt idx="180">
                  <c:v>-4.6893428699075722E-2</c:v>
                </c:pt>
                <c:pt idx="181">
                  <c:v>-4.6803229827740829E-2</c:v>
                </c:pt>
                <c:pt idx="182">
                  <c:v>-4.705939266742503E-2</c:v>
                </c:pt>
                <c:pt idx="183">
                  <c:v>-4.7893036229828545E-2</c:v>
                </c:pt>
                <c:pt idx="184">
                  <c:v>-4.8249018722795044E-2</c:v>
                </c:pt>
                <c:pt idx="185">
                  <c:v>-4.7639507878557114E-2</c:v>
                </c:pt>
                <c:pt idx="186">
                  <c:v>-4.7943140748390747E-2</c:v>
                </c:pt>
                <c:pt idx="187">
                  <c:v>-4.747649786675287E-2</c:v>
                </c:pt>
                <c:pt idx="188">
                  <c:v>-4.7923088650413947E-2</c:v>
                </c:pt>
                <c:pt idx="189">
                  <c:v>-4.7919854911941173E-2</c:v>
                </c:pt>
                <c:pt idx="190">
                  <c:v>-4.7859274685708129E-2</c:v>
                </c:pt>
                <c:pt idx="191">
                  <c:v>-4.766294824334355E-2</c:v>
                </c:pt>
                <c:pt idx="192">
                  <c:v>-4.6532581954368116E-2</c:v>
                </c:pt>
                <c:pt idx="193">
                  <c:v>-4.6244944951012286E-2</c:v>
                </c:pt>
                <c:pt idx="194">
                  <c:v>-4.640530195064315E-2</c:v>
                </c:pt>
                <c:pt idx="195">
                  <c:v>-4.3171947620486401E-2</c:v>
                </c:pt>
                <c:pt idx="196">
                  <c:v>-4.4855312427015993E-2</c:v>
                </c:pt>
                <c:pt idx="197">
                  <c:v>-4.5452690899630277E-2</c:v>
                </c:pt>
                <c:pt idx="198">
                  <c:v>-4.6077593495153377E-2</c:v>
                </c:pt>
                <c:pt idx="199">
                  <c:v>-4.6543563291734806E-2</c:v>
                </c:pt>
                <c:pt idx="200">
                  <c:v>-4.6445758581806509E-2</c:v>
                </c:pt>
                <c:pt idx="201">
                  <c:v>-4.6483257093124175E-2</c:v>
                </c:pt>
                <c:pt idx="202">
                  <c:v>-4.7609753639947142E-2</c:v>
                </c:pt>
                <c:pt idx="203">
                  <c:v>-4.7401550569015002E-2</c:v>
                </c:pt>
                <c:pt idx="204">
                  <c:v>-4.8079457127120605E-2</c:v>
                </c:pt>
                <c:pt idx="205">
                  <c:v>-4.9049092911513124E-2</c:v>
                </c:pt>
                <c:pt idx="206">
                  <c:v>-4.945729106924928E-2</c:v>
                </c:pt>
                <c:pt idx="207">
                  <c:v>-5.0076662395831473E-2</c:v>
                </c:pt>
                <c:pt idx="208">
                  <c:v>-4.9754620794550425E-2</c:v>
                </c:pt>
                <c:pt idx="209">
                  <c:v>-5.0331356673784904E-2</c:v>
                </c:pt>
                <c:pt idx="210">
                  <c:v>-5.0160103059985583E-2</c:v>
                </c:pt>
                <c:pt idx="211">
                  <c:v>-5.1240029022716356E-2</c:v>
                </c:pt>
                <c:pt idx="212">
                  <c:v>-5.090068039270057E-2</c:v>
                </c:pt>
                <c:pt idx="213">
                  <c:v>-5.0346411208810032E-2</c:v>
                </c:pt>
                <c:pt idx="214">
                  <c:v>-5.0853584363625838E-2</c:v>
                </c:pt>
                <c:pt idx="215">
                  <c:v>-7.1754356586920851E-2</c:v>
                </c:pt>
                <c:pt idx="216">
                  <c:v>-5.3842973653767862E-2</c:v>
                </c:pt>
                <c:pt idx="217">
                  <c:v>-5.5047142555965441E-2</c:v>
                </c:pt>
                <c:pt idx="218">
                  <c:v>-5.5210616334042673E-2</c:v>
                </c:pt>
                <c:pt idx="219">
                  <c:v>-5.6708425419041378E-2</c:v>
                </c:pt>
                <c:pt idx="220">
                  <c:v>-5.660151145600241E-2</c:v>
                </c:pt>
                <c:pt idx="221">
                  <c:v>-5.6839519009606182E-2</c:v>
                </c:pt>
                <c:pt idx="222">
                  <c:v>-5.8106170296365417E-2</c:v>
                </c:pt>
                <c:pt idx="223">
                  <c:v>-5.749022784044712E-2</c:v>
                </c:pt>
                <c:pt idx="224">
                  <c:v>-5.7309772820754584E-2</c:v>
                </c:pt>
                <c:pt idx="225">
                  <c:v>-5.7193441684633431E-2</c:v>
                </c:pt>
                <c:pt idx="226">
                  <c:v>-5.5028187371579933E-2</c:v>
                </c:pt>
                <c:pt idx="227">
                  <c:v>-5.3910379650615625E-2</c:v>
                </c:pt>
                <c:pt idx="228">
                  <c:v>-7.7377994464217614E-2</c:v>
                </c:pt>
                <c:pt idx="229">
                  <c:v>-7.7261725276858761E-2</c:v>
                </c:pt>
                <c:pt idx="230">
                  <c:v>-7.719790002439085E-2</c:v>
                </c:pt>
                <c:pt idx="231">
                  <c:v>-7.7539819298980309E-2</c:v>
                </c:pt>
                <c:pt idx="232">
                  <c:v>-7.7030645544632972E-2</c:v>
                </c:pt>
                <c:pt idx="233">
                  <c:v>-7.7959281270205114E-2</c:v>
                </c:pt>
                <c:pt idx="234">
                  <c:v>-8.0170874567575767E-2</c:v>
                </c:pt>
                <c:pt idx="235">
                  <c:v>-8.0654069615690327E-2</c:v>
                </c:pt>
                <c:pt idx="236">
                  <c:v>-7.988335640636518E-2</c:v>
                </c:pt>
                <c:pt idx="237">
                  <c:v>-8.0951603253945126E-2</c:v>
                </c:pt>
                <c:pt idx="238">
                  <c:v>-8.3794023560394629E-2</c:v>
                </c:pt>
                <c:pt idx="239">
                  <c:v>-8.1104195823679295E-2</c:v>
                </c:pt>
                <c:pt idx="240">
                  <c:v>-7.8562033000625184E-2</c:v>
                </c:pt>
                <c:pt idx="241">
                  <c:v>-8.2210304900414158E-2</c:v>
                </c:pt>
                <c:pt idx="242">
                  <c:v>-8.0855247979265354E-2</c:v>
                </c:pt>
                <c:pt idx="243">
                  <c:v>-7.9853784365225153E-2</c:v>
                </c:pt>
                <c:pt idx="244">
                  <c:v>-7.9105096806880257E-2</c:v>
                </c:pt>
                <c:pt idx="245">
                  <c:v>-8.1378395852864202E-2</c:v>
                </c:pt>
                <c:pt idx="246">
                  <c:v>-8.192849665325691E-2</c:v>
                </c:pt>
                <c:pt idx="247">
                  <c:v>-8.2655067077005318E-2</c:v>
                </c:pt>
                <c:pt idx="248">
                  <c:v>-8.4067290071874579E-2</c:v>
                </c:pt>
                <c:pt idx="249">
                  <c:v>-8.3410011507593959E-2</c:v>
                </c:pt>
                <c:pt idx="250">
                  <c:v>-8.1862779587958692E-2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CF1-469A-A818-DC2B963669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00552816"/>
        <c:axId val="900560976"/>
      </c:lineChart>
      <c:catAx>
        <c:axId val="90055281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00560976"/>
        <c:crosses val="autoZero"/>
        <c:auto val="1"/>
        <c:lblAlgn val="ctr"/>
        <c:lblOffset val="100"/>
        <c:noMultiLvlLbl val="0"/>
      </c:catAx>
      <c:valAx>
        <c:axId val="900560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00552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720480</xdr:colOff>
      <xdr:row>259</xdr:row>
      <xdr:rowOff>146539</xdr:rowOff>
    </xdr:from>
    <xdr:to>
      <xdr:col>9</xdr:col>
      <xdr:colOff>183173</xdr:colOff>
      <xdr:row>262</xdr:row>
      <xdr:rowOff>122116</xdr:rowOff>
    </xdr:to>
    <xdr:sp macro="" textlink="">
      <xdr:nvSpPr>
        <xdr:cNvPr id="2" name="Flecha: hacia abaj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9902580" y="49486039"/>
          <a:ext cx="338993" cy="547077"/>
        </a:xfrm>
        <a:prstGeom prst="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9</xdr:col>
      <xdr:colOff>805961</xdr:colOff>
      <xdr:row>260</xdr:row>
      <xdr:rowOff>36633</xdr:rowOff>
    </xdr:from>
    <xdr:to>
      <xdr:col>17</xdr:col>
      <xdr:colOff>720480</xdr:colOff>
      <xdr:row>261</xdr:row>
      <xdr:rowOff>134325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10864361" y="49566633"/>
          <a:ext cx="6924919" cy="288192"/>
        </a:xfrm>
        <a:prstGeom prst="rect">
          <a:avLst/>
        </a:prstGeom>
        <a:solidFill>
          <a:schemeClr val="lt1"/>
        </a:solidFill>
        <a:ln w="9525" cmpd="sng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400"/>
            <a:t>Podemos ver como los promedio positivos y negativois por activos se contrarestan entre si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952499</xdr:colOff>
      <xdr:row>5</xdr:row>
      <xdr:rowOff>175174</xdr:rowOff>
    </xdr:from>
    <xdr:to>
      <xdr:col>15</xdr:col>
      <xdr:colOff>194129</xdr:colOff>
      <xdr:row>10</xdr:row>
      <xdr:rowOff>21898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10816896" y="1160519"/>
          <a:ext cx="4792405" cy="974396"/>
        </a:xfrm>
        <a:prstGeom prst="rect">
          <a:avLst/>
        </a:prstGeom>
        <a:solidFill>
          <a:schemeClr val="lt1"/>
        </a:solidFill>
        <a:ln w="9525" cmpd="sng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400"/>
            <a:t>Rescordemos que</a:t>
          </a:r>
          <a:r>
            <a:rPr lang="es-MX" sz="1400" baseline="0"/>
            <a:t> el </a:t>
          </a:r>
          <a:r>
            <a:rPr lang="es-MX" sz="1400" b="1" baseline="0"/>
            <a:t>VaR</a:t>
          </a:r>
          <a:r>
            <a:rPr lang="es-MX" sz="1400" baseline="0"/>
            <a:t> consisten en una dato que nos indica la perdida maxima que puede tener un activo o una portafolio </a:t>
          </a:r>
          <a:r>
            <a:rPr lang="es-MX" sz="1400" b="1" i="1" baseline="0"/>
            <a:t>(este ultimo usando la volatibilidad del Portafolio)</a:t>
          </a:r>
          <a:endParaRPr lang="es-MX" sz="1400" b="1" i="1"/>
        </a:p>
      </xdr:txBody>
    </xdr:sp>
    <xdr:clientData/>
  </xdr:twoCellAnchor>
  <xdr:twoCellAnchor>
    <xdr:from>
      <xdr:col>9</xdr:col>
      <xdr:colOff>328448</xdr:colOff>
      <xdr:row>11</xdr:row>
      <xdr:rowOff>43793</xdr:rowOff>
    </xdr:from>
    <xdr:to>
      <xdr:col>12</xdr:col>
      <xdr:colOff>381389</xdr:colOff>
      <xdr:row>14</xdr:row>
      <xdr:rowOff>86244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10192845" y="2342931"/>
          <a:ext cx="2976130" cy="600813"/>
        </a:xfrm>
        <a:prstGeom prst="rect">
          <a:avLst/>
        </a:prstGeom>
        <a:solidFill>
          <a:schemeClr val="lt1"/>
        </a:solidFill>
        <a:ln w="9525" cmpd="sng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400" b="0" i="0"/>
            <a:t>Este</a:t>
          </a:r>
          <a:r>
            <a:rPr lang="es-MX" sz="1400" b="0" i="0" baseline="0"/>
            <a:t> es le VaR diario de cada accion de este portafolio</a:t>
          </a:r>
          <a:endParaRPr lang="es-MX" sz="1400" b="0" i="0"/>
        </a:p>
      </xdr:txBody>
    </xdr:sp>
    <xdr:clientData/>
  </xdr:twoCellAnchor>
  <xdr:twoCellAnchor>
    <xdr:from>
      <xdr:col>5</xdr:col>
      <xdr:colOff>130931</xdr:colOff>
      <xdr:row>17</xdr:row>
      <xdr:rowOff>149076</xdr:rowOff>
    </xdr:from>
    <xdr:to>
      <xdr:col>7</xdr:col>
      <xdr:colOff>769699</xdr:colOff>
      <xdr:row>19</xdr:row>
      <xdr:rowOff>185076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5624116" y="3698117"/>
          <a:ext cx="2817775" cy="427438"/>
        </a:xfrm>
        <a:prstGeom prst="rect">
          <a:avLst/>
        </a:prstGeom>
        <a:solidFill>
          <a:schemeClr val="lt1"/>
        </a:solidFill>
        <a:ln w="9525" cmpd="sng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400" b="1" i="0"/>
            <a:t>El</a:t>
          </a:r>
          <a:r>
            <a:rPr lang="es-MX" sz="1400" b="1" i="0" baseline="0"/>
            <a:t> VaR de una Portafolio de activos</a:t>
          </a:r>
          <a:endParaRPr lang="es-MX" sz="1400" b="1" i="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11</xdr:row>
          <xdr:rowOff>9525</xdr:rowOff>
        </xdr:from>
        <xdr:to>
          <xdr:col>7</xdr:col>
          <xdr:colOff>219075</xdr:colOff>
          <xdr:row>12</xdr:row>
          <xdr:rowOff>219075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Ejecutar Simulacion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0</xdr:rowOff>
    </xdr:from>
    <xdr:to>
      <xdr:col>8</xdr:col>
      <xdr:colOff>700349</xdr:colOff>
      <xdr:row>1</xdr:row>
      <xdr:rowOff>111835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2012022" y="0"/>
          <a:ext cx="4563861" cy="304475"/>
        </a:xfrm>
        <a:prstGeom prst="rect">
          <a:avLst/>
        </a:prstGeom>
        <a:ln w="28575"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100">
              <a:latin typeface="Abadi" panose="020B0604020104020204" pitchFamily="34" charset="0"/>
            </a:rPr>
            <a:t>Todo</a:t>
          </a:r>
          <a:r>
            <a:rPr lang="es-MX" sz="1100" baseline="0">
              <a:latin typeface="Abadi" panose="020B0604020104020204" pitchFamily="34" charset="0"/>
            </a:rPr>
            <a:t> los activos estan en moneda local (en este caso en pesos)</a:t>
          </a:r>
          <a:endParaRPr lang="es-MX" sz="1100">
            <a:latin typeface="Abadi" panose="020B0604020104020204" pitchFamily="34" charset="0"/>
          </a:endParaRPr>
        </a:p>
      </xdr:txBody>
    </xdr:sp>
    <xdr:clientData/>
  </xdr:twoCellAnchor>
  <xdr:twoCellAnchor>
    <xdr:from>
      <xdr:col>17</xdr:col>
      <xdr:colOff>246152</xdr:colOff>
      <xdr:row>249</xdr:row>
      <xdr:rowOff>0</xdr:rowOff>
    </xdr:from>
    <xdr:to>
      <xdr:col>23</xdr:col>
      <xdr:colOff>238014</xdr:colOff>
      <xdr:row>254</xdr:row>
      <xdr:rowOff>155469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12960422" y="47967472"/>
          <a:ext cx="4551019" cy="1118671"/>
        </a:xfrm>
        <a:prstGeom prst="rect">
          <a:avLst/>
        </a:prstGeom>
        <a:ln w="28575"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100">
              <a:latin typeface="Abadi" panose="020B0604020104020204" pitchFamily="34" charset="0"/>
            </a:rPr>
            <a:t>Veamos</a:t>
          </a:r>
          <a:r>
            <a:rPr lang="es-MX" sz="1100" baseline="0">
              <a:latin typeface="Abadi" panose="020B0604020104020204" pitchFamily="34" charset="0"/>
            </a:rPr>
            <a:t> algunos detalles de este analisis de Portafolio:</a:t>
          </a:r>
        </a:p>
        <a:p>
          <a:pPr algn="ctr"/>
          <a:r>
            <a:rPr lang="es-MX" sz="1100" baseline="0">
              <a:latin typeface="Abadi" panose="020B0604020104020204" pitchFamily="34" charset="0"/>
            </a:rPr>
            <a:t>- Tenemos datos de los ultimos 2 anos, pero vamos a proceder del ultimo ano (252 dias).</a:t>
          </a:r>
        </a:p>
        <a:p>
          <a:pPr algn="ctr"/>
          <a:r>
            <a:rPr lang="es-MX" sz="1100" baseline="0">
              <a:latin typeface="Abadi" panose="020B0604020104020204" pitchFamily="34" charset="0"/>
            </a:rPr>
            <a:t>- Los resgistros estan de forma asendente, es decir; de la fecha mas antigua hasta la fecha mas reciente</a:t>
          </a:r>
          <a:endParaRPr lang="es-MX" sz="1100">
            <a:latin typeface="Abadi" panose="020B0604020104020204" pitchFamily="34" charset="0"/>
          </a:endParaRPr>
        </a:p>
      </xdr:txBody>
    </xdr:sp>
    <xdr:clientData/>
  </xdr:twoCellAnchor>
  <xdr:twoCellAnchor>
    <xdr:from>
      <xdr:col>18</xdr:col>
      <xdr:colOff>15120</xdr:colOff>
      <xdr:row>224</xdr:row>
      <xdr:rowOff>35719</xdr:rowOff>
    </xdr:from>
    <xdr:to>
      <xdr:col>29</xdr:col>
      <xdr:colOff>743038</xdr:colOff>
      <xdr:row>243</xdr:row>
      <xdr:rowOff>176854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E955A5CA-F863-4694-83AA-03350682A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30</xdr:col>
      <xdr:colOff>181429</xdr:colOff>
      <xdr:row>224</xdr:row>
      <xdr:rowOff>35607</xdr:rowOff>
    </xdr:from>
    <xdr:to>
      <xdr:col>42</xdr:col>
      <xdr:colOff>578622</xdr:colOff>
      <xdr:row>244</xdr:row>
      <xdr:rowOff>80657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BCA1CF2D-FC44-44D5-828C-3FBE21C582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197688</xdr:colOff>
      <xdr:row>248</xdr:row>
      <xdr:rowOff>35944</xdr:rowOff>
    </xdr:from>
    <xdr:to>
      <xdr:col>30</xdr:col>
      <xdr:colOff>356894</xdr:colOff>
      <xdr:row>253</xdr:row>
      <xdr:rowOff>22414</xdr:rowOff>
    </xdr:to>
    <xdr:sp macro="" textlink="">
      <xdr:nvSpPr>
        <xdr:cNvPr id="10" name="CuadroTexto 9">
          <a:extLst>
            <a:ext uri="{FF2B5EF4-FFF2-40B4-BE49-F238E27FC236}">
              <a16:creationId xmlns:a16="http://schemas.microsoft.com/office/drawing/2014/main" id="{05E78784-717F-4AB1-9B5E-5C6D211B7C6A}"/>
            </a:ext>
          </a:extLst>
        </xdr:cNvPr>
        <xdr:cNvSpPr txBox="1"/>
      </xdr:nvSpPr>
      <xdr:spPr>
        <a:xfrm>
          <a:off x="19661037" y="49062736"/>
          <a:ext cx="3933263" cy="974914"/>
        </a:xfrm>
        <a:prstGeom prst="rect">
          <a:avLst/>
        </a:prstGeom>
        <a:ln w="28575"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100">
              <a:latin typeface="Abadi" panose="020B0604020104020204" pitchFamily="34" charset="0"/>
            </a:rPr>
            <a:t>Entre mas chico "la eficiencia" sea mejor y contemplando</a:t>
          </a:r>
          <a:r>
            <a:rPr lang="es-MX" sz="1100" baseline="0">
              <a:latin typeface="Abadi" panose="020B0604020104020204" pitchFamily="34" charset="0"/>
            </a:rPr>
            <a:t> que:</a:t>
          </a:r>
        </a:p>
        <a:p>
          <a:pPr algn="ctr"/>
          <a:r>
            <a:rPr lang="es-MX" sz="1100" baseline="0">
              <a:latin typeface="Abadi" panose="020B0604020104020204" pitchFamily="34" charset="0"/>
            </a:rPr>
            <a:t>- 1% ---&gt; Esta bien</a:t>
          </a:r>
        </a:p>
        <a:p>
          <a:pPr algn="ctr"/>
          <a:r>
            <a:rPr lang="es-MX" sz="1100" baseline="0">
              <a:latin typeface="Abadi" panose="020B0604020104020204" pitchFamily="34" charset="0"/>
            </a:rPr>
            <a:t>- 2% ---&gt; Aceptable</a:t>
          </a:r>
        </a:p>
        <a:p>
          <a:pPr algn="ctr"/>
          <a:r>
            <a:rPr lang="es-MX" sz="1100" baseline="0">
              <a:latin typeface="Abadi" panose="020B0604020104020204" pitchFamily="34" charset="0"/>
            </a:rPr>
            <a:t>- Lo demas, hay que preocuparnos</a:t>
          </a:r>
        </a:p>
      </xdr:txBody>
    </xdr:sp>
    <xdr:clientData/>
  </xdr:twoCellAnchor>
  <xdr:twoCellAnchor>
    <xdr:from>
      <xdr:col>30</xdr:col>
      <xdr:colOff>682924</xdr:colOff>
      <xdr:row>248</xdr:row>
      <xdr:rowOff>107831</xdr:rowOff>
    </xdr:from>
    <xdr:to>
      <xdr:col>34</xdr:col>
      <xdr:colOff>71887</xdr:colOff>
      <xdr:row>252</xdr:row>
      <xdr:rowOff>53915</xdr:rowOff>
    </xdr:to>
    <xdr:sp macro="" textlink="">
      <xdr:nvSpPr>
        <xdr:cNvPr id="11" name="CuadroTexto 10">
          <a:extLst>
            <a:ext uri="{FF2B5EF4-FFF2-40B4-BE49-F238E27FC236}">
              <a16:creationId xmlns:a16="http://schemas.microsoft.com/office/drawing/2014/main" id="{9F3DF23A-986F-48E9-A7F5-253F8A887C0E}"/>
            </a:ext>
          </a:extLst>
        </xdr:cNvPr>
        <xdr:cNvSpPr txBox="1"/>
      </xdr:nvSpPr>
      <xdr:spPr>
        <a:xfrm>
          <a:off x="23920330" y="49134623"/>
          <a:ext cx="3378680" cy="736839"/>
        </a:xfrm>
        <a:prstGeom prst="rect">
          <a:avLst/>
        </a:prstGeom>
        <a:ln w="28575"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100">
              <a:latin typeface="Abadi" panose="020B0604020104020204" pitchFamily="34" charset="0"/>
            </a:rPr>
            <a:t>Podemos arreglarlo esta eficiencia</a:t>
          </a:r>
          <a:r>
            <a:rPr lang="es-MX" sz="1100" baseline="0">
              <a:latin typeface="Abadi" panose="020B0604020104020204" pitchFamily="34" charset="0"/>
            </a:rPr>
            <a:t> </a:t>
          </a:r>
          <a:r>
            <a:rPr lang="es-MX" sz="1100" b="1" i="1" baseline="0">
              <a:latin typeface="Abadi" panose="020B0604020104020204" pitchFamily="34" charset="0"/>
            </a:rPr>
            <a:t>(</a:t>
          </a:r>
          <a:r>
            <a:rPr lang="es-MX" sz="1100" b="1" i="1">
              <a:latin typeface="Abadi" panose="020B0604020104020204" pitchFamily="34" charset="0"/>
            </a:rPr>
            <a:t>por medio de distribuciones de colas pesadas o por el comportamiento cualitativo de los mercados)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8</xdr:row>
          <xdr:rowOff>95250</xdr:rowOff>
        </xdr:from>
        <xdr:to>
          <xdr:col>4</xdr:col>
          <xdr:colOff>981075</xdr:colOff>
          <xdr:row>10</xdr:row>
          <xdr:rowOff>114300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6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Ejecutar Simulacion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</xdr:colOff>
          <xdr:row>8</xdr:row>
          <xdr:rowOff>76200</xdr:rowOff>
        </xdr:from>
        <xdr:to>
          <xdr:col>7</xdr:col>
          <xdr:colOff>438150</xdr:colOff>
          <xdr:row>10</xdr:row>
          <xdr:rowOff>85725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6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Ejecutar Historico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372069</xdr:colOff>
      <xdr:row>5</xdr:row>
      <xdr:rowOff>74414</xdr:rowOff>
    </xdr:from>
    <xdr:to>
      <xdr:col>14</xdr:col>
      <xdr:colOff>461366</xdr:colOff>
      <xdr:row>10</xdr:row>
      <xdr:rowOff>179090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5E3E2E87-1DB2-4107-BFEC-F715DAACA554}"/>
            </a:ext>
          </a:extLst>
        </xdr:cNvPr>
        <xdr:cNvSpPr txBox="1"/>
      </xdr:nvSpPr>
      <xdr:spPr>
        <a:xfrm>
          <a:off x="9257108" y="1175742"/>
          <a:ext cx="5729883" cy="1116707"/>
        </a:xfrm>
        <a:prstGeom prst="rect">
          <a:avLst/>
        </a:prstGeom>
        <a:ln w="28575"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100">
              <a:latin typeface="Abadi" panose="020B0604020104020204" pitchFamily="34" charset="0"/>
            </a:rPr>
            <a:t>Una</a:t>
          </a:r>
          <a:r>
            <a:rPr lang="es-MX" sz="1100" baseline="0">
              <a:latin typeface="Abadi" panose="020B0604020104020204" pitchFamily="34" charset="0"/>
            </a:rPr>
            <a:t> forma de ver que si esta bien ejecutado el modelo son 2 detalles:</a:t>
          </a:r>
        </a:p>
        <a:p>
          <a:pPr algn="ctr"/>
          <a:endParaRPr lang="es-MX" sz="1100" baseline="0">
            <a:latin typeface="Abadi" panose="020B0604020104020204" pitchFamily="34" charset="0"/>
          </a:endParaRPr>
        </a:p>
        <a:p>
          <a:pPr algn="ctr"/>
          <a:r>
            <a:rPr lang="es-MX" sz="1100" baseline="0">
              <a:latin typeface="Abadi" panose="020B0604020104020204" pitchFamily="34" charset="0"/>
            </a:rPr>
            <a:t>- El VaR &lt; CVaR.</a:t>
          </a:r>
        </a:p>
        <a:p>
          <a:pPr algn="ctr"/>
          <a:r>
            <a:rPr lang="es-MX" sz="1100" baseline="0">
              <a:latin typeface="Abadi" panose="020B0604020104020204" pitchFamily="34" charset="0"/>
            </a:rPr>
            <a:t>- En la parte de "Var y CVaR Historico" si nos dirigimos a la celda final; este ultimo debe de ser identico a los "VaR y CVaR" de la hoja de "VaR Hiustorico"</a:t>
          </a:r>
          <a:endParaRPr lang="es-MX" sz="1100">
            <a:latin typeface="Abadi" panose="020B0604020104020204" pitchFamily="34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740833</xdr:colOff>
      <xdr:row>10</xdr:row>
      <xdr:rowOff>0</xdr:rowOff>
    </xdr:from>
    <xdr:to>
      <xdr:col>7</xdr:col>
      <xdr:colOff>871089</xdr:colOff>
      <xdr:row>14</xdr:row>
      <xdr:rowOff>137482</xdr:rowOff>
    </xdr:to>
    <xdr:cxnSp macro="">
      <xdr:nvCxnSpPr>
        <xdr:cNvPr id="3" name="Conector: angular 2">
          <a:extLst>
            <a:ext uri="{FF2B5EF4-FFF2-40B4-BE49-F238E27FC236}">
              <a16:creationId xmlns:a16="http://schemas.microsoft.com/office/drawing/2014/main" id="{30129135-B29A-4C17-A77D-FBD5D52C156F}"/>
            </a:ext>
          </a:extLst>
        </xdr:cNvPr>
        <xdr:cNvCxnSpPr>
          <a:cxnSpLocks/>
          <a:stCxn id="6" idx="1"/>
        </xdr:cNvCxnSpPr>
      </xdr:nvCxnSpPr>
      <xdr:spPr>
        <a:xfrm rot="10800000">
          <a:off x="5210256" y="1872436"/>
          <a:ext cx="895512" cy="886456"/>
        </a:xfrm>
        <a:prstGeom prst="bentConnector3">
          <a:avLst>
            <a:gd name="adj1" fmla="val 50000"/>
          </a:avLst>
        </a:prstGeom>
        <a:ln w="19050" cap="flat" cmpd="sng" algn="ctr">
          <a:solidFill>
            <a:schemeClr val="dk1"/>
          </a:solidFill>
          <a:prstDash val="dash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7</xdr:col>
      <xdr:colOff>871089</xdr:colOff>
      <xdr:row>12</xdr:row>
      <xdr:rowOff>0</xdr:rowOff>
    </xdr:from>
    <xdr:to>
      <xdr:col>12</xdr:col>
      <xdr:colOff>446533</xdr:colOff>
      <xdr:row>17</xdr:row>
      <xdr:rowOff>87720</xdr:rowOff>
    </xdr:to>
    <xdr:sp macro="" textlink="">
      <xdr:nvSpPr>
        <xdr:cNvPr id="6" name="CuadroTexto 5">
          <a:extLst>
            <a:ext uri="{FF2B5EF4-FFF2-40B4-BE49-F238E27FC236}">
              <a16:creationId xmlns:a16="http://schemas.microsoft.com/office/drawing/2014/main" id="{A6243D51-4BDE-4698-B3F5-EE6EFC680E96}"/>
            </a:ext>
          </a:extLst>
        </xdr:cNvPr>
        <xdr:cNvSpPr txBox="1"/>
      </xdr:nvSpPr>
      <xdr:spPr>
        <a:xfrm>
          <a:off x="6105768" y="2246923"/>
          <a:ext cx="3857624" cy="1023938"/>
        </a:xfrm>
        <a:prstGeom prst="rect">
          <a:avLst/>
        </a:prstGeom>
        <a:ln w="38100"/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200">
              <a:latin typeface="Agency FB" panose="020B0503020202020204" pitchFamily="34" charset="0"/>
            </a:rPr>
            <a:t>Se</a:t>
          </a:r>
          <a:r>
            <a:rPr lang="es-MX" sz="1200" baseline="0">
              <a:latin typeface="Agency FB" panose="020B0503020202020204" pitchFamily="34" charset="0"/>
            </a:rPr>
            <a:t> realiza un modelo de </a:t>
          </a:r>
          <a:r>
            <a:rPr lang="es-MX" sz="1200" b="1" baseline="0">
              <a:latin typeface="Agency FB" panose="020B0503020202020204" pitchFamily="34" charset="0"/>
            </a:rPr>
            <a:t>regresion lineal </a:t>
          </a:r>
          <a:r>
            <a:rPr lang="es-MX" sz="1200" baseline="0">
              <a:latin typeface="Agency FB" panose="020B0503020202020204" pitchFamily="34" charset="0"/>
            </a:rPr>
            <a:t>donde  ingresamos:</a:t>
          </a:r>
        </a:p>
        <a:p>
          <a:pPr algn="ctr"/>
          <a:r>
            <a:rPr lang="es-MX" sz="1200" baseline="0">
              <a:latin typeface="Agency FB" panose="020B0503020202020204" pitchFamily="34" charset="0"/>
            </a:rPr>
            <a:t>- los rendimientos del activo </a:t>
          </a:r>
          <a:r>
            <a:rPr lang="es-MX" sz="1200" b="1" baseline="0">
              <a:latin typeface="Agency FB" panose="020B0503020202020204" pitchFamily="34" charset="0"/>
            </a:rPr>
            <a:t>(Y)</a:t>
          </a:r>
        </a:p>
        <a:p>
          <a:pPr algn="ctr"/>
          <a:r>
            <a:rPr lang="es-MX" sz="1200" baseline="0">
              <a:latin typeface="Agency FB" panose="020B0503020202020204" pitchFamily="34" charset="0"/>
            </a:rPr>
            <a:t>- los rendimientos de los indices correspondientes a las accion </a:t>
          </a:r>
          <a:r>
            <a:rPr lang="es-MX" sz="1200" b="1" baseline="0">
              <a:latin typeface="Agency FB" panose="020B0503020202020204" pitchFamily="34" charset="0"/>
            </a:rPr>
            <a:t>(X)</a:t>
          </a:r>
        </a:p>
        <a:p>
          <a:pPr algn="ctr"/>
          <a:r>
            <a:rPr lang="es-MX" sz="1200" baseline="0">
              <a:latin typeface="Agency FB" panose="020B0503020202020204" pitchFamily="34" charset="0"/>
            </a:rPr>
            <a:t>y nos devuelva el coeficiente </a:t>
          </a:r>
          <a:r>
            <a:rPr lang="es-MX" sz="1200" b="1" baseline="0">
              <a:latin typeface="Agency FB" panose="020B0503020202020204" pitchFamily="34" charset="0"/>
            </a:rPr>
            <a:t>(B)</a:t>
          </a:r>
          <a:r>
            <a:rPr lang="es-MX" sz="1200" baseline="0">
              <a:latin typeface="Agency FB" panose="020B0503020202020204" pitchFamily="34" charset="0"/>
            </a:rPr>
            <a:t> que maneja la recta de regresion que estimo.</a:t>
          </a:r>
        </a:p>
      </xdr:txBody>
    </xdr:sp>
    <xdr:clientData/>
  </xdr:twoCellAnchor>
  <xdr:twoCellAnchor>
    <xdr:from>
      <xdr:col>0</xdr:col>
      <xdr:colOff>195385</xdr:colOff>
      <xdr:row>11</xdr:row>
      <xdr:rowOff>48847</xdr:rowOff>
    </xdr:from>
    <xdr:to>
      <xdr:col>3</xdr:col>
      <xdr:colOff>407051</xdr:colOff>
      <xdr:row>15</xdr:row>
      <xdr:rowOff>179102</xdr:rowOff>
    </xdr:to>
    <xdr:sp macro="" textlink="">
      <xdr:nvSpPr>
        <xdr:cNvPr id="9" name="CuadroTexto 8">
          <a:extLst>
            <a:ext uri="{FF2B5EF4-FFF2-40B4-BE49-F238E27FC236}">
              <a16:creationId xmlns:a16="http://schemas.microsoft.com/office/drawing/2014/main" id="{A80C51BA-F172-4330-B598-246CF6D12A65}"/>
            </a:ext>
          </a:extLst>
        </xdr:cNvPr>
        <xdr:cNvSpPr txBox="1"/>
      </xdr:nvSpPr>
      <xdr:spPr>
        <a:xfrm>
          <a:off x="195385" y="2108526"/>
          <a:ext cx="2385320" cy="879230"/>
        </a:xfrm>
        <a:prstGeom prst="rect">
          <a:avLst/>
        </a:prstGeom>
        <a:ln w="38100"/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200" baseline="0">
              <a:latin typeface="Agency FB" panose="020B0503020202020204" pitchFamily="34" charset="0"/>
            </a:rPr>
            <a:t>Las acciones mexicanas se manejan con con indices mexicanos y respectivamente con cualquier pais </a:t>
          </a:r>
        </a:p>
      </xdr:txBody>
    </xdr:sp>
    <xdr:clientData/>
  </xdr:twoCellAnchor>
  <xdr:twoCellAnchor>
    <xdr:from>
      <xdr:col>3</xdr:col>
      <xdr:colOff>0</xdr:colOff>
      <xdr:row>20</xdr:row>
      <xdr:rowOff>0</xdr:rowOff>
    </xdr:from>
    <xdr:to>
      <xdr:col>7</xdr:col>
      <xdr:colOff>796599</xdr:colOff>
      <xdr:row>23</xdr:row>
      <xdr:rowOff>41519</xdr:rowOff>
    </xdr:to>
    <xdr:sp macro="" textlink="">
      <xdr:nvSpPr>
        <xdr:cNvPr id="10" name="CuadroTexto 9">
          <a:extLst>
            <a:ext uri="{FF2B5EF4-FFF2-40B4-BE49-F238E27FC236}">
              <a16:creationId xmlns:a16="http://schemas.microsoft.com/office/drawing/2014/main" id="{66E7068E-12F8-4E35-9760-22BC3B8A2555}"/>
            </a:ext>
          </a:extLst>
        </xdr:cNvPr>
        <xdr:cNvSpPr txBox="1"/>
      </xdr:nvSpPr>
      <xdr:spPr>
        <a:xfrm>
          <a:off x="2173654" y="3744872"/>
          <a:ext cx="3857624" cy="603250"/>
        </a:xfrm>
        <a:prstGeom prst="rect">
          <a:avLst/>
        </a:prstGeom>
        <a:ln w="38100"/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200" baseline="0">
              <a:latin typeface="Agency FB" panose="020B0503020202020204" pitchFamily="34" charset="0"/>
            </a:rPr>
            <a:t>Por cada 1% de movimiento de cada Betas se espera el % de movimientos de los instrumentos (ya sea perdida o ganancias)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0</xdr:rowOff>
    </xdr:from>
    <xdr:to>
      <xdr:col>11</xdr:col>
      <xdr:colOff>213314</xdr:colOff>
      <xdr:row>1</xdr:row>
      <xdr:rowOff>121561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9511CDEF-C5F2-4F3C-ACAF-87F282231FC3}"/>
            </a:ext>
          </a:extLst>
        </xdr:cNvPr>
        <xdr:cNvSpPr txBox="1"/>
      </xdr:nvSpPr>
      <xdr:spPr>
        <a:xfrm>
          <a:off x="1758462" y="0"/>
          <a:ext cx="7247160" cy="312061"/>
        </a:xfrm>
        <a:prstGeom prst="rect">
          <a:avLst/>
        </a:prstGeom>
        <a:ln w="38100"/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200">
              <a:latin typeface="Agency FB" panose="020B0503020202020204" pitchFamily="34" charset="0"/>
            </a:rPr>
            <a:t>Este</a:t>
          </a:r>
          <a:r>
            <a:rPr lang="es-MX" sz="1200" baseline="0">
              <a:latin typeface="Agency FB" panose="020B0503020202020204" pitchFamily="34" charset="0"/>
            </a:rPr>
            <a:t> es un registro de los precios de las acciones del portafolio junto con los indices bursatiles que maneja del ultimo ano financiero (252 dias)...</a:t>
          </a:r>
          <a:endParaRPr lang="es-MX" sz="1200">
            <a:latin typeface="Agency FB" panose="020B0503020202020204" pitchFamily="34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enovo\Dropbox\UNAM\Administraci&#243;n%20de%20Riesgos%202023-2\7.%20Ejercicio%20de%20Stress%20Testing.xlsm" TargetMode="External"/><Relationship Id="rId1" Type="http://schemas.openxmlformats.org/officeDocument/2006/relationships/externalLinkPath" Target="file:///C:\Users\Lenovo\Dropbox\UNAM\Administraci&#243;n%20de%20Riesgos%202023-2\7.%20Ejercicio%20de%20Stress%20Testing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Biblioteca\Descargas\1P%20Administraci&#243;n%20de%20Riesgos%20(2).xlsm" TargetMode="External"/><Relationship Id="rId1" Type="http://schemas.openxmlformats.org/officeDocument/2006/relationships/externalLinkPath" Target="1P%20Administraci&#243;n%20de%20Riesgos%20(2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Factores"/>
      <sheetName val="Mercado Accionario y TC"/>
      <sheetName val="Portafolio Base"/>
      <sheetName val="Portafolio Impactos"/>
    </sheetNames>
    <sheetDataSet>
      <sheetData sheetId="0">
        <row r="15">
          <cell r="C15">
            <v>1</v>
          </cell>
          <cell r="D15">
            <v>0.1113</v>
          </cell>
          <cell r="E15">
            <v>7</v>
          </cell>
          <cell r="F15">
            <v>0.1142</v>
          </cell>
          <cell r="I15">
            <v>1</v>
          </cell>
          <cell r="J15">
            <v>0.1263</v>
          </cell>
          <cell r="K15">
            <v>7</v>
          </cell>
          <cell r="L15">
            <v>0.12919999999999998</v>
          </cell>
        </row>
        <row r="16">
          <cell r="C16">
            <v>7</v>
          </cell>
          <cell r="D16">
            <v>0.1142</v>
          </cell>
          <cell r="E16">
            <v>14</v>
          </cell>
          <cell r="F16">
            <v>0.115</v>
          </cell>
          <cell r="I16">
            <v>7</v>
          </cell>
          <cell r="J16">
            <v>0.12919999999999998</v>
          </cell>
          <cell r="K16">
            <v>14</v>
          </cell>
          <cell r="L16">
            <v>0.13</v>
          </cell>
        </row>
        <row r="17">
          <cell r="C17">
            <v>14</v>
          </cell>
          <cell r="D17">
            <v>0.115</v>
          </cell>
          <cell r="E17">
            <v>28</v>
          </cell>
          <cell r="F17">
            <v>0.11700000000000001</v>
          </cell>
          <cell r="I17">
            <v>14</v>
          </cell>
          <cell r="J17">
            <v>0.13</v>
          </cell>
          <cell r="K17">
            <v>28</v>
          </cell>
          <cell r="L17">
            <v>0.13200000000000001</v>
          </cell>
        </row>
        <row r="18">
          <cell r="C18">
            <v>28</v>
          </cell>
          <cell r="D18">
            <v>0.11700000000000001</v>
          </cell>
          <cell r="E18">
            <v>56</v>
          </cell>
          <cell r="F18">
            <v>0.11890000000000001</v>
          </cell>
          <cell r="I18">
            <v>28</v>
          </cell>
          <cell r="J18">
            <v>0.13200000000000001</v>
          </cell>
          <cell r="K18">
            <v>56</v>
          </cell>
          <cell r="L18">
            <v>0.13390000000000002</v>
          </cell>
        </row>
        <row r="19">
          <cell r="C19">
            <v>56</v>
          </cell>
          <cell r="D19">
            <v>0.11890000000000001</v>
          </cell>
          <cell r="E19">
            <v>91</v>
          </cell>
          <cell r="F19">
            <v>0.12089999999999999</v>
          </cell>
          <cell r="I19">
            <v>56</v>
          </cell>
          <cell r="J19">
            <v>0.13390000000000002</v>
          </cell>
          <cell r="K19">
            <v>91</v>
          </cell>
          <cell r="L19">
            <v>0.13589999999999999</v>
          </cell>
        </row>
        <row r="20">
          <cell r="C20">
            <v>91</v>
          </cell>
          <cell r="D20">
            <v>0.12089999999999999</v>
          </cell>
          <cell r="E20">
            <v>182</v>
          </cell>
          <cell r="F20">
            <v>0.12189999999999999</v>
          </cell>
          <cell r="I20">
            <v>91</v>
          </cell>
          <cell r="J20">
            <v>0.13589999999999999</v>
          </cell>
          <cell r="K20">
            <v>182</v>
          </cell>
          <cell r="L20">
            <v>0.13689999999999999</v>
          </cell>
        </row>
        <row r="21">
          <cell r="C21">
            <v>182</v>
          </cell>
          <cell r="D21">
            <v>0.12189999999999999</v>
          </cell>
          <cell r="E21">
            <v>273</v>
          </cell>
          <cell r="F21">
            <v>0.12280000000000001</v>
          </cell>
          <cell r="I21">
            <v>182</v>
          </cell>
          <cell r="J21">
            <v>0.13689999999999999</v>
          </cell>
          <cell r="K21">
            <v>273</v>
          </cell>
          <cell r="L21">
            <v>0.13780000000000001</v>
          </cell>
        </row>
        <row r="22">
          <cell r="C22">
            <v>273</v>
          </cell>
          <cell r="D22">
            <v>0.12280000000000001</v>
          </cell>
          <cell r="E22">
            <v>364</v>
          </cell>
          <cell r="F22">
            <v>0.12189999999999999</v>
          </cell>
          <cell r="I22">
            <v>273</v>
          </cell>
          <cell r="J22">
            <v>0.13780000000000001</v>
          </cell>
          <cell r="K22">
            <v>364</v>
          </cell>
          <cell r="L22">
            <v>0.13689999999999999</v>
          </cell>
        </row>
        <row r="23">
          <cell r="C23">
            <v>364</v>
          </cell>
          <cell r="D23">
            <v>0.12189999999999999</v>
          </cell>
          <cell r="E23">
            <v>580</v>
          </cell>
          <cell r="F23">
            <v>0.11756999999999999</v>
          </cell>
          <cell r="I23">
            <v>364</v>
          </cell>
          <cell r="J23">
            <v>0.13689999999999999</v>
          </cell>
          <cell r="K23">
            <v>580</v>
          </cell>
          <cell r="L23">
            <v>0.13256999999999999</v>
          </cell>
        </row>
        <row r="24">
          <cell r="C24">
            <v>728</v>
          </cell>
          <cell r="D24">
            <v>0.11756999999999999</v>
          </cell>
          <cell r="E24">
            <v>900</v>
          </cell>
          <cell r="F24">
            <v>0.1133</v>
          </cell>
          <cell r="I24">
            <v>728</v>
          </cell>
          <cell r="J24">
            <v>0.13256999999999999</v>
          </cell>
          <cell r="K24">
            <v>900</v>
          </cell>
          <cell r="L24">
            <v>0.1283</v>
          </cell>
        </row>
        <row r="25">
          <cell r="C25">
            <v>1092</v>
          </cell>
          <cell r="D25">
            <v>0.1133</v>
          </cell>
          <cell r="E25">
            <v>1260</v>
          </cell>
          <cell r="F25">
            <v>0.10511999999999999</v>
          </cell>
          <cell r="I25">
            <v>1092</v>
          </cell>
          <cell r="J25">
            <v>0.1283</v>
          </cell>
          <cell r="K25">
            <v>1260</v>
          </cell>
          <cell r="L25">
            <v>0.12011999999999999</v>
          </cell>
        </row>
        <row r="26">
          <cell r="C26">
            <v>1440</v>
          </cell>
          <cell r="D26">
            <v>0.10511999999999999</v>
          </cell>
          <cell r="E26">
            <v>1800</v>
          </cell>
          <cell r="F26">
            <v>0.10103999999999999</v>
          </cell>
          <cell r="I26">
            <v>1440</v>
          </cell>
          <cell r="J26">
            <v>0.12011999999999999</v>
          </cell>
          <cell r="K26">
            <v>1800</v>
          </cell>
          <cell r="L26">
            <v>0.11603999999999999</v>
          </cell>
        </row>
        <row r="27">
          <cell r="C27">
            <v>1800</v>
          </cell>
          <cell r="D27">
            <v>0.10103999999999999</v>
          </cell>
          <cell r="E27">
            <v>2160</v>
          </cell>
          <cell r="F27">
            <v>9.8244999999999999E-2</v>
          </cell>
          <cell r="I27">
            <v>1800</v>
          </cell>
          <cell r="J27">
            <v>0.11603999999999999</v>
          </cell>
          <cell r="K27">
            <v>2160</v>
          </cell>
          <cell r="L27">
            <v>0.113245</v>
          </cell>
        </row>
        <row r="28">
          <cell r="C28">
            <v>2160</v>
          </cell>
          <cell r="D28">
            <v>9.8244999999999999E-2</v>
          </cell>
          <cell r="E28">
            <v>2520</v>
          </cell>
          <cell r="F28">
            <v>9.5449999999999993E-2</v>
          </cell>
          <cell r="I28">
            <v>2160</v>
          </cell>
          <cell r="J28">
            <v>0.113245</v>
          </cell>
          <cell r="K28">
            <v>2520</v>
          </cell>
          <cell r="L28">
            <v>0.11044999999999999</v>
          </cell>
        </row>
        <row r="29">
          <cell r="C29">
            <v>2520</v>
          </cell>
          <cell r="D29">
            <v>9.5449999999999993E-2</v>
          </cell>
          <cell r="E29">
            <v>2880</v>
          </cell>
          <cell r="F29">
            <v>9.513333333333332E-2</v>
          </cell>
          <cell r="I29">
            <v>2520</v>
          </cell>
          <cell r="J29">
            <v>0.11044999999999999</v>
          </cell>
          <cell r="K29">
            <v>2880</v>
          </cell>
          <cell r="L29">
            <v>0.11013333333333332</v>
          </cell>
        </row>
        <row r="30">
          <cell r="C30">
            <v>2880</v>
          </cell>
          <cell r="D30">
            <v>9.513333333333332E-2</v>
          </cell>
          <cell r="E30">
            <v>3240</v>
          </cell>
          <cell r="F30">
            <v>9.481666666666666E-2</v>
          </cell>
          <cell r="I30">
            <v>2880</v>
          </cell>
          <cell r="J30">
            <v>0.11013333333333332</v>
          </cell>
          <cell r="K30">
            <v>3240</v>
          </cell>
          <cell r="L30">
            <v>0.10981666666666666</v>
          </cell>
        </row>
        <row r="31">
          <cell r="C31">
            <v>3240</v>
          </cell>
          <cell r="D31">
            <v>9.481666666666666E-2</v>
          </cell>
          <cell r="E31">
            <v>3600</v>
          </cell>
          <cell r="F31">
            <v>9.4499999999999987E-2</v>
          </cell>
          <cell r="I31">
            <v>3240</v>
          </cell>
          <cell r="J31">
            <v>0.10981666666666666</v>
          </cell>
          <cell r="K31">
            <v>3600</v>
          </cell>
          <cell r="L31">
            <v>0.10949999999999999</v>
          </cell>
        </row>
        <row r="32">
          <cell r="C32">
            <v>3600</v>
          </cell>
          <cell r="D32">
            <v>9.4499999999999987E-2</v>
          </cell>
          <cell r="E32">
            <v>5400</v>
          </cell>
          <cell r="F32">
            <v>9.5350000000000004E-2</v>
          </cell>
          <cell r="I32">
            <v>3600</v>
          </cell>
          <cell r="J32">
            <v>0.10949999999999999</v>
          </cell>
          <cell r="K32">
            <v>5400</v>
          </cell>
          <cell r="L32">
            <v>0.11035</v>
          </cell>
        </row>
        <row r="33">
          <cell r="C33">
            <v>5400</v>
          </cell>
          <cell r="D33">
            <v>9.5350000000000004E-2</v>
          </cell>
          <cell r="E33">
            <v>7200</v>
          </cell>
          <cell r="F33">
            <v>9.5890000000000003E-2</v>
          </cell>
          <cell r="I33">
            <v>5400</v>
          </cell>
          <cell r="J33">
            <v>0.11035</v>
          </cell>
          <cell r="K33">
            <v>7200</v>
          </cell>
          <cell r="L33">
            <v>0.11089</v>
          </cell>
        </row>
        <row r="34">
          <cell r="C34">
            <v>7200</v>
          </cell>
          <cell r="D34">
            <v>9.5890000000000003E-2</v>
          </cell>
          <cell r="E34">
            <v>9000</v>
          </cell>
          <cell r="F34">
            <v>9.5625000000000002E-2</v>
          </cell>
          <cell r="I34">
            <v>7200</v>
          </cell>
          <cell r="J34">
            <v>0.11089</v>
          </cell>
          <cell r="K34">
            <v>9000</v>
          </cell>
          <cell r="L34">
            <v>0.110625</v>
          </cell>
        </row>
        <row r="35">
          <cell r="C35">
            <v>9000</v>
          </cell>
          <cell r="D35">
            <v>9.5625000000000002E-2</v>
          </cell>
          <cell r="E35">
            <v>10800</v>
          </cell>
          <cell r="F35">
            <v>9.536E-2</v>
          </cell>
          <cell r="I35">
            <v>9000</v>
          </cell>
          <cell r="J35">
            <v>0.110625</v>
          </cell>
          <cell r="K35">
            <v>10800</v>
          </cell>
          <cell r="L35">
            <v>0.11036</v>
          </cell>
        </row>
        <row r="36">
          <cell r="C36">
            <v>10800</v>
          </cell>
          <cell r="D36">
            <v>9.536E-2</v>
          </cell>
          <cell r="E36">
            <v>10800</v>
          </cell>
          <cell r="F36">
            <v>9.536E-2</v>
          </cell>
          <cell r="I36">
            <v>10800</v>
          </cell>
          <cell r="J36">
            <v>0.11036</v>
          </cell>
          <cell r="K36">
            <v>10800</v>
          </cell>
          <cell r="L36">
            <v>0.11036</v>
          </cell>
        </row>
      </sheetData>
      <sheetData sheetId="1"/>
      <sheetData sheetId="2"/>
      <sheetData sheetId="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tos"/>
      <sheetName val="Portafolio"/>
      <sheetName val="VaR Parmétrico"/>
      <sheetName val="VaR Histórico"/>
      <sheetName val="Var Simulaciones"/>
      <sheetName val="Port Backtesting"/>
      <sheetName val="Backtesting"/>
      <sheetName val="Factores"/>
      <sheetName val="Acciones y TC"/>
      <sheetName val="Port Base"/>
      <sheetName val="Port Impact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259">
          <cell r="AG259">
            <v>1.0606960885546357E-2</v>
          </cell>
          <cell r="AH259">
            <v>-2.389566455512513E-2</v>
          </cell>
        </row>
        <row r="260">
          <cell r="AG260">
            <v>9.7737542342961614E-3</v>
          </cell>
          <cell r="AH260">
            <v>-2.2452548987001414E-2</v>
          </cell>
        </row>
        <row r="261">
          <cell r="AG261">
            <v>3.8092855860063501E-3</v>
          </cell>
          <cell r="AH261">
            <v>-2.0799578295811135E-2</v>
          </cell>
        </row>
        <row r="262">
          <cell r="AG262">
            <v>2.6536434246400287E-3</v>
          </cell>
          <cell r="AH262">
            <v>-2.1543147327461317E-2</v>
          </cell>
        </row>
        <row r="263">
          <cell r="AG263">
            <v>7.5715953790056467E-4</v>
          </cell>
          <cell r="AH263">
            <v>-2.2579105593344317E-2</v>
          </cell>
        </row>
        <row r="264">
          <cell r="AG264">
            <v>-1.3746555658448401E-2</v>
          </cell>
          <cell r="AH264">
            <v>-2.2632099667451659E-2</v>
          </cell>
        </row>
        <row r="265">
          <cell r="AG265">
            <v>3.212327678031146E-3</v>
          </cell>
          <cell r="AH265">
            <v>-2.0686506450221246E-2</v>
          </cell>
        </row>
        <row r="266">
          <cell r="AG266">
            <v>-3.4017520589287864E-3</v>
          </cell>
          <cell r="AH266">
            <v>-2.1202026456217483E-2</v>
          </cell>
        </row>
        <row r="267">
          <cell r="AG267">
            <v>-1.5916602886922093E-2</v>
          </cell>
          <cell r="AH267">
            <v>-2.0494174245626967E-2</v>
          </cell>
        </row>
        <row r="268">
          <cell r="AG268">
            <v>1.6183386472273131E-2</v>
          </cell>
          <cell r="AH268">
            <v>-2.0738448976457539E-2</v>
          </cell>
        </row>
        <row r="269">
          <cell r="AG269">
            <v>-6.8043683224150442E-4</v>
          </cell>
          <cell r="AH269">
            <v>-2.0046449845467551E-2</v>
          </cell>
        </row>
        <row r="270">
          <cell r="AG270">
            <v>-8.6027131578791938E-5</v>
          </cell>
          <cell r="AH270">
            <v>-2.038223279823867E-2</v>
          </cell>
        </row>
        <row r="271">
          <cell r="AG271">
            <v>2.4246915360177645E-3</v>
          </cell>
          <cell r="AH271">
            <v>-2.0534999467886873E-2</v>
          </cell>
        </row>
        <row r="272">
          <cell r="AG272">
            <v>-3.5050946663837124E-3</v>
          </cell>
          <cell r="AH272">
            <v>-1.9769297962211423E-2</v>
          </cell>
        </row>
        <row r="273">
          <cell r="AG273">
            <v>-1.1005652719657366E-2</v>
          </cell>
          <cell r="AH273">
            <v>-1.862522397764407E-2</v>
          </cell>
        </row>
        <row r="274">
          <cell r="AG274">
            <v>-5.2598981341891449E-3</v>
          </cell>
          <cell r="AH274">
            <v>-2.0328970229153937E-2</v>
          </cell>
        </row>
        <row r="275">
          <cell r="AG275">
            <v>3.3652896569174029E-3</v>
          </cell>
          <cell r="AH275">
            <v>-1.9040725585131126E-2</v>
          </cell>
        </row>
        <row r="276">
          <cell r="AG276">
            <v>-1.3181479838523136E-2</v>
          </cell>
          <cell r="AH276">
            <v>-1.9783935570849058E-2</v>
          </cell>
        </row>
        <row r="277">
          <cell r="AG277">
            <v>1.0242763694058743E-2</v>
          </cell>
          <cell r="AH277">
            <v>-2.0085880560356789E-2</v>
          </cell>
        </row>
        <row r="278">
          <cell r="AG278">
            <v>2.4163345573845696E-2</v>
          </cell>
          <cell r="AH278">
            <v>-1.9154607932946176E-2</v>
          </cell>
        </row>
        <row r="279">
          <cell r="AG279">
            <v>8.1478904656504536E-3</v>
          </cell>
          <cell r="AH279">
            <v>-2.1161563046060615E-2</v>
          </cell>
        </row>
        <row r="280">
          <cell r="AG280">
            <v>-5.592059673079075E-3</v>
          </cell>
          <cell r="AH280">
            <v>-2.170866980838557E-2</v>
          </cell>
        </row>
        <row r="281">
          <cell r="AG281">
            <v>-7.1090413339283121E-3</v>
          </cell>
          <cell r="AH281">
            <v>-2.1068650503189908E-2</v>
          </cell>
        </row>
        <row r="282">
          <cell r="AG282">
            <v>-6.423570637063114E-3</v>
          </cell>
          <cell r="AH282">
            <v>-1.9272192891356628E-2</v>
          </cell>
        </row>
        <row r="283">
          <cell r="AG283">
            <v>1.1652788257275892E-2</v>
          </cell>
          <cell r="AH283">
            <v>-2.0632260144415802E-2</v>
          </cell>
        </row>
        <row r="284">
          <cell r="AG284">
            <v>7.7992759110685483E-3</v>
          </cell>
          <cell r="AH284">
            <v>-2.0862846346518433E-2</v>
          </cell>
        </row>
        <row r="285">
          <cell r="AG285">
            <v>-4.764223187941119E-3</v>
          </cell>
          <cell r="AH285">
            <v>-1.8508726640092378E-2</v>
          </cell>
        </row>
        <row r="286">
          <cell r="AG286">
            <v>-3.0488189927752041E-3</v>
          </cell>
          <cell r="AH286">
            <v>-1.9587738607922005E-2</v>
          </cell>
        </row>
        <row r="287">
          <cell r="AG287">
            <v>5.2249334929952429E-3</v>
          </cell>
          <cell r="AH287">
            <v>-2.032950132478191E-2</v>
          </cell>
        </row>
        <row r="288">
          <cell r="AG288">
            <v>-7.1239479553097951E-3</v>
          </cell>
          <cell r="AH288">
            <v>-1.927657657436169E-2</v>
          </cell>
        </row>
        <row r="289">
          <cell r="AG289">
            <v>1.8805157831016661E-3</v>
          </cell>
          <cell r="AH289">
            <v>-1.7832757855152211E-2</v>
          </cell>
        </row>
        <row r="290">
          <cell r="AG290">
            <v>4.045665758922512E-3</v>
          </cell>
          <cell r="AH290">
            <v>-1.9169711732876363E-2</v>
          </cell>
        </row>
        <row r="291">
          <cell r="AG291">
            <v>1.687535931054418E-2</v>
          </cell>
          <cell r="AH291">
            <v>-1.6806272112514835E-2</v>
          </cell>
        </row>
        <row r="292">
          <cell r="AG292">
            <v>2.8913946893377895E-2</v>
          </cell>
          <cell r="AH292">
            <v>-1.9763769310347325E-2</v>
          </cell>
        </row>
        <row r="293">
          <cell r="AG293">
            <v>-7.7229110740109075E-3</v>
          </cell>
          <cell r="AH293">
            <v>-2.014865070110413E-2</v>
          </cell>
        </row>
        <row r="294">
          <cell r="AG294">
            <v>-6.049952588825791E-4</v>
          </cell>
          <cell r="AH294">
            <v>-2.2550106891939269E-2</v>
          </cell>
        </row>
        <row r="295">
          <cell r="AG295">
            <v>-9.5492063777077307E-3</v>
          </cell>
          <cell r="AH295">
            <v>-1.9858609630483314E-2</v>
          </cell>
        </row>
        <row r="296">
          <cell r="AG296">
            <v>-3.4202139125476538E-3</v>
          </cell>
          <cell r="AH296">
            <v>-2.1427431549813119E-2</v>
          </cell>
        </row>
        <row r="297">
          <cell r="AG297">
            <v>5.139448261824775E-2</v>
          </cell>
          <cell r="AH297">
            <v>-2.1398899199073233E-2</v>
          </cell>
        </row>
        <row r="298">
          <cell r="AG298">
            <v>1.0486696033416676E-2</v>
          </cell>
          <cell r="AH298">
            <v>-3.4453805908185614E-2</v>
          </cell>
        </row>
        <row r="299">
          <cell r="AG299">
            <v>-1.1843077499268384E-3</v>
          </cell>
          <cell r="AH299">
            <v>-3.6742012657691933E-2</v>
          </cell>
        </row>
        <row r="300">
          <cell r="AG300">
            <v>1.2497322252919663E-2</v>
          </cell>
          <cell r="AH300">
            <v>-3.611489452543748E-2</v>
          </cell>
        </row>
        <row r="301">
          <cell r="AG301">
            <v>-1.5532875289292702E-2</v>
          </cell>
          <cell r="AH301">
            <v>-3.622524144146598E-2</v>
          </cell>
        </row>
        <row r="302">
          <cell r="AG302">
            <v>2.1815504402656893E-2</v>
          </cell>
          <cell r="AH302">
            <v>-3.093162129287038E-2</v>
          </cell>
        </row>
        <row r="303">
          <cell r="AG303">
            <v>-7.9497585477328325E-4</v>
          </cell>
          <cell r="AH303">
            <v>-3.4320919906435675E-2</v>
          </cell>
        </row>
        <row r="304">
          <cell r="AG304">
            <v>-5.9265739468616907E-4</v>
          </cell>
          <cell r="AH304">
            <v>-3.5109209169145054E-2</v>
          </cell>
        </row>
        <row r="305">
          <cell r="AG305">
            <v>-2.0618791948618931E-3</v>
          </cell>
          <cell r="AH305">
            <v>-3.2732158232423793E-2</v>
          </cell>
        </row>
        <row r="306">
          <cell r="AG306">
            <v>-8.5725070093429778E-3</v>
          </cell>
          <cell r="AH306">
            <v>-3.1698310585085689E-2</v>
          </cell>
        </row>
        <row r="307">
          <cell r="AG307">
            <v>1.128848907007507E-2</v>
          </cell>
          <cell r="AH307">
            <v>-3.2736182710048398E-2</v>
          </cell>
        </row>
        <row r="308">
          <cell r="AG308">
            <v>3.5712151974638395E-3</v>
          </cell>
          <cell r="AH308">
            <v>-3.2022135991658721E-2</v>
          </cell>
        </row>
        <row r="309">
          <cell r="AG309">
            <v>9.8937349468197766E-3</v>
          </cell>
          <cell r="AH309">
            <v>-2.8474902089367943E-2</v>
          </cell>
        </row>
        <row r="310">
          <cell r="AG310">
            <v>1.5066554790283515E-2</v>
          </cell>
          <cell r="AH310">
            <v>-2.9501442202839342E-2</v>
          </cell>
        </row>
        <row r="311">
          <cell r="AG311">
            <v>1.8413982043313126E-2</v>
          </cell>
          <cell r="AH311">
            <v>-2.8365868023370846E-2</v>
          </cell>
        </row>
        <row r="312">
          <cell r="AG312">
            <v>1.2401364193214359E-2</v>
          </cell>
          <cell r="AH312">
            <v>-3.3277623127737258E-2</v>
          </cell>
        </row>
        <row r="313">
          <cell r="AG313">
            <v>-1.7188800132424298E-2</v>
          </cell>
          <cell r="AH313">
            <v>-2.9517633666875601E-2</v>
          </cell>
        </row>
        <row r="314">
          <cell r="AG314">
            <v>3.2712315770067057E-3</v>
          </cell>
          <cell r="AH314">
            <v>-2.9063917252247242E-2</v>
          </cell>
        </row>
        <row r="315">
          <cell r="AG315">
            <v>8.2114563919373218E-3</v>
          </cell>
          <cell r="AH315">
            <v>-2.8797137975739927E-2</v>
          </cell>
        </row>
        <row r="316">
          <cell r="AG316">
            <v>-1.6864310733248566E-2</v>
          </cell>
          <cell r="AH316">
            <v>-3.1545244692198229E-2</v>
          </cell>
        </row>
        <row r="317">
          <cell r="AG317">
            <v>-1.7953403859627404E-4</v>
          </cell>
          <cell r="AH317">
            <v>-3.0298201040537199E-2</v>
          </cell>
        </row>
        <row r="318">
          <cell r="AG318">
            <v>-6.5772011903328931E-3</v>
          </cell>
          <cell r="AH318">
            <v>-2.6374882050054768E-2</v>
          </cell>
        </row>
        <row r="319">
          <cell r="AG319">
            <v>-1.7745825153635653E-2</v>
          </cell>
          <cell r="AH319">
            <v>-3.1209672867455549E-2</v>
          </cell>
        </row>
        <row r="320">
          <cell r="AG320">
            <v>2.027379127407114E-2</v>
          </cell>
          <cell r="AH320">
            <v>-2.5797271026239556E-2</v>
          </cell>
        </row>
        <row r="321">
          <cell r="AG321">
            <v>-5.0163890668869504E-3</v>
          </cell>
          <cell r="AH321">
            <v>-2.7068080329330446E-2</v>
          </cell>
        </row>
        <row r="322">
          <cell r="AG322">
            <v>1.2234536161104259E-4</v>
          </cell>
          <cell r="AH322">
            <v>-2.7708781067906734E-2</v>
          </cell>
        </row>
        <row r="323">
          <cell r="AG323">
            <v>1.3196036793416299E-2</v>
          </cell>
          <cell r="AH323">
            <v>-2.5387040896141407E-2</v>
          </cell>
        </row>
        <row r="324">
          <cell r="AG324">
            <v>1.6374674111143683E-3</v>
          </cell>
          <cell r="AH324">
            <v>-2.7906920422688129E-2</v>
          </cell>
        </row>
        <row r="325">
          <cell r="AG325">
            <v>-2.8909818098435958E-3</v>
          </cell>
          <cell r="AH325">
            <v>-2.7305942107279341E-2</v>
          </cell>
        </row>
        <row r="326">
          <cell r="AG326">
            <v>9.3155348610824973E-3</v>
          </cell>
          <cell r="AH326">
            <v>-2.6320384879699728E-2</v>
          </cell>
        </row>
        <row r="327">
          <cell r="AG327">
            <v>-2.202766744047957E-3</v>
          </cell>
          <cell r="AH327">
            <v>-2.8621682026959281E-2</v>
          </cell>
        </row>
        <row r="328">
          <cell r="AG328">
            <v>-2.3291481953935378E-4</v>
          </cell>
          <cell r="AH328">
            <v>-2.5659955970474439E-2</v>
          </cell>
        </row>
        <row r="329">
          <cell r="AG329">
            <v>-2.7012056516386718E-3</v>
          </cell>
          <cell r="AH329">
            <v>-2.5306669391819768E-2</v>
          </cell>
        </row>
        <row r="330">
          <cell r="AG330">
            <v>7.2424302503768523E-3</v>
          </cell>
          <cell r="AH330">
            <v>-2.6291838309116022E-2</v>
          </cell>
        </row>
        <row r="331">
          <cell r="AG331">
            <v>9.9815629111874582E-3</v>
          </cell>
          <cell r="AH331">
            <v>-2.5121938595674621E-2</v>
          </cell>
        </row>
        <row r="332">
          <cell r="AG332">
            <v>2.0128786095748863E-2</v>
          </cell>
          <cell r="AH332">
            <v>-2.3853311400585185E-2</v>
          </cell>
        </row>
        <row r="333">
          <cell r="AG333">
            <v>-1.510741562909057E-2</v>
          </cell>
          <cell r="AH333">
            <v>-2.5229257397111335E-2</v>
          </cell>
        </row>
        <row r="334">
          <cell r="AG334">
            <v>1.0191509968591861E-2</v>
          </cell>
          <cell r="AH334">
            <v>-2.5616904609451593E-2</v>
          </cell>
        </row>
        <row r="335">
          <cell r="AG335">
            <v>1.6540299766116373E-2</v>
          </cell>
          <cell r="AH335">
            <v>-2.6007992848957367E-2</v>
          </cell>
        </row>
        <row r="336">
          <cell r="AG336">
            <v>1.5707524318784305E-3</v>
          </cell>
          <cell r="AH336">
            <v>-2.4489127221172649E-2</v>
          </cell>
        </row>
        <row r="337">
          <cell r="AG337">
            <v>-2.3495267083685323E-2</v>
          </cell>
          <cell r="AH337">
            <v>-2.5892239779554453E-2</v>
          </cell>
        </row>
        <row r="338">
          <cell r="AG338">
            <v>-1.0331247481272343E-2</v>
          </cell>
          <cell r="AH338">
            <v>-2.3092494861356658E-2</v>
          </cell>
        </row>
        <row r="339">
          <cell r="AG339">
            <v>-1.5028017015905615E-4</v>
          </cell>
          <cell r="AH339">
            <v>-2.3470374525477119E-2</v>
          </cell>
        </row>
        <row r="340">
          <cell r="AG340">
            <v>9.0631113841694866E-3</v>
          </cell>
          <cell r="AH340">
            <v>-2.236471213193468E-2</v>
          </cell>
        </row>
        <row r="341">
          <cell r="AG341">
            <v>6.1870367495704404E-3</v>
          </cell>
          <cell r="AH341">
            <v>-2.5169635959191753E-2</v>
          </cell>
        </row>
        <row r="342">
          <cell r="AG342">
            <v>4.4975171536671965E-3</v>
          </cell>
          <cell r="AH342">
            <v>-2.3066771607203825E-2</v>
          </cell>
        </row>
        <row r="343">
          <cell r="AG343">
            <v>1.6436472450650719E-2</v>
          </cell>
          <cell r="AH343">
            <v>-2.247466975850643E-2</v>
          </cell>
        </row>
        <row r="344">
          <cell r="AG344">
            <v>6.1132829445409431E-3</v>
          </cell>
          <cell r="AH344">
            <v>-2.2809968418382228E-2</v>
          </cell>
        </row>
        <row r="345">
          <cell r="AG345">
            <v>-1.4153222998065651E-3</v>
          </cell>
          <cell r="AH345">
            <v>-2.4156047509213747E-2</v>
          </cell>
        </row>
        <row r="346">
          <cell r="AG346">
            <v>-2.1492532886127846E-2</v>
          </cell>
          <cell r="AH346">
            <v>-2.3292708810965335E-2</v>
          </cell>
        </row>
        <row r="347">
          <cell r="AG347">
            <v>1.3880033791073831E-2</v>
          </cell>
          <cell r="AH347">
            <v>-2.2386590586585008E-2</v>
          </cell>
        </row>
        <row r="348">
          <cell r="AG348">
            <v>-7.2038041073249071E-3</v>
          </cell>
          <cell r="AH348">
            <v>-2.2509982678275409E-2</v>
          </cell>
        </row>
        <row r="349">
          <cell r="AG349">
            <v>1.1754688982717365E-2</v>
          </cell>
          <cell r="AH349">
            <v>-2.2488416024849835E-2</v>
          </cell>
        </row>
        <row r="350">
          <cell r="AG350">
            <v>-9.8563273316172317E-3</v>
          </cell>
          <cell r="AH350">
            <v>-2.3449020020518227E-2</v>
          </cell>
        </row>
        <row r="351">
          <cell r="AG351">
            <v>-2.1828207626603091E-2</v>
          </cell>
          <cell r="AH351">
            <v>-2.2905881222920615E-2</v>
          </cell>
        </row>
        <row r="352">
          <cell r="AG352">
            <v>8.8455554035944406E-3</v>
          </cell>
          <cell r="AH352">
            <v>-2.3153262413234132E-2</v>
          </cell>
        </row>
        <row r="353">
          <cell r="AG353">
            <v>-2.5485593648846172E-2</v>
          </cell>
          <cell r="AH353">
            <v>-2.1528763865863075E-2</v>
          </cell>
        </row>
        <row r="354">
          <cell r="AG354">
            <v>2.6162045197145822E-2</v>
          </cell>
          <cell r="AH354">
            <v>-2.3359472895451781E-2</v>
          </cell>
        </row>
        <row r="355">
          <cell r="AG355">
            <v>-1.6282593911788323E-3</v>
          </cell>
          <cell r="AH355">
            <v>-2.3303468821098773E-2</v>
          </cell>
        </row>
        <row r="356">
          <cell r="AG356">
            <v>-1.3535449016463863E-2</v>
          </cell>
          <cell r="AH356">
            <v>-2.3663266565958328E-2</v>
          </cell>
        </row>
        <row r="357">
          <cell r="AG357">
            <v>-1.5327485267163321E-2</v>
          </cell>
          <cell r="AH357">
            <v>-2.45321175143564E-2</v>
          </cell>
        </row>
        <row r="358">
          <cell r="AG358">
            <v>-5.4231158166706539E-3</v>
          </cell>
          <cell r="AH358">
            <v>-2.5591333129288511E-2</v>
          </cell>
        </row>
        <row r="359">
          <cell r="AG359">
            <v>2.8590032753069039E-2</v>
          </cell>
          <cell r="AH359">
            <v>-2.2118758686376708E-2</v>
          </cell>
        </row>
        <row r="360">
          <cell r="AG360">
            <v>-9.5436796622468956E-3</v>
          </cell>
          <cell r="AH360">
            <v>-2.5796223884105303E-2</v>
          </cell>
        </row>
        <row r="361">
          <cell r="AG361">
            <v>2.1824275854855024E-2</v>
          </cell>
          <cell r="AH361">
            <v>-2.7792230151297243E-2</v>
          </cell>
        </row>
        <row r="362">
          <cell r="AG362">
            <v>-1.2222131811426507E-2</v>
          </cell>
          <cell r="AH362">
            <v>-2.7969158774946285E-2</v>
          </cell>
        </row>
        <row r="363">
          <cell r="AG363">
            <v>-6.6365870650465508E-3</v>
          </cell>
          <cell r="AH363">
            <v>-2.5138978248508009E-2</v>
          </cell>
        </row>
        <row r="364">
          <cell r="AG364">
            <v>1.4908255734690012E-2</v>
          </cell>
          <cell r="AH364">
            <v>-2.357308808088799E-2</v>
          </cell>
        </row>
        <row r="365">
          <cell r="AG365">
            <v>2.4963522053745191E-2</v>
          </cell>
          <cell r="AH365">
            <v>-2.514184211071575E-2</v>
          </cell>
        </row>
        <row r="366">
          <cell r="AG366">
            <v>-1.8310226834916676E-3</v>
          </cell>
          <cell r="AH366">
            <v>-2.6751614945168162E-2</v>
          </cell>
        </row>
        <row r="367">
          <cell r="AG367">
            <v>6.5386747245310683E-3</v>
          </cell>
          <cell r="AH367">
            <v>-2.4830095764965681E-2</v>
          </cell>
        </row>
        <row r="368">
          <cell r="AG368">
            <v>5.0446932062040428E-3</v>
          </cell>
          <cell r="AH368">
            <v>-2.6920621061483362E-2</v>
          </cell>
        </row>
        <row r="369">
          <cell r="AG369">
            <v>2.2992230022989002E-3</v>
          </cell>
          <cell r="AH369">
            <v>-2.5133984863634884E-2</v>
          </cell>
        </row>
        <row r="370">
          <cell r="AG370">
            <v>1.1655399566952163E-2</v>
          </cell>
          <cell r="AH370">
            <v>-2.4186589874960363E-2</v>
          </cell>
        </row>
        <row r="371">
          <cell r="AG371">
            <v>4.8746354686435289E-4</v>
          </cell>
          <cell r="AH371">
            <v>-2.6006212780033358E-2</v>
          </cell>
        </row>
        <row r="372">
          <cell r="AG372">
            <v>-1.1741381687752295E-2</v>
          </cell>
          <cell r="AH372">
            <v>-2.3474634185513585E-2</v>
          </cell>
        </row>
        <row r="373">
          <cell r="AG373">
            <v>-1.6473543897473908E-3</v>
          </cell>
          <cell r="AH373">
            <v>-2.226789645179825E-2</v>
          </cell>
        </row>
        <row r="374">
          <cell r="AG374">
            <v>-1.1730669649359315E-2</v>
          </cell>
          <cell r="AH374">
            <v>-2.2827402030713317E-2</v>
          </cell>
        </row>
        <row r="375">
          <cell r="AG375">
            <v>-1.3842895989289117E-2</v>
          </cell>
          <cell r="AH375">
            <v>-2.2467761943690909E-2</v>
          </cell>
        </row>
        <row r="376">
          <cell r="AG376">
            <v>-8.298895001566331E-3</v>
          </cell>
          <cell r="AH376">
            <v>-2.3852358751639539E-2</v>
          </cell>
        </row>
        <row r="377">
          <cell r="AG377">
            <v>-7.6788821852191713E-4</v>
          </cell>
          <cell r="AH377">
            <v>-2.4152469601020663E-2</v>
          </cell>
        </row>
        <row r="378">
          <cell r="AG378">
            <v>-2.3494401762856887E-2</v>
          </cell>
          <cell r="AH378">
            <v>-2.386451335947351E-2</v>
          </cell>
        </row>
        <row r="379">
          <cell r="AG379">
            <v>1.3336766869360694E-3</v>
          </cell>
          <cell r="AH379">
            <v>-2.2116890561472258E-2</v>
          </cell>
        </row>
        <row r="380">
          <cell r="AG380">
            <v>4.5449859538795323E-3</v>
          </cell>
          <cell r="AH380">
            <v>-2.2739728690043884E-2</v>
          </cell>
        </row>
        <row r="381">
          <cell r="AG381">
            <v>-9.7547462244811367E-3</v>
          </cell>
          <cell r="AH381">
            <v>-2.3964029772146438E-2</v>
          </cell>
        </row>
        <row r="382">
          <cell r="AG382">
            <v>-5.5774561211353602E-3</v>
          </cell>
          <cell r="AH382">
            <v>-2.2172593404850564E-2</v>
          </cell>
        </row>
        <row r="383">
          <cell r="AG383">
            <v>7.2081188553425601E-3</v>
          </cell>
          <cell r="AH383">
            <v>-2.2677381056064282E-2</v>
          </cell>
        </row>
        <row r="384">
          <cell r="AG384">
            <v>8.7807455546382585E-3</v>
          </cell>
          <cell r="AH384">
            <v>-2.0596441991174542E-2</v>
          </cell>
        </row>
        <row r="385">
          <cell r="AG385">
            <v>-3.9742726048943577E-3</v>
          </cell>
          <cell r="AH385">
            <v>-2.100354586582031E-2</v>
          </cell>
        </row>
        <row r="386">
          <cell r="AG386">
            <v>9.5579953320461541E-3</v>
          </cell>
          <cell r="AH386">
            <v>-2.0344258879291005E-2</v>
          </cell>
        </row>
        <row r="387">
          <cell r="AG387">
            <v>4.2310500251758754E-3</v>
          </cell>
          <cell r="AH387">
            <v>-2.0698382319717101E-2</v>
          </cell>
        </row>
        <row r="388">
          <cell r="AG388">
            <v>-1.0222085700951844E-2</v>
          </cell>
          <cell r="AH388">
            <v>-2.0863580653499077E-2</v>
          </cell>
        </row>
        <row r="389">
          <cell r="AG389">
            <v>2.4586546664590703E-2</v>
          </cell>
          <cell r="AH389">
            <v>-2.1291312220544759E-2</v>
          </cell>
        </row>
        <row r="390">
          <cell r="AG390">
            <v>1.4611904616632643E-3</v>
          </cell>
          <cell r="AH390">
            <v>-2.3293952111727478E-2</v>
          </cell>
        </row>
        <row r="391">
          <cell r="AG391">
            <v>3.9902420840325359E-3</v>
          </cell>
          <cell r="AH391">
            <v>-2.0833374937393845E-2</v>
          </cell>
        </row>
        <row r="392">
          <cell r="AG392">
            <v>9.1368299033984801E-3</v>
          </cell>
          <cell r="AH392">
            <v>-2.1793270209341051E-2</v>
          </cell>
        </row>
        <row r="393">
          <cell r="AG393">
            <v>1.2757020702444777E-2</v>
          </cell>
          <cell r="AH393">
            <v>-1.9754417274980209E-2</v>
          </cell>
        </row>
        <row r="394">
          <cell r="AG394">
            <v>-5.9173236485049463E-3</v>
          </cell>
          <cell r="AH394">
            <v>-2.2537183405338185E-2</v>
          </cell>
        </row>
        <row r="395">
          <cell r="AG395">
            <v>-2.8723378160758761E-3</v>
          </cell>
          <cell r="AH395">
            <v>-2.2676452040897712E-2</v>
          </cell>
        </row>
        <row r="396">
          <cell r="AG396">
            <v>1.9196547594171331E-3</v>
          </cell>
          <cell r="AH396">
            <v>-2.3321006961805044E-2</v>
          </cell>
        </row>
        <row r="397">
          <cell r="AG397">
            <v>-9.744139469724078E-3</v>
          </cell>
          <cell r="AH397">
            <v>-2.0904632488672283E-2</v>
          </cell>
        </row>
        <row r="398">
          <cell r="AG398">
            <v>-1.2973711958670697E-2</v>
          </cell>
          <cell r="AH398">
            <v>-2.1655972093301751E-2</v>
          </cell>
        </row>
        <row r="399">
          <cell r="AG399">
            <v>8.5940313864512063E-3</v>
          </cell>
          <cell r="AH399">
            <v>-2.1758707266900434E-2</v>
          </cell>
        </row>
        <row r="400">
          <cell r="AG400">
            <v>-1.0539190734577986E-2</v>
          </cell>
          <cell r="AH400">
            <v>-2.2509736430985385E-2</v>
          </cell>
        </row>
        <row r="401">
          <cell r="AG401">
            <v>-1.4411589454317975E-2</v>
          </cell>
          <cell r="AH401">
            <v>-2.042496510437132E-2</v>
          </cell>
        </row>
        <row r="402">
          <cell r="AG402">
            <v>1.3450501410817717E-2</v>
          </cell>
          <cell r="AH402">
            <v>-2.2622826196098567E-2</v>
          </cell>
        </row>
        <row r="403">
          <cell r="AG403">
            <v>-1.2185591279965213E-2</v>
          </cell>
          <cell r="AH403">
            <v>-2.4132633797049097E-2</v>
          </cell>
        </row>
        <row r="404">
          <cell r="AG404">
            <v>1.0880167486430503E-2</v>
          </cell>
          <cell r="AH404">
            <v>-2.4257583268802261E-2</v>
          </cell>
        </row>
        <row r="405">
          <cell r="AG405">
            <v>1.884238008528194E-2</v>
          </cell>
          <cell r="AH405">
            <v>-2.493255107804894E-2</v>
          </cell>
        </row>
        <row r="406">
          <cell r="AG406">
            <v>-1.6635226939174519E-2</v>
          </cell>
          <cell r="AH406">
            <v>-2.2265788112487007E-2</v>
          </cell>
        </row>
        <row r="407">
          <cell r="AG407">
            <v>-8.2817502525910358E-3</v>
          </cell>
          <cell r="AH407">
            <v>-2.517415166816752E-2</v>
          </cell>
        </row>
        <row r="408">
          <cell r="AG408">
            <v>-1.232296920043674E-3</v>
          </cell>
          <cell r="AH408">
            <v>-2.6810340531663819E-2</v>
          </cell>
        </row>
        <row r="409">
          <cell r="AG409">
            <v>4.5160928983078996E-4</v>
          </cell>
          <cell r="AH409">
            <v>-2.4861122167520469E-2</v>
          </cell>
        </row>
        <row r="410">
          <cell r="AG410">
            <v>2.6334193758299485E-3</v>
          </cell>
          <cell r="AH410">
            <v>-2.6093462585561038E-2</v>
          </cell>
        </row>
        <row r="411">
          <cell r="AG411">
            <v>1.6083673359010398E-2</v>
          </cell>
          <cell r="AH411">
            <v>-2.5839812882630344E-2</v>
          </cell>
        </row>
        <row r="412">
          <cell r="AG412">
            <v>1.778088501615005E-2</v>
          </cell>
          <cell r="AH412">
            <v>-2.743616066914133E-2</v>
          </cell>
        </row>
        <row r="413">
          <cell r="AG413">
            <v>1.1362506614595924E-2</v>
          </cell>
          <cell r="AH413">
            <v>-2.630637367460566E-2</v>
          </cell>
        </row>
        <row r="414">
          <cell r="AG414">
            <v>9.5560303937514135E-4</v>
          </cell>
          <cell r="AH414">
            <v>-2.5166527952589508E-2</v>
          </cell>
        </row>
        <row r="415">
          <cell r="AG415">
            <v>6.3107600820757614E-3</v>
          </cell>
          <cell r="AH415">
            <v>-2.4202250305356769E-2</v>
          </cell>
        </row>
        <row r="416">
          <cell r="AG416">
            <v>8.8066222382261472E-3</v>
          </cell>
          <cell r="AH416">
            <v>-2.4486780736729656E-2</v>
          </cell>
        </row>
        <row r="417">
          <cell r="AG417">
            <v>1.5027397911293372E-2</v>
          </cell>
          <cell r="AH417">
            <v>-2.2825793217442075E-2</v>
          </cell>
        </row>
        <row r="418">
          <cell r="AG418">
            <v>1.8238761189892649E-3</v>
          </cell>
          <cell r="AH418">
            <v>-2.4232035274785842E-2</v>
          </cell>
        </row>
        <row r="419">
          <cell r="AG419">
            <v>1.2305089520871837E-2</v>
          </cell>
          <cell r="AH419">
            <v>-2.1891199011706709E-2</v>
          </cell>
        </row>
        <row r="420">
          <cell r="AG420">
            <v>2.4221108388178259E-4</v>
          </cell>
          <cell r="AH420">
            <v>-2.5087562976957235E-2</v>
          </cell>
        </row>
        <row r="421">
          <cell r="AG421">
            <v>-5.5298336489796318E-3</v>
          </cell>
          <cell r="AH421">
            <v>-2.3752896511175299E-2</v>
          </cell>
        </row>
        <row r="422">
          <cell r="AG422">
            <v>-1.7298859004649669E-3</v>
          </cell>
          <cell r="AH422">
            <v>-2.3819435568016252E-2</v>
          </cell>
        </row>
        <row r="423">
          <cell r="AG423">
            <v>8.160983235831365E-3</v>
          </cell>
          <cell r="AH423">
            <v>-2.370546689218463E-2</v>
          </cell>
        </row>
        <row r="424">
          <cell r="AG424">
            <v>-1.6116258904846914E-3</v>
          </cell>
          <cell r="AH424">
            <v>-2.2083158408008445E-2</v>
          </cell>
        </row>
        <row r="425">
          <cell r="AG425">
            <v>8.1696622140066122E-3</v>
          </cell>
          <cell r="AH425">
            <v>-2.2809818066275408E-2</v>
          </cell>
        </row>
        <row r="426">
          <cell r="AG426">
            <v>-1.2798549140323079E-2</v>
          </cell>
          <cell r="AH426">
            <v>-2.1769179029412337E-2</v>
          </cell>
        </row>
        <row r="427">
          <cell r="AG427">
            <v>-6.292057664375128E-3</v>
          </cell>
          <cell r="AH427">
            <v>-2.0015525248438411E-2</v>
          </cell>
        </row>
        <row r="428">
          <cell r="AG428">
            <v>-3.4056767102963459E-3</v>
          </cell>
          <cell r="AH428">
            <v>-2.3301021883272422E-2</v>
          </cell>
        </row>
        <row r="429">
          <cell r="AG429">
            <v>-3.4310946887294858E-4</v>
          </cell>
          <cell r="AH429">
            <v>-2.22061366712408E-2</v>
          </cell>
        </row>
        <row r="430">
          <cell r="AG430">
            <v>-9.8553770981066879E-3</v>
          </cell>
          <cell r="AH430">
            <v>-2.0417834248668564E-2</v>
          </cell>
        </row>
        <row r="431">
          <cell r="AG431">
            <v>-1.1752024342701617E-2</v>
          </cell>
          <cell r="AH431">
            <v>-2.202545826873685E-2</v>
          </cell>
        </row>
        <row r="432">
          <cell r="AG432">
            <v>-1.4930954863769941E-3</v>
          </cell>
          <cell r="AH432">
            <v>-2.127756909584436E-2</v>
          </cell>
        </row>
        <row r="433">
          <cell r="AG433">
            <v>7.1861030908124679E-3</v>
          </cell>
          <cell r="AH433">
            <v>-2.0897165027200123E-2</v>
          </cell>
        </row>
        <row r="434">
          <cell r="AG434">
            <v>-1.2752416050064053E-2</v>
          </cell>
          <cell r="AH434">
            <v>-2.0848536133156122E-2</v>
          </cell>
        </row>
        <row r="435">
          <cell r="AG435">
            <v>2.6265394611682202E-2</v>
          </cell>
          <cell r="AH435">
            <v>-2.040065195806591E-2</v>
          </cell>
        </row>
        <row r="436">
          <cell r="AG436">
            <v>2.3970368230814554E-3</v>
          </cell>
          <cell r="AH436">
            <v>-2.3196360460862365E-2</v>
          </cell>
        </row>
        <row r="437">
          <cell r="AG437">
            <v>2.5692906548109296E-3</v>
          </cell>
          <cell r="AH437">
            <v>-2.0068453553717502E-2</v>
          </cell>
        </row>
        <row r="438">
          <cell r="AG438">
            <v>2.4716776964122111E-2</v>
          </cell>
          <cell r="AH438">
            <v>-2.0638895059280956E-2</v>
          </cell>
        </row>
        <row r="439">
          <cell r="AG439">
            <v>4.4473867527663469E-3</v>
          </cell>
          <cell r="AH439">
            <v>-2.1491681968571194E-2</v>
          </cell>
        </row>
        <row r="440">
          <cell r="AG440">
            <v>2.9306518382370417E-3</v>
          </cell>
          <cell r="AH440">
            <v>-2.0912057078114429E-2</v>
          </cell>
        </row>
        <row r="441">
          <cell r="AG441">
            <v>1.4421929153262791E-2</v>
          </cell>
          <cell r="AH441">
            <v>-2.3448357287431189E-2</v>
          </cell>
        </row>
        <row r="442">
          <cell r="AG442">
            <v>9.4425476766597516E-3</v>
          </cell>
          <cell r="AH442">
            <v>-2.0850353982272005E-2</v>
          </cell>
        </row>
        <row r="443">
          <cell r="AG443">
            <v>-1.1233285525141801E-2</v>
          </cell>
          <cell r="AH443">
            <v>-2.2675553253527499E-2</v>
          </cell>
        </row>
        <row r="444">
          <cell r="AG444">
            <v>6.4655093565131327E-3</v>
          </cell>
          <cell r="AH444">
            <v>-2.2502082243040396E-2</v>
          </cell>
        </row>
        <row r="445">
          <cell r="AG445">
            <v>-8.5451882853100347E-3</v>
          </cell>
          <cell r="AH445">
            <v>-2.1723925716399535E-2</v>
          </cell>
        </row>
        <row r="446">
          <cell r="AG446">
            <v>8.7257017065047737E-3</v>
          </cell>
          <cell r="AH446">
            <v>-2.206614410562353E-2</v>
          </cell>
        </row>
        <row r="447">
          <cell r="AG447">
            <v>1.1219390366759008E-3</v>
          </cell>
          <cell r="AH447">
            <v>-2.1153813992016383E-2</v>
          </cell>
        </row>
        <row r="448">
          <cell r="AG448">
            <v>-1.8226454830666539E-3</v>
          </cell>
          <cell r="AH448">
            <v>-2.0762550720847036E-2</v>
          </cell>
        </row>
        <row r="449">
          <cell r="AG449">
            <v>-4.3022322586316886E-3</v>
          </cell>
          <cell r="AH449">
            <v>-2.0549967133300425E-2</v>
          </cell>
        </row>
        <row r="450">
          <cell r="AG450">
            <v>-1.9654564862379376E-2</v>
          </cell>
          <cell r="AH450">
            <v>-2.0813889421699185E-2</v>
          </cell>
        </row>
        <row r="451">
          <cell r="AG451">
            <v>-9.1240781295947038E-3</v>
          </cell>
          <cell r="AH451">
            <v>-2.0052179486988713E-2</v>
          </cell>
        </row>
        <row r="452">
          <cell r="AG452">
            <v>1.2642004171139476E-3</v>
          </cell>
          <cell r="AH452">
            <v>-1.8400459054033539E-2</v>
          </cell>
        </row>
        <row r="453">
          <cell r="AG453">
            <v>7.8758050836711391E-3</v>
          </cell>
          <cell r="AH453">
            <v>-1.8836958834306063E-2</v>
          </cell>
        </row>
        <row r="454">
          <cell r="AG454">
            <v>2.0342421767974406E-2</v>
          </cell>
          <cell r="AH454">
            <v>-1.8540811733682348E-2</v>
          </cell>
        </row>
        <row r="455">
          <cell r="AG455">
            <v>3.3691952979197914E-4</v>
          </cell>
          <cell r="AH455">
            <v>-2.0296046574562156E-2</v>
          </cell>
        </row>
        <row r="456">
          <cell r="AG456">
            <v>1.0746502732588592E-2</v>
          </cell>
          <cell r="AH456">
            <v>-2.2848257268455525E-2</v>
          </cell>
        </row>
        <row r="457">
          <cell r="AG457">
            <v>6.8181406528786681E-3</v>
          </cell>
          <cell r="AH457">
            <v>-2.0284746742935338E-2</v>
          </cell>
        </row>
        <row r="458">
          <cell r="AG458">
            <v>-1.6974633639809111E-3</v>
          </cell>
          <cell r="AH458">
            <v>-1.9497219443921399E-2</v>
          </cell>
        </row>
        <row r="459">
          <cell r="AG459">
            <v>4.5140338067684027E-5</v>
          </cell>
          <cell r="AH459">
            <v>-2.2873151878415682E-2</v>
          </cell>
        </row>
        <row r="460">
          <cell r="AG460">
            <v>6.8636355576705554E-3</v>
          </cell>
          <cell r="AH460">
            <v>-2.0711721144361202E-2</v>
          </cell>
        </row>
        <row r="461">
          <cell r="AG461">
            <v>-6.465936998391264E-3</v>
          </cell>
          <cell r="AH461">
            <v>-1.9802327660145815E-2</v>
          </cell>
        </row>
        <row r="462">
          <cell r="AG462">
            <v>9.1431848897545187E-3</v>
          </cell>
          <cell r="AH462">
            <v>-2.2845921838978128E-2</v>
          </cell>
        </row>
        <row r="463">
          <cell r="AG463">
            <v>1.9264785814990137E-2</v>
          </cell>
          <cell r="AH463">
            <v>-2.222268278240884E-2</v>
          </cell>
        </row>
        <row r="464">
          <cell r="AG464">
            <v>2.9379608286894676E-3</v>
          </cell>
          <cell r="AH464">
            <v>-2.0880310942108102E-2</v>
          </cell>
        </row>
        <row r="465">
          <cell r="AG465">
            <v>1.5188865375612481E-2</v>
          </cell>
          <cell r="AH465">
            <v>-2.0512254518285401E-2</v>
          </cell>
        </row>
        <row r="466">
          <cell r="AG466">
            <v>1.7016737728002829E-2</v>
          </cell>
          <cell r="AH466">
            <v>-1.9232111362472378E-2</v>
          </cell>
        </row>
        <row r="467">
          <cell r="AG467">
            <v>1.6824048409245451E-2</v>
          </cell>
          <cell r="AH467">
            <v>-2.221634248378657E-2</v>
          </cell>
        </row>
        <row r="468">
          <cell r="AG468">
            <v>3.7986531541056578E-4</v>
          </cell>
          <cell r="AH468">
            <v>-2.2544876496857987E-2</v>
          </cell>
        </row>
        <row r="469">
          <cell r="AG469">
            <v>1.2229304920196915E-2</v>
          </cell>
          <cell r="AH469">
            <v>-2.0724843319667754E-2</v>
          </cell>
        </row>
        <row r="470">
          <cell r="AG470">
            <v>-3.1645277753459267E-3</v>
          </cell>
          <cell r="AH470">
            <v>-2.2752399199649671E-2</v>
          </cell>
        </row>
        <row r="471">
          <cell r="AG471">
            <v>-8.5423928310437436E-3</v>
          </cell>
          <cell r="AH471">
            <v>-2.4092505195503485E-2</v>
          </cell>
        </row>
        <row r="472">
          <cell r="AG472">
            <v>5.220684320094815E-3</v>
          </cell>
          <cell r="AH472">
            <v>-2.2350935324691089E-2</v>
          </cell>
        </row>
        <row r="473">
          <cell r="AG473">
            <v>4.9251363118754776E-2</v>
          </cell>
          <cell r="AH473">
            <v>-2.1917880155953424E-2</v>
          </cell>
        </row>
        <row r="474">
          <cell r="AG474">
            <v>3.6602148303983562E-3</v>
          </cell>
          <cell r="AH474">
            <v>-2.9847687875475544E-2</v>
          </cell>
        </row>
        <row r="475">
          <cell r="AG475">
            <v>9.0970241278827135E-3</v>
          </cell>
          <cell r="AH475">
            <v>-3.1190924461044284E-2</v>
          </cell>
        </row>
        <row r="476">
          <cell r="AG476">
            <v>-6.5476082393937096E-3</v>
          </cell>
          <cell r="AH476">
            <v>-2.8319634874960708E-2</v>
          </cell>
        </row>
        <row r="477">
          <cell r="AG477">
            <v>3.7260175312672228E-3</v>
          </cell>
          <cell r="AH477">
            <v>-2.7561884405009833E-2</v>
          </cell>
        </row>
        <row r="478">
          <cell r="AG478">
            <v>5.598122936968597E-3</v>
          </cell>
          <cell r="AH478">
            <v>-3.0260945723637227E-2</v>
          </cell>
        </row>
        <row r="479">
          <cell r="AG479">
            <v>-5.4342790013509612E-3</v>
          </cell>
          <cell r="AH479">
            <v>-2.7260016258064346E-2</v>
          </cell>
        </row>
        <row r="480">
          <cell r="AG480">
            <v>1.3267844628008341E-2</v>
          </cell>
          <cell r="AH480">
            <v>-2.7510771795506473E-2</v>
          </cell>
        </row>
        <row r="481">
          <cell r="AG481">
            <v>-2.4828147459141636E-3</v>
          </cell>
          <cell r="AH481">
            <v>-2.7807484352258563E-2</v>
          </cell>
        </row>
        <row r="482">
          <cell r="AG482">
            <v>-1.0791905219538656E-2</v>
          </cell>
          <cell r="AH482">
            <v>-2.7209586209191984E-2</v>
          </cell>
        </row>
        <row r="483">
          <cell r="AG483">
            <v>6.0775818910319135E-3</v>
          </cell>
          <cell r="AH483">
            <v>-2.8485436174090387E-2</v>
          </cell>
        </row>
        <row r="484">
          <cell r="AG484">
            <v>-1.9651054002685298E-2</v>
          </cell>
          <cell r="AH484">
            <v>-2.9613928211206553E-2</v>
          </cell>
        </row>
        <row r="485">
          <cell r="AG485">
            <v>-1.004563406750314E-2</v>
          </cell>
          <cell r="AH485">
            <v>-2.520078869943889E-2</v>
          </cell>
        </row>
        <row r="486">
          <cell r="AG486">
            <v>6.1292133077984312E-2</v>
          </cell>
          <cell r="AH486">
            <v>-2.968830786500776E-2</v>
          </cell>
        </row>
        <row r="487">
          <cell r="AG487">
            <v>1.1127288439485294E-3</v>
          </cell>
          <cell r="AH487">
            <v>-3.7538980229328396E-2</v>
          </cell>
        </row>
        <row r="488">
          <cell r="AG488">
            <v>-1.5598900686630834E-4</v>
          </cell>
          <cell r="AH488">
            <v>-3.7719179919912187E-2</v>
          </cell>
        </row>
        <row r="489">
          <cell r="AG489">
            <v>-2.8655003050654937E-3</v>
          </cell>
          <cell r="AH489">
            <v>-3.936537707247334E-2</v>
          </cell>
        </row>
        <row r="490">
          <cell r="AG490">
            <v>-5.0546661067780718E-3</v>
          </cell>
          <cell r="AH490">
            <v>-3.6756287331033137E-2</v>
          </cell>
        </row>
        <row r="491">
          <cell r="AG491">
            <v>5.7017621896140458E-3</v>
          </cell>
          <cell r="AH491">
            <v>-3.7304509547954674E-2</v>
          </cell>
        </row>
        <row r="492">
          <cell r="AG492">
            <v>2.057698429110566E-2</v>
          </cell>
          <cell r="AH492">
            <v>-3.7420096897739785E-2</v>
          </cell>
        </row>
        <row r="493">
          <cell r="AG493">
            <v>4.8393741873187235E-3</v>
          </cell>
          <cell r="AH493">
            <v>-3.7326632804654182E-2</v>
          </cell>
        </row>
        <row r="494">
          <cell r="AG494">
            <v>-4.3002425103461084E-3</v>
          </cell>
          <cell r="AH494">
            <v>-3.9310209954399815E-2</v>
          </cell>
        </row>
        <row r="495">
          <cell r="AG495">
            <v>1.0376857510182358E-2</v>
          </cell>
          <cell r="AH495">
            <v>-3.4678941510176267E-2</v>
          </cell>
        </row>
        <row r="496">
          <cell r="AG496">
            <v>2.4958210915748458E-2</v>
          </cell>
          <cell r="AH496">
            <v>-3.772948177634361E-2</v>
          </cell>
        </row>
        <row r="497">
          <cell r="AG497">
            <v>-2.3612216394041985E-2</v>
          </cell>
          <cell r="AH497">
            <v>-3.5539179913399513E-2</v>
          </cell>
        </row>
        <row r="498">
          <cell r="AG498">
            <v>-1.9713469509112014E-2</v>
          </cell>
          <cell r="AH498">
            <v>-3.5795230105335779E-2</v>
          </cell>
        </row>
        <row r="499">
          <cell r="AG499">
            <v>3.3767091818948325E-2</v>
          </cell>
          <cell r="AH499">
            <v>-3.7370971788357327E-2</v>
          </cell>
        </row>
        <row r="500">
          <cell r="AG500">
            <v>-7.835616290865266E-3</v>
          </cell>
          <cell r="AH500">
            <v>-3.8097308772443758E-2</v>
          </cell>
        </row>
        <row r="501">
          <cell r="AG501">
            <v>-7.4779862746769954E-3</v>
          </cell>
          <cell r="AH501">
            <v>-3.9834537484223692E-2</v>
          </cell>
        </row>
        <row r="502">
          <cell r="AG502">
            <v>-2.8090210317749387E-3</v>
          </cell>
          <cell r="AH502">
            <v>-3.9868911054473634E-2</v>
          </cell>
        </row>
        <row r="503">
          <cell r="AG503">
            <v>1.6678620041182146E-2</v>
          </cell>
          <cell r="AH503">
            <v>-3.666594647077067E-2</v>
          </cell>
        </row>
        <row r="504">
          <cell r="AG504">
            <v>7.6368459648226139E-3</v>
          </cell>
          <cell r="AH504">
            <v>-3.311342490953588E-2</v>
          </cell>
        </row>
        <row r="505">
          <cell r="AG505">
            <v>4.396324354370984E-3</v>
          </cell>
          <cell r="AH505">
            <v>-3.5798725477460588E-2</v>
          </cell>
        </row>
        <row r="506">
          <cell r="AG506">
            <v>1.5067204200460704E-2</v>
          </cell>
          <cell r="AH506">
            <v>-3.6860737204066206E-2</v>
          </cell>
        </row>
        <row r="507">
          <cell r="AG507">
            <v>-4.6018665317841823E-3</v>
          </cell>
          <cell r="AH507">
            <v>-3.7196619233003742E-2</v>
          </cell>
        </row>
        <row r="508">
          <cell r="AG508">
            <v>-1.2168511375752478E-2</v>
          </cell>
          <cell r="AH508">
            <v>-3.2152206663101861E-2</v>
          </cell>
        </row>
        <row r="509">
          <cell r="AG509">
            <v>-1.7997120819439272E-2</v>
          </cell>
          <cell r="AH509">
            <v>-3.2872179872085724E-2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DAVID MENDIETA LOPEZ" id="{481F1958-F88F-4CC9-AED5-9A34F76A1D3F}" userId="S::mendieta_lopez_david@comunidad.unam.mx::50135692-ec2c-489a-957d-9bedbfc7b984" providerId="AD"/>
</personList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3" dT="2024-04-13T04:49:10.06" personId="{481F1958-F88F-4CC9-AED5-9A34F76A1D3F}" id="{B7EC5DE5-1A5B-4BB5-8EEB-974676F002D9}">
    <text>Los precios de cierre de cada accion de este portafolio</text>
  </threadedComment>
  <threadedComment ref="K3" dT="2024-04-13T04:51:02.95" personId="{481F1958-F88F-4CC9-AED5-9A34F76A1D3F}" id="{254BD539-B62F-4ABE-AA31-D3BC39E1119F}">
    <text>Calculamos los rendimientos diarios (sin olvidar que hay acciones Americanas y estas las pasamos a pesos con el tipo de cambio)</text>
  </threadedComment>
  <threadedComment ref="I259" dT="2024-03-16T13:24:22.60" personId="{481F1958-F88F-4CC9-AED5-9A34F76A1D3F}" id="{4FE7BD0C-6E94-4E44-A305-B83A2D40DF12}">
    <text>Aqui podemos ver que se esta cumpliendo el supuesto de que la media de los rendimientos por activos sea cero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B3" dT="2024-03-16T13:29:58.13" personId="{481F1958-F88F-4CC9-AED5-9A34F76A1D3F}" id="{2C7B60A3-5C64-40C2-A845-D2F6C507005B}">
    <text>Pedido una fecha de Evaluvacion (comun con informacion de una ano o semanal)</text>
  </threadedComment>
  <threadedComment ref="G7" dT="2024-03-13T01:00:24.92" personId="{481F1958-F88F-4CC9-AED5-9A34F76A1D3F}" id="{604A41E7-A6FF-4E10-A22A-5CE8D0D1CABC}">
    <text>Aplicamos la funcion "volatibilidad dinamica"</text>
  </threadedComment>
  <threadedComment ref="H7" dT="2024-03-13T01:05:40.88" personId="{481F1958-F88F-4CC9-AED5-9A34F76A1D3F}" id="{45B96549-9ED2-410C-8A4B-6D5B01928CC8}">
    <text>Como lo habiamos visto en clase:
          VaR = -F x S x σ x raiz(t)</text>
  </threadedComment>
  <threadedComment ref="C8" dT="2024-03-16T13:32:50.46" personId="{481F1958-F88F-4CC9-AED5-9A34F76A1D3F}" id="{A84C29BF-6954-46B3-8498-B5743CFDEFFD}">
    <text>Precios a fecha de Evaluacion</text>
  </threadedComment>
  <threadedComment ref="E8" dT="2024-03-13T00:59:51.25" personId="{481F1958-F88F-4CC9-AED5-9A34F76A1D3F}" id="{665AF9A2-BEFD-4816-9491-0E83D909D9AD}">
    <text>Titulos x precios</text>
  </threadedComment>
  <threadedComment ref="F8" dT="2024-03-16T13:35:19.03" personId="{481F1958-F88F-4CC9-AED5-9A34F76A1D3F}" id="{AC7DB711-3359-4D9F-BCCF-DA239A7B3BFE}">
    <text>La proporcion de  cada activo respecto a la valuacion total</text>
  </threadedComment>
  <threadedComment ref="I8" dT="2024-03-13T01:08:58.55" personId="{481F1958-F88F-4CC9-AED5-9A34F76A1D3F}" id="{7155BA60-7B22-41A8-A5EF-624A7618B704}">
    <text>Es el Monto entre Valuacion</text>
  </threadedComment>
  <threadedComment ref="E23" dT="2024-04-13T04:56:17.29" personId="{481F1958-F88F-4CC9-AED5-9A34F76A1D3F}" id="{6A992FA6-7E95-4CA7-B562-1B08E8B3D1DB}">
    <text>Esta volatibilidad se construyen en base a la teoria de minkowsky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X3" dT="2024-03-18T16:13:03.85" personId="{481F1958-F88F-4CC9-AED5-9A34F76A1D3F}" id="{9C0BCCB4-23FE-4729-AF40-E67BF2E721BA}">
    <text>Tomamos estos titulos de manera de ejemplo</text>
  </threadedComment>
  <threadedComment ref="D4" dT="2024-04-13T06:03:22.06" personId="{481F1958-F88F-4CC9-AED5-9A34F76A1D3F}" id="{7172B9A9-4064-4A8C-AAD5-18422131D635}">
    <text>Los precios de cierre de cada accion de este portafolio</text>
  </threadedComment>
  <threadedComment ref="K4" dT="2024-04-13T06:03:42.72" personId="{481F1958-F88F-4CC9-AED5-9A34F76A1D3F}" id="{8A840410-2C8F-4D25-AEE4-B13BC0149721}">
    <text>Calculamos los rendimientos diarios (sin olvidar que hay acciones Americanas y estas las pasamos a pesos con el tipo de cambio)</text>
  </threadedComment>
  <threadedComment ref="R4" dT="2024-04-13T06:04:14.93" personId="{481F1958-F88F-4CC9-AED5-9A34F76A1D3F}" id="{83F58669-6094-4D69-BE16-286A1FE803E2}">
    <text>Serie de precios que consiste en el precio de Valuacion por cada rendimientos anterior (creando una simulacion basta)</text>
  </threadedComment>
  <threadedComment ref="Y4" dT="2024-04-13T06:09:11.58" personId="{481F1958-F88F-4CC9-AED5-9A34F76A1D3F}" id="{D1F57EB3-7A10-4BF8-9FA5-583A0958829D}">
    <text>Determinamos la diferencia entre el precio de valuacion y los precios de la simulacion (y con ello vamos a multiplicarlo por el # de activos )</text>
  </threadedComment>
  <threadedComment ref="AI9" dT="2024-03-18T16:18:09.51" personId="{481F1958-F88F-4CC9-AED5-9A34F76A1D3F}" id="{69490B36-CA2E-4706-8C4D-783C7CD95469}">
    <text>Ocupamos el Percentil en base a 99% de confianza de todo el portafolio y por ello pedimos que sea el resto del correspondiente del precentil del 1%</text>
  </threadedComment>
  <threadedComment ref="AI10" dT="2024-03-18T16:19:57.14" personId="{481F1958-F88F-4CC9-AED5-9A34F76A1D3F}" id="{AB56EFEC-9DE2-4F78-8C3B-C53F9B82E257}">
    <text>Es el VaR condicional de esta condicionado al ser menor del VaR anterior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A6" dT="2024-03-20T17:37:27.22" personId="{481F1958-F88F-4CC9-AED5-9A34F76A1D3F}" id="{14B53E54-0491-47E4-80B8-80BA6D0F87A7}">
    <text>El tamano de los titulos es deacuerdo a portafolio y estos puede variar entre portafolios</text>
  </threadedComment>
  <threadedComment ref="A7" dT="2024-03-20T17:39:00.38" personId="{481F1958-F88F-4CC9-AED5-9A34F76A1D3F}" id="{30EA6DE8-21C9-4EFB-BC62-192F97E4B3A7}">
    <text>Recordemos que el debe cumplir el supuesto de que las medias de los rendimientos se acercara a cero</text>
  </threadedComment>
  <threadedComment ref="J7" dT="2024-03-20T20:07:30.94" personId="{481F1958-F88F-4CC9-AED5-9A34F76A1D3F}" id="{8F9F6610-BC99-45ED-A8D7-0415EC5DC2D5}">
    <text>Es el valor del portafolio base</text>
  </threadedComment>
  <threadedComment ref="A8" dT="2024-03-20T17:42:19.38" personId="{481F1958-F88F-4CC9-AED5-9A34F76A1D3F}" id="{FA84E2B3-4F42-4921-AEE9-FA5E7DE11627}">
    <text>Aplicamos la funcion de volatibilidad dinamica (algo que habiamos visto)</text>
  </threadedComment>
  <threadedComment ref="J13" dT="2024-03-20T20:09:51.95" personId="{481F1958-F88F-4CC9-AED5-9A34F76A1D3F}" id="{A249296E-2111-440F-820A-B018657E6336}">
    <text>Estimamos el percentil en base a una confianza del 99% y utilizando los valores de portafolio</text>
  </threadedComment>
  <threadedComment ref="J14" dT="2024-03-20T20:12:00.54" personId="{481F1958-F88F-4CC9-AED5-9A34F76A1D3F}" id="{397AE3DA-F4A9-4D58-9B65-07846552BF66}">
    <text>Este el VaR condicional en base al promedio de aquellos valores que esten por debajo el VaR al 99%</text>
  </threadedComment>
  <threadedComment ref="B16" dT="2024-04-13T06:21:14.90" personId="{481F1958-F88F-4CC9-AED5-9A34F76A1D3F}" id="{2F09EDD3-2EED-44E3-AA24-8A739E5A4625}">
    <text>En este apartado esta generando los precios acequibles aleatorios para generar el otro apartado</text>
  </threadedComment>
  <threadedComment ref="I16" dT="2024-04-13T06:21:34.45" personId="{481F1958-F88F-4CC9-AED5-9A34F76A1D3F}" id="{EB07560E-5DD9-4437-A2E8-F1DD1F55E383}">
    <text>Parecido a las perdidas y ganancias del VaR del metodo historico pero tomando en cuenta los precios simulados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B3" dT="2024-04-07T16:14:26.20" personId="{481F1958-F88F-4CC9-AED5-9A34F76A1D3F}" id="{9CF99D0C-DA85-4EBE-AFC5-5BD06DE24607}">
    <text>Nos indica el # de activos que maneja el Portafolio</text>
  </threadedComment>
  <threadedComment ref="C4" dT="2024-04-13T21:21:56.40" personId="{481F1958-F88F-4CC9-AED5-9A34F76A1D3F}" id="{E09002E9-6F59-483F-AA55-CDE43A8BA173}">
    <text>Es el registro historico de los precios de los activos de los ultimos 2 anos financiero</text>
  </threadedComment>
  <threadedComment ref="J4" dT="2024-04-13T21:22:14.27" personId="{481F1958-F88F-4CC9-AED5-9A34F76A1D3F}" id="{02117679-CC64-4343-97FA-CFE1A7C869DC}">
    <text>Aplicamos los rendimientos de cada dia: (pt/pt-1) -1</text>
  </threadedComment>
  <threadedComment ref="Q4" dT="2024-04-13T21:23:45.26" personId="{481F1958-F88F-4CC9-AED5-9A34F76A1D3F}" id="{C42E6CD8-6A91-412E-86AE-176A2699B135}">
    <text>Es el promedio de los ultimos 252 dias (incluyendo la fecha en cuestion) de los rendimientos</text>
  </threadedComment>
  <threadedComment ref="X4" dT="2024-04-13T21:24:02.89" personId="{481F1958-F88F-4CC9-AED5-9A34F76A1D3F}" id="{A6D7B824-6C70-4043-BE90-B19060028DAB}">
    <text>Lo mismo que la seccion anterior solo que usando la funcion de Volatibilidad sobre los rendimientos</text>
  </threadedComment>
  <threadedComment ref="AE4" dT="2024-04-13T21:24:30.16" personId="{481F1958-F88F-4CC9-AED5-9A34F76A1D3F}" id="{740B1E88-934F-4A39-9B00-A85FD9F529B9}">
    <text>Calculamos el valor del Portafolio con respecto a los precios de ese dia</text>
  </threadedComment>
  <threadedComment ref="AF4" dT="2024-04-13T21:24:46.52" personId="{481F1958-F88F-4CC9-AED5-9A34F76A1D3F}" id="{FCEDA31F-CE1D-457F-B53E-17920450C004}">
    <text>Vemos la diferencia de valuacion de cada dia como: vt - vt-1</text>
  </threadedComment>
  <threadedComment ref="AG4" dT="2024-04-13T21:25:10.12" personId="{481F1958-F88F-4CC9-AED5-9A34F76A1D3F}" id="{A373181A-686C-4857-B259-FC70F5E8A3AA}">
    <text>Vemos el % que la perdidas/ganancias: (vt/vt-1) - 1</text>
  </threadedComment>
  <threadedComment ref="AH4" dT="2024-04-13T21:25:38.33" personId="{481F1958-F88F-4CC9-AED5-9A34F76A1D3F}" id="{A9632320-A2CB-45B4-90B0-DF230BF47D4D}">
    <text>Esto lo enlacemos con la hoja de Blacktesting (VaR %)</text>
  </threadedComment>
  <threadedComment ref="AI4" dT="2024-04-13T21:25:44.00" personId="{481F1958-F88F-4CC9-AED5-9A34F76A1D3F}" id="{127B80DF-436D-4B99-8372-010FE05A284D}">
    <text>Esto lo enlacemos con la hoja de Blacktesting (VaR %)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C14" dT="2024-04-07T18:41:30.76" personId="{481F1958-F88F-4CC9-AED5-9A34F76A1D3F}" id="{F2790959-57A7-42E6-B77B-E9E5E67BF151}">
    <text>Este sera la proporcion que representa el VaR con respecto al "Portafolio Actual": VaR%99/Portafolio Actual</text>
  </threadedComment>
  <threadedComment ref="G14" dT="2024-04-07T18:41:30.76" personId="{481F1958-F88F-4CC9-AED5-9A34F76A1D3F}" id="{5C71B0DA-425C-4D9E-A1E7-8C02AA29F910}">
    <text>Este sera la proporcion que representa el VaR con respecto al "Portafolio Actual": VaR%99/Portafolio Actual</text>
  </threadedComment>
  <threadedComment ref="I14" dT="2024-04-07T18:41:30.76" personId="{481F1958-F88F-4CC9-AED5-9A34F76A1D3F}" id="{A0891309-2AAF-4CA9-BD8B-63FE50E929D4}">
    <text>Este sera la proporcion que representa el VaR con respecto al "Portafolio Actual": VaR%99/Portafolio Actual</text>
  </threadedComment>
</ThreadedComments>
</file>

<file path=xl/threadedComments/threadedComment7.xml><?xml version="1.0" encoding="utf-8"?>
<ThreadedComments xmlns="http://schemas.microsoft.com/office/spreadsheetml/2018/threadedcomments" xmlns:x="http://schemas.openxmlformats.org/spreadsheetml/2006/main">
  <threadedComment ref="B1" dT="2024-04-12T18:52:42.57" personId="{481F1958-F88F-4CC9-AED5-9A34F76A1D3F}" id="{E17395A9-D4F7-45AA-9BB5-E01DC9D6F3CE}">
    <text>Son las condiciones del portafolio que esta manejando sin alguna alteracion prevista</text>
  </threadedComment>
  <threadedComment ref="H1" dT="2024-04-12T19:20:44.55" personId="{481F1958-F88F-4CC9-AED5-9A34F76A1D3F}" id="{238F7F78-5CB1-477B-950E-A494BFCDD037}">
    <text>Ante un movimiento inprevisto es claro que esto indices se actualicen</text>
  </threadedComment>
  <threadedComment ref="B3" dT="2024-04-12T20:03:31.91" personId="{481F1958-F88F-4CC9-AED5-9A34F76A1D3F}" id="{EF70AFD0-27D6-4EF3-91B5-2532D7F6593F}">
    <text>Es el valor Monetario que tiene unidad extranjera en valor local en este momento</text>
  </threadedComment>
  <threadedComment ref="B6" dT="2024-04-12T20:13:30.09" personId="{481F1958-F88F-4CC9-AED5-9A34F76A1D3F}" id="{31C943CB-4102-4ACF-9240-79017B463893}">
    <text>Un índice bursátil es una medida que representa el rendimiento de acciones o bonos (solo los que nos interesa)</text>
  </threadedComment>
  <threadedComment ref="E10" dT="2024-04-12T18:52:42.57" personId="{481F1958-F88F-4CC9-AED5-9A34F76A1D3F}" id="{25B541C7-4C6D-40FD-97C6-D82BA960FD46}">
    <text>Son las condiciones del portafolio que esta manejando sin alguna alteracion prevista</text>
  </threadedComment>
</ThreadedComments>
</file>

<file path=xl/threadedComments/threadedComment8.xml><?xml version="1.0" encoding="utf-8"?>
<ThreadedComments xmlns="http://schemas.microsoft.com/office/spreadsheetml/2018/threadedcomments" xmlns:x="http://schemas.openxmlformats.org/spreadsheetml/2006/main">
  <threadedComment ref="A1" dT="2024-04-12T21:12:29.29" personId="{481F1958-F88F-4CC9-AED5-9A34F76A1D3F}" id="{CF814639-25CA-43B5-B425-759C84AD4EC5}">
    <text>Nombre los activos y intrumentos de deuda que maneja el Portafolio</text>
  </threadedComment>
  <threadedComment ref="B1" dT="2024-04-12T21:14:28.36" personId="{481F1958-F88F-4CC9-AED5-9A34F76A1D3F}" id="{20243EE0-0C44-47E2-8A21-FF4080DE3404}">
    <text># de activos  y Bonos que tiene el Portafolio</text>
  </threadedComment>
  <threadedComment ref="C1" dT="2024-04-12T21:17:49.26" personId="{481F1958-F88F-4CC9-AED5-9A34F76A1D3F}" id="{858CBF13-01BD-4672-A6B6-12E591B55408}">
    <text>Para el caso de los instrumentos del deuda</text>
  </threadedComment>
  <threadedComment ref="D1" dT="2024-04-12T21:22:56.93" personId="{481F1958-F88F-4CC9-AED5-9A34F76A1D3F}" id="{FCFD43D9-0F5E-40D1-A298-51369DFF3178}">
    <text>Es el Precio de los instrumentos de deuda y activos en la fecha de valuacion (en este caso tenemos que son CETES, BONOS Y ACTIVOS), respecto a su funcion programada</text>
  </threadedComment>
  <threadedComment ref="E1" dT="2024-04-12T21:56:49.77" personId="{481F1958-F88F-4CC9-AED5-9A34F76A1D3F}" id="{DEC5DF9F-D3F2-42DF-9B3C-D9CEFD7BB268}">
    <text xml:space="preserve">Indicamos que valor monetario usa cada activo y instrumento </text>
  </threadedComment>
  <threadedComment ref="F1" dT="2024-04-12T23:21:41.30" personId="{481F1958-F88F-4CC9-AED5-9A34F76A1D3F}" id="{5EB79063-BAF0-47E3-A6E9-9B9897F04C52}">
    <text>Es el valor total de cada instrumento y es:
Posicion * Precio * Tipo_Cambio</text>
  </threadedComment>
</ThreadedComments>
</file>

<file path=xl/threadedComments/threadedComment9.xml><?xml version="1.0" encoding="utf-8"?>
<ThreadedComments xmlns="http://schemas.microsoft.com/office/spreadsheetml/2018/threadedcomments" xmlns:x="http://schemas.openxmlformats.org/spreadsheetml/2006/main">
  <threadedComment ref="A1" dT="2024-04-12T21:12:29.29" personId="{481F1958-F88F-4CC9-AED5-9A34F76A1D3F}" id="{0E9F84CB-46F4-404F-B979-48ED9B53C807}">
    <text>Nombre los activos y intrumentos de deuda que maneja el Portafolio</text>
  </threadedComment>
  <threadedComment ref="B1" dT="2024-04-12T21:14:28.36" personId="{481F1958-F88F-4CC9-AED5-9A34F76A1D3F}" id="{38C3C81D-25EF-4709-97B2-39369070636E}">
    <text># de activos  y Bonos que tiene el Portafolio</text>
  </threadedComment>
  <threadedComment ref="C1" dT="2024-04-12T21:17:49.26" personId="{481F1958-F88F-4CC9-AED5-9A34F76A1D3F}" id="{612CEB0A-C342-4F4A-8E73-CD72F19CED54}">
    <text>Para el caso de los instrumentos del deuda</text>
  </threadedComment>
  <threadedComment ref="D1" dT="2024-04-12T23:25:32.27" personId="{481F1958-F88F-4CC9-AED5-9A34F76A1D3F}" id="{59BF92A6-E4AE-4C78-98E5-E16215ED705D}">
    <text>Son los Precios calculados en "el portafolio Base"</text>
  </threadedComment>
  <threadedComment ref="E1" dT="2024-04-12T23:26:44.69" personId="{481F1958-F88F-4CC9-AED5-9A34F76A1D3F}" id="{9953E66A-4A99-4C60-9219-594E52217CBB}">
    <text>Son los coeficientes calculados en la regresion lineal</text>
  </threadedComment>
  <threadedComment ref="F1" dT="2024-04-12T23:34:40.57" personId="{481F1958-F88F-4CC9-AED5-9A34F76A1D3F}" id="{D07DEC0B-BCF8-457C-8210-FF2244D61661}">
    <text>Son los Precios en base a las curva dada por el escenario impactado</text>
  </threadedComment>
  <threadedComment ref="G1" dT="2024-04-12T21:56:49.77" personId="{481F1958-F88F-4CC9-AED5-9A34F76A1D3F}" id="{94783484-D4BB-46DD-93FE-C6731EC10A07}">
    <text xml:space="preserve">Indicamos que valor monetario usa cada activo y instrumento </text>
  </threadedComment>
  <threadedComment ref="H1" dT="2024-04-12T23:21:41.30" personId="{481F1958-F88F-4CC9-AED5-9A34F76A1D3F}" id="{520694DE-D82E-4010-81E9-D623C46C84D8}">
    <text>Es el valor total de cada instrumento y es:
Posicion * Precio * Tipo_Cambio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2.xml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Relationship Id="rId4" Type="http://schemas.microsoft.com/office/2017/10/relationships/threadedComment" Target="../threadedComments/threadedComment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microsoft.com/office/2017/10/relationships/threadedComment" Target="../threadedComments/threadedComment4.xml"/><Relationship Id="rId5" Type="http://schemas.openxmlformats.org/officeDocument/2006/relationships/comments" Target="../comments4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microsoft.com/office/2017/10/relationships/threadedComment" Target="../threadedComments/threadedComment5.xml"/><Relationship Id="rId4" Type="http://schemas.openxmlformats.org/officeDocument/2006/relationships/comments" Target="../comments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microsoft.com/office/2017/10/relationships/threadedComment" Target="../threadedComments/threadedComment6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6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6.xml"/><Relationship Id="rId4" Type="http://schemas.microsoft.com/office/2017/10/relationships/threadedComment" Target="../threadedComments/threadedComment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Relationship Id="rId4" Type="http://schemas.microsoft.com/office/2017/10/relationships/threadedComment" Target="../threadedComments/threadedComment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Relationship Id="rId4" Type="http://schemas.microsoft.com/office/2017/10/relationships/threadedComment" Target="../threadedComments/threadedComment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0A4A2-4D4F-40EF-96DA-505909D73874}">
  <sheetPr codeName="Hoja11">
    <tabColor rgb="FFFF0000"/>
  </sheetPr>
  <dimension ref="A2:D36"/>
  <sheetViews>
    <sheetView tabSelected="1" workbookViewId="0">
      <selection activeCell="F3" sqref="F3"/>
    </sheetView>
  </sheetViews>
  <sheetFormatPr baseColWidth="10" defaultRowHeight="15" x14ac:dyDescent="0.25"/>
  <cols>
    <col min="1" max="1" width="14.5703125" customWidth="1"/>
    <col min="2" max="3" width="36.42578125" customWidth="1"/>
  </cols>
  <sheetData>
    <row r="2" spans="1:3" x14ac:dyDescent="0.25">
      <c r="A2" s="35" t="s">
        <v>108</v>
      </c>
    </row>
    <row r="3" spans="1:3" x14ac:dyDescent="0.25">
      <c r="B3" s="81" t="s">
        <v>111</v>
      </c>
      <c r="C3" s="81" t="s">
        <v>112</v>
      </c>
    </row>
    <row r="4" spans="1:3" x14ac:dyDescent="0.25">
      <c r="A4" s="61" t="s">
        <v>109</v>
      </c>
      <c r="B4" s="82" t="s">
        <v>161</v>
      </c>
      <c r="C4" s="82" t="s">
        <v>162</v>
      </c>
    </row>
    <row r="5" spans="1:3" x14ac:dyDescent="0.25">
      <c r="A5" s="61" t="s">
        <v>110</v>
      </c>
      <c r="B5" s="82" t="s">
        <v>163</v>
      </c>
      <c r="C5" s="82" t="s">
        <v>162</v>
      </c>
    </row>
    <row r="8" spans="1:3" x14ac:dyDescent="0.25">
      <c r="A8" s="35" t="s">
        <v>107</v>
      </c>
    </row>
    <row r="9" spans="1:3" x14ac:dyDescent="0.25">
      <c r="B9" s="8" t="s">
        <v>140</v>
      </c>
    </row>
    <row r="10" spans="1:3" x14ac:dyDescent="0.25">
      <c r="B10" s="88" t="s">
        <v>141</v>
      </c>
    </row>
    <row r="11" spans="1:3" x14ac:dyDescent="0.25">
      <c r="B11" s="88" t="s">
        <v>142</v>
      </c>
    </row>
    <row r="13" spans="1:3" x14ac:dyDescent="0.25">
      <c r="B13" s="8" t="s">
        <v>113</v>
      </c>
    </row>
    <row r="14" spans="1:3" x14ac:dyDescent="0.25">
      <c r="B14" s="83" t="s">
        <v>114</v>
      </c>
    </row>
    <row r="15" spans="1:3" x14ac:dyDescent="0.25">
      <c r="B15" s="83" t="s">
        <v>115</v>
      </c>
    </row>
    <row r="16" spans="1:3" x14ac:dyDescent="0.25">
      <c r="B16" s="83" t="s">
        <v>116</v>
      </c>
    </row>
    <row r="17" spans="1:4" x14ac:dyDescent="0.25">
      <c r="B17" s="84" t="s">
        <v>118</v>
      </c>
    </row>
    <row r="18" spans="1:4" x14ac:dyDescent="0.25">
      <c r="B18" s="8" t="s">
        <v>117</v>
      </c>
    </row>
    <row r="19" spans="1:4" x14ac:dyDescent="0.25">
      <c r="B19" s="83" t="s">
        <v>134</v>
      </c>
    </row>
    <row r="20" spans="1:4" x14ac:dyDescent="0.25">
      <c r="B20" s="83" t="s">
        <v>135</v>
      </c>
    </row>
    <row r="21" spans="1:4" x14ac:dyDescent="0.25">
      <c r="B21" s="84" t="s">
        <v>119</v>
      </c>
    </row>
    <row r="22" spans="1:4" x14ac:dyDescent="0.25">
      <c r="B22" s="8" t="s">
        <v>120</v>
      </c>
    </row>
    <row r="25" spans="1:4" x14ac:dyDescent="0.25">
      <c r="A25" s="35" t="s">
        <v>124</v>
      </c>
    </row>
    <row r="26" spans="1:4" x14ac:dyDescent="0.25">
      <c r="A26" s="35"/>
      <c r="B26" s="8" t="s">
        <v>129</v>
      </c>
    </row>
    <row r="28" spans="1:4" ht="30" x14ac:dyDescent="0.25">
      <c r="B28" s="85" t="s">
        <v>121</v>
      </c>
      <c r="C28" s="85" t="s">
        <v>122</v>
      </c>
      <c r="D28" s="86" t="s">
        <v>123</v>
      </c>
    </row>
    <row r="29" spans="1:4" ht="30" x14ac:dyDescent="0.25">
      <c r="B29" s="87" t="s">
        <v>125</v>
      </c>
      <c r="C29" s="61"/>
      <c r="D29" s="61"/>
    </row>
    <row r="30" spans="1:4" ht="30" x14ac:dyDescent="0.25">
      <c r="B30" s="87" t="s">
        <v>126</v>
      </c>
      <c r="C30" s="61"/>
      <c r="D30" s="61"/>
    </row>
    <row r="31" spans="1:4" ht="30" x14ac:dyDescent="0.25">
      <c r="B31" s="87" t="s">
        <v>127</v>
      </c>
      <c r="C31" s="61"/>
      <c r="D31" s="61"/>
    </row>
    <row r="32" spans="1:4" ht="30" x14ac:dyDescent="0.25">
      <c r="B32" s="87" t="s">
        <v>137</v>
      </c>
      <c r="C32" s="61"/>
      <c r="D32" s="61"/>
    </row>
    <row r="33" spans="2:4" ht="30" x14ac:dyDescent="0.25">
      <c r="B33" s="87" t="s">
        <v>136</v>
      </c>
      <c r="C33" s="61"/>
      <c r="D33" s="61"/>
    </row>
    <row r="34" spans="2:4" ht="30" x14ac:dyDescent="0.25">
      <c r="B34" s="87" t="s">
        <v>138</v>
      </c>
      <c r="C34" s="61"/>
      <c r="D34" s="61"/>
    </row>
    <row r="35" spans="2:4" ht="30" x14ac:dyDescent="0.25">
      <c r="B35" s="87" t="s">
        <v>139</v>
      </c>
      <c r="C35" s="61"/>
      <c r="D35" s="61"/>
    </row>
    <row r="36" spans="2:4" ht="30" x14ac:dyDescent="0.25">
      <c r="B36" s="87" t="s">
        <v>128</v>
      </c>
      <c r="C36" s="61"/>
      <c r="D36" s="61"/>
    </row>
  </sheetData>
  <phoneticPr fontId="3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CEF9E4-EE11-4B71-B04F-5EC9B5730581}">
  <sheetPr codeName="Hoja3">
    <tabColor rgb="FF92D050"/>
  </sheetPr>
  <dimension ref="A1:T265"/>
  <sheetViews>
    <sheetView zoomScale="119" zoomScaleNormal="130" workbookViewId="0">
      <pane xSplit="2" ySplit="4" topLeftCell="I256" activePane="bottomRight" state="frozen"/>
      <selection pane="topRight" activeCell="D1" sqref="D1"/>
      <selection pane="bottomLeft" activeCell="A3" sqref="A3"/>
      <selection pane="bottomRight" activeCell="J263" sqref="J263"/>
    </sheetView>
  </sheetViews>
  <sheetFormatPr baseColWidth="10" defaultColWidth="8.85546875" defaultRowHeight="15" x14ac:dyDescent="0.25"/>
  <cols>
    <col min="1" max="1" width="4.28515625" bestFit="1" customWidth="1"/>
    <col min="2" max="2" width="11.28515625" bestFit="1" customWidth="1"/>
    <col min="3" max="3" width="11.28515625" customWidth="1"/>
    <col min="4" max="17" width="13.140625" customWidth="1"/>
    <col min="18" max="18" width="14.7109375" bestFit="1" customWidth="1"/>
    <col min="19" max="19" width="13.28515625" customWidth="1"/>
    <col min="20" max="27" width="10.7109375" customWidth="1"/>
  </cols>
  <sheetData>
    <row r="1" spans="1:20" x14ac:dyDescent="0.25">
      <c r="D1" s="14"/>
      <c r="E1" s="14"/>
      <c r="F1" s="14"/>
      <c r="G1" s="14"/>
      <c r="H1" s="14"/>
      <c r="I1" s="14"/>
      <c r="J1" s="14"/>
      <c r="K1" s="14"/>
    </row>
    <row r="2" spans="1:20" x14ac:dyDescent="0.25">
      <c r="D2" s="14"/>
      <c r="E2" s="14"/>
      <c r="K2" s="60"/>
      <c r="L2" s="60"/>
      <c r="M2" s="60"/>
      <c r="N2" s="60"/>
      <c r="O2" s="60"/>
      <c r="P2" s="60"/>
      <c r="Q2" s="60"/>
    </row>
    <row r="3" spans="1:20" x14ac:dyDescent="0.25">
      <c r="D3" s="248" t="s">
        <v>0</v>
      </c>
      <c r="E3" s="249"/>
      <c r="F3" s="249"/>
      <c r="G3" s="249"/>
      <c r="H3" s="249"/>
      <c r="I3" s="249"/>
      <c r="J3" s="249"/>
      <c r="K3" s="250" t="s">
        <v>46</v>
      </c>
      <c r="L3" s="251"/>
      <c r="M3" s="251"/>
      <c r="N3" s="251"/>
      <c r="O3" s="251"/>
      <c r="P3" s="251"/>
      <c r="Q3" s="251"/>
    </row>
    <row r="4" spans="1:20" x14ac:dyDescent="0.25">
      <c r="A4" s="3" t="s">
        <v>4</v>
      </c>
      <c r="B4" s="3" t="s">
        <v>2</v>
      </c>
      <c r="C4" s="3" t="s">
        <v>41</v>
      </c>
      <c r="D4" s="5" t="s">
        <v>35</v>
      </c>
      <c r="E4" s="5" t="s">
        <v>36</v>
      </c>
      <c r="F4" s="5" t="s">
        <v>42</v>
      </c>
      <c r="G4" s="5" t="s">
        <v>43</v>
      </c>
      <c r="H4" s="5" t="s">
        <v>44</v>
      </c>
      <c r="I4" s="5" t="s">
        <v>45</v>
      </c>
      <c r="J4" s="5" t="s">
        <v>47</v>
      </c>
      <c r="K4" s="4" t="str">
        <f>+D4</f>
        <v>WALMEX</v>
      </c>
      <c r="L4" s="4" t="str">
        <f>+E4</f>
        <v>GCC</v>
      </c>
      <c r="M4" s="4" t="s">
        <v>37</v>
      </c>
      <c r="N4" s="4" t="s">
        <v>38</v>
      </c>
      <c r="O4" s="4" t="s">
        <v>39</v>
      </c>
      <c r="P4" s="4" t="s">
        <v>40</v>
      </c>
      <c r="Q4" s="4" t="s">
        <v>48</v>
      </c>
    </row>
    <row r="5" spans="1:20" x14ac:dyDescent="0.25">
      <c r="A5" s="7">
        <f t="shared" ref="A5:A68" si="0">+A6-1</f>
        <v>1</v>
      </c>
      <c r="B5" s="39">
        <v>45378</v>
      </c>
      <c r="C5" s="45">
        <v>16.523</v>
      </c>
      <c r="D5" s="43">
        <v>67</v>
      </c>
      <c r="E5" s="43">
        <v>197.61</v>
      </c>
      <c r="F5" s="43">
        <v>71.59</v>
      </c>
      <c r="G5" s="43">
        <v>173.31</v>
      </c>
      <c r="H5" s="43">
        <v>493.86</v>
      </c>
      <c r="I5" s="43">
        <v>613.53</v>
      </c>
      <c r="J5" s="43">
        <v>902.5</v>
      </c>
      <c r="K5" s="38">
        <f xml:space="preserve"> (D5/D6) - 1</f>
        <v>-2.9841838257227415E-4</v>
      </c>
      <c r="L5" s="38">
        <f xml:space="preserve"> (E5/E6) - 1</f>
        <v>-7.1346028236948245E-3</v>
      </c>
      <c r="M5" s="38">
        <f xml:space="preserve"> (F5*$C5) / (F6*$C6)  - 1</f>
        <v>-5.2042613478201494E-3</v>
      </c>
      <c r="N5" s="38">
        <f t="shared" ref="N5:Q5" si="1" xml:space="preserve"> (G5*$C5) / (G6*$C6)  - 1</f>
        <v>1.4337044166840673E-2</v>
      </c>
      <c r="O5" s="38">
        <f t="shared" si="1"/>
        <v>-1.0798880412864031E-2</v>
      </c>
      <c r="P5" s="38">
        <f t="shared" si="1"/>
        <v>-3.1531323601678429E-2</v>
      </c>
      <c r="Q5" s="38">
        <f t="shared" si="1"/>
        <v>-3.1532011382337854E-2</v>
      </c>
    </row>
    <row r="6" spans="1:20" x14ac:dyDescent="0.25">
      <c r="A6" s="7">
        <f t="shared" si="0"/>
        <v>2</v>
      </c>
      <c r="B6" s="40">
        <v>45377</v>
      </c>
      <c r="C6" s="46">
        <v>16.635000000000002</v>
      </c>
      <c r="D6" s="44">
        <v>67.02</v>
      </c>
      <c r="E6" s="44">
        <v>199.03</v>
      </c>
      <c r="F6" s="44">
        <v>71.48</v>
      </c>
      <c r="G6" s="44">
        <v>169.71</v>
      </c>
      <c r="H6" s="44">
        <v>495.89</v>
      </c>
      <c r="I6" s="44">
        <v>629.24</v>
      </c>
      <c r="J6" s="44">
        <v>925.61</v>
      </c>
      <c r="K6" s="38">
        <f t="shared" ref="K6:K69" si="2" xml:space="preserve"> (D6/D7) - 1</f>
        <v>1.0455563853621896E-3</v>
      </c>
      <c r="L6" s="38">
        <f t="shared" ref="L6:L69" si="3" xml:space="preserve"> (E6/E7) - 1</f>
        <v>5.709954522486127E-3</v>
      </c>
      <c r="M6" s="38">
        <f t="shared" ref="M6:M69" si="4" xml:space="preserve"> (F6*$C6) / (F7*$C7)  - 1</f>
        <v>-1.9998949517566755E-3</v>
      </c>
      <c r="N6" s="38">
        <f t="shared" ref="N6:N69" si="5" xml:space="preserve"> (G6*$C6) / (G7*$C7)  - 1</f>
        <v>-8.9364461171126397E-3</v>
      </c>
      <c r="O6" s="38">
        <f t="shared" ref="O6:O69" si="6" xml:space="preserve"> (H6*$C6) / (H7*$C7)  - 1</f>
        <v>-1.6421215307750536E-2</v>
      </c>
      <c r="P6" s="38">
        <f t="shared" ref="P6:P69" si="7" xml:space="preserve"> (I6*$C6) / (I7*$C7)  - 1</f>
        <v>5.5123476627816359E-4</v>
      </c>
      <c r="Q6" s="38">
        <f t="shared" ref="Q6:Q69" si="8" xml:space="preserve"> (J6*$C6) / (J7*$C7)  - 1</f>
        <v>-2.7914769327088362E-2</v>
      </c>
    </row>
    <row r="7" spans="1:20" x14ac:dyDescent="0.25">
      <c r="A7" s="7">
        <f t="shared" si="0"/>
        <v>3</v>
      </c>
      <c r="B7" s="40">
        <v>45376</v>
      </c>
      <c r="C7" s="46">
        <v>16.672999999999998</v>
      </c>
      <c r="D7" s="44">
        <v>66.95</v>
      </c>
      <c r="E7" s="44">
        <v>197.9</v>
      </c>
      <c r="F7" s="44">
        <v>71.459999999999994</v>
      </c>
      <c r="G7" s="44">
        <v>170.85</v>
      </c>
      <c r="H7" s="44">
        <v>503.02</v>
      </c>
      <c r="I7" s="44">
        <v>627.46</v>
      </c>
      <c r="J7" s="44">
        <v>950.02</v>
      </c>
      <c r="K7" s="38">
        <f t="shared" si="2"/>
        <v>0</v>
      </c>
      <c r="L7" s="38">
        <f t="shared" si="3"/>
        <v>-1.4632423432059394E-3</v>
      </c>
      <c r="M7" s="38">
        <f t="shared" si="4"/>
        <v>-1.4255051498598736E-2</v>
      </c>
      <c r="N7" s="38">
        <f t="shared" si="5"/>
        <v>-1.3271662897058722E-2</v>
      </c>
      <c r="O7" s="38">
        <f t="shared" si="6"/>
        <v>-1.7821645232235284E-2</v>
      </c>
      <c r="P7" s="38">
        <f t="shared" si="7"/>
        <v>-5.8842225438280327E-3</v>
      </c>
      <c r="Q7" s="38">
        <f t="shared" si="8"/>
        <v>2.5111209233565912E-3</v>
      </c>
    </row>
    <row r="8" spans="1:20" x14ac:dyDescent="0.25">
      <c r="A8" s="7">
        <f t="shared" si="0"/>
        <v>4</v>
      </c>
      <c r="B8" s="40">
        <v>45373</v>
      </c>
      <c r="C8" s="46">
        <v>16.757000000000001</v>
      </c>
      <c r="D8" s="44">
        <v>66.95</v>
      </c>
      <c r="E8" s="44">
        <v>198.19</v>
      </c>
      <c r="F8" s="44">
        <v>72.13</v>
      </c>
      <c r="G8" s="44">
        <v>172.28</v>
      </c>
      <c r="H8" s="44">
        <v>509.58</v>
      </c>
      <c r="I8" s="44">
        <v>628.01</v>
      </c>
      <c r="J8" s="44">
        <v>942.89</v>
      </c>
      <c r="K8" s="38">
        <f t="shared" si="2"/>
        <v>-8.4419431279619817E-3</v>
      </c>
      <c r="L8" s="38">
        <f t="shared" si="3"/>
        <v>1.4538008702329241E-2</v>
      </c>
      <c r="M8" s="38">
        <f t="shared" si="4"/>
        <v>-2.1753221213532736E-2</v>
      </c>
      <c r="N8" s="38">
        <f t="shared" si="5"/>
        <v>6.6197083930379375E-3</v>
      </c>
      <c r="O8" s="38">
        <f t="shared" si="6"/>
        <v>4.8916832557082124E-3</v>
      </c>
      <c r="P8" s="38">
        <f t="shared" si="7"/>
        <v>9.8249155516261233E-3</v>
      </c>
      <c r="Q8" s="38">
        <f t="shared" si="8"/>
        <v>3.2556733808517979E-2</v>
      </c>
    </row>
    <row r="9" spans="1:20" x14ac:dyDescent="0.25">
      <c r="A9" s="7">
        <f t="shared" si="0"/>
        <v>5</v>
      </c>
      <c r="B9" s="40">
        <v>45372</v>
      </c>
      <c r="C9" s="46">
        <v>16.735199999999999</v>
      </c>
      <c r="D9" s="44">
        <v>67.52</v>
      </c>
      <c r="E9" s="44">
        <v>195.35</v>
      </c>
      <c r="F9" s="44">
        <v>73.83</v>
      </c>
      <c r="G9" s="44">
        <v>171.37</v>
      </c>
      <c r="H9" s="44">
        <v>507.76</v>
      </c>
      <c r="I9" s="44">
        <v>622.71</v>
      </c>
      <c r="J9" s="44">
        <v>914.35</v>
      </c>
      <c r="K9" s="38">
        <f t="shared" si="2"/>
        <v>-3.8359398052523197E-3</v>
      </c>
      <c r="L9" s="38">
        <f t="shared" si="3"/>
        <v>2.9778713354211561E-3</v>
      </c>
      <c r="M9" s="38">
        <f t="shared" si="4"/>
        <v>-1.0232471019270273E-3</v>
      </c>
      <c r="N9" s="38">
        <f t="shared" si="5"/>
        <v>-3.7296608460047342E-2</v>
      </c>
      <c r="O9" s="38">
        <f t="shared" si="6"/>
        <v>8.1600537703510057E-3</v>
      </c>
      <c r="P9" s="38">
        <f t="shared" si="7"/>
        <v>-4.2507848878968746E-3</v>
      </c>
      <c r="Q9" s="38">
        <f t="shared" si="8"/>
        <v>1.5518683741801764E-2</v>
      </c>
      <c r="R9" s="13"/>
      <c r="S9" s="19"/>
      <c r="T9" s="6"/>
    </row>
    <row r="10" spans="1:20" x14ac:dyDescent="0.25">
      <c r="A10" s="7">
        <f t="shared" si="0"/>
        <v>6</v>
      </c>
      <c r="B10" s="40">
        <v>45371</v>
      </c>
      <c r="C10" s="46">
        <v>16.673300000000001</v>
      </c>
      <c r="D10" s="44">
        <v>67.78</v>
      </c>
      <c r="E10" s="44">
        <v>194.77</v>
      </c>
      <c r="F10" s="44">
        <v>74.180000000000007</v>
      </c>
      <c r="G10" s="44">
        <v>178.67</v>
      </c>
      <c r="H10" s="44">
        <v>505.52</v>
      </c>
      <c r="I10" s="44">
        <v>627.69000000000005</v>
      </c>
      <c r="J10" s="44">
        <v>903.72</v>
      </c>
      <c r="K10" s="38">
        <f t="shared" si="2"/>
        <v>3.4809160305343534E-2</v>
      </c>
      <c r="L10" s="38">
        <f t="shared" si="3"/>
        <v>5.7316947227099568E-3</v>
      </c>
      <c r="M10" s="38">
        <f t="shared" si="4"/>
        <v>2.6123107822937364E-3</v>
      </c>
      <c r="N10" s="38">
        <f t="shared" si="5"/>
        <v>6.9367509336228927E-3</v>
      </c>
      <c r="O10" s="38">
        <f t="shared" si="6"/>
        <v>1.0897583202663208E-2</v>
      </c>
      <c r="P10" s="38">
        <f t="shared" si="7"/>
        <v>3.4507501187854839E-3</v>
      </c>
      <c r="Q10" s="38">
        <f t="shared" si="8"/>
        <v>3.1518416195299714E-3</v>
      </c>
      <c r="R10" s="13"/>
      <c r="S10" s="19"/>
      <c r="T10" s="6"/>
    </row>
    <row r="11" spans="1:20" x14ac:dyDescent="0.25">
      <c r="A11" s="7">
        <f t="shared" si="0"/>
        <v>7</v>
      </c>
      <c r="B11" s="40">
        <v>45370</v>
      </c>
      <c r="C11" s="46">
        <v>16.802</v>
      </c>
      <c r="D11" s="44">
        <v>65.5</v>
      </c>
      <c r="E11" s="44">
        <v>193.66</v>
      </c>
      <c r="F11" s="44">
        <v>73.42</v>
      </c>
      <c r="G11" s="44">
        <v>176.08</v>
      </c>
      <c r="H11" s="44">
        <v>496.24</v>
      </c>
      <c r="I11" s="44">
        <v>620.74</v>
      </c>
      <c r="J11" s="44">
        <v>893.98</v>
      </c>
      <c r="K11" s="38">
        <f t="shared" si="2"/>
        <v>-1.4148103552077074E-2</v>
      </c>
      <c r="L11" s="38">
        <f t="shared" si="3"/>
        <v>-1.289566236811257E-2</v>
      </c>
      <c r="M11" s="38">
        <f t="shared" si="4"/>
        <v>6.5296831007006784E-3</v>
      </c>
      <c r="N11" s="38">
        <f t="shared" si="5"/>
        <v>2.6704591590611892E-2</v>
      </c>
      <c r="O11" s="38">
        <f t="shared" si="6"/>
        <v>3.1770894323263299E-2</v>
      </c>
      <c r="P11" s="38">
        <f t="shared" si="7"/>
        <v>3.12161409650904E-2</v>
      </c>
      <c r="Q11" s="38">
        <f t="shared" si="8"/>
        <v>2.4428942686784971E-2</v>
      </c>
      <c r="R11" s="14"/>
      <c r="S11" s="19"/>
      <c r="T11" s="6"/>
    </row>
    <row r="12" spans="1:20" x14ac:dyDescent="0.25">
      <c r="A12" s="7">
        <f t="shared" si="0"/>
        <v>8</v>
      </c>
      <c r="B12" s="40">
        <v>45366</v>
      </c>
      <c r="C12" s="46">
        <v>16.693000000000001</v>
      </c>
      <c r="D12" s="44">
        <v>66.44</v>
      </c>
      <c r="E12" s="44">
        <v>196.19</v>
      </c>
      <c r="F12" s="44">
        <v>73.42</v>
      </c>
      <c r="G12" s="44">
        <v>172.62</v>
      </c>
      <c r="H12" s="44">
        <v>484.1</v>
      </c>
      <c r="I12" s="44">
        <v>605.88</v>
      </c>
      <c r="J12" s="44">
        <v>878.36</v>
      </c>
      <c r="K12" s="38">
        <f t="shared" si="2"/>
        <v>-1.2925271133561234E-2</v>
      </c>
      <c r="L12" s="38">
        <f t="shared" si="3"/>
        <v>1.9486593223861925E-2</v>
      </c>
      <c r="M12" s="38">
        <f t="shared" si="4"/>
        <v>9.2746847292657364E-5</v>
      </c>
      <c r="N12" s="38">
        <f t="shared" si="5"/>
        <v>-2.3758208674121706E-3</v>
      </c>
      <c r="O12" s="38">
        <f t="shared" si="6"/>
        <v>-1.5893672420479454E-2</v>
      </c>
      <c r="P12" s="38">
        <f t="shared" si="7"/>
        <v>-1.1808725460338065E-2</v>
      </c>
      <c r="Q12" s="38">
        <f t="shared" si="8"/>
        <v>-1.4075173115130069E-3</v>
      </c>
      <c r="R12" s="13"/>
      <c r="S12" s="19"/>
      <c r="T12" s="6"/>
    </row>
    <row r="13" spans="1:20" x14ac:dyDescent="0.25">
      <c r="A13" s="7">
        <f t="shared" si="0"/>
        <v>9</v>
      </c>
      <c r="B13" s="40">
        <v>45365</v>
      </c>
      <c r="C13" s="46">
        <v>16.696000000000002</v>
      </c>
      <c r="D13" s="44">
        <v>67.31</v>
      </c>
      <c r="E13" s="44">
        <v>192.44</v>
      </c>
      <c r="F13" s="44">
        <v>73.400000000000006</v>
      </c>
      <c r="G13" s="44">
        <v>173</v>
      </c>
      <c r="H13" s="44">
        <v>491.83</v>
      </c>
      <c r="I13" s="44">
        <v>613.01</v>
      </c>
      <c r="J13" s="44">
        <v>879.44</v>
      </c>
      <c r="K13" s="38">
        <f t="shared" si="2"/>
        <v>-1.0388839418223883E-3</v>
      </c>
      <c r="L13" s="38">
        <f t="shared" si="3"/>
        <v>1.9279661016949001E-2</v>
      </c>
      <c r="M13" s="38">
        <f t="shared" si="4"/>
        <v>-3.7036062959618699E-2</v>
      </c>
      <c r="N13" s="38">
        <f t="shared" si="5"/>
        <v>1.3142248490523034E-2</v>
      </c>
      <c r="O13" s="38">
        <f t="shared" si="6"/>
        <v>-5.3724578655813815E-3</v>
      </c>
      <c r="P13" s="38">
        <f t="shared" si="7"/>
        <v>8.0450724749372426E-3</v>
      </c>
      <c r="Q13" s="38">
        <f t="shared" si="8"/>
        <v>-3.0271540660027907E-2</v>
      </c>
      <c r="R13" s="13"/>
    </row>
    <row r="14" spans="1:20" x14ac:dyDescent="0.25">
      <c r="A14" s="7">
        <f t="shared" si="0"/>
        <v>10</v>
      </c>
      <c r="B14" s="40">
        <v>45364</v>
      </c>
      <c r="C14" s="46">
        <v>16.659500000000001</v>
      </c>
      <c r="D14" s="44">
        <v>67.38</v>
      </c>
      <c r="E14" s="44">
        <v>188.8</v>
      </c>
      <c r="F14" s="44">
        <v>76.39</v>
      </c>
      <c r="G14" s="44">
        <v>171.13</v>
      </c>
      <c r="H14" s="44">
        <v>495.57</v>
      </c>
      <c r="I14" s="44">
        <v>609.45000000000005</v>
      </c>
      <c r="J14" s="44">
        <v>908.88</v>
      </c>
      <c r="K14" s="38">
        <f t="shared" si="2"/>
        <v>3.5746201966040392E-3</v>
      </c>
      <c r="L14" s="38">
        <f t="shared" si="3"/>
        <v>2.5808204292311787E-2</v>
      </c>
      <c r="M14" s="38">
        <f t="shared" si="4"/>
        <v>-3.7345417080129062E-3</v>
      </c>
      <c r="N14" s="38">
        <f t="shared" si="5"/>
        <v>-2.0063511699187297E-2</v>
      </c>
      <c r="O14" s="38">
        <f t="shared" si="6"/>
        <v>-1.6335293789381589E-2</v>
      </c>
      <c r="P14" s="38">
        <f t="shared" si="7"/>
        <v>-1.0684312857335065E-2</v>
      </c>
      <c r="Q14" s="38">
        <f t="shared" si="8"/>
        <v>-1.9100553577642621E-2</v>
      </c>
      <c r="R14" s="14"/>
    </row>
    <row r="15" spans="1:20" x14ac:dyDescent="0.25">
      <c r="A15" s="7">
        <f t="shared" si="0"/>
        <v>11</v>
      </c>
      <c r="B15" s="40">
        <v>45363</v>
      </c>
      <c r="C15" s="46">
        <v>16.794499999999999</v>
      </c>
      <c r="D15" s="44">
        <v>67.14</v>
      </c>
      <c r="E15" s="44">
        <v>184.05</v>
      </c>
      <c r="F15" s="44">
        <v>76.06</v>
      </c>
      <c r="G15" s="44">
        <v>173.23</v>
      </c>
      <c r="H15" s="44">
        <v>499.75</v>
      </c>
      <c r="I15" s="44">
        <v>611.08000000000004</v>
      </c>
      <c r="J15" s="44">
        <v>919.13</v>
      </c>
      <c r="K15" s="38">
        <f t="shared" si="2"/>
        <v>6.5967016491754737E-3</v>
      </c>
      <c r="L15" s="38">
        <f t="shared" si="3"/>
        <v>-4.8123715799718303E-3</v>
      </c>
      <c r="M15" s="38">
        <f t="shared" si="4"/>
        <v>1.6968504308744414E-2</v>
      </c>
      <c r="N15" s="38">
        <f t="shared" si="5"/>
        <v>3.7049223113205798E-3</v>
      </c>
      <c r="O15" s="38">
        <f t="shared" si="6"/>
        <v>3.437138058886946E-2</v>
      </c>
      <c r="P15" s="38">
        <f t="shared" si="7"/>
        <v>1.7829863165775173E-2</v>
      </c>
      <c r="Q15" s="38">
        <f t="shared" si="8"/>
        <v>7.2561694896429829E-2</v>
      </c>
      <c r="R15" s="13"/>
    </row>
    <row r="16" spans="1:20" x14ac:dyDescent="0.25">
      <c r="A16" s="7">
        <f t="shared" si="0"/>
        <v>12</v>
      </c>
      <c r="B16" s="40">
        <v>45362</v>
      </c>
      <c r="C16" s="46">
        <v>16.779</v>
      </c>
      <c r="D16" s="44">
        <v>66.7</v>
      </c>
      <c r="E16" s="44">
        <v>184.94</v>
      </c>
      <c r="F16" s="44">
        <v>74.86</v>
      </c>
      <c r="G16" s="44">
        <v>172.75</v>
      </c>
      <c r="H16" s="44">
        <v>483.59</v>
      </c>
      <c r="I16" s="44">
        <v>600.92999999999995</v>
      </c>
      <c r="J16" s="44">
        <v>857.74</v>
      </c>
      <c r="K16" s="38">
        <f t="shared" si="2"/>
        <v>-5.9612518628910927E-3</v>
      </c>
      <c r="L16" s="38">
        <f t="shared" si="3"/>
        <v>-1.6485854073601369E-2</v>
      </c>
      <c r="M16" s="38">
        <f t="shared" si="4"/>
        <v>1.6000510784405675E-2</v>
      </c>
      <c r="N16" s="38">
        <f t="shared" si="5"/>
        <v>1.0031681146015048E-2</v>
      </c>
      <c r="O16" s="38">
        <f t="shared" si="6"/>
        <v>-4.5894296567019599E-2</v>
      </c>
      <c r="P16" s="38">
        <f t="shared" si="7"/>
        <v>-8.1990444008818164E-3</v>
      </c>
      <c r="Q16" s="38">
        <f t="shared" si="8"/>
        <v>-2.1782474961366982E-2</v>
      </c>
      <c r="R16" s="14"/>
    </row>
    <row r="17" spans="1:18" x14ac:dyDescent="0.25">
      <c r="A17" s="7">
        <f t="shared" si="0"/>
        <v>13</v>
      </c>
      <c r="B17" s="40">
        <v>45359</v>
      </c>
      <c r="C17" s="46">
        <v>16.808900000000001</v>
      </c>
      <c r="D17" s="44">
        <v>67.099999999999994</v>
      </c>
      <c r="E17" s="44">
        <v>188.04</v>
      </c>
      <c r="F17" s="44">
        <v>73.55</v>
      </c>
      <c r="G17" s="44">
        <v>170.73</v>
      </c>
      <c r="H17" s="44">
        <v>505.95</v>
      </c>
      <c r="I17" s="44">
        <v>604.82000000000005</v>
      </c>
      <c r="J17" s="44">
        <v>875.28</v>
      </c>
      <c r="K17" s="38">
        <f t="shared" si="2"/>
        <v>6.4496775161240194E-3</v>
      </c>
      <c r="L17" s="38">
        <f t="shared" si="3"/>
        <v>1.3312742957558577E-3</v>
      </c>
      <c r="M17" s="38">
        <f t="shared" si="4"/>
        <v>1.0251110970559418E-2</v>
      </c>
      <c r="N17" s="38">
        <f t="shared" si="5"/>
        <v>6.5777971469958008E-3</v>
      </c>
      <c r="O17" s="38">
        <f t="shared" si="6"/>
        <v>-1.5760668361193053E-2</v>
      </c>
      <c r="P17" s="38">
        <f t="shared" si="7"/>
        <v>-9.6638435938981582E-3</v>
      </c>
      <c r="Q17" s="38">
        <f t="shared" si="8"/>
        <v>-5.8897906791713805E-2</v>
      </c>
      <c r="R17" s="14"/>
    </row>
    <row r="18" spans="1:18" x14ac:dyDescent="0.25">
      <c r="A18" s="7">
        <f t="shared" si="0"/>
        <v>14</v>
      </c>
      <c r="B18" s="40">
        <v>45358</v>
      </c>
      <c r="C18" s="46">
        <v>16.87</v>
      </c>
      <c r="D18" s="44">
        <v>66.67</v>
      </c>
      <c r="E18" s="44">
        <v>187.79</v>
      </c>
      <c r="F18" s="44">
        <v>72.540000000000006</v>
      </c>
      <c r="G18" s="44">
        <v>169</v>
      </c>
      <c r="H18" s="44">
        <v>512.19000000000005</v>
      </c>
      <c r="I18" s="44">
        <v>608.51</v>
      </c>
      <c r="J18" s="44">
        <v>926.69</v>
      </c>
      <c r="K18" s="38">
        <f t="shared" si="2"/>
        <v>-1.7966761491241545E-3</v>
      </c>
      <c r="L18" s="38">
        <f t="shared" si="3"/>
        <v>1.0873660978629296E-2</v>
      </c>
      <c r="M18" s="38">
        <f t="shared" si="4"/>
        <v>-1.6281197948555537E-2</v>
      </c>
      <c r="N18" s="38">
        <f t="shared" si="5"/>
        <v>-1.1240267035310669E-3</v>
      </c>
      <c r="O18" s="38">
        <f t="shared" si="6"/>
        <v>3.2025562252685269E-2</v>
      </c>
      <c r="P18" s="38">
        <f t="shared" si="7"/>
        <v>1.7680755826286809E-2</v>
      </c>
      <c r="Q18" s="38">
        <f t="shared" si="8"/>
        <v>4.4313011063067398E-2</v>
      </c>
    </row>
    <row r="19" spans="1:18" x14ac:dyDescent="0.25">
      <c r="A19" s="7">
        <f t="shared" si="0"/>
        <v>15</v>
      </c>
      <c r="B19" s="40">
        <v>45357</v>
      </c>
      <c r="C19" s="46">
        <v>16.876999999999999</v>
      </c>
      <c r="D19" s="44">
        <v>66.790000000000006</v>
      </c>
      <c r="E19" s="44">
        <v>185.77</v>
      </c>
      <c r="F19" s="44">
        <v>73.709999999999994</v>
      </c>
      <c r="G19" s="44">
        <v>169.12</v>
      </c>
      <c r="H19" s="44">
        <v>496.09</v>
      </c>
      <c r="I19" s="44">
        <v>597.69000000000005</v>
      </c>
      <c r="J19" s="44">
        <v>887</v>
      </c>
      <c r="K19" s="38">
        <f t="shared" si="2"/>
        <v>-4.4896737503719031E-4</v>
      </c>
      <c r="L19" s="38">
        <f t="shared" si="3"/>
        <v>1.2396248787325259E-3</v>
      </c>
      <c r="M19" s="38">
        <f t="shared" si="4"/>
        <v>1.8795649803236891E-2</v>
      </c>
      <c r="N19" s="38">
        <f t="shared" si="5"/>
        <v>-9.727340698072906E-3</v>
      </c>
      <c r="O19" s="38">
        <f t="shared" si="6"/>
        <v>8.0559558547519394E-3</v>
      </c>
      <c r="P19" s="38">
        <f t="shared" si="7"/>
        <v>-5.2200401727938717E-3</v>
      </c>
      <c r="Q19" s="38">
        <f t="shared" si="8"/>
        <v>2.7832147726467582E-2</v>
      </c>
    </row>
    <row r="20" spans="1:18" x14ac:dyDescent="0.25">
      <c r="A20" s="7">
        <f t="shared" si="0"/>
        <v>16</v>
      </c>
      <c r="B20" s="40">
        <v>45356</v>
      </c>
      <c r="C20" s="46">
        <v>16.942599999999999</v>
      </c>
      <c r="D20" s="44">
        <v>66.819999999999993</v>
      </c>
      <c r="E20" s="44">
        <v>185.54</v>
      </c>
      <c r="F20" s="44">
        <v>72.069999999999993</v>
      </c>
      <c r="G20" s="44">
        <v>170.12</v>
      </c>
      <c r="H20" s="44">
        <v>490.22</v>
      </c>
      <c r="I20" s="44">
        <v>598.5</v>
      </c>
      <c r="J20" s="44">
        <v>859.64</v>
      </c>
      <c r="K20" s="38">
        <f t="shared" si="2"/>
        <v>-5.9506099375187249E-3</v>
      </c>
      <c r="L20" s="38">
        <f t="shared" si="3"/>
        <v>1.6601830036710341E-2</v>
      </c>
      <c r="M20" s="38">
        <f t="shared" si="4"/>
        <v>-5.4718618972993127E-5</v>
      </c>
      <c r="N20" s="38">
        <f t="shared" si="5"/>
        <v>-2.9437655571479371E-2</v>
      </c>
      <c r="O20" s="38">
        <f t="shared" si="6"/>
        <v>-1.7007442886646018E-2</v>
      </c>
      <c r="P20" s="38">
        <f t="shared" si="7"/>
        <v>-2.9137955479014543E-2</v>
      </c>
      <c r="Q20" s="38">
        <f t="shared" si="8"/>
        <v>7.4944660404141494E-3</v>
      </c>
    </row>
    <row r="21" spans="1:18" x14ac:dyDescent="0.25">
      <c r="A21" s="7">
        <f t="shared" si="0"/>
        <v>17</v>
      </c>
      <c r="B21" s="40">
        <v>45355</v>
      </c>
      <c r="C21" s="46">
        <v>16.96</v>
      </c>
      <c r="D21" s="44">
        <v>67.22</v>
      </c>
      <c r="E21" s="44">
        <v>182.51</v>
      </c>
      <c r="F21" s="44">
        <v>72</v>
      </c>
      <c r="G21" s="44">
        <v>175.1</v>
      </c>
      <c r="H21" s="44">
        <v>498.19</v>
      </c>
      <c r="I21" s="44">
        <v>615.83000000000004</v>
      </c>
      <c r="J21" s="44">
        <v>852.37</v>
      </c>
      <c r="K21" s="38">
        <f t="shared" si="2"/>
        <v>-4.5905523471050369E-3</v>
      </c>
      <c r="L21" s="38">
        <f t="shared" si="3"/>
        <v>4.4026195586372996E-3</v>
      </c>
      <c r="M21" s="38">
        <f t="shared" si="4"/>
        <v>-3.7992714320005949E-2</v>
      </c>
      <c r="N21" s="38">
        <f t="shared" si="5"/>
        <v>-2.8291816763613253E-2</v>
      </c>
      <c r="O21" s="38">
        <f t="shared" si="6"/>
        <v>-1.1144263933112963E-2</v>
      </c>
      <c r="P21" s="38">
        <f t="shared" si="7"/>
        <v>-8.6367368273307932E-3</v>
      </c>
      <c r="Q21" s="38">
        <f t="shared" si="8"/>
        <v>3.2857150671852242E-2</v>
      </c>
    </row>
    <row r="22" spans="1:18" x14ac:dyDescent="0.25">
      <c r="A22" s="7">
        <f t="shared" si="0"/>
        <v>18</v>
      </c>
      <c r="B22" s="40">
        <v>45352</v>
      </c>
      <c r="C22" s="46">
        <v>17.0108</v>
      </c>
      <c r="D22" s="44">
        <v>67.53</v>
      </c>
      <c r="E22" s="44">
        <v>181.71</v>
      </c>
      <c r="F22" s="44">
        <v>74.62</v>
      </c>
      <c r="G22" s="44">
        <v>179.66</v>
      </c>
      <c r="H22" s="44">
        <v>502.3</v>
      </c>
      <c r="I22" s="44">
        <v>619.34</v>
      </c>
      <c r="J22" s="44">
        <v>822.79</v>
      </c>
      <c r="K22" s="38">
        <f t="shared" si="2"/>
        <v>-1.0549450549450556E-2</v>
      </c>
      <c r="L22" s="38">
        <f t="shared" si="3"/>
        <v>9.7243831962658955E-3</v>
      </c>
      <c r="M22" s="38">
        <f t="shared" si="4"/>
        <v>5.7112843658781998E-3</v>
      </c>
      <c r="N22" s="38">
        <f t="shared" si="5"/>
        <v>-8.2575176083060642E-3</v>
      </c>
      <c r="O22" s="38">
        <f t="shared" si="6"/>
        <v>2.2533912039053527E-2</v>
      </c>
      <c r="P22" s="38">
        <f t="shared" si="7"/>
        <v>2.4932505823215712E-2</v>
      </c>
      <c r="Q22" s="38">
        <f t="shared" si="8"/>
        <v>3.770155755693283E-2</v>
      </c>
    </row>
    <row r="23" spans="1:18" x14ac:dyDescent="0.25">
      <c r="A23" s="7">
        <f t="shared" si="0"/>
        <v>19</v>
      </c>
      <c r="B23" s="40">
        <v>45351</v>
      </c>
      <c r="C23" s="46">
        <v>17.048999999999999</v>
      </c>
      <c r="D23" s="44">
        <v>68.25</v>
      </c>
      <c r="E23" s="44">
        <v>179.96</v>
      </c>
      <c r="F23" s="44">
        <v>74.03</v>
      </c>
      <c r="G23" s="44">
        <v>180.75</v>
      </c>
      <c r="H23" s="44">
        <v>490.13</v>
      </c>
      <c r="I23" s="44">
        <v>602.91999999999996</v>
      </c>
      <c r="J23" s="44">
        <v>791.12</v>
      </c>
      <c r="K23" s="38">
        <f t="shared" si="2"/>
        <v>8.1240768094534843E-3</v>
      </c>
      <c r="L23" s="38">
        <f t="shared" si="3"/>
        <v>-1.5158977726700495E-2</v>
      </c>
      <c r="M23" s="38">
        <f t="shared" si="4"/>
        <v>-9.8771739558199956E-3</v>
      </c>
      <c r="N23" s="38">
        <f t="shared" si="5"/>
        <v>-6.0716599940534577E-3</v>
      </c>
      <c r="O23" s="38">
        <f t="shared" si="6"/>
        <v>1.0205919269231423E-2</v>
      </c>
      <c r="P23" s="38">
        <f t="shared" si="7"/>
        <v>8.3835089909061189E-3</v>
      </c>
      <c r="Q23" s="38">
        <f t="shared" si="8"/>
        <v>1.6225601430483572E-2</v>
      </c>
    </row>
    <row r="24" spans="1:18" x14ac:dyDescent="0.25">
      <c r="A24" s="7">
        <f t="shared" si="0"/>
        <v>20</v>
      </c>
      <c r="B24" s="40">
        <v>45350</v>
      </c>
      <c r="C24" s="46">
        <v>17.0898</v>
      </c>
      <c r="D24" s="44">
        <v>67.7</v>
      </c>
      <c r="E24" s="44">
        <v>182.73</v>
      </c>
      <c r="F24" s="44">
        <v>74.59</v>
      </c>
      <c r="G24" s="44">
        <v>181.42</v>
      </c>
      <c r="H24" s="44">
        <v>484.02</v>
      </c>
      <c r="I24" s="44">
        <v>596.48</v>
      </c>
      <c r="J24" s="44">
        <v>776.63</v>
      </c>
      <c r="K24" s="38">
        <f t="shared" si="2"/>
        <v>-2.3577954612437058E-3</v>
      </c>
      <c r="L24" s="38">
        <f t="shared" si="3"/>
        <v>1.2186340220461833E-2</v>
      </c>
      <c r="M24" s="38">
        <f t="shared" si="4"/>
        <v>-3.8027983123905096E-2</v>
      </c>
      <c r="N24" s="38">
        <f t="shared" si="5"/>
        <v>-4.8143797696375001E-3</v>
      </c>
      <c r="O24" s="38">
        <f t="shared" si="6"/>
        <v>-4.4093523847491545E-3</v>
      </c>
      <c r="P24" s="38">
        <f t="shared" si="7"/>
        <v>-6.8186005293857654E-3</v>
      </c>
      <c r="Q24" s="38">
        <f t="shared" si="8"/>
        <v>-1.1390087693917694E-2</v>
      </c>
    </row>
    <row r="25" spans="1:18" x14ac:dyDescent="0.25">
      <c r="A25" s="7">
        <f t="shared" si="0"/>
        <v>21</v>
      </c>
      <c r="B25" s="40">
        <v>45349</v>
      </c>
      <c r="C25" s="46">
        <v>17.058700000000002</v>
      </c>
      <c r="D25" s="44">
        <v>67.86</v>
      </c>
      <c r="E25" s="44">
        <v>180.53</v>
      </c>
      <c r="F25" s="44">
        <v>77.680000000000007</v>
      </c>
      <c r="G25" s="44">
        <v>182.63</v>
      </c>
      <c r="H25" s="44">
        <v>487.05</v>
      </c>
      <c r="I25" s="44">
        <v>601.66999999999996</v>
      </c>
      <c r="J25" s="44">
        <v>787.01</v>
      </c>
      <c r="K25" s="38">
        <f t="shared" si="2"/>
        <v>-1.552299434208626E-2</v>
      </c>
      <c r="L25" s="38">
        <f t="shared" si="3"/>
        <v>-2.8206922538623114E-2</v>
      </c>
      <c r="M25" s="38">
        <f t="shared" si="4"/>
        <v>1.3171779347646684E-2</v>
      </c>
      <c r="N25" s="38">
        <f t="shared" si="5"/>
        <v>6.0090247293762555E-3</v>
      </c>
      <c r="O25" s="38">
        <f t="shared" si="6"/>
        <v>8.9111205459628806E-3</v>
      </c>
      <c r="P25" s="38">
        <f t="shared" si="7"/>
        <v>2.1719510652195018E-2</v>
      </c>
      <c r="Q25" s="38">
        <f t="shared" si="8"/>
        <v>-7.021688941978188E-3</v>
      </c>
    </row>
    <row r="26" spans="1:18" x14ac:dyDescent="0.25">
      <c r="A26" s="7">
        <f t="shared" si="0"/>
        <v>22</v>
      </c>
      <c r="B26" s="40">
        <v>45348</v>
      </c>
      <c r="C26" s="46">
        <v>17.0944</v>
      </c>
      <c r="D26" s="44">
        <v>68.930000000000007</v>
      </c>
      <c r="E26" s="44">
        <v>185.77</v>
      </c>
      <c r="F26" s="44">
        <v>76.510000000000005</v>
      </c>
      <c r="G26" s="44">
        <v>181.16</v>
      </c>
      <c r="H26" s="44">
        <v>481.74</v>
      </c>
      <c r="I26" s="44">
        <v>587.65</v>
      </c>
      <c r="J26" s="44">
        <v>790.92</v>
      </c>
      <c r="K26" s="38">
        <f t="shared" si="2"/>
        <v>-9.7687113920412738E-3</v>
      </c>
      <c r="L26" s="38">
        <f t="shared" si="3"/>
        <v>1.3475636050022111E-3</v>
      </c>
      <c r="M26" s="38">
        <f t="shared" si="4"/>
        <v>6.4987793429658325E-3</v>
      </c>
      <c r="N26" s="38">
        <f t="shared" si="5"/>
        <v>-8.1822906784347893E-3</v>
      </c>
      <c r="O26" s="38">
        <f t="shared" si="6"/>
        <v>-5.4641676495243985E-3</v>
      </c>
      <c r="P26" s="38">
        <f t="shared" si="7"/>
        <v>6.2670023955175846E-3</v>
      </c>
      <c r="Q26" s="38">
        <f t="shared" si="8"/>
        <v>2.7499845346707907E-3</v>
      </c>
    </row>
    <row r="27" spans="1:18" x14ac:dyDescent="0.25">
      <c r="A27" s="7">
        <f t="shared" si="0"/>
        <v>23</v>
      </c>
      <c r="B27" s="40">
        <v>45345</v>
      </c>
      <c r="C27" s="46">
        <v>17.106999999999999</v>
      </c>
      <c r="D27" s="44">
        <v>69.61</v>
      </c>
      <c r="E27" s="44">
        <v>185.52</v>
      </c>
      <c r="F27" s="44">
        <v>75.959999999999994</v>
      </c>
      <c r="G27" s="44">
        <v>182.52</v>
      </c>
      <c r="H27" s="44">
        <v>484.03</v>
      </c>
      <c r="I27" s="44">
        <v>583.55999999999995</v>
      </c>
      <c r="J27" s="44">
        <v>788.17</v>
      </c>
      <c r="K27" s="38">
        <f t="shared" si="2"/>
        <v>1.2803724719918419E-2</v>
      </c>
      <c r="L27" s="38">
        <f t="shared" si="3"/>
        <v>7.2208046039416995E-3</v>
      </c>
      <c r="M27" s="38">
        <f t="shared" si="4"/>
        <v>-1.5766733602778915E-3</v>
      </c>
      <c r="N27" s="38">
        <f t="shared" si="5"/>
        <v>-9.5130748241794016E-3</v>
      </c>
      <c r="O27" s="38">
        <f t="shared" si="6"/>
        <v>-3.7957286514026523E-3</v>
      </c>
      <c r="P27" s="38">
        <f t="shared" si="7"/>
        <v>-7.8216854406429892E-3</v>
      </c>
      <c r="Q27" s="38">
        <f t="shared" si="8"/>
        <v>4.0806677521232348E-3</v>
      </c>
    </row>
    <row r="28" spans="1:18" x14ac:dyDescent="0.25">
      <c r="A28" s="7">
        <f t="shared" si="0"/>
        <v>24</v>
      </c>
      <c r="B28" s="40">
        <v>45344</v>
      </c>
      <c r="C28" s="46">
        <v>17.097999999999999</v>
      </c>
      <c r="D28" s="44">
        <v>68.73</v>
      </c>
      <c r="E28" s="44">
        <v>184.19</v>
      </c>
      <c r="F28" s="44">
        <v>76.12</v>
      </c>
      <c r="G28" s="44">
        <v>184.37</v>
      </c>
      <c r="H28" s="44">
        <v>486.13</v>
      </c>
      <c r="I28" s="44">
        <v>588.47</v>
      </c>
      <c r="J28" s="44">
        <v>785.38</v>
      </c>
      <c r="K28" s="38">
        <f t="shared" si="2"/>
        <v>-3.9130434782608248E-3</v>
      </c>
      <c r="L28" s="38">
        <f t="shared" si="3"/>
        <v>-4.539804356050392E-3</v>
      </c>
      <c r="M28" s="38">
        <f t="shared" si="4"/>
        <v>1.067958405959013E-2</v>
      </c>
      <c r="N28" s="38">
        <f t="shared" si="5"/>
        <v>1.4793190701869241E-2</v>
      </c>
      <c r="O28" s="38">
        <f t="shared" si="6"/>
        <v>4.2318227107911222E-2</v>
      </c>
      <c r="P28" s="38">
        <f t="shared" si="7"/>
        <v>2.9973643873324018E-2</v>
      </c>
      <c r="Q28" s="38">
        <f t="shared" si="8"/>
        <v>0.16809416593432935</v>
      </c>
    </row>
    <row r="29" spans="1:18" x14ac:dyDescent="0.25">
      <c r="A29" s="7">
        <f t="shared" si="0"/>
        <v>25</v>
      </c>
      <c r="B29" s="40">
        <v>45343</v>
      </c>
      <c r="C29" s="46">
        <v>17.0382</v>
      </c>
      <c r="D29" s="44">
        <v>69</v>
      </c>
      <c r="E29" s="44">
        <v>185.03</v>
      </c>
      <c r="F29" s="44">
        <v>75.58</v>
      </c>
      <c r="G29" s="44">
        <v>182.32</v>
      </c>
      <c r="H29" s="44">
        <v>468.03</v>
      </c>
      <c r="I29" s="44">
        <v>573.35</v>
      </c>
      <c r="J29" s="44">
        <v>674.72</v>
      </c>
      <c r="K29" s="38">
        <f t="shared" si="2"/>
        <v>7.2516316171133965E-4</v>
      </c>
      <c r="L29" s="38">
        <f t="shared" si="3"/>
        <v>-3.2322361687227019E-3</v>
      </c>
      <c r="M29" s="38">
        <f t="shared" si="4"/>
        <v>3.2766653359967313E-2</v>
      </c>
      <c r="N29" s="38">
        <f t="shared" si="5"/>
        <v>3.6086902716734315E-3</v>
      </c>
      <c r="O29" s="38">
        <f t="shared" si="6"/>
        <v>-8.4558471022434523E-3</v>
      </c>
      <c r="P29" s="38">
        <f t="shared" si="7"/>
        <v>-3.6680208093322619E-3</v>
      </c>
      <c r="Q29" s="38">
        <f t="shared" si="8"/>
        <v>-2.9067357452738474E-2</v>
      </c>
    </row>
    <row r="30" spans="1:18" x14ac:dyDescent="0.25">
      <c r="A30" s="7">
        <f t="shared" si="0"/>
        <v>26</v>
      </c>
      <c r="B30" s="40">
        <v>45342</v>
      </c>
      <c r="C30" s="46">
        <v>17.047999999999998</v>
      </c>
      <c r="D30" s="44">
        <v>68.95</v>
      </c>
      <c r="E30" s="44">
        <v>185.63</v>
      </c>
      <c r="F30" s="44">
        <v>73.14</v>
      </c>
      <c r="G30" s="44">
        <v>181.56</v>
      </c>
      <c r="H30" s="44">
        <v>471.75</v>
      </c>
      <c r="I30" s="44">
        <v>575.13</v>
      </c>
      <c r="J30" s="44">
        <v>694.52</v>
      </c>
      <c r="K30" s="38">
        <f t="shared" si="2"/>
        <v>7.8935828095307858E-3</v>
      </c>
      <c r="L30" s="38">
        <f t="shared" si="3"/>
        <v>-2.2279574423259341E-2</v>
      </c>
      <c r="M30" s="38">
        <f t="shared" si="4"/>
        <v>-1.0011581497744948E-2</v>
      </c>
      <c r="N30" s="38">
        <f t="shared" si="5"/>
        <v>-3.7047878324062422E-3</v>
      </c>
      <c r="O30" s="38">
        <f t="shared" si="6"/>
        <v>-2.9075833646080573E-3</v>
      </c>
      <c r="P30" s="38">
        <f t="shared" si="7"/>
        <v>-1.4699463208156072E-2</v>
      </c>
      <c r="Q30" s="38">
        <f t="shared" si="8"/>
        <v>-4.3139257750924864E-2</v>
      </c>
    </row>
    <row r="31" spans="1:18" x14ac:dyDescent="0.25">
      <c r="A31" s="7">
        <f t="shared" si="0"/>
        <v>27</v>
      </c>
      <c r="B31" s="40">
        <v>45341</v>
      </c>
      <c r="C31" s="46">
        <v>17.041</v>
      </c>
      <c r="D31" s="44">
        <v>68.41</v>
      </c>
      <c r="E31" s="44">
        <v>189.86</v>
      </c>
      <c r="F31" s="44">
        <v>73.91</v>
      </c>
      <c r="G31" s="44">
        <v>182.31</v>
      </c>
      <c r="H31" s="44">
        <v>473.32</v>
      </c>
      <c r="I31" s="44">
        <v>583.95000000000005</v>
      </c>
      <c r="J31" s="44">
        <v>726.13</v>
      </c>
      <c r="K31" s="38">
        <f t="shared" si="2"/>
        <v>5.8814880164681504E-3</v>
      </c>
      <c r="L31" s="38">
        <f t="shared" si="3"/>
        <v>3.3532934131736747E-2</v>
      </c>
      <c r="M31" s="38">
        <f t="shared" si="4"/>
        <v>-5.8647586651805472E-4</v>
      </c>
      <c r="N31" s="38">
        <f t="shared" si="5"/>
        <v>-5.864758665179437E-4</v>
      </c>
      <c r="O31" s="38">
        <f t="shared" si="6"/>
        <v>-5.864758665179437E-4</v>
      </c>
      <c r="P31" s="38">
        <f t="shared" si="7"/>
        <v>-5.864758665179437E-4</v>
      </c>
      <c r="Q31" s="38">
        <f t="shared" si="8"/>
        <v>-5.864758665179437E-4</v>
      </c>
    </row>
    <row r="32" spans="1:18" x14ac:dyDescent="0.25">
      <c r="A32" s="7">
        <f t="shared" si="0"/>
        <v>28</v>
      </c>
      <c r="B32" s="40">
        <v>45338</v>
      </c>
      <c r="C32" s="46">
        <v>17.050999999999998</v>
      </c>
      <c r="D32" s="44">
        <v>68.010000000000005</v>
      </c>
      <c r="E32" s="44">
        <v>183.7</v>
      </c>
      <c r="F32" s="44">
        <v>73.91</v>
      </c>
      <c r="G32" s="44">
        <v>182.31</v>
      </c>
      <c r="H32" s="44">
        <v>473.32</v>
      </c>
      <c r="I32" s="44">
        <v>583.95000000000005</v>
      </c>
      <c r="J32" s="44">
        <v>726.13</v>
      </c>
      <c r="K32" s="38">
        <f t="shared" si="2"/>
        <v>-1.0331781140861418E-2</v>
      </c>
      <c r="L32" s="38">
        <f t="shared" si="3"/>
        <v>-1.675319809452458E-2</v>
      </c>
      <c r="M32" s="38">
        <f t="shared" si="4"/>
        <v>1.9243071049857008E-3</v>
      </c>
      <c r="N32" s="38">
        <f t="shared" si="5"/>
        <v>-7.7319979394475657E-3</v>
      </c>
      <c r="O32" s="38">
        <f t="shared" si="6"/>
        <v>-2.1438044116946831E-2</v>
      </c>
      <c r="P32" s="38">
        <f t="shared" si="7"/>
        <v>-1.5331687848989084E-2</v>
      </c>
      <c r="Q32" s="38">
        <f t="shared" si="8"/>
        <v>8.4490580570140139E-5</v>
      </c>
    </row>
    <row r="33" spans="1:17" x14ac:dyDescent="0.25">
      <c r="A33" s="7">
        <f t="shared" si="0"/>
        <v>29</v>
      </c>
      <c r="B33" s="40">
        <v>45337</v>
      </c>
      <c r="C33" s="46">
        <v>17.039000000000001</v>
      </c>
      <c r="D33" s="44">
        <v>68.72</v>
      </c>
      <c r="E33" s="44">
        <v>186.83</v>
      </c>
      <c r="F33" s="44">
        <v>73.819999999999993</v>
      </c>
      <c r="G33" s="44">
        <v>183.86</v>
      </c>
      <c r="H33" s="44">
        <v>484.03</v>
      </c>
      <c r="I33" s="44">
        <v>593.46</v>
      </c>
      <c r="J33" s="44">
        <v>726.58</v>
      </c>
      <c r="K33" s="38">
        <f t="shared" si="2"/>
        <v>-2.8555272830081968E-2</v>
      </c>
      <c r="L33" s="38">
        <f t="shared" si="3"/>
        <v>-8.0700822936022876E-3</v>
      </c>
      <c r="M33" s="38">
        <f t="shared" si="4"/>
        <v>3.8559922710159622E-3</v>
      </c>
      <c r="N33" s="38">
        <f t="shared" si="5"/>
        <v>-3.5631154961718314E-3</v>
      </c>
      <c r="O33" s="38">
        <f t="shared" si="6"/>
        <v>2.0677145007951481E-2</v>
      </c>
      <c r="P33" s="38">
        <f t="shared" si="7"/>
        <v>2.2350223502235034E-2</v>
      </c>
      <c r="Q33" s="38">
        <f t="shared" si="8"/>
        <v>-1.8764474480236548E-2</v>
      </c>
    </row>
    <row r="34" spans="1:17" x14ac:dyDescent="0.25">
      <c r="A34" s="7">
        <f t="shared" si="0"/>
        <v>30</v>
      </c>
      <c r="B34" s="40">
        <v>45336</v>
      </c>
      <c r="C34" s="46">
        <v>17.073</v>
      </c>
      <c r="D34" s="44">
        <v>70.739999999999995</v>
      </c>
      <c r="E34" s="44">
        <v>188.35</v>
      </c>
      <c r="F34" s="44">
        <v>73.39</v>
      </c>
      <c r="G34" s="44">
        <v>184.15</v>
      </c>
      <c r="H34" s="44">
        <v>473.28</v>
      </c>
      <c r="I34" s="44">
        <v>579.33000000000004</v>
      </c>
      <c r="J34" s="44">
        <v>739</v>
      </c>
      <c r="K34" s="38">
        <f t="shared" si="2"/>
        <v>7.0731362286036159E-4</v>
      </c>
      <c r="L34" s="38">
        <f t="shared" si="3"/>
        <v>-1.0818759518932852E-2</v>
      </c>
      <c r="M34" s="38">
        <f t="shared" si="4"/>
        <v>1.8912663755458414E-2</v>
      </c>
      <c r="N34" s="38">
        <f t="shared" si="5"/>
        <v>-1.0720070911140023E-2</v>
      </c>
      <c r="O34" s="38">
        <f t="shared" si="6"/>
        <v>2.2492510972075941E-2</v>
      </c>
      <c r="P34" s="38">
        <f t="shared" si="7"/>
        <v>3.8536820231164448E-2</v>
      </c>
      <c r="Q34" s="38">
        <f t="shared" si="8"/>
        <v>1.848266836637813E-2</v>
      </c>
    </row>
    <row r="35" spans="1:17" x14ac:dyDescent="0.25">
      <c r="A35" s="7">
        <f t="shared" si="0"/>
        <v>31</v>
      </c>
      <c r="B35" s="40">
        <v>45335</v>
      </c>
      <c r="C35" s="46">
        <v>17.175000000000001</v>
      </c>
      <c r="D35" s="44">
        <v>70.69</v>
      </c>
      <c r="E35" s="44">
        <v>190.41</v>
      </c>
      <c r="F35" s="44">
        <v>71.599999999999994</v>
      </c>
      <c r="G35" s="44">
        <v>185.04</v>
      </c>
      <c r="H35" s="44">
        <v>460.12</v>
      </c>
      <c r="I35" s="44">
        <v>554.52</v>
      </c>
      <c r="J35" s="44">
        <v>721.28</v>
      </c>
      <c r="K35" s="38">
        <f t="shared" si="2"/>
        <v>-9.9439775910364903E-3</v>
      </c>
      <c r="L35" s="38">
        <f t="shared" si="3"/>
        <v>-1.5561989453003799E-2</v>
      </c>
      <c r="M35" s="38">
        <f t="shared" si="4"/>
        <v>-1.4710648128340109E-2</v>
      </c>
      <c r="N35" s="38">
        <f t="shared" si="5"/>
        <v>-4.8661222536758864E-3</v>
      </c>
      <c r="O35" s="38">
        <f t="shared" si="6"/>
        <v>-1.2364706007094051E-2</v>
      </c>
      <c r="P35" s="38">
        <f t="shared" si="7"/>
        <v>4.7329365052029004E-4</v>
      </c>
      <c r="Q35" s="38">
        <f t="shared" si="8"/>
        <v>4.8096187838617688E-3</v>
      </c>
    </row>
    <row r="36" spans="1:17" x14ac:dyDescent="0.25">
      <c r="A36" s="7">
        <f t="shared" si="0"/>
        <v>32</v>
      </c>
      <c r="B36" s="40">
        <v>45334</v>
      </c>
      <c r="C36" s="46">
        <v>17.064399999999999</v>
      </c>
      <c r="D36" s="44">
        <v>71.400000000000006</v>
      </c>
      <c r="E36" s="44">
        <v>193.42</v>
      </c>
      <c r="F36" s="44">
        <v>73.14</v>
      </c>
      <c r="G36" s="44">
        <v>187.15</v>
      </c>
      <c r="H36" s="44">
        <v>468.9</v>
      </c>
      <c r="I36" s="44">
        <v>557.85</v>
      </c>
      <c r="J36" s="44">
        <v>722.48</v>
      </c>
      <c r="K36" s="38">
        <f t="shared" si="2"/>
        <v>-5.1553573916677253E-3</v>
      </c>
      <c r="L36" s="38">
        <f t="shared" si="3"/>
        <v>3.6771012006860948E-2</v>
      </c>
      <c r="M36" s="38">
        <f t="shared" si="4"/>
        <v>1.4861355565517043E-2</v>
      </c>
      <c r="N36" s="38">
        <f t="shared" si="5"/>
        <v>-9.6750542188225319E-3</v>
      </c>
      <c r="O36" s="38">
        <f t="shared" si="6"/>
        <v>1.0071750828635206E-3</v>
      </c>
      <c r="P36" s="38">
        <f t="shared" si="7"/>
        <v>-6.8569736159007633E-3</v>
      </c>
      <c r="Q36" s="38">
        <f t="shared" si="8"/>
        <v>9.1387822078226044E-4</v>
      </c>
    </row>
    <row r="37" spans="1:17" x14ac:dyDescent="0.25">
      <c r="A37" s="7">
        <f t="shared" si="0"/>
        <v>33</v>
      </c>
      <c r="B37" s="40">
        <v>45331</v>
      </c>
      <c r="C37" s="46">
        <v>17.076000000000001</v>
      </c>
      <c r="D37" s="44">
        <v>71.77</v>
      </c>
      <c r="E37" s="44">
        <v>186.56</v>
      </c>
      <c r="F37" s="44">
        <v>72.02</v>
      </c>
      <c r="G37" s="44">
        <v>188.85</v>
      </c>
      <c r="H37" s="44">
        <v>468.11</v>
      </c>
      <c r="I37" s="44">
        <v>561.32000000000005</v>
      </c>
      <c r="J37" s="44">
        <v>721.33</v>
      </c>
      <c r="K37" s="38">
        <f t="shared" si="2"/>
        <v>2.934600335382731E-3</v>
      </c>
      <c r="L37" s="38">
        <f t="shared" si="3"/>
        <v>-2.5745469737323168E-2</v>
      </c>
      <c r="M37" s="38">
        <f t="shared" si="4"/>
        <v>1.3672389485834158E-2</v>
      </c>
      <c r="N37" s="38">
        <f t="shared" si="5"/>
        <v>-9.7673466780323626E-4</v>
      </c>
      <c r="O37" s="38">
        <f t="shared" si="6"/>
        <v>-7.7865280003811543E-3</v>
      </c>
      <c r="P37" s="38">
        <f t="shared" si="7"/>
        <v>1.1959174165947495E-3</v>
      </c>
      <c r="Q37" s="38">
        <f t="shared" si="8"/>
        <v>3.1867786742642901E-2</v>
      </c>
    </row>
    <row r="38" spans="1:17" x14ac:dyDescent="0.25">
      <c r="A38" s="7">
        <f t="shared" si="0"/>
        <v>34</v>
      </c>
      <c r="B38" s="40">
        <v>45330</v>
      </c>
      <c r="C38" s="46">
        <v>17.140799999999999</v>
      </c>
      <c r="D38" s="44">
        <v>71.56</v>
      </c>
      <c r="E38" s="44">
        <v>191.49</v>
      </c>
      <c r="F38" s="44">
        <v>70.78</v>
      </c>
      <c r="G38" s="44">
        <v>188.32</v>
      </c>
      <c r="H38" s="44">
        <v>470</v>
      </c>
      <c r="I38" s="44">
        <v>558.53</v>
      </c>
      <c r="J38" s="44">
        <v>696.41</v>
      </c>
      <c r="K38" s="38">
        <f t="shared" si="2"/>
        <v>-6.982265046781011E-4</v>
      </c>
      <c r="L38" s="38">
        <f t="shared" si="3"/>
        <v>-4.0294692527439446E-2</v>
      </c>
      <c r="M38" s="38">
        <f t="shared" si="4"/>
        <v>-3.2356826792623861E-2</v>
      </c>
      <c r="N38" s="38">
        <f t="shared" si="5"/>
        <v>9.4911503248917839E-4</v>
      </c>
      <c r="O38" s="38">
        <f t="shared" si="6"/>
        <v>7.6216179914885274E-3</v>
      </c>
      <c r="P38" s="38">
        <f t="shared" si="7"/>
        <v>5.3566253011847476E-3</v>
      </c>
      <c r="Q38" s="38">
        <f t="shared" si="8"/>
        <v>1.6495842523811532E-4</v>
      </c>
    </row>
    <row r="39" spans="1:17" x14ac:dyDescent="0.25">
      <c r="A39" s="7">
        <f t="shared" si="0"/>
        <v>35</v>
      </c>
      <c r="B39" s="40">
        <v>45329</v>
      </c>
      <c r="C39" s="46">
        <v>17.026</v>
      </c>
      <c r="D39" s="44">
        <v>71.61</v>
      </c>
      <c r="E39" s="44">
        <v>199.53</v>
      </c>
      <c r="F39" s="44">
        <v>73.64</v>
      </c>
      <c r="G39" s="44">
        <v>189.41</v>
      </c>
      <c r="H39" s="44">
        <v>469.59</v>
      </c>
      <c r="I39" s="44">
        <v>559.29999999999995</v>
      </c>
      <c r="J39" s="44">
        <v>700.99</v>
      </c>
      <c r="K39" s="38">
        <f t="shared" si="2"/>
        <v>-1.7425905598243641E-2</v>
      </c>
      <c r="L39" s="38">
        <f t="shared" si="3"/>
        <v>-1.0807595062218067E-2</v>
      </c>
      <c r="M39" s="38">
        <f t="shared" si="4"/>
        <v>-5.9004752098853142E-2</v>
      </c>
      <c r="N39" s="38">
        <f t="shared" si="5"/>
        <v>2.2860545030423118E-4</v>
      </c>
      <c r="O39" s="38">
        <f t="shared" si="6"/>
        <v>3.2337644580272551E-2</v>
      </c>
      <c r="P39" s="38">
        <f t="shared" si="7"/>
        <v>5.7979615714662813E-3</v>
      </c>
      <c r="Q39" s="38">
        <f t="shared" si="8"/>
        <v>2.7136092812310331E-2</v>
      </c>
    </row>
    <row r="40" spans="1:17" x14ac:dyDescent="0.25">
      <c r="A40" s="7">
        <f t="shared" si="0"/>
        <v>36</v>
      </c>
      <c r="B40" s="40">
        <v>45328</v>
      </c>
      <c r="C40" s="46">
        <v>17.032</v>
      </c>
      <c r="D40" s="44">
        <v>72.88</v>
      </c>
      <c r="E40" s="44">
        <v>201.71</v>
      </c>
      <c r="F40" s="44">
        <v>78.23</v>
      </c>
      <c r="G40" s="44">
        <v>189.3</v>
      </c>
      <c r="H40" s="44">
        <v>454.72</v>
      </c>
      <c r="I40" s="44">
        <v>555.88</v>
      </c>
      <c r="J40" s="44">
        <v>682.23</v>
      </c>
      <c r="K40" s="38">
        <f t="shared" si="2"/>
        <v>1.4759120022277861E-2</v>
      </c>
      <c r="L40" s="38">
        <f t="shared" si="3"/>
        <v>2.0283257460799398E-2</v>
      </c>
      <c r="M40" s="38">
        <f t="shared" si="4"/>
        <v>8.3642565661522061E-2</v>
      </c>
      <c r="N40" s="38">
        <f t="shared" si="5"/>
        <v>1.3742248917806954E-2</v>
      </c>
      <c r="O40" s="38">
        <f t="shared" si="6"/>
        <v>-4.7205837154876029E-2</v>
      </c>
      <c r="P40" s="38">
        <f t="shared" si="7"/>
        <v>-2.0174120725078293E-2</v>
      </c>
      <c r="Q40" s="38">
        <f t="shared" si="8"/>
        <v>2.6301147412557624E-2</v>
      </c>
    </row>
    <row r="41" spans="1:17" x14ac:dyDescent="0.25">
      <c r="A41" s="7">
        <f t="shared" si="0"/>
        <v>37</v>
      </c>
      <c r="B41" s="40">
        <v>45324</v>
      </c>
      <c r="C41" s="46">
        <v>17.113</v>
      </c>
      <c r="D41" s="44">
        <v>71.819999999999993</v>
      </c>
      <c r="E41" s="44">
        <v>197.7</v>
      </c>
      <c r="F41" s="44">
        <v>71.849999999999994</v>
      </c>
      <c r="G41" s="44">
        <v>185.85</v>
      </c>
      <c r="H41" s="44">
        <v>474.99</v>
      </c>
      <c r="I41" s="44">
        <v>564.64</v>
      </c>
      <c r="J41" s="44">
        <v>661.6</v>
      </c>
      <c r="K41" s="38">
        <f t="shared" si="2"/>
        <v>-1.9455252918287869E-3</v>
      </c>
      <c r="L41" s="38">
        <f t="shared" si="3"/>
        <v>2.0236770211479183E-4</v>
      </c>
      <c r="M41" s="38">
        <f t="shared" si="4"/>
        <v>-6.5026185811311032E-3</v>
      </c>
      <c r="N41" s="38">
        <f t="shared" si="5"/>
        <v>-3.4834749606527105E-3</v>
      </c>
      <c r="O41" s="38">
        <f t="shared" si="6"/>
        <v>0.20550109105323311</v>
      </c>
      <c r="P41" s="38">
        <f t="shared" si="7"/>
        <v>-3.1348661974076597E-3</v>
      </c>
      <c r="Q41" s="38">
        <f t="shared" si="8"/>
        <v>5.1736980942965527E-2</v>
      </c>
    </row>
    <row r="42" spans="1:17" x14ac:dyDescent="0.25">
      <c r="A42" s="7">
        <f t="shared" si="0"/>
        <v>38</v>
      </c>
      <c r="B42" s="40">
        <v>45323</v>
      </c>
      <c r="C42" s="46">
        <v>17.079999999999998</v>
      </c>
      <c r="D42" s="44">
        <v>71.959999999999994</v>
      </c>
      <c r="E42" s="44">
        <v>197.66</v>
      </c>
      <c r="F42" s="44">
        <v>72.459999999999994</v>
      </c>
      <c r="G42" s="44">
        <v>186.86</v>
      </c>
      <c r="H42" s="44">
        <v>394.78</v>
      </c>
      <c r="I42" s="44">
        <v>567.51</v>
      </c>
      <c r="J42" s="44">
        <v>630.27</v>
      </c>
      <c r="K42" s="38">
        <f t="shared" si="2"/>
        <v>1.1953311770496411E-2</v>
      </c>
      <c r="L42" s="38">
        <f t="shared" si="3"/>
        <v>-5.5843437138402008E-3</v>
      </c>
      <c r="M42" s="38">
        <f t="shared" si="4"/>
        <v>-3.6815944845284276E-3</v>
      </c>
      <c r="N42" s="38">
        <f t="shared" si="5"/>
        <v>5.569186205658827E-3</v>
      </c>
      <c r="O42" s="38">
        <f t="shared" si="6"/>
        <v>4.1328889594216545E-3</v>
      </c>
      <c r="P42" s="38">
        <f t="shared" si="7"/>
        <v>-1.6880977697741884E-3</v>
      </c>
      <c r="Q42" s="38">
        <f t="shared" si="8"/>
        <v>1.6523504239824627E-2</v>
      </c>
    </row>
    <row r="43" spans="1:17" x14ac:dyDescent="0.25">
      <c r="A43" s="7">
        <f t="shared" si="0"/>
        <v>39</v>
      </c>
      <c r="B43" s="40">
        <v>45322</v>
      </c>
      <c r="C43" s="46">
        <v>17.212</v>
      </c>
      <c r="D43" s="44">
        <v>71.11</v>
      </c>
      <c r="E43" s="44">
        <v>198.77</v>
      </c>
      <c r="F43" s="44">
        <v>72.17</v>
      </c>
      <c r="G43" s="44">
        <v>184.4</v>
      </c>
      <c r="H43" s="44">
        <v>390.14</v>
      </c>
      <c r="I43" s="44">
        <v>564.11</v>
      </c>
      <c r="J43" s="44">
        <v>615.27</v>
      </c>
      <c r="K43" s="38">
        <f t="shared" si="2"/>
        <v>-9.3340763443856556E-3</v>
      </c>
      <c r="L43" s="38">
        <f t="shared" si="3"/>
        <v>1.662971175166339E-3</v>
      </c>
      <c r="M43" s="38">
        <f t="shared" si="4"/>
        <v>2.1178723371300112E-3</v>
      </c>
      <c r="N43" s="38">
        <f t="shared" si="5"/>
        <v>-1.5238198779425005E-2</v>
      </c>
      <c r="O43" s="38">
        <f t="shared" si="6"/>
        <v>-2.0699742179863256E-2</v>
      </c>
      <c r="P43" s="38">
        <f t="shared" si="7"/>
        <v>6.4487109226680772E-3</v>
      </c>
      <c r="Q43" s="38">
        <f t="shared" si="8"/>
        <v>-1.5747658647221163E-2</v>
      </c>
    </row>
    <row r="44" spans="1:17" x14ac:dyDescent="0.25">
      <c r="A44" s="7">
        <f t="shared" si="0"/>
        <v>40</v>
      </c>
      <c r="B44" s="40">
        <v>45321</v>
      </c>
      <c r="C44" s="46">
        <v>17.14</v>
      </c>
      <c r="D44" s="44">
        <v>71.78</v>
      </c>
      <c r="E44" s="44">
        <v>198.44</v>
      </c>
      <c r="F44" s="44">
        <v>72.319999999999993</v>
      </c>
      <c r="G44" s="44">
        <v>188.04</v>
      </c>
      <c r="H44" s="44">
        <v>400.06</v>
      </c>
      <c r="I44" s="44">
        <v>562.85</v>
      </c>
      <c r="J44" s="44">
        <v>627.74</v>
      </c>
      <c r="K44" s="38">
        <f t="shared" si="2"/>
        <v>1.8156028368794264E-2</v>
      </c>
      <c r="L44" s="38">
        <f t="shared" si="3"/>
        <v>1.358667892532428E-2</v>
      </c>
      <c r="M44" s="38">
        <f t="shared" si="4"/>
        <v>-2.1576786254806302E-2</v>
      </c>
      <c r="N44" s="38">
        <f t="shared" si="5"/>
        <v>-2.3688771011200482E-2</v>
      </c>
      <c r="O44" s="38">
        <f t="shared" si="6"/>
        <v>-6.9131937511024422E-3</v>
      </c>
      <c r="P44" s="38">
        <f t="shared" si="7"/>
        <v>-2.6901806069022705E-2</v>
      </c>
      <c r="Q44" s="38">
        <f t="shared" si="8"/>
        <v>3.9421774184011937E-4</v>
      </c>
    </row>
    <row r="45" spans="1:17" x14ac:dyDescent="0.25">
      <c r="A45" s="7">
        <f t="shared" si="0"/>
        <v>41</v>
      </c>
      <c r="B45" s="40">
        <v>45320</v>
      </c>
      <c r="C45" s="46">
        <v>17.218</v>
      </c>
      <c r="D45" s="44">
        <v>70.5</v>
      </c>
      <c r="E45" s="44">
        <v>195.78</v>
      </c>
      <c r="F45" s="44">
        <v>73.58</v>
      </c>
      <c r="G45" s="44">
        <v>191.73</v>
      </c>
      <c r="H45" s="44">
        <v>401.02</v>
      </c>
      <c r="I45" s="44">
        <v>575.79</v>
      </c>
      <c r="J45" s="44">
        <v>624.65</v>
      </c>
      <c r="K45" s="38">
        <f t="shared" si="2"/>
        <v>-3.1108597285067763E-3</v>
      </c>
      <c r="L45" s="38">
        <f t="shared" si="3"/>
        <v>-3.0045322605286584E-3</v>
      </c>
      <c r="M45" s="38">
        <f t="shared" si="4"/>
        <v>-2.1182456890722623E-3</v>
      </c>
      <c r="N45" s="38">
        <f t="shared" si="5"/>
        <v>1.1413309793661952E-4</v>
      </c>
      <c r="O45" s="38">
        <f t="shared" si="6"/>
        <v>2.1233900363827996E-2</v>
      </c>
      <c r="P45" s="38">
        <f t="shared" si="7"/>
        <v>1.3162428534967852E-2</v>
      </c>
      <c r="Q45" s="38">
        <f t="shared" si="8"/>
        <v>2.7296860602068262E-2</v>
      </c>
    </row>
    <row r="46" spans="1:17" x14ac:dyDescent="0.25">
      <c r="A46" s="7">
        <f t="shared" si="0"/>
        <v>42</v>
      </c>
      <c r="B46" s="40">
        <v>45317</v>
      </c>
      <c r="C46" s="46">
        <v>17.154299999999999</v>
      </c>
      <c r="D46" s="44">
        <v>70.72</v>
      </c>
      <c r="E46" s="44">
        <v>196.37</v>
      </c>
      <c r="F46" s="44">
        <v>74.010000000000005</v>
      </c>
      <c r="G46" s="44">
        <v>192.42</v>
      </c>
      <c r="H46" s="44">
        <v>394.14</v>
      </c>
      <c r="I46" s="44">
        <v>570.41999999999996</v>
      </c>
      <c r="J46" s="44">
        <v>610.30999999999995</v>
      </c>
      <c r="K46" s="38">
        <f t="shared" si="2"/>
        <v>2.1817656408033681E-2</v>
      </c>
      <c r="L46" s="38">
        <f t="shared" si="3"/>
        <v>1.7855320885624693E-3</v>
      </c>
      <c r="M46" s="38">
        <f t="shared" si="4"/>
        <v>8.5265519820465485E-5</v>
      </c>
      <c r="N46" s="38">
        <f t="shared" si="5"/>
        <v>-1.1070792124459494E-2</v>
      </c>
      <c r="O46" s="38">
        <f t="shared" si="6"/>
        <v>3.5977020769539791E-4</v>
      </c>
      <c r="P46" s="38">
        <f t="shared" si="7"/>
        <v>1.2874302696055384E-2</v>
      </c>
      <c r="Q46" s="38">
        <f t="shared" si="8"/>
        <v>-1.156740021629421E-2</v>
      </c>
    </row>
    <row r="47" spans="1:17" x14ac:dyDescent="0.25">
      <c r="A47" s="7">
        <f t="shared" si="0"/>
        <v>43</v>
      </c>
      <c r="B47" s="40">
        <v>45316</v>
      </c>
      <c r="C47" s="46">
        <v>17.190000000000001</v>
      </c>
      <c r="D47" s="44">
        <v>69.209999999999994</v>
      </c>
      <c r="E47" s="44">
        <v>196.02</v>
      </c>
      <c r="F47" s="44">
        <v>73.849999999999994</v>
      </c>
      <c r="G47" s="44">
        <v>194.17</v>
      </c>
      <c r="H47" s="44">
        <v>393.18</v>
      </c>
      <c r="I47" s="44">
        <v>562</v>
      </c>
      <c r="J47" s="44">
        <v>616.16999999999996</v>
      </c>
      <c r="K47" s="38">
        <f t="shared" si="2"/>
        <v>3.6853932584269611E-2</v>
      </c>
      <c r="L47" s="38">
        <f t="shared" si="3"/>
        <v>4.0887850467289821E-2</v>
      </c>
      <c r="M47" s="38">
        <f t="shared" si="4"/>
        <v>-1.9093380271242522E-2</v>
      </c>
      <c r="N47" s="38">
        <f t="shared" si="5"/>
        <v>-2.856801435167422E-3</v>
      </c>
      <c r="O47" s="38">
        <f t="shared" si="6"/>
        <v>5.1780895952928674E-3</v>
      </c>
      <c r="P47" s="38">
        <f t="shared" si="7"/>
        <v>3.0240041371782045E-2</v>
      </c>
      <c r="Q47" s="38">
        <f t="shared" si="8"/>
        <v>2.9887219615027938E-3</v>
      </c>
    </row>
    <row r="48" spans="1:17" x14ac:dyDescent="0.25">
      <c r="A48" s="7">
        <f t="shared" si="0"/>
        <v>44</v>
      </c>
      <c r="B48" s="40">
        <v>45315</v>
      </c>
      <c r="C48" s="46">
        <v>17.21</v>
      </c>
      <c r="D48" s="44">
        <v>66.75</v>
      </c>
      <c r="E48" s="44">
        <v>188.32</v>
      </c>
      <c r="F48" s="44">
        <v>75.2</v>
      </c>
      <c r="G48" s="44">
        <v>194.5</v>
      </c>
      <c r="H48" s="44">
        <v>390.7</v>
      </c>
      <c r="I48" s="44">
        <v>544.87</v>
      </c>
      <c r="J48" s="44">
        <v>613.62</v>
      </c>
      <c r="K48" s="38">
        <f t="shared" si="2"/>
        <v>-9.3499554764023829E-3</v>
      </c>
      <c r="L48" s="38">
        <f t="shared" si="3"/>
        <v>-1.3979789517775898E-2</v>
      </c>
      <c r="M48" s="38">
        <f t="shared" si="4"/>
        <v>1.0656391882837513E-2</v>
      </c>
      <c r="N48" s="38">
        <f t="shared" si="5"/>
        <v>-8.66815099386542E-3</v>
      </c>
      <c r="O48" s="38">
        <f t="shared" si="6"/>
        <v>9.0017046921049282E-3</v>
      </c>
      <c r="P48" s="38">
        <f t="shared" si="7"/>
        <v>0.10127271213346689</v>
      </c>
      <c r="Q48" s="38">
        <f t="shared" si="8"/>
        <v>1.9537616664328628E-2</v>
      </c>
    </row>
    <row r="49" spans="1:17" x14ac:dyDescent="0.25">
      <c r="A49" s="7">
        <f t="shared" si="0"/>
        <v>45</v>
      </c>
      <c r="B49" s="40">
        <v>45314</v>
      </c>
      <c r="C49" s="46">
        <v>17.3</v>
      </c>
      <c r="D49" s="44">
        <v>67.38</v>
      </c>
      <c r="E49" s="44">
        <v>190.99</v>
      </c>
      <c r="F49" s="44">
        <v>74.02</v>
      </c>
      <c r="G49" s="44">
        <v>195.18</v>
      </c>
      <c r="H49" s="44">
        <v>385.2</v>
      </c>
      <c r="I49" s="44">
        <v>492.19</v>
      </c>
      <c r="J49" s="44">
        <v>598.73</v>
      </c>
      <c r="K49" s="38">
        <f t="shared" si="2"/>
        <v>2.2148058252427161E-2</v>
      </c>
      <c r="L49" s="38">
        <f t="shared" si="3"/>
        <v>2.4669326055006824E-3</v>
      </c>
      <c r="M49" s="38">
        <f t="shared" si="4"/>
        <v>8.6449955416003421E-2</v>
      </c>
      <c r="N49" s="38">
        <f t="shared" si="5"/>
        <v>1.4038741476888994E-2</v>
      </c>
      <c r="O49" s="38">
        <f t="shared" si="6"/>
        <v>1.6360432562912308E-2</v>
      </c>
      <c r="P49" s="38">
        <f t="shared" si="7"/>
        <v>2.0775846596628567E-2</v>
      </c>
      <c r="Q49" s="38">
        <f t="shared" si="8"/>
        <v>1.1034776301266147E-2</v>
      </c>
    </row>
    <row r="50" spans="1:17" x14ac:dyDescent="0.25">
      <c r="A50" s="7">
        <f t="shared" si="0"/>
        <v>46</v>
      </c>
      <c r="B50" s="40">
        <v>45313</v>
      </c>
      <c r="C50" s="46">
        <v>17.173999999999999</v>
      </c>
      <c r="D50" s="44">
        <v>65.92</v>
      </c>
      <c r="E50" s="44">
        <v>190.52</v>
      </c>
      <c r="F50" s="44">
        <v>68.63</v>
      </c>
      <c r="G50" s="44">
        <v>193.89</v>
      </c>
      <c r="H50" s="44">
        <v>381.78</v>
      </c>
      <c r="I50" s="44">
        <v>485.71</v>
      </c>
      <c r="J50" s="44">
        <v>596.54</v>
      </c>
      <c r="K50" s="38">
        <f t="shared" si="2"/>
        <v>-3.6539023677287341E-2</v>
      </c>
      <c r="L50" s="38">
        <f t="shared" si="3"/>
        <v>5.6479282132488873E-3</v>
      </c>
      <c r="M50" s="38">
        <f t="shared" si="4"/>
        <v>-5.8227086870286104E-3</v>
      </c>
      <c r="N50" s="38">
        <f t="shared" si="5"/>
        <v>1.7852931109374914E-2</v>
      </c>
      <c r="O50" s="38">
        <f t="shared" si="6"/>
        <v>1.2415891611943231E-3</v>
      </c>
      <c r="P50" s="38">
        <f t="shared" si="7"/>
        <v>1.1368269295786382E-2</v>
      </c>
      <c r="Q50" s="38">
        <f t="shared" si="8"/>
        <v>8.3765791331773531E-3</v>
      </c>
    </row>
    <row r="51" spans="1:17" x14ac:dyDescent="0.25">
      <c r="A51" s="7">
        <f t="shared" si="0"/>
        <v>47</v>
      </c>
      <c r="B51" s="40">
        <v>45310</v>
      </c>
      <c r="C51" s="46">
        <v>17.077999999999999</v>
      </c>
      <c r="D51" s="44">
        <v>68.42</v>
      </c>
      <c r="E51" s="44">
        <v>189.45</v>
      </c>
      <c r="F51" s="44">
        <v>69.42</v>
      </c>
      <c r="G51" s="44">
        <v>191.56</v>
      </c>
      <c r="H51" s="44">
        <v>383.45</v>
      </c>
      <c r="I51" s="44">
        <v>482.95</v>
      </c>
      <c r="J51" s="44">
        <v>594.91</v>
      </c>
      <c r="K51" s="38">
        <f t="shared" si="2"/>
        <v>2.9316915860451154E-3</v>
      </c>
      <c r="L51" s="38">
        <f t="shared" si="3"/>
        <v>2.805513349251143E-2</v>
      </c>
      <c r="M51" s="38">
        <f t="shared" si="4"/>
        <v>1.6086472806950747E-2</v>
      </c>
      <c r="N51" s="38">
        <f t="shared" si="5"/>
        <v>1.1505511395257129E-2</v>
      </c>
      <c r="O51" s="38">
        <f t="shared" si="6"/>
        <v>1.5418234304400036E-2</v>
      </c>
      <c r="P51" s="38">
        <f t="shared" si="7"/>
        <v>-8.8095248790909242E-3</v>
      </c>
      <c r="Q51" s="38">
        <f t="shared" si="8"/>
        <v>3.7614693270184185E-2</v>
      </c>
    </row>
    <row r="52" spans="1:17" x14ac:dyDescent="0.25">
      <c r="A52" s="7">
        <f t="shared" si="0"/>
        <v>48</v>
      </c>
      <c r="B52" s="40">
        <v>45309</v>
      </c>
      <c r="C52" s="46">
        <v>17.146000000000001</v>
      </c>
      <c r="D52" s="44">
        <v>68.22</v>
      </c>
      <c r="E52" s="44">
        <v>184.28</v>
      </c>
      <c r="F52" s="44">
        <v>68.05</v>
      </c>
      <c r="G52" s="44">
        <v>188.63</v>
      </c>
      <c r="H52" s="44">
        <v>376.13</v>
      </c>
      <c r="I52" s="44">
        <v>485.31</v>
      </c>
      <c r="J52" s="44">
        <v>571.07000000000005</v>
      </c>
      <c r="K52" s="38">
        <f t="shared" si="2"/>
        <v>-1.0874293170943905E-2</v>
      </c>
      <c r="L52" s="38">
        <f t="shared" si="3"/>
        <v>-1.6276924746350119E-4</v>
      </c>
      <c r="M52" s="38">
        <f t="shared" si="4"/>
        <v>-1.5522606216180734E-2</v>
      </c>
      <c r="N52" s="38">
        <f t="shared" si="5"/>
        <v>2.9688017311379156E-2</v>
      </c>
      <c r="O52" s="38">
        <f t="shared" si="6"/>
        <v>1.8215296016764304E-2</v>
      </c>
      <c r="P52" s="38">
        <f t="shared" si="7"/>
        <v>7.5472568814594077E-3</v>
      </c>
      <c r="Q52" s="38">
        <f t="shared" si="8"/>
        <v>1.5959467198703337E-2</v>
      </c>
    </row>
    <row r="53" spans="1:17" x14ac:dyDescent="0.25">
      <c r="A53" s="7">
        <f t="shared" si="0"/>
        <v>49</v>
      </c>
      <c r="B53" s="40">
        <v>45308</v>
      </c>
      <c r="C53" s="46">
        <v>17.193999999999999</v>
      </c>
      <c r="D53" s="44">
        <v>68.97</v>
      </c>
      <c r="E53" s="44">
        <v>184.31</v>
      </c>
      <c r="F53" s="44">
        <v>68.930000000000007</v>
      </c>
      <c r="G53" s="44">
        <v>182.68</v>
      </c>
      <c r="H53" s="44">
        <v>368.37</v>
      </c>
      <c r="I53" s="44">
        <v>480.33</v>
      </c>
      <c r="J53" s="44">
        <v>560.53</v>
      </c>
      <c r="K53" s="38">
        <f t="shared" si="2"/>
        <v>-1.6400456360524895E-2</v>
      </c>
      <c r="L53" s="38">
        <f t="shared" si="3"/>
        <v>-1.1954540581108564E-2</v>
      </c>
      <c r="M53" s="38">
        <f t="shared" si="4"/>
        <v>-8.0918044570782444E-3</v>
      </c>
      <c r="N53" s="38">
        <f t="shared" si="5"/>
        <v>-5.6361028321847417E-3</v>
      </c>
      <c r="O53" s="38">
        <f t="shared" si="6"/>
        <v>2.0102461128383986E-3</v>
      </c>
      <c r="P53" s="38">
        <f t="shared" si="7"/>
        <v>-2.3551311767936456E-3</v>
      </c>
      <c r="Q53" s="38">
        <f t="shared" si="8"/>
        <v>-6.29754410295158E-3</v>
      </c>
    </row>
    <row r="54" spans="1:17" x14ac:dyDescent="0.25">
      <c r="A54" s="7">
        <f t="shared" si="0"/>
        <v>50</v>
      </c>
      <c r="B54" s="40">
        <v>45307</v>
      </c>
      <c r="C54" s="46">
        <v>17.202000000000002</v>
      </c>
      <c r="D54" s="44">
        <v>70.12</v>
      </c>
      <c r="E54" s="44">
        <v>186.54</v>
      </c>
      <c r="F54" s="44">
        <v>69.459999999999994</v>
      </c>
      <c r="G54" s="44">
        <v>183.63</v>
      </c>
      <c r="H54" s="44">
        <v>367.46</v>
      </c>
      <c r="I54" s="44">
        <v>481.24</v>
      </c>
      <c r="J54" s="44">
        <v>563.82000000000005</v>
      </c>
      <c r="K54" s="38">
        <f t="shared" si="2"/>
        <v>-6.0949681077249185E-3</v>
      </c>
      <c r="L54" s="38">
        <f t="shared" si="3"/>
        <v>-2.4066129538558134E-2</v>
      </c>
      <c r="M54" s="38">
        <f t="shared" si="4"/>
        <v>-1.4510166773272326E-2</v>
      </c>
      <c r="N54" s="38">
        <f t="shared" si="5"/>
        <v>6.7026607007858452E-3</v>
      </c>
      <c r="O54" s="38">
        <f t="shared" si="6"/>
        <v>1.2328433434904973E-4</v>
      </c>
      <c r="P54" s="38">
        <f t="shared" si="7"/>
        <v>-3.3582014226236634E-3</v>
      </c>
      <c r="Q54" s="38">
        <f t="shared" si="8"/>
        <v>5.0406632689536268E-2</v>
      </c>
    </row>
    <row r="55" spans="1:17" x14ac:dyDescent="0.25">
      <c r="A55" s="7">
        <f t="shared" si="0"/>
        <v>51</v>
      </c>
      <c r="B55" s="40">
        <v>45306</v>
      </c>
      <c r="C55" s="46">
        <v>16.876999999999999</v>
      </c>
      <c r="D55" s="44">
        <v>70.55</v>
      </c>
      <c r="E55" s="44">
        <v>191.14</v>
      </c>
      <c r="F55" s="44">
        <v>71.84</v>
      </c>
      <c r="G55" s="44">
        <v>185.92</v>
      </c>
      <c r="H55" s="44">
        <v>374.49</v>
      </c>
      <c r="I55" s="44">
        <v>492.16</v>
      </c>
      <c r="J55" s="44">
        <v>547.1</v>
      </c>
      <c r="K55" s="38">
        <f t="shared" si="2"/>
        <v>-5.3573946144087614E-3</v>
      </c>
      <c r="L55" s="38">
        <f t="shared" si="3"/>
        <v>-3.13807531380772E-4</v>
      </c>
      <c r="M55" s="38">
        <f t="shared" si="4"/>
        <v>9.4893541308338492E-4</v>
      </c>
      <c r="N55" s="38">
        <f t="shared" si="5"/>
        <v>9.4893541308338492E-4</v>
      </c>
      <c r="O55" s="38">
        <f t="shared" si="6"/>
        <v>9.4893541308316287E-4</v>
      </c>
      <c r="P55" s="38">
        <f t="shared" si="7"/>
        <v>9.4893541308338492E-4</v>
      </c>
      <c r="Q55" s="38">
        <f t="shared" si="8"/>
        <v>9.4893541308316287E-4</v>
      </c>
    </row>
    <row r="56" spans="1:17" x14ac:dyDescent="0.25">
      <c r="A56" s="7">
        <f t="shared" si="0"/>
        <v>52</v>
      </c>
      <c r="B56" s="40">
        <v>45303</v>
      </c>
      <c r="C56" s="46">
        <v>16.861000000000001</v>
      </c>
      <c r="D56" s="44">
        <v>70.930000000000007</v>
      </c>
      <c r="E56" s="44">
        <v>191.2</v>
      </c>
      <c r="F56" s="44">
        <v>71.84</v>
      </c>
      <c r="G56" s="44">
        <v>185.92</v>
      </c>
      <c r="H56" s="44">
        <v>374.49</v>
      </c>
      <c r="I56" s="44">
        <v>492.16</v>
      </c>
      <c r="J56" s="44">
        <v>547.1</v>
      </c>
      <c r="K56" s="38">
        <f t="shared" si="2"/>
        <v>1.3430490070010181E-2</v>
      </c>
      <c r="L56" s="38">
        <f t="shared" si="3"/>
        <v>-1.2141565486954442E-2</v>
      </c>
      <c r="M56" s="38">
        <f t="shared" si="4"/>
        <v>-1.0336699549930883E-2</v>
      </c>
      <c r="N56" s="38">
        <f t="shared" si="5"/>
        <v>-1.1247330544184031E-3</v>
      </c>
      <c r="O56" s="38">
        <f t="shared" si="6"/>
        <v>1.0103180395026001E-2</v>
      </c>
      <c r="P56" s="38">
        <f t="shared" si="7"/>
        <v>-3.0394915340391515E-3</v>
      </c>
      <c r="Q56" s="38">
        <f t="shared" si="8"/>
        <v>-4.934749203168054E-3</v>
      </c>
    </row>
    <row r="57" spans="1:17" x14ac:dyDescent="0.25">
      <c r="A57" s="7">
        <f t="shared" si="0"/>
        <v>53</v>
      </c>
      <c r="B57" s="40">
        <v>45302</v>
      </c>
      <c r="C57" s="46">
        <v>16.91</v>
      </c>
      <c r="D57" s="44">
        <v>69.989999999999995</v>
      </c>
      <c r="E57" s="44">
        <v>193.55</v>
      </c>
      <c r="F57" s="44">
        <v>72.38</v>
      </c>
      <c r="G57" s="44">
        <v>185.59</v>
      </c>
      <c r="H57" s="44">
        <v>369.67</v>
      </c>
      <c r="I57" s="44">
        <v>492.23</v>
      </c>
      <c r="J57" s="44">
        <v>548.22</v>
      </c>
      <c r="K57" s="38">
        <f t="shared" si="2"/>
        <v>5.7479522919958725E-3</v>
      </c>
      <c r="L57" s="38">
        <f t="shared" si="3"/>
        <v>8.0204156033540919E-3</v>
      </c>
      <c r="M57" s="38">
        <f t="shared" si="4"/>
        <v>1.1191594180268494E-2</v>
      </c>
      <c r="N57" s="38">
        <f t="shared" si="5"/>
        <v>-5.5747918871846824E-3</v>
      </c>
      <c r="O57" s="38">
        <f t="shared" si="6"/>
        <v>-4.5142051478418432E-3</v>
      </c>
      <c r="P57" s="38">
        <f t="shared" si="7"/>
        <v>2.6630977108347942E-2</v>
      </c>
      <c r="Q57" s="38">
        <f t="shared" si="8"/>
        <v>6.3040763325219462E-3</v>
      </c>
    </row>
    <row r="58" spans="1:17" x14ac:dyDescent="0.25">
      <c r="A58" s="7">
        <f t="shared" si="0"/>
        <v>54</v>
      </c>
      <c r="B58" s="40">
        <v>45301</v>
      </c>
      <c r="C58" s="46">
        <v>16.95</v>
      </c>
      <c r="D58" s="44">
        <v>69.59</v>
      </c>
      <c r="E58" s="44">
        <v>192.01</v>
      </c>
      <c r="F58" s="44">
        <v>71.41</v>
      </c>
      <c r="G58" s="44">
        <v>186.19</v>
      </c>
      <c r="H58" s="44">
        <v>370.47</v>
      </c>
      <c r="I58" s="44">
        <v>478.33</v>
      </c>
      <c r="J58" s="44">
        <v>543.5</v>
      </c>
      <c r="K58" s="38">
        <f t="shared" si="2"/>
        <v>2.8372986552386514E-2</v>
      </c>
      <c r="L58" s="38">
        <f t="shared" si="3"/>
        <v>-1.2548212908202627E-2</v>
      </c>
      <c r="M58" s="38">
        <f t="shared" si="4"/>
        <v>-9.1129230409681128E-3</v>
      </c>
      <c r="N58" s="38">
        <f t="shared" si="5"/>
        <v>5.0191589947050641E-3</v>
      </c>
      <c r="O58" s="38">
        <f t="shared" si="6"/>
        <v>3.5810460556448209E-2</v>
      </c>
      <c r="P58" s="38">
        <f t="shared" si="7"/>
        <v>-8.4428619691149231E-3</v>
      </c>
      <c r="Q58" s="38">
        <f t="shared" si="8"/>
        <v>2.2106727299762596E-2</v>
      </c>
    </row>
    <row r="59" spans="1:17" x14ac:dyDescent="0.25">
      <c r="A59" s="7">
        <f t="shared" si="0"/>
        <v>55</v>
      </c>
      <c r="B59" s="40">
        <v>45300</v>
      </c>
      <c r="C59" s="46">
        <v>16.960999999999999</v>
      </c>
      <c r="D59" s="44">
        <v>67.67</v>
      </c>
      <c r="E59" s="44">
        <v>194.45</v>
      </c>
      <c r="F59" s="44">
        <v>72.02</v>
      </c>
      <c r="G59" s="44">
        <v>185.14</v>
      </c>
      <c r="H59" s="44">
        <v>357.43</v>
      </c>
      <c r="I59" s="44">
        <v>482.09</v>
      </c>
      <c r="J59" s="44">
        <v>531.4</v>
      </c>
      <c r="K59" s="38">
        <f t="shared" si="2"/>
        <v>-3.5215283718277757E-2</v>
      </c>
      <c r="L59" s="38">
        <f t="shared" si="3"/>
        <v>-1.8276366940980449E-2</v>
      </c>
      <c r="M59" s="38">
        <f t="shared" si="4"/>
        <v>-3.33849816259979E-3</v>
      </c>
      <c r="N59" s="38">
        <f t="shared" si="5"/>
        <v>6.2799639085582282E-3</v>
      </c>
      <c r="O59" s="38">
        <f t="shared" si="6"/>
        <v>5.1039666815813067E-3</v>
      </c>
      <c r="P59" s="38">
        <f t="shared" si="7"/>
        <v>2.4493801085230249E-3</v>
      </c>
      <c r="Q59" s="38">
        <f t="shared" si="8"/>
        <v>2.5683219567223636E-2</v>
      </c>
    </row>
    <row r="60" spans="1:17" x14ac:dyDescent="0.25">
      <c r="A60" s="7">
        <f t="shared" si="0"/>
        <v>56</v>
      </c>
      <c r="B60" s="40">
        <v>45299</v>
      </c>
      <c r="C60" s="46">
        <v>16.817</v>
      </c>
      <c r="D60" s="44">
        <v>70.14</v>
      </c>
      <c r="E60" s="44">
        <v>198.07</v>
      </c>
      <c r="F60" s="44">
        <v>72.88</v>
      </c>
      <c r="G60" s="44">
        <v>185.56</v>
      </c>
      <c r="H60" s="44">
        <v>358.66</v>
      </c>
      <c r="I60" s="44">
        <v>485.03</v>
      </c>
      <c r="J60" s="44">
        <v>522.53</v>
      </c>
      <c r="K60" s="38">
        <f t="shared" si="2"/>
        <v>7.4691180695201087E-3</v>
      </c>
      <c r="L60" s="38">
        <f t="shared" si="3"/>
        <v>-9.5014252137820554E-3</v>
      </c>
      <c r="M60" s="38">
        <f t="shared" si="4"/>
        <v>-4.6806581451842577E-3</v>
      </c>
      <c r="N60" s="38">
        <f t="shared" si="5"/>
        <v>2.1199366494050853E-2</v>
      </c>
      <c r="O60" s="38">
        <f t="shared" si="6"/>
        <v>1.6104565697707685E-2</v>
      </c>
      <c r="P60" s="38">
        <f t="shared" si="7"/>
        <v>2.0168048462124277E-2</v>
      </c>
      <c r="Q60" s="38">
        <f t="shared" si="8"/>
        <v>6.118890779477848E-2</v>
      </c>
    </row>
    <row r="61" spans="1:17" x14ac:dyDescent="0.25">
      <c r="A61" s="7">
        <f t="shared" si="0"/>
        <v>57</v>
      </c>
      <c r="B61" s="40">
        <v>45296</v>
      </c>
      <c r="C61" s="46">
        <v>16.866</v>
      </c>
      <c r="D61" s="44">
        <v>69.62</v>
      </c>
      <c r="E61" s="44">
        <v>199.97</v>
      </c>
      <c r="F61" s="44">
        <v>73.010000000000005</v>
      </c>
      <c r="G61" s="44">
        <v>181.18</v>
      </c>
      <c r="H61" s="44">
        <v>351.95</v>
      </c>
      <c r="I61" s="44">
        <v>474.06</v>
      </c>
      <c r="J61" s="44">
        <v>490.97</v>
      </c>
      <c r="K61" s="38">
        <f t="shared" si="2"/>
        <v>-5.1443269505573319E-3</v>
      </c>
      <c r="L61" s="38">
        <f t="shared" si="3"/>
        <v>3.2422943879394817E-2</v>
      </c>
      <c r="M61" s="38">
        <f t="shared" si="4"/>
        <v>-3.0264685010429115E-2</v>
      </c>
      <c r="N61" s="38">
        <f t="shared" si="5"/>
        <v>-1.2328481313550022E-2</v>
      </c>
      <c r="O61" s="38">
        <f t="shared" si="6"/>
        <v>5.4493118973661936E-3</v>
      </c>
      <c r="P61" s="38">
        <f t="shared" si="7"/>
        <v>-9.6233862210277632E-3</v>
      </c>
      <c r="Q61" s="38">
        <f t="shared" si="8"/>
        <v>1.435660957886431E-2</v>
      </c>
    </row>
    <row r="62" spans="1:17" x14ac:dyDescent="0.25">
      <c r="A62" s="7">
        <f t="shared" si="0"/>
        <v>58</v>
      </c>
      <c r="B62" s="40">
        <v>45295</v>
      </c>
      <c r="C62" s="46">
        <v>17.007999999999999</v>
      </c>
      <c r="D62" s="44">
        <v>69.98</v>
      </c>
      <c r="E62" s="44">
        <v>193.69</v>
      </c>
      <c r="F62" s="44">
        <v>74.66</v>
      </c>
      <c r="G62" s="44">
        <v>181.91</v>
      </c>
      <c r="H62" s="44">
        <v>347.12</v>
      </c>
      <c r="I62" s="44">
        <v>474.67</v>
      </c>
      <c r="J62" s="44">
        <v>479.98</v>
      </c>
      <c r="K62" s="38">
        <f t="shared" si="2"/>
        <v>1.4310246136235438E-3</v>
      </c>
      <c r="L62" s="38">
        <f t="shared" si="3"/>
        <v>-8.5990684342529544E-3</v>
      </c>
      <c r="M62" s="38">
        <f t="shared" si="4"/>
        <v>-2.4912456598425115E-2</v>
      </c>
      <c r="N62" s="38">
        <f t="shared" si="5"/>
        <v>-1.2409804607072639E-2</v>
      </c>
      <c r="O62" s="38">
        <f t="shared" si="6"/>
        <v>7.9893056121487227E-3</v>
      </c>
      <c r="P62" s="38">
        <f t="shared" si="7"/>
        <v>9.6746144495067909E-3</v>
      </c>
      <c r="Q62" s="38">
        <f t="shared" si="8"/>
        <v>9.3151961995712185E-3</v>
      </c>
    </row>
    <row r="63" spans="1:17" x14ac:dyDescent="0.25">
      <c r="A63" s="7">
        <f t="shared" si="0"/>
        <v>59</v>
      </c>
      <c r="B63" s="40">
        <v>45294</v>
      </c>
      <c r="C63" s="46">
        <v>17.003</v>
      </c>
      <c r="D63" s="44">
        <v>69.88</v>
      </c>
      <c r="E63" s="44">
        <v>195.37</v>
      </c>
      <c r="F63" s="44">
        <v>76.59</v>
      </c>
      <c r="G63" s="44">
        <v>184.25</v>
      </c>
      <c r="H63" s="44">
        <v>344.47</v>
      </c>
      <c r="I63" s="44">
        <v>470.26</v>
      </c>
      <c r="J63" s="44">
        <v>475.69</v>
      </c>
      <c r="K63" s="38">
        <f t="shared" si="2"/>
        <v>-2.5247593806667634E-2</v>
      </c>
      <c r="L63" s="38">
        <f t="shared" si="3"/>
        <v>-1.3133303025710918E-2</v>
      </c>
      <c r="M63" s="38">
        <f t="shared" si="4"/>
        <v>2.381597838131988E-2</v>
      </c>
      <c r="N63" s="38">
        <f t="shared" si="5"/>
        <v>-8.1292958810780247E-3</v>
      </c>
      <c r="O63" s="38">
        <f t="shared" si="6"/>
        <v>-5.8988389661099871E-3</v>
      </c>
      <c r="P63" s="38">
        <f t="shared" si="7"/>
        <v>3.1077150476492843E-3</v>
      </c>
      <c r="Q63" s="38">
        <f t="shared" si="8"/>
        <v>-1.3074128339300328E-2</v>
      </c>
    </row>
    <row r="64" spans="1:17" x14ac:dyDescent="0.25">
      <c r="A64" s="7">
        <f t="shared" si="0"/>
        <v>60</v>
      </c>
      <c r="B64" s="40">
        <v>45293</v>
      </c>
      <c r="C64" s="46">
        <v>17.013999999999999</v>
      </c>
      <c r="D64" s="44">
        <v>71.69</v>
      </c>
      <c r="E64" s="44">
        <v>197.97</v>
      </c>
      <c r="F64" s="44">
        <v>74.760000000000005</v>
      </c>
      <c r="G64" s="44">
        <v>185.64</v>
      </c>
      <c r="H64" s="44">
        <v>346.29</v>
      </c>
      <c r="I64" s="44">
        <v>468.5</v>
      </c>
      <c r="J64" s="44">
        <v>481.68</v>
      </c>
      <c r="K64" s="38">
        <f t="shared" si="2"/>
        <v>1.6766801732570613E-3</v>
      </c>
      <c r="L64" s="38">
        <f t="shared" si="3"/>
        <v>-1.0545781687325118E-2</v>
      </c>
      <c r="M64" s="38">
        <f t="shared" si="4"/>
        <v>-3.2065865931792614E-2</v>
      </c>
      <c r="N64" s="38">
        <f t="shared" si="5"/>
        <v>-3.2374291256549559E-2</v>
      </c>
      <c r="O64" s="38">
        <f t="shared" si="6"/>
        <v>-1.8206814040019337E-2</v>
      </c>
      <c r="P64" s="38">
        <f t="shared" si="7"/>
        <v>-3.4345186067451849E-2</v>
      </c>
      <c r="Q64" s="38">
        <f t="shared" si="8"/>
        <v>-2.3899156602449234E-2</v>
      </c>
    </row>
    <row r="65" spans="1:17" x14ac:dyDescent="0.25">
      <c r="A65" s="7">
        <f t="shared" si="0"/>
        <v>61</v>
      </c>
      <c r="B65" s="40">
        <v>45289</v>
      </c>
      <c r="C65" s="46">
        <v>16.954000000000001</v>
      </c>
      <c r="D65" s="44">
        <v>71.569999999999993</v>
      </c>
      <c r="E65" s="44">
        <v>200.08</v>
      </c>
      <c r="F65" s="44">
        <v>77.510000000000005</v>
      </c>
      <c r="G65" s="44">
        <v>192.53</v>
      </c>
      <c r="H65" s="44">
        <v>353.96</v>
      </c>
      <c r="I65" s="44">
        <v>486.88</v>
      </c>
      <c r="J65" s="44">
        <v>495.22</v>
      </c>
      <c r="K65" s="38">
        <f t="shared" si="2"/>
        <v>1.9599608007838665E-3</v>
      </c>
      <c r="L65" s="38">
        <f t="shared" si="3"/>
        <v>-8.8670926834101271E-3</v>
      </c>
      <c r="M65" s="38">
        <f t="shared" si="4"/>
        <v>4.9775161434424398E-3</v>
      </c>
      <c r="N65" s="38">
        <f t="shared" si="5"/>
        <v>-3.9553682908893828E-3</v>
      </c>
      <c r="O65" s="38">
        <f t="shared" si="6"/>
        <v>-1.0709107766329828E-2</v>
      </c>
      <c r="P65" s="38">
        <f t="shared" si="7"/>
        <v>-5.9346335560099828E-3</v>
      </c>
      <c r="Q65" s="38">
        <f t="shared" si="8"/>
        <v>1.476755862720891E-3</v>
      </c>
    </row>
    <row r="66" spans="1:17" x14ac:dyDescent="0.25">
      <c r="A66" s="7">
        <f t="shared" si="0"/>
        <v>62</v>
      </c>
      <c r="B66" s="40">
        <v>45288</v>
      </c>
      <c r="C66" s="46">
        <v>16.928999999999998</v>
      </c>
      <c r="D66" s="44">
        <v>71.430000000000007</v>
      </c>
      <c r="E66" s="44">
        <v>201.87</v>
      </c>
      <c r="F66" s="44">
        <v>77.239999999999995</v>
      </c>
      <c r="G66" s="44">
        <v>193.58</v>
      </c>
      <c r="H66" s="44">
        <v>358.32</v>
      </c>
      <c r="I66" s="44">
        <v>490.51</v>
      </c>
      <c r="J66" s="44">
        <v>495.22</v>
      </c>
      <c r="K66" s="38">
        <f t="shared" si="2"/>
        <v>-6.5368567454797688E-3</v>
      </c>
      <c r="L66" s="38">
        <f t="shared" si="3"/>
        <v>-1.1458792419568153E-2</v>
      </c>
      <c r="M66" s="38">
        <f t="shared" si="4"/>
        <v>1.5506780532385855E-2</v>
      </c>
      <c r="N66" s="38">
        <f t="shared" si="5"/>
        <v>2.8778915838874042E-3</v>
      </c>
      <c r="O66" s="38">
        <f t="shared" si="6"/>
        <v>2.020450754179226E-3</v>
      </c>
      <c r="P66" s="38">
        <f t="shared" si="7"/>
        <v>-1.9542341687440734E-3</v>
      </c>
      <c r="Q66" s="38">
        <f t="shared" si="8"/>
        <v>2.7763514516845333E-3</v>
      </c>
    </row>
    <row r="67" spans="1:17" x14ac:dyDescent="0.25">
      <c r="A67" s="7">
        <f t="shared" si="0"/>
        <v>63</v>
      </c>
      <c r="B67" s="40">
        <v>45287</v>
      </c>
      <c r="C67" s="46">
        <v>16.917999999999999</v>
      </c>
      <c r="D67" s="44">
        <v>71.900000000000006</v>
      </c>
      <c r="E67" s="44">
        <v>204.21</v>
      </c>
      <c r="F67" s="44">
        <v>76.11</v>
      </c>
      <c r="G67" s="44">
        <v>193.15</v>
      </c>
      <c r="H67" s="44">
        <v>357.83</v>
      </c>
      <c r="I67" s="44">
        <v>491.79</v>
      </c>
      <c r="J67" s="44">
        <v>494.17</v>
      </c>
      <c r="K67" s="38">
        <f t="shared" si="2"/>
        <v>8.4151472650773051E-3</v>
      </c>
      <c r="L67" s="38">
        <f t="shared" si="3"/>
        <v>1.9591516873207482E-4</v>
      </c>
      <c r="M67" s="38">
        <f t="shared" si="4"/>
        <v>5.8428628707751784E-5</v>
      </c>
      <c r="N67" s="38">
        <f t="shared" si="5"/>
        <v>-2.8416180993502405E-3</v>
      </c>
      <c r="O67" s="38">
        <f t="shared" si="6"/>
        <v>5.0684837066699018E-3</v>
      </c>
      <c r="P67" s="38">
        <f t="shared" si="7"/>
        <v>-2.1404577222080556E-3</v>
      </c>
      <c r="Q67" s="38">
        <f t="shared" si="8"/>
        <v>-5.6690107581081062E-4</v>
      </c>
    </row>
    <row r="68" spans="1:17" x14ac:dyDescent="0.25">
      <c r="A68" s="7">
        <f t="shared" si="0"/>
        <v>64</v>
      </c>
      <c r="B68" s="40">
        <v>45286</v>
      </c>
      <c r="C68" s="46">
        <v>16.975000000000001</v>
      </c>
      <c r="D68" s="44">
        <v>71.3</v>
      </c>
      <c r="E68" s="44">
        <v>204.17</v>
      </c>
      <c r="F68" s="44">
        <v>75.849999999999994</v>
      </c>
      <c r="G68" s="44">
        <v>193.05</v>
      </c>
      <c r="H68" s="44">
        <v>354.83</v>
      </c>
      <c r="I68" s="44">
        <v>491.19</v>
      </c>
      <c r="J68" s="44">
        <v>492.79</v>
      </c>
      <c r="K68" s="38">
        <f t="shared" si="2"/>
        <v>9.4860540846666286E-3</v>
      </c>
      <c r="L68" s="38">
        <f t="shared" si="3"/>
        <v>1.3904752445746515E-2</v>
      </c>
      <c r="M68" s="38">
        <f t="shared" si="4"/>
        <v>7.9873971058104232E-3</v>
      </c>
      <c r="N68" s="38">
        <f t="shared" si="5"/>
        <v>-2.4295398289827519E-3</v>
      </c>
      <c r="O68" s="38">
        <f t="shared" si="6"/>
        <v>4.4890404742674583E-3</v>
      </c>
      <c r="P68" s="38">
        <f t="shared" si="7"/>
        <v>9.5172901195945681E-3</v>
      </c>
      <c r="Q68" s="38">
        <f t="shared" si="8"/>
        <v>9.6115015454034669E-3</v>
      </c>
    </row>
    <row r="69" spans="1:17" x14ac:dyDescent="0.25">
      <c r="A69" s="7">
        <f t="shared" ref="A69:A132" si="9">+A70-1</f>
        <v>65</v>
      </c>
      <c r="B69" s="40">
        <v>45282</v>
      </c>
      <c r="C69" s="46">
        <v>16.968</v>
      </c>
      <c r="D69" s="44">
        <v>70.63</v>
      </c>
      <c r="E69" s="44">
        <v>201.37</v>
      </c>
      <c r="F69" s="44">
        <v>75.28</v>
      </c>
      <c r="G69" s="44">
        <v>193.6</v>
      </c>
      <c r="H69" s="44">
        <v>353.39</v>
      </c>
      <c r="I69" s="44">
        <v>486.76</v>
      </c>
      <c r="J69" s="44">
        <v>488.3</v>
      </c>
      <c r="K69" s="38">
        <f t="shared" si="2"/>
        <v>-1.6961130742050301E-3</v>
      </c>
      <c r="L69" s="38">
        <f t="shared" si="3"/>
        <v>-1.2214264691454924E-2</v>
      </c>
      <c r="M69" s="38">
        <f t="shared" si="4"/>
        <v>-1.598237149665438E-2</v>
      </c>
      <c r="N69" s="38">
        <f t="shared" si="5"/>
        <v>-8.7023315069825191E-3</v>
      </c>
      <c r="O69" s="38">
        <f t="shared" si="6"/>
        <v>-5.142992259057011E-3</v>
      </c>
      <c r="P69" s="38">
        <f t="shared" si="7"/>
        <v>-1.3006611892211084E-2</v>
      </c>
      <c r="Q69" s="38">
        <f t="shared" si="8"/>
        <v>-6.4279769640712692E-3</v>
      </c>
    </row>
    <row r="70" spans="1:17" x14ac:dyDescent="0.25">
      <c r="A70" s="7">
        <f t="shared" si="9"/>
        <v>66</v>
      </c>
      <c r="B70" s="40">
        <v>45281</v>
      </c>
      <c r="C70" s="46">
        <v>17.021999999999998</v>
      </c>
      <c r="D70" s="44">
        <v>70.75</v>
      </c>
      <c r="E70" s="44">
        <v>203.86</v>
      </c>
      <c r="F70" s="44">
        <v>76.260000000000005</v>
      </c>
      <c r="G70" s="44">
        <v>194.68</v>
      </c>
      <c r="H70" s="44">
        <v>354.09</v>
      </c>
      <c r="I70" s="44">
        <v>491.61</v>
      </c>
      <c r="J70" s="44">
        <v>489.9</v>
      </c>
      <c r="K70" s="38">
        <f t="shared" ref="K70:K133" si="10" xml:space="preserve"> (D70/D71) - 1</f>
        <v>-4.2384854478672018E-4</v>
      </c>
      <c r="L70" s="38">
        <f t="shared" ref="L70:L133" si="11" xml:space="preserve"> (E70/E71) - 1</f>
        <v>1.0558667525901066E-2</v>
      </c>
      <c r="M70" s="38">
        <f t="shared" ref="M70:M133" si="12" xml:space="preserve"> (F70*$C70) / (F71*$C71)  - 1</f>
        <v>3.2430865007983645E-2</v>
      </c>
      <c r="N70" s="38">
        <f t="shared" ref="N70:N133" si="13" xml:space="preserve"> (G70*$C70) / (G71*$C71)  - 1</f>
        <v>-7.7301312181110582E-3</v>
      </c>
      <c r="O70" s="38">
        <f t="shared" ref="O70:O133" si="14" xml:space="preserve"> (H70*$C70) / (H71*$C71)  - 1</f>
        <v>6.7096698982125336E-3</v>
      </c>
      <c r="P70" s="38">
        <f t="shared" ref="P70:P133" si="15" xml:space="preserve"> (I70*$C70) / (I71*$C71)  - 1</f>
        <v>-2.2162706075403715E-3</v>
      </c>
      <c r="Q70" s="38">
        <f t="shared" ref="Q70:Q133" si="16" xml:space="preserve"> (J70*$C70) / (J71*$C71)  - 1</f>
        <v>1.1177394862500245E-2</v>
      </c>
    </row>
    <row r="71" spans="1:17" x14ac:dyDescent="0.25">
      <c r="A71" s="7">
        <f t="shared" si="9"/>
        <v>67</v>
      </c>
      <c r="B71" s="40">
        <v>45280</v>
      </c>
      <c r="C71" s="46">
        <v>17.141400000000001</v>
      </c>
      <c r="D71" s="44">
        <v>70.78</v>
      </c>
      <c r="E71" s="44">
        <v>201.73</v>
      </c>
      <c r="F71" s="44">
        <v>73.349999999999994</v>
      </c>
      <c r="G71" s="44">
        <v>194.83</v>
      </c>
      <c r="H71" s="44">
        <v>349.28</v>
      </c>
      <c r="I71" s="44">
        <v>489.27</v>
      </c>
      <c r="J71" s="44">
        <v>481.11</v>
      </c>
      <c r="K71" s="38">
        <f t="shared" si="10"/>
        <v>-1.0208362466787912E-2</v>
      </c>
      <c r="L71" s="38">
        <f t="shared" si="11"/>
        <v>-8.0153422501968441E-3</v>
      </c>
      <c r="M71" s="38">
        <f t="shared" si="12"/>
        <v>-2.2760702124646204E-2</v>
      </c>
      <c r="N71" s="38">
        <f t="shared" si="13"/>
        <v>-6.3431173147443509E-3</v>
      </c>
      <c r="O71" s="38">
        <f t="shared" si="14"/>
        <v>1.3219785506786152E-3</v>
      </c>
      <c r="P71" s="38">
        <f t="shared" si="15"/>
        <v>-7.2488707318634216E-3</v>
      </c>
      <c r="Q71" s="38">
        <f t="shared" si="16"/>
        <v>-2.5813216722380461E-2</v>
      </c>
    </row>
    <row r="72" spans="1:17" x14ac:dyDescent="0.25">
      <c r="A72" s="7">
        <f t="shared" si="9"/>
        <v>68</v>
      </c>
      <c r="B72" s="40">
        <v>45279</v>
      </c>
      <c r="C72" s="46">
        <v>17.065999999999999</v>
      </c>
      <c r="D72" s="44">
        <v>71.510000000000005</v>
      </c>
      <c r="E72" s="44">
        <v>203.36</v>
      </c>
      <c r="F72" s="44">
        <v>75.39</v>
      </c>
      <c r="G72" s="44">
        <v>196.94</v>
      </c>
      <c r="H72" s="44">
        <v>350.36</v>
      </c>
      <c r="I72" s="44">
        <v>495.02</v>
      </c>
      <c r="J72" s="44">
        <v>496.04</v>
      </c>
      <c r="K72" s="38">
        <f t="shared" si="10"/>
        <v>2.0405251141552672E-2</v>
      </c>
      <c r="L72" s="38">
        <f t="shared" si="11"/>
        <v>2.9566626164439169E-2</v>
      </c>
      <c r="M72" s="38">
        <f t="shared" si="12"/>
        <v>1.5552361216745858E-2</v>
      </c>
      <c r="N72" s="38">
        <f t="shared" si="13"/>
        <v>4.4493199173878395E-6</v>
      </c>
      <c r="O72" s="38">
        <f t="shared" si="14"/>
        <v>1.1240150346605304E-2</v>
      </c>
      <c r="P72" s="38">
        <f t="shared" si="15"/>
        <v>1.2883558502945647E-2</v>
      </c>
      <c r="Q72" s="38">
        <f t="shared" si="16"/>
        <v>-1.4722284144352504E-2</v>
      </c>
    </row>
    <row r="73" spans="1:17" x14ac:dyDescent="0.25">
      <c r="A73" s="7">
        <f t="shared" si="9"/>
        <v>69</v>
      </c>
      <c r="B73" s="40">
        <v>45278</v>
      </c>
      <c r="C73" s="46">
        <v>17.157399999999999</v>
      </c>
      <c r="D73" s="44">
        <v>70.08</v>
      </c>
      <c r="E73" s="44">
        <v>197.52</v>
      </c>
      <c r="F73" s="44">
        <v>73.84</v>
      </c>
      <c r="G73" s="44">
        <v>195.89</v>
      </c>
      <c r="H73" s="44">
        <v>344.62</v>
      </c>
      <c r="I73" s="44">
        <v>486.12</v>
      </c>
      <c r="J73" s="44">
        <v>500.77</v>
      </c>
      <c r="K73" s="38">
        <f t="shared" si="10"/>
        <v>1.6683592049905549E-2</v>
      </c>
      <c r="L73" s="38">
        <f t="shared" si="11"/>
        <v>-8.0938891137194435E-4</v>
      </c>
      <c r="M73" s="38">
        <f t="shared" si="12"/>
        <v>-1.0526113875707455E-2</v>
      </c>
      <c r="N73" s="38">
        <f t="shared" si="13"/>
        <v>-1.0038104143179516E-2</v>
      </c>
      <c r="O73" s="38">
        <f t="shared" si="14"/>
        <v>2.7369356638934805E-2</v>
      </c>
      <c r="P73" s="38">
        <f t="shared" si="15"/>
        <v>2.8190293133364852E-2</v>
      </c>
      <c r="Q73" s="38">
        <f t="shared" si="16"/>
        <v>2.2693459369701907E-2</v>
      </c>
    </row>
    <row r="74" spans="1:17" x14ac:dyDescent="0.25">
      <c r="A74" s="7">
        <f t="shared" si="9"/>
        <v>70</v>
      </c>
      <c r="B74" s="40">
        <v>45275</v>
      </c>
      <c r="C74" s="46">
        <v>17.184000000000001</v>
      </c>
      <c r="D74" s="44">
        <v>68.930000000000007</v>
      </c>
      <c r="E74" s="44">
        <v>197.68</v>
      </c>
      <c r="F74" s="44">
        <v>74.510000000000005</v>
      </c>
      <c r="G74" s="44">
        <v>197.57</v>
      </c>
      <c r="H74" s="44">
        <v>334.92</v>
      </c>
      <c r="I74" s="44">
        <v>472.06</v>
      </c>
      <c r="J74" s="44">
        <v>488.9</v>
      </c>
      <c r="K74" s="38">
        <f t="shared" si="10"/>
        <v>-1.6690442225392066E-2</v>
      </c>
      <c r="L74" s="38">
        <f t="shared" si="11"/>
        <v>-1.4144271570014633E-3</v>
      </c>
      <c r="M74" s="38">
        <f t="shared" si="12"/>
        <v>2.7462818765849439E-2</v>
      </c>
      <c r="N74" s="38">
        <f t="shared" si="13"/>
        <v>-2.8418150028182154E-3</v>
      </c>
      <c r="O74" s="38">
        <f t="shared" si="14"/>
        <v>5.1355887065915873E-3</v>
      </c>
      <c r="P74" s="38">
        <f t="shared" si="15"/>
        <v>4.6294714842707307E-3</v>
      </c>
      <c r="Q74" s="38">
        <f t="shared" si="16"/>
        <v>1.105088904402729E-2</v>
      </c>
    </row>
    <row r="75" spans="1:17" x14ac:dyDescent="0.25">
      <c r="A75" s="7">
        <f t="shared" si="9"/>
        <v>71</v>
      </c>
      <c r="B75" s="40">
        <v>45274</v>
      </c>
      <c r="C75" s="46">
        <v>17.186</v>
      </c>
      <c r="D75" s="44">
        <v>70.099999999999994</v>
      </c>
      <c r="E75" s="44">
        <v>197.96</v>
      </c>
      <c r="F75" s="44">
        <v>72.510000000000005</v>
      </c>
      <c r="G75" s="44">
        <v>198.11</v>
      </c>
      <c r="H75" s="44">
        <v>333.17</v>
      </c>
      <c r="I75" s="44">
        <v>469.83</v>
      </c>
      <c r="J75" s="44">
        <v>483.5</v>
      </c>
      <c r="K75" s="38">
        <f t="shared" si="10"/>
        <v>3.4228385954558682E-2</v>
      </c>
      <c r="L75" s="38">
        <f t="shared" si="11"/>
        <v>2.1623574340713159E-2</v>
      </c>
      <c r="M75" s="38">
        <f t="shared" si="12"/>
        <v>1.1808708432867743E-2</v>
      </c>
      <c r="N75" s="38">
        <f t="shared" si="13"/>
        <v>-2.0874773575295658E-3</v>
      </c>
      <c r="O75" s="38">
        <f t="shared" si="14"/>
        <v>-7.519924751318019E-3</v>
      </c>
      <c r="P75" s="38">
        <f t="shared" si="15"/>
        <v>-2.3929645168345615E-2</v>
      </c>
      <c r="Q75" s="38">
        <f t="shared" si="16"/>
        <v>2.5898028452526756E-3</v>
      </c>
    </row>
    <row r="76" spans="1:17" x14ac:dyDescent="0.25">
      <c r="A76" s="7">
        <f t="shared" si="9"/>
        <v>72</v>
      </c>
      <c r="B76" s="40">
        <v>45273</v>
      </c>
      <c r="C76" s="46">
        <v>17.234999999999999</v>
      </c>
      <c r="D76" s="44">
        <v>67.78</v>
      </c>
      <c r="E76" s="44">
        <v>193.77</v>
      </c>
      <c r="F76" s="44">
        <v>71.459999999999994</v>
      </c>
      <c r="G76" s="44">
        <v>197.96</v>
      </c>
      <c r="H76" s="44">
        <v>334.74</v>
      </c>
      <c r="I76" s="44">
        <v>479.98</v>
      </c>
      <c r="J76" s="44">
        <v>480.88</v>
      </c>
      <c r="K76" s="38">
        <f t="shared" si="10"/>
        <v>2.7748294162244003E-2</v>
      </c>
      <c r="L76" s="38">
        <f t="shared" si="11"/>
        <v>2.9650884744141681E-2</v>
      </c>
      <c r="M76" s="38">
        <f t="shared" si="12"/>
        <v>-6.835261039055851E-3</v>
      </c>
      <c r="N76" s="38">
        <f t="shared" si="13"/>
        <v>1.6457583559673861E-2</v>
      </c>
      <c r="O76" s="38">
        <f t="shared" si="14"/>
        <v>2.0761373200158584E-2</v>
      </c>
      <c r="P76" s="38">
        <f t="shared" si="15"/>
        <v>3.5245025040578914E-2</v>
      </c>
      <c r="Q76" s="38">
        <f t="shared" si="16"/>
        <v>2.299431032983934E-2</v>
      </c>
    </row>
    <row r="77" spans="1:17" x14ac:dyDescent="0.25">
      <c r="A77" s="7">
        <f t="shared" si="9"/>
        <v>73</v>
      </c>
      <c r="B77" s="40">
        <v>45271</v>
      </c>
      <c r="C77" s="46">
        <v>17.375499999999999</v>
      </c>
      <c r="D77" s="44">
        <v>65.95</v>
      </c>
      <c r="E77" s="44">
        <v>188.19</v>
      </c>
      <c r="F77" s="44">
        <v>71.37</v>
      </c>
      <c r="G77" s="44">
        <v>193.18</v>
      </c>
      <c r="H77" s="44">
        <v>325.27999999999997</v>
      </c>
      <c r="I77" s="44">
        <v>459.89</v>
      </c>
      <c r="J77" s="44">
        <v>466.27</v>
      </c>
      <c r="K77" s="38">
        <f t="shared" si="10"/>
        <v>-2.420208743004082E-3</v>
      </c>
      <c r="L77" s="38">
        <f t="shared" si="11"/>
        <v>4.4861473543945207E-2</v>
      </c>
      <c r="M77" s="38">
        <f t="shared" si="12"/>
        <v>-9.0482908522464545E-3</v>
      </c>
      <c r="N77" s="38">
        <f t="shared" si="13"/>
        <v>-1.1305593703449635E-2</v>
      </c>
      <c r="O77" s="38">
        <f t="shared" si="14"/>
        <v>-2.0843233599653788E-2</v>
      </c>
      <c r="P77" s="38">
        <f t="shared" si="15"/>
        <v>1.5174474503990787E-2</v>
      </c>
      <c r="Q77" s="38">
        <f t="shared" si="16"/>
        <v>-1.6890389679952489E-2</v>
      </c>
    </row>
    <row r="78" spans="1:17" x14ac:dyDescent="0.25">
      <c r="A78" s="7">
        <f t="shared" si="9"/>
        <v>74</v>
      </c>
      <c r="B78" s="40">
        <v>45268</v>
      </c>
      <c r="C78" s="46">
        <v>17.347000000000001</v>
      </c>
      <c r="D78" s="44">
        <v>66.11</v>
      </c>
      <c r="E78" s="44">
        <v>180.11</v>
      </c>
      <c r="F78" s="44">
        <v>72.14</v>
      </c>
      <c r="G78" s="44">
        <v>195.71</v>
      </c>
      <c r="H78" s="44">
        <v>332.75</v>
      </c>
      <c r="I78" s="44">
        <v>453.76</v>
      </c>
      <c r="J78" s="44">
        <v>475.06</v>
      </c>
      <c r="K78" s="38">
        <f t="shared" si="10"/>
        <v>9.0840272520820164E-4</v>
      </c>
      <c r="L78" s="38">
        <f t="shared" si="11"/>
        <v>-1.1850551379821161E-2</v>
      </c>
      <c r="M78" s="38">
        <f t="shared" si="12"/>
        <v>-8.6843495353349232E-3</v>
      </c>
      <c r="N78" s="38">
        <f t="shared" si="13"/>
        <v>1.293891158568039E-3</v>
      </c>
      <c r="O78" s="38">
        <f t="shared" si="14"/>
        <v>1.2673560248622096E-2</v>
      </c>
      <c r="P78" s="38">
        <f t="shared" si="15"/>
        <v>-2.2032979597795821E-3</v>
      </c>
      <c r="Q78" s="38">
        <f t="shared" si="16"/>
        <v>1.3337506959876899E-2</v>
      </c>
    </row>
    <row r="79" spans="1:17" x14ac:dyDescent="0.25">
      <c r="A79" s="7">
        <f t="shared" si="9"/>
        <v>75</v>
      </c>
      <c r="B79" s="40">
        <v>45267</v>
      </c>
      <c r="C79" s="46">
        <v>17.452999999999999</v>
      </c>
      <c r="D79" s="44">
        <v>66.05</v>
      </c>
      <c r="E79" s="44">
        <v>182.27</v>
      </c>
      <c r="F79" s="44">
        <v>72.33</v>
      </c>
      <c r="G79" s="44">
        <v>194.27</v>
      </c>
      <c r="H79" s="44">
        <v>326.58999999999997</v>
      </c>
      <c r="I79" s="44">
        <v>452</v>
      </c>
      <c r="J79" s="44">
        <v>465.96</v>
      </c>
      <c r="K79" s="38">
        <f t="shared" si="10"/>
        <v>-6.3186399879645583E-3</v>
      </c>
      <c r="L79" s="38">
        <f t="shared" si="11"/>
        <v>2.4564362001124218E-2</v>
      </c>
      <c r="M79" s="38">
        <f t="shared" si="12"/>
        <v>2.3181766080058841E-2</v>
      </c>
      <c r="N79" s="38">
        <f t="shared" si="13"/>
        <v>2.1553024361221418E-2</v>
      </c>
      <c r="O79" s="38">
        <f t="shared" si="14"/>
        <v>4.0416366579775653E-2</v>
      </c>
      <c r="P79" s="38">
        <f t="shared" si="15"/>
        <v>2.3229236143570864E-2</v>
      </c>
      <c r="Q79" s="38">
        <f t="shared" si="16"/>
        <v>3.5590910940716203E-2</v>
      </c>
    </row>
    <row r="80" spans="1:17" x14ac:dyDescent="0.25">
      <c r="A80" s="7">
        <f t="shared" si="9"/>
        <v>76</v>
      </c>
      <c r="B80" s="40">
        <v>45266</v>
      </c>
      <c r="C80" s="46">
        <v>17.257999999999999</v>
      </c>
      <c r="D80" s="44">
        <v>66.47</v>
      </c>
      <c r="E80" s="44">
        <v>177.9</v>
      </c>
      <c r="F80" s="44">
        <v>71.489999999999995</v>
      </c>
      <c r="G80" s="44">
        <v>192.32</v>
      </c>
      <c r="H80" s="44">
        <v>317.45</v>
      </c>
      <c r="I80" s="44">
        <v>446.73</v>
      </c>
      <c r="J80" s="44">
        <v>455.03</v>
      </c>
      <c r="K80" s="38">
        <f t="shared" si="10"/>
        <v>-7.0212130265909778E-3</v>
      </c>
      <c r="L80" s="38">
        <f t="shared" si="11"/>
        <v>1.0738026248508614E-2</v>
      </c>
      <c r="M80" s="38">
        <f t="shared" si="12"/>
        <v>-1.9088365330296009E-2</v>
      </c>
      <c r="N80" s="38">
        <f t="shared" si="13"/>
        <v>-1.2524705599432195E-2</v>
      </c>
      <c r="O80" s="38">
        <f t="shared" si="14"/>
        <v>-9.4976627526558444E-3</v>
      </c>
      <c r="P80" s="38">
        <f t="shared" si="15"/>
        <v>-2.5248889240581551E-2</v>
      </c>
      <c r="Q80" s="38">
        <f t="shared" si="16"/>
        <v>-2.954754245042579E-2</v>
      </c>
    </row>
    <row r="81" spans="1:17" x14ac:dyDescent="0.25">
      <c r="A81" s="7">
        <f t="shared" si="9"/>
        <v>77</v>
      </c>
      <c r="B81" s="40">
        <v>45265</v>
      </c>
      <c r="C81" s="46">
        <v>17.377500000000001</v>
      </c>
      <c r="D81" s="44">
        <v>66.94</v>
      </c>
      <c r="E81" s="44">
        <v>176.01</v>
      </c>
      <c r="F81" s="44">
        <v>72.38</v>
      </c>
      <c r="G81" s="44">
        <v>193.42</v>
      </c>
      <c r="H81" s="44">
        <v>318.29000000000002</v>
      </c>
      <c r="I81" s="44">
        <v>455.15</v>
      </c>
      <c r="J81" s="44">
        <v>465.66</v>
      </c>
      <c r="K81" s="38">
        <f t="shared" si="10"/>
        <v>1.1636693365573381E-2</v>
      </c>
      <c r="L81" s="38">
        <f t="shared" si="11"/>
        <v>1.1377348732976911E-2</v>
      </c>
      <c r="M81" s="38">
        <f t="shared" si="12"/>
        <v>-1.3142618257594996E-2</v>
      </c>
      <c r="N81" s="38">
        <f t="shared" si="13"/>
        <v>1.6692770924593425E-2</v>
      </c>
      <c r="O81" s="38">
        <f t="shared" si="14"/>
        <v>-9.6630360669497373E-3</v>
      </c>
      <c r="P81" s="38">
        <f t="shared" si="15"/>
        <v>-1.538139567819452E-3</v>
      </c>
      <c r="Q81" s="38">
        <f t="shared" si="16"/>
        <v>1.8824110941786598E-2</v>
      </c>
    </row>
    <row r="82" spans="1:17" x14ac:dyDescent="0.25">
      <c r="A82" s="7">
        <f t="shared" si="9"/>
        <v>78</v>
      </c>
      <c r="B82" s="40">
        <v>45264</v>
      </c>
      <c r="C82" s="46">
        <v>17.452200000000001</v>
      </c>
      <c r="D82" s="44">
        <v>66.17</v>
      </c>
      <c r="E82" s="44">
        <v>174.03</v>
      </c>
      <c r="F82" s="44">
        <v>73.03</v>
      </c>
      <c r="G82" s="44">
        <v>189.43</v>
      </c>
      <c r="H82" s="44">
        <v>320.02</v>
      </c>
      <c r="I82" s="44">
        <v>453.9</v>
      </c>
      <c r="J82" s="44">
        <v>455.1</v>
      </c>
      <c r="K82" s="38">
        <f t="shared" si="10"/>
        <v>-1.5913146936347267E-2</v>
      </c>
      <c r="L82" s="38">
        <f t="shared" si="11"/>
        <v>1.5640501896702741E-2</v>
      </c>
      <c r="M82" s="38">
        <f t="shared" si="12"/>
        <v>3.2476692729417334E-3</v>
      </c>
      <c r="N82" s="38">
        <f t="shared" si="13"/>
        <v>6.8155404747753945E-3</v>
      </c>
      <c r="O82" s="38">
        <f t="shared" si="14"/>
        <v>1.4153520517989904E-3</v>
      </c>
      <c r="P82" s="38">
        <f t="shared" si="15"/>
        <v>-9.404091094041056E-3</v>
      </c>
      <c r="Q82" s="38">
        <f t="shared" si="16"/>
        <v>-1.0841737653932149E-2</v>
      </c>
    </row>
    <row r="83" spans="1:17" x14ac:dyDescent="0.25">
      <c r="A83" s="7">
        <f t="shared" si="9"/>
        <v>79</v>
      </c>
      <c r="B83" s="40">
        <v>45261</v>
      </c>
      <c r="C83" s="46">
        <v>17.170000000000002</v>
      </c>
      <c r="D83" s="44">
        <v>67.239999999999995</v>
      </c>
      <c r="E83" s="44">
        <v>171.35</v>
      </c>
      <c r="F83" s="44">
        <v>73.989999999999995</v>
      </c>
      <c r="G83" s="44">
        <v>191.24</v>
      </c>
      <c r="H83" s="44">
        <v>324.82</v>
      </c>
      <c r="I83" s="44">
        <v>465.74</v>
      </c>
      <c r="J83" s="44">
        <v>467.65</v>
      </c>
      <c r="K83" s="38">
        <f t="shared" si="10"/>
        <v>-1.2483477750036887E-2</v>
      </c>
      <c r="L83" s="38">
        <f t="shared" si="11"/>
        <v>7.5263126947726633E-3</v>
      </c>
      <c r="M83" s="38">
        <f t="shared" si="12"/>
        <v>-2.3735049841811628E-2</v>
      </c>
      <c r="N83" s="38">
        <f t="shared" si="13"/>
        <v>-5.2820772376092062E-3</v>
      </c>
      <c r="O83" s="38">
        <f t="shared" si="14"/>
        <v>-1.9028605546574706E-2</v>
      </c>
      <c r="P83" s="38">
        <f t="shared" si="15"/>
        <v>-2.914763923681718E-2</v>
      </c>
      <c r="Q83" s="38">
        <f t="shared" si="16"/>
        <v>-1.2097522117237247E-2</v>
      </c>
    </row>
    <row r="84" spans="1:17" x14ac:dyDescent="0.25">
      <c r="A84" s="7">
        <f t="shared" si="9"/>
        <v>80</v>
      </c>
      <c r="B84" s="40">
        <v>45260</v>
      </c>
      <c r="C84" s="46">
        <v>17.378399999999999</v>
      </c>
      <c r="D84" s="44">
        <v>68.09</v>
      </c>
      <c r="E84" s="44">
        <v>170.07</v>
      </c>
      <c r="F84" s="44">
        <v>74.88</v>
      </c>
      <c r="G84" s="44">
        <v>189.95</v>
      </c>
      <c r="H84" s="44">
        <v>327.14999999999998</v>
      </c>
      <c r="I84" s="44">
        <v>473.97</v>
      </c>
      <c r="J84" s="44">
        <v>467.7</v>
      </c>
      <c r="K84" s="38">
        <f t="shared" si="10"/>
        <v>1.6723906226668639E-2</v>
      </c>
      <c r="L84" s="38">
        <f t="shared" si="11"/>
        <v>-2.4604267033723426E-2</v>
      </c>
      <c r="M84" s="38">
        <f t="shared" si="12"/>
        <v>8.7563422146119674E-3</v>
      </c>
      <c r="N84" s="38">
        <f t="shared" si="13"/>
        <v>9.0082391739620959E-3</v>
      </c>
      <c r="O84" s="38">
        <f t="shared" si="14"/>
        <v>-9.3644926670569673E-3</v>
      </c>
      <c r="P84" s="38">
        <f t="shared" si="15"/>
        <v>-8.605347424377463E-4</v>
      </c>
      <c r="Q84" s="38">
        <f t="shared" si="16"/>
        <v>-2.2700047220843289E-2</v>
      </c>
    </row>
    <row r="85" spans="1:17" x14ac:dyDescent="0.25">
      <c r="A85" s="7">
        <f t="shared" si="9"/>
        <v>81</v>
      </c>
      <c r="B85" s="40">
        <v>45259</v>
      </c>
      <c r="C85" s="46">
        <v>17.276</v>
      </c>
      <c r="D85" s="44">
        <v>66.97</v>
      </c>
      <c r="E85" s="44">
        <v>174.36</v>
      </c>
      <c r="F85" s="44">
        <v>74.67</v>
      </c>
      <c r="G85" s="44">
        <v>189.37</v>
      </c>
      <c r="H85" s="44">
        <v>332.2</v>
      </c>
      <c r="I85" s="44">
        <v>477.19</v>
      </c>
      <c r="J85" s="44">
        <v>481.4</v>
      </c>
      <c r="K85" s="38">
        <f t="shared" si="10"/>
        <v>-7.4604595643090743E-4</v>
      </c>
      <c r="L85" s="38">
        <f t="shared" si="11"/>
        <v>-9.2618898801067884E-3</v>
      </c>
      <c r="M85" s="38">
        <f t="shared" si="12"/>
        <v>-1.9001742272615529E-2</v>
      </c>
      <c r="N85" s="38">
        <f t="shared" si="13"/>
        <v>2.7394807919667308E-3</v>
      </c>
      <c r="O85" s="38">
        <f t="shared" si="14"/>
        <v>-1.20007367225895E-2</v>
      </c>
      <c r="P85" s="38">
        <f t="shared" si="15"/>
        <v>4.3838022257536302E-3</v>
      </c>
      <c r="Q85" s="38">
        <f t="shared" si="16"/>
        <v>1.4918834338070841E-2</v>
      </c>
    </row>
    <row r="86" spans="1:17" x14ac:dyDescent="0.25">
      <c r="A86" s="7">
        <f t="shared" si="9"/>
        <v>82</v>
      </c>
      <c r="B86" s="40">
        <v>45258</v>
      </c>
      <c r="C86" s="46">
        <v>17.1356</v>
      </c>
      <c r="D86" s="44">
        <v>67.02</v>
      </c>
      <c r="E86" s="44">
        <v>175.99</v>
      </c>
      <c r="F86" s="44">
        <v>76.739999999999995</v>
      </c>
      <c r="G86" s="44">
        <v>190.4</v>
      </c>
      <c r="H86" s="44">
        <v>338.99</v>
      </c>
      <c r="I86" s="44">
        <v>479</v>
      </c>
      <c r="J86" s="44">
        <v>478.21</v>
      </c>
      <c r="K86" s="38">
        <f t="shared" si="10"/>
        <v>7.9711234772146256E-3</v>
      </c>
      <c r="L86" s="38">
        <f t="shared" si="11"/>
        <v>-1.3453668927630336E-2</v>
      </c>
      <c r="M86" s="38">
        <f t="shared" si="12"/>
        <v>-1.1856155362400145E-2</v>
      </c>
      <c r="N86" s="38">
        <f t="shared" si="13"/>
        <v>1.5249594972277514E-3</v>
      </c>
      <c r="O86" s="38">
        <f t="shared" si="14"/>
        <v>1.1112159972827662E-2</v>
      </c>
      <c r="P86" s="38">
        <f t="shared" si="15"/>
        <v>-2.0378904470443882E-3</v>
      </c>
      <c r="Q86" s="38">
        <f t="shared" si="16"/>
        <v>-1.0395849750144848E-2</v>
      </c>
    </row>
    <row r="87" spans="1:17" x14ac:dyDescent="0.25">
      <c r="A87" s="7">
        <f t="shared" si="9"/>
        <v>83</v>
      </c>
      <c r="B87" s="40">
        <v>45257</v>
      </c>
      <c r="C87" s="46">
        <v>17.1645</v>
      </c>
      <c r="D87" s="44">
        <v>66.489999999999995</v>
      </c>
      <c r="E87" s="44">
        <v>178.39</v>
      </c>
      <c r="F87" s="44">
        <v>77.53</v>
      </c>
      <c r="G87" s="44">
        <v>189.79</v>
      </c>
      <c r="H87" s="44">
        <v>334.7</v>
      </c>
      <c r="I87" s="44">
        <v>479.17</v>
      </c>
      <c r="J87" s="44">
        <v>482.42</v>
      </c>
      <c r="K87" s="38">
        <f t="shared" si="10"/>
        <v>-4.1101817132968121E-2</v>
      </c>
      <c r="L87" s="38">
        <f t="shared" si="11"/>
        <v>-2.074984904210353E-2</v>
      </c>
      <c r="M87" s="38">
        <f t="shared" si="12"/>
        <v>-8.5050615454421719E-3</v>
      </c>
      <c r="N87" s="38">
        <f t="shared" si="13"/>
        <v>2.8208378238854248E-3</v>
      </c>
      <c r="O87" s="38">
        <f t="shared" si="14"/>
        <v>-6.7041217151624366E-3</v>
      </c>
      <c r="P87" s="38">
        <f t="shared" si="15"/>
        <v>2.9556168446807085E-3</v>
      </c>
      <c r="Q87" s="38">
        <f t="shared" si="16"/>
        <v>1.3562571973302351E-2</v>
      </c>
    </row>
    <row r="88" spans="1:17" x14ac:dyDescent="0.25">
      <c r="A88" s="7">
        <f t="shared" si="9"/>
        <v>84</v>
      </c>
      <c r="B88" s="40">
        <v>45254</v>
      </c>
      <c r="C88" s="46">
        <v>17.100000000000001</v>
      </c>
      <c r="D88" s="44">
        <v>69.34</v>
      </c>
      <c r="E88" s="44">
        <v>182.17</v>
      </c>
      <c r="F88" s="44">
        <v>78.489999999999995</v>
      </c>
      <c r="G88" s="44">
        <v>189.97</v>
      </c>
      <c r="H88" s="44">
        <v>338.23</v>
      </c>
      <c r="I88" s="44">
        <v>479.56</v>
      </c>
      <c r="J88" s="44">
        <v>477.76</v>
      </c>
      <c r="K88" s="38">
        <f t="shared" si="10"/>
        <v>-7.8695092287880408E-3</v>
      </c>
      <c r="L88" s="38">
        <f t="shared" si="11"/>
        <v>-1.0107047763951549E-2</v>
      </c>
      <c r="M88" s="38">
        <f t="shared" si="12"/>
        <v>-1.0523645979725771E-2</v>
      </c>
      <c r="N88" s="38">
        <f t="shared" si="13"/>
        <v>-1.1570765963669793E-2</v>
      </c>
      <c r="O88" s="38">
        <f t="shared" si="14"/>
        <v>-1.4101137038817102E-2</v>
      </c>
      <c r="P88" s="38">
        <f t="shared" si="15"/>
        <v>-1.3500476523223837E-3</v>
      </c>
      <c r="Q88" s="38">
        <f t="shared" si="16"/>
        <v>-2.3805413477380744E-2</v>
      </c>
    </row>
    <row r="89" spans="1:17" x14ac:dyDescent="0.25">
      <c r="A89" s="7">
        <f t="shared" si="9"/>
        <v>85</v>
      </c>
      <c r="B89" s="40">
        <v>45253</v>
      </c>
      <c r="C89" s="46">
        <v>17.178999999999998</v>
      </c>
      <c r="D89" s="44">
        <v>69.89</v>
      </c>
      <c r="E89" s="44">
        <v>184.03</v>
      </c>
      <c r="F89" s="44">
        <v>78.959999999999994</v>
      </c>
      <c r="G89" s="44">
        <v>191.31</v>
      </c>
      <c r="H89" s="44">
        <v>341.49</v>
      </c>
      <c r="I89" s="44">
        <v>478</v>
      </c>
      <c r="J89" s="44">
        <v>487.16</v>
      </c>
      <c r="K89" s="38">
        <f t="shared" si="10"/>
        <v>2.5821259503659988E-3</v>
      </c>
      <c r="L89" s="38">
        <f t="shared" si="11"/>
        <v>3.7373167981961553E-2</v>
      </c>
      <c r="M89" s="38">
        <f t="shared" si="12"/>
        <v>5.8213994644118472E-5</v>
      </c>
      <c r="N89" s="38">
        <f t="shared" si="13"/>
        <v>5.8213994644118472E-5</v>
      </c>
      <c r="O89" s="38">
        <f t="shared" si="14"/>
        <v>5.8213994644118472E-5</v>
      </c>
      <c r="P89" s="38">
        <f t="shared" si="15"/>
        <v>5.8213994644118472E-5</v>
      </c>
      <c r="Q89" s="38">
        <f t="shared" si="16"/>
        <v>5.8213994644118472E-5</v>
      </c>
    </row>
    <row r="90" spans="1:17" x14ac:dyDescent="0.25">
      <c r="A90" s="7">
        <f t="shared" si="9"/>
        <v>86</v>
      </c>
      <c r="B90" s="40">
        <v>45252</v>
      </c>
      <c r="C90" s="46">
        <v>17.178000000000001</v>
      </c>
      <c r="D90" s="44">
        <v>69.709999999999994</v>
      </c>
      <c r="E90" s="44">
        <v>177.4</v>
      </c>
      <c r="F90" s="44">
        <v>78.959999999999994</v>
      </c>
      <c r="G90" s="44">
        <v>191.31</v>
      </c>
      <c r="H90" s="44">
        <v>341.49</v>
      </c>
      <c r="I90" s="44">
        <v>478</v>
      </c>
      <c r="J90" s="44">
        <v>487.16</v>
      </c>
      <c r="K90" s="38">
        <f t="shared" si="10"/>
        <v>2.5448661370991221E-2</v>
      </c>
      <c r="L90" s="38">
        <f t="shared" si="11"/>
        <v>-6.2181390398295955E-3</v>
      </c>
      <c r="M90" s="38">
        <f t="shared" si="12"/>
        <v>7.870125150888363E-5</v>
      </c>
      <c r="N90" s="38">
        <f t="shared" si="13"/>
        <v>3.3392523917121775E-3</v>
      </c>
      <c r="O90" s="38">
        <f t="shared" si="14"/>
        <v>1.3206635178564019E-2</v>
      </c>
      <c r="P90" s="38">
        <f t="shared" si="15"/>
        <v>6.2459958059788434E-3</v>
      </c>
      <c r="Q90" s="38">
        <f t="shared" si="16"/>
        <v>-2.4757856265404388E-2</v>
      </c>
    </row>
    <row r="91" spans="1:17" x14ac:dyDescent="0.25">
      <c r="A91" s="7">
        <f t="shared" si="9"/>
        <v>87</v>
      </c>
      <c r="B91" s="40">
        <v>45251</v>
      </c>
      <c r="C91" s="46">
        <v>17.181000000000001</v>
      </c>
      <c r="D91" s="44">
        <v>67.98</v>
      </c>
      <c r="E91" s="44">
        <v>178.51</v>
      </c>
      <c r="F91" s="44">
        <v>78.94</v>
      </c>
      <c r="G91" s="44">
        <v>190.64</v>
      </c>
      <c r="H91" s="44">
        <v>336.98</v>
      </c>
      <c r="I91" s="44">
        <v>474.95</v>
      </c>
      <c r="J91" s="44">
        <v>499.44</v>
      </c>
      <c r="K91" s="38">
        <f t="shared" si="10"/>
        <v>-2.7871497726271732E-3</v>
      </c>
      <c r="L91" s="38">
        <f t="shared" si="11"/>
        <v>6.0302073940485812E-3</v>
      </c>
      <c r="M91" s="38">
        <f t="shared" si="12"/>
        <v>1.5789969574267593E-2</v>
      </c>
      <c r="N91" s="38">
        <f t="shared" si="13"/>
        <v>3.5479129284314848E-3</v>
      </c>
      <c r="O91" s="38">
        <f t="shared" si="14"/>
        <v>4.3289585961050481E-3</v>
      </c>
      <c r="P91" s="38">
        <f t="shared" si="15"/>
        <v>1.7921715412827055E-2</v>
      </c>
      <c r="Q91" s="38">
        <f t="shared" si="16"/>
        <v>1.1631958518829588E-2</v>
      </c>
    </row>
    <row r="92" spans="1:17" x14ac:dyDescent="0.25">
      <c r="A92" s="7">
        <f t="shared" si="9"/>
        <v>88</v>
      </c>
      <c r="B92" s="40">
        <v>45247</v>
      </c>
      <c r="C92" s="46">
        <v>17.206</v>
      </c>
      <c r="D92" s="44">
        <v>68.17</v>
      </c>
      <c r="E92" s="44">
        <v>177.44</v>
      </c>
      <c r="F92" s="44">
        <v>77.599999999999994</v>
      </c>
      <c r="G92" s="44">
        <v>189.69</v>
      </c>
      <c r="H92" s="44">
        <v>335.04</v>
      </c>
      <c r="I92" s="44">
        <v>465.91</v>
      </c>
      <c r="J92" s="44">
        <v>492.98</v>
      </c>
      <c r="K92" s="38">
        <f t="shared" si="10"/>
        <v>1.7634092578986404E-3</v>
      </c>
      <c r="L92" s="38">
        <f t="shared" si="11"/>
        <v>1.8632488284116011E-3</v>
      </c>
      <c r="M92" s="38">
        <f t="shared" si="12"/>
        <v>-2.0089695991409529E-2</v>
      </c>
      <c r="N92" s="38">
        <f t="shared" si="13"/>
        <v>-1.127170075909123E-3</v>
      </c>
      <c r="O92" s="38">
        <f t="shared" si="14"/>
        <v>1.51901051627501E-3</v>
      </c>
      <c r="P92" s="38">
        <f t="shared" si="15"/>
        <v>-3.2467970316744088E-3</v>
      </c>
      <c r="Q92" s="38">
        <f t="shared" si="16"/>
        <v>-4.6963489380809076E-3</v>
      </c>
    </row>
    <row r="93" spans="1:17" x14ac:dyDescent="0.25">
      <c r="A93" s="7">
        <f t="shared" si="9"/>
        <v>89</v>
      </c>
      <c r="B93" s="40">
        <v>45246</v>
      </c>
      <c r="C93" s="46">
        <v>17.223600000000001</v>
      </c>
      <c r="D93" s="44">
        <v>68.05</v>
      </c>
      <c r="E93" s="44">
        <v>177.11</v>
      </c>
      <c r="F93" s="44">
        <v>79.11</v>
      </c>
      <c r="G93" s="44">
        <v>189.71</v>
      </c>
      <c r="H93" s="44">
        <v>334.19</v>
      </c>
      <c r="I93" s="44">
        <v>466.95</v>
      </c>
      <c r="J93" s="44">
        <v>494.8</v>
      </c>
      <c r="K93" s="38">
        <f t="shared" si="10"/>
        <v>-1.3911027387335295E-2</v>
      </c>
      <c r="L93" s="38">
        <f t="shared" si="11"/>
        <v>-1.5180160142348686E-2</v>
      </c>
      <c r="M93" s="38">
        <f t="shared" si="12"/>
        <v>-9.5155943698541967E-2</v>
      </c>
      <c r="N93" s="38">
        <f t="shared" si="13"/>
        <v>4.893813437879091E-3</v>
      </c>
      <c r="O93" s="38">
        <f t="shared" si="14"/>
        <v>3.1894488049921677E-4</v>
      </c>
      <c r="P93" s="38">
        <f t="shared" si="15"/>
        <v>6.6898912553443601E-3</v>
      </c>
      <c r="Q93" s="38">
        <f t="shared" si="16"/>
        <v>7.9484426032048194E-3</v>
      </c>
    </row>
    <row r="94" spans="1:17" x14ac:dyDescent="0.25">
      <c r="A94" s="7">
        <f t="shared" si="9"/>
        <v>90</v>
      </c>
      <c r="B94" s="40">
        <v>45245</v>
      </c>
      <c r="C94" s="46">
        <v>17.294699999999999</v>
      </c>
      <c r="D94" s="44">
        <v>69.010000000000005</v>
      </c>
      <c r="E94" s="44">
        <v>179.84</v>
      </c>
      <c r="F94" s="44">
        <v>87.07</v>
      </c>
      <c r="G94" s="44">
        <v>188.01</v>
      </c>
      <c r="H94" s="44">
        <v>332.71</v>
      </c>
      <c r="I94" s="44">
        <v>461.94</v>
      </c>
      <c r="J94" s="44">
        <v>488.88</v>
      </c>
      <c r="K94" s="38">
        <f t="shared" si="10"/>
        <v>-7.9068430132259726E-3</v>
      </c>
      <c r="L94" s="38">
        <f t="shared" si="11"/>
        <v>1.2498592500844508E-2</v>
      </c>
      <c r="M94" s="38">
        <f t="shared" si="12"/>
        <v>3.5501870749535369E-2</v>
      </c>
      <c r="N94" s="38">
        <f t="shared" si="13"/>
        <v>4.7826966201358623E-4</v>
      </c>
      <c r="O94" s="38">
        <f t="shared" si="14"/>
        <v>-1.3231994526264557E-2</v>
      </c>
      <c r="P94" s="38">
        <f t="shared" si="15"/>
        <v>2.699158320454198E-2</v>
      </c>
      <c r="Q94" s="38">
        <f t="shared" si="16"/>
        <v>-1.7981827203700895E-2</v>
      </c>
    </row>
    <row r="95" spans="1:17" x14ac:dyDescent="0.25">
      <c r="A95" s="7">
        <f t="shared" si="9"/>
        <v>91</v>
      </c>
      <c r="B95" s="40">
        <v>45244</v>
      </c>
      <c r="C95" s="46">
        <v>17.338999999999999</v>
      </c>
      <c r="D95" s="44">
        <v>69.56</v>
      </c>
      <c r="E95" s="44">
        <v>177.62</v>
      </c>
      <c r="F95" s="44">
        <v>83.87</v>
      </c>
      <c r="G95" s="44">
        <v>187.44</v>
      </c>
      <c r="H95" s="44">
        <v>336.31</v>
      </c>
      <c r="I95" s="44">
        <v>448.65</v>
      </c>
      <c r="J95" s="44">
        <v>496.56</v>
      </c>
      <c r="K95" s="38">
        <f t="shared" si="10"/>
        <v>5.3141559424678464E-2</v>
      </c>
      <c r="L95" s="38">
        <f t="shared" si="11"/>
        <v>2.3392486748098573E-2</v>
      </c>
      <c r="M95" s="38">
        <f t="shared" si="12"/>
        <v>4.6806343770966485E-3</v>
      </c>
      <c r="N95" s="38">
        <f t="shared" si="13"/>
        <v>-5.2852921118451412E-4</v>
      </c>
      <c r="O95" s="38">
        <f t="shared" si="14"/>
        <v>6.7073522705138888E-3</v>
      </c>
      <c r="P95" s="38">
        <f t="shared" si="15"/>
        <v>-5.6740563437888136E-3</v>
      </c>
      <c r="Q95" s="38">
        <f t="shared" si="16"/>
        <v>6.3912940088006742E-3</v>
      </c>
    </row>
    <row r="96" spans="1:17" x14ac:dyDescent="0.25">
      <c r="A96" s="7">
        <f t="shared" si="9"/>
        <v>92</v>
      </c>
      <c r="B96" s="40">
        <v>45243</v>
      </c>
      <c r="C96" s="46">
        <v>17.596</v>
      </c>
      <c r="D96" s="44">
        <v>66.05</v>
      </c>
      <c r="E96" s="44">
        <v>173.56</v>
      </c>
      <c r="F96" s="44">
        <v>82.26</v>
      </c>
      <c r="G96" s="44">
        <v>184.8</v>
      </c>
      <c r="H96" s="44">
        <v>329.19</v>
      </c>
      <c r="I96" s="44">
        <v>444.62</v>
      </c>
      <c r="J96" s="44">
        <v>486.2</v>
      </c>
      <c r="K96" s="38">
        <f t="shared" si="10"/>
        <v>-1.373749440047789E-2</v>
      </c>
      <c r="L96" s="38">
        <f t="shared" si="11"/>
        <v>2.2866572371522897E-2</v>
      </c>
      <c r="M96" s="38">
        <f t="shared" si="12"/>
        <v>-7.9511023626366306E-3</v>
      </c>
      <c r="N96" s="38">
        <f t="shared" si="13"/>
        <v>-1.0607907589011201E-2</v>
      </c>
      <c r="O96" s="38">
        <f t="shared" si="14"/>
        <v>-7.6686176772733372E-4</v>
      </c>
      <c r="P96" s="38">
        <f t="shared" si="15"/>
        <v>-7.8879336721568993E-3</v>
      </c>
      <c r="Q96" s="38">
        <f t="shared" si="16"/>
        <v>3.8425672911583941E-3</v>
      </c>
    </row>
    <row r="97" spans="1:17" x14ac:dyDescent="0.25">
      <c r="A97" s="7">
        <f t="shared" si="9"/>
        <v>93</v>
      </c>
      <c r="B97" s="40">
        <v>45240</v>
      </c>
      <c r="C97" s="46">
        <v>17.632000000000001</v>
      </c>
      <c r="D97" s="44">
        <v>66.97</v>
      </c>
      <c r="E97" s="44">
        <v>169.68</v>
      </c>
      <c r="F97" s="44">
        <v>82.75</v>
      </c>
      <c r="G97" s="44">
        <v>186.4</v>
      </c>
      <c r="H97" s="44">
        <v>328.77</v>
      </c>
      <c r="I97" s="44">
        <v>447.24</v>
      </c>
      <c r="J97" s="44">
        <v>483.35</v>
      </c>
      <c r="K97" s="38">
        <f t="shared" si="10"/>
        <v>3.8133622694155767E-2</v>
      </c>
      <c r="L97" s="38">
        <f t="shared" si="11"/>
        <v>3.133313626958234E-3</v>
      </c>
      <c r="M97" s="38">
        <f t="shared" si="12"/>
        <v>-9.6438375564150691E-3</v>
      </c>
      <c r="N97" s="38">
        <f t="shared" si="13"/>
        <v>1.1774419099613631E-2</v>
      </c>
      <c r="O97" s="38">
        <f t="shared" si="14"/>
        <v>1.5506787735533711E-2</v>
      </c>
      <c r="P97" s="38">
        <f t="shared" si="15"/>
        <v>1.7625734286872863E-2</v>
      </c>
      <c r="Q97" s="38">
        <f t="shared" si="16"/>
        <v>1.9324719861220307E-2</v>
      </c>
    </row>
    <row r="98" spans="1:17" x14ac:dyDescent="0.25">
      <c r="A98" s="7">
        <f t="shared" si="9"/>
        <v>94</v>
      </c>
      <c r="B98" s="40">
        <v>45239</v>
      </c>
      <c r="C98" s="46">
        <v>17.808</v>
      </c>
      <c r="D98" s="44">
        <v>64.510000000000005</v>
      </c>
      <c r="E98" s="44">
        <v>169.15</v>
      </c>
      <c r="F98" s="44">
        <v>82.73</v>
      </c>
      <c r="G98" s="44">
        <v>182.41</v>
      </c>
      <c r="H98" s="44">
        <v>320.55</v>
      </c>
      <c r="I98" s="44">
        <v>435.15</v>
      </c>
      <c r="J98" s="44">
        <v>469.5</v>
      </c>
      <c r="K98" s="38">
        <f t="shared" si="10"/>
        <v>-1.5865751334858791E-2</v>
      </c>
      <c r="L98" s="38">
        <f t="shared" si="11"/>
        <v>-5.0000000000000044E-3</v>
      </c>
      <c r="M98" s="38">
        <f t="shared" si="12"/>
        <v>-9.1254926340164078E-3</v>
      </c>
      <c r="N98" s="38">
        <f t="shared" si="13"/>
        <v>1.3001682407922655E-2</v>
      </c>
      <c r="O98" s="38">
        <f t="shared" si="14"/>
        <v>1.8112961050471998E-2</v>
      </c>
      <c r="P98" s="38">
        <f t="shared" si="15"/>
        <v>1.2178263418634261E-2</v>
      </c>
      <c r="Q98" s="38">
        <f t="shared" si="16"/>
        <v>2.3866989120431059E-2</v>
      </c>
    </row>
    <row r="99" spans="1:17" x14ac:dyDescent="0.25">
      <c r="A99" s="7">
        <f t="shared" si="9"/>
        <v>95</v>
      </c>
      <c r="B99" s="40">
        <v>45238</v>
      </c>
      <c r="C99" s="46">
        <v>17.533300000000001</v>
      </c>
      <c r="D99" s="44">
        <v>65.55</v>
      </c>
      <c r="E99" s="44">
        <v>170</v>
      </c>
      <c r="F99" s="44">
        <v>84.8</v>
      </c>
      <c r="G99" s="44">
        <v>182.89</v>
      </c>
      <c r="H99" s="44">
        <v>319.77999999999997</v>
      </c>
      <c r="I99" s="44">
        <v>436.65</v>
      </c>
      <c r="J99" s="44">
        <v>465.74</v>
      </c>
      <c r="K99" s="38">
        <f t="shared" si="10"/>
        <v>-9.6691343103187943E-3</v>
      </c>
      <c r="L99" s="38">
        <f t="shared" si="11"/>
        <v>1.0010010010008674E-3</v>
      </c>
      <c r="M99" s="38">
        <f t="shared" si="12"/>
        <v>-3.6586077155096319E-3</v>
      </c>
      <c r="N99" s="38">
        <f t="shared" si="13"/>
        <v>9.4140589901334781E-3</v>
      </c>
      <c r="O99" s="38">
        <f t="shared" si="14"/>
        <v>6.5301385081157903E-3</v>
      </c>
      <c r="P99" s="38">
        <f t="shared" si="15"/>
        <v>8.2188024421794292E-3</v>
      </c>
      <c r="Q99" s="38">
        <f t="shared" si="16"/>
        <v>1.70254273570698E-2</v>
      </c>
    </row>
    <row r="100" spans="1:17" x14ac:dyDescent="0.25">
      <c r="A100" s="7">
        <f t="shared" si="9"/>
        <v>96</v>
      </c>
      <c r="B100" s="40">
        <v>45237</v>
      </c>
      <c r="C100" s="46">
        <v>17.472000000000001</v>
      </c>
      <c r="D100" s="44">
        <v>66.19</v>
      </c>
      <c r="E100" s="44">
        <v>169.83</v>
      </c>
      <c r="F100" s="44">
        <v>85.41</v>
      </c>
      <c r="G100" s="44">
        <v>181.82</v>
      </c>
      <c r="H100" s="44">
        <v>318.82</v>
      </c>
      <c r="I100" s="44">
        <v>434.61</v>
      </c>
      <c r="J100" s="44">
        <v>459.55</v>
      </c>
      <c r="K100" s="38">
        <f t="shared" si="10"/>
        <v>-1.0020939276099372E-2</v>
      </c>
      <c r="L100" s="38">
        <f t="shared" si="11"/>
        <v>4.435770049680654E-3</v>
      </c>
      <c r="M100" s="38">
        <f t="shared" si="12"/>
        <v>-3.469495027635161E-3</v>
      </c>
      <c r="N100" s="38">
        <f t="shared" si="13"/>
        <v>1.0339263396181186E-2</v>
      </c>
      <c r="O100" s="38">
        <f t="shared" si="14"/>
        <v>5.4713813693314517E-3</v>
      </c>
      <c r="P100" s="38">
        <f t="shared" si="15"/>
        <v>-4.3506928658401112E-3</v>
      </c>
      <c r="Q100" s="38">
        <f t="shared" si="16"/>
        <v>3.8797199798112914E-4</v>
      </c>
    </row>
    <row r="101" spans="1:17" x14ac:dyDescent="0.25">
      <c r="A101" s="7">
        <f t="shared" si="9"/>
        <v>97</v>
      </c>
      <c r="B101" s="40">
        <v>45236</v>
      </c>
      <c r="C101" s="46">
        <v>17.543099999999999</v>
      </c>
      <c r="D101" s="44">
        <v>66.86</v>
      </c>
      <c r="E101" s="44">
        <v>169.08</v>
      </c>
      <c r="F101" s="44">
        <v>85.36</v>
      </c>
      <c r="G101" s="44">
        <v>179.23</v>
      </c>
      <c r="H101" s="44">
        <v>315.8</v>
      </c>
      <c r="I101" s="44">
        <v>434.74</v>
      </c>
      <c r="J101" s="44">
        <v>457.51</v>
      </c>
      <c r="K101" s="38">
        <f t="shared" si="10"/>
        <v>-1.3442867811800374E-3</v>
      </c>
      <c r="L101" s="38">
        <f t="shared" si="11"/>
        <v>5.2318668252082645E-3</v>
      </c>
      <c r="M101" s="38">
        <f t="shared" si="12"/>
        <v>5.982117693441813E-3</v>
      </c>
      <c r="N101" s="38">
        <f t="shared" si="13"/>
        <v>2.0076774144120124E-2</v>
      </c>
      <c r="O101" s="38">
        <f t="shared" si="14"/>
        <v>9.2277969869285492E-3</v>
      </c>
      <c r="P101" s="38">
        <f t="shared" si="15"/>
        <v>1.0927217143360313E-2</v>
      </c>
      <c r="Q101" s="38">
        <f t="shared" si="16"/>
        <v>2.2058186885571374E-2</v>
      </c>
    </row>
    <row r="102" spans="1:17" x14ac:dyDescent="0.25">
      <c r="A102" s="7">
        <f t="shared" si="9"/>
        <v>98</v>
      </c>
      <c r="B102" s="40">
        <v>45233</v>
      </c>
      <c r="C102" s="46">
        <v>17.449000000000002</v>
      </c>
      <c r="D102" s="44">
        <v>66.95</v>
      </c>
      <c r="E102" s="44">
        <v>168.2</v>
      </c>
      <c r="F102" s="44">
        <v>85.31</v>
      </c>
      <c r="G102" s="44">
        <v>176.65</v>
      </c>
      <c r="H102" s="44">
        <v>314.60000000000002</v>
      </c>
      <c r="I102" s="44">
        <v>432.36</v>
      </c>
      <c r="J102" s="44">
        <v>450.05</v>
      </c>
      <c r="K102" s="38">
        <f t="shared" si="10"/>
        <v>2.6840490797545913E-2</v>
      </c>
      <c r="L102" s="38">
        <f t="shared" si="11"/>
        <v>1.8406393799951459E-2</v>
      </c>
      <c r="M102" s="38">
        <f t="shared" si="12"/>
        <v>1.5930396507678912E-2</v>
      </c>
      <c r="N102" s="38">
        <f t="shared" si="13"/>
        <v>-2.6400075625470087E-3</v>
      </c>
      <c r="O102" s="38">
        <f t="shared" si="14"/>
        <v>-9.1095682896651375E-3</v>
      </c>
      <c r="P102" s="38">
        <f t="shared" si="15"/>
        <v>1.067718141733498E-2</v>
      </c>
      <c r="Q102" s="38">
        <f t="shared" si="16"/>
        <v>4.4423088879470551E-2</v>
      </c>
    </row>
    <row r="103" spans="1:17" x14ac:dyDescent="0.25">
      <c r="A103" s="7">
        <f t="shared" si="9"/>
        <v>99</v>
      </c>
      <c r="B103" s="40">
        <v>45231</v>
      </c>
      <c r="C103" s="46">
        <v>17.764700000000001</v>
      </c>
      <c r="D103" s="44">
        <v>65.2</v>
      </c>
      <c r="E103" s="44">
        <v>165.16</v>
      </c>
      <c r="F103" s="44">
        <v>82.48</v>
      </c>
      <c r="G103" s="44">
        <v>173.97</v>
      </c>
      <c r="H103" s="44">
        <v>311.85000000000002</v>
      </c>
      <c r="I103" s="44">
        <v>420.19</v>
      </c>
      <c r="J103" s="44">
        <v>423.25</v>
      </c>
      <c r="K103" s="38">
        <f t="shared" si="10"/>
        <v>1.0382767704943507E-2</v>
      </c>
      <c r="L103" s="38">
        <f t="shared" si="11"/>
        <v>2.8841961004173688E-2</v>
      </c>
      <c r="M103" s="38">
        <f t="shared" si="12"/>
        <v>-1.5812691729069406E-2</v>
      </c>
      <c r="N103" s="38">
        <f t="shared" si="13"/>
        <v>3.3590160549428205E-3</v>
      </c>
      <c r="O103" s="38">
        <f t="shared" si="14"/>
        <v>1.9491087367924376E-2</v>
      </c>
      <c r="P103" s="38">
        <f t="shared" si="15"/>
        <v>5.2381609350635738E-3</v>
      </c>
      <c r="Q103" s="38">
        <f t="shared" si="16"/>
        <v>2.2217514550971096E-2</v>
      </c>
    </row>
    <row r="104" spans="1:17" x14ac:dyDescent="0.25">
      <c r="A104" s="7">
        <f t="shared" si="9"/>
        <v>100</v>
      </c>
      <c r="B104" s="40">
        <v>45230</v>
      </c>
      <c r="C104" s="46">
        <v>18.036999999999999</v>
      </c>
      <c r="D104" s="44">
        <v>64.53</v>
      </c>
      <c r="E104" s="44">
        <v>160.53</v>
      </c>
      <c r="F104" s="44">
        <v>82.54</v>
      </c>
      <c r="G104" s="44">
        <v>170.77</v>
      </c>
      <c r="H104" s="44">
        <v>301.27</v>
      </c>
      <c r="I104" s="44">
        <v>411.69</v>
      </c>
      <c r="J104" s="44">
        <v>407.8</v>
      </c>
      <c r="K104" s="38">
        <f t="shared" si="10"/>
        <v>-4.6274872744099804E-3</v>
      </c>
      <c r="L104" s="38">
        <f t="shared" si="11"/>
        <v>2.9764577586760099E-2</v>
      </c>
      <c r="M104" s="38">
        <f t="shared" si="12"/>
        <v>-7.6513802052849966E-3</v>
      </c>
      <c r="N104" s="38">
        <f t="shared" si="13"/>
        <v>2.3796901492050271E-3</v>
      </c>
      <c r="O104" s="38">
        <f t="shared" si="14"/>
        <v>-5.028398370049536E-3</v>
      </c>
      <c r="P104" s="38">
        <f t="shared" si="15"/>
        <v>3.4865475601355556E-3</v>
      </c>
      <c r="Q104" s="38">
        <f t="shared" si="16"/>
        <v>-9.6900793150670461E-3</v>
      </c>
    </row>
    <row r="105" spans="1:17" x14ac:dyDescent="0.25">
      <c r="A105" s="7">
        <f t="shared" si="9"/>
        <v>101</v>
      </c>
      <c r="B105" s="40">
        <v>45229</v>
      </c>
      <c r="C105" s="46">
        <v>18.044899999999998</v>
      </c>
      <c r="D105" s="44">
        <v>64.83</v>
      </c>
      <c r="E105" s="44">
        <v>155.88999999999999</v>
      </c>
      <c r="F105" s="44">
        <v>83.14</v>
      </c>
      <c r="G105" s="44">
        <v>170.29</v>
      </c>
      <c r="H105" s="44">
        <v>302.66000000000003</v>
      </c>
      <c r="I105" s="44">
        <v>410.08</v>
      </c>
      <c r="J105" s="44">
        <v>411.61</v>
      </c>
      <c r="K105" s="38">
        <f t="shared" si="10"/>
        <v>-2.0842772995015801E-2</v>
      </c>
      <c r="L105" s="38">
        <f t="shared" si="11"/>
        <v>-3.5930735930735924E-2</v>
      </c>
      <c r="M105" s="38">
        <f t="shared" si="12"/>
        <v>8.9543583172257968E-5</v>
      </c>
      <c r="N105" s="38">
        <f t="shared" si="13"/>
        <v>8.4993192217919233E-3</v>
      </c>
      <c r="O105" s="38">
        <f t="shared" si="14"/>
        <v>1.6149630784155988E-2</v>
      </c>
      <c r="P105" s="38">
        <f t="shared" si="15"/>
        <v>2.6813305058568382E-2</v>
      </c>
      <c r="Q105" s="38">
        <f t="shared" si="16"/>
        <v>1.2499894557691071E-2</v>
      </c>
    </row>
    <row r="106" spans="1:17" x14ac:dyDescent="0.25">
      <c r="A106" s="7">
        <f t="shared" si="9"/>
        <v>102</v>
      </c>
      <c r="B106" s="40">
        <v>45226</v>
      </c>
      <c r="C106" s="46">
        <v>18.113</v>
      </c>
      <c r="D106" s="44">
        <v>66.209999999999994</v>
      </c>
      <c r="E106" s="44">
        <v>161.69999999999999</v>
      </c>
      <c r="F106" s="44">
        <v>82.82</v>
      </c>
      <c r="G106" s="44">
        <v>168.22</v>
      </c>
      <c r="H106" s="44">
        <v>296.73</v>
      </c>
      <c r="I106" s="44">
        <v>397.87</v>
      </c>
      <c r="J106" s="44">
        <v>405</v>
      </c>
      <c r="K106" s="38">
        <f t="shared" si="10"/>
        <v>3.2112236944660699E-2</v>
      </c>
      <c r="L106" s="38">
        <f t="shared" si="11"/>
        <v>-3.6525055115295357E-2</v>
      </c>
      <c r="M106" s="38">
        <f t="shared" si="12"/>
        <v>1.7219319707277858E-3</v>
      </c>
      <c r="N106" s="38">
        <f t="shared" si="13"/>
        <v>5.925592197172147E-3</v>
      </c>
      <c r="O106" s="38">
        <f t="shared" si="14"/>
        <v>2.6975408323848482E-2</v>
      </c>
      <c r="P106" s="38">
        <f t="shared" si="15"/>
        <v>-1.6049733596226967E-2</v>
      </c>
      <c r="Q106" s="38">
        <f t="shared" si="16"/>
        <v>2.2785149197654953E-3</v>
      </c>
    </row>
    <row r="107" spans="1:17" x14ac:dyDescent="0.25">
      <c r="A107" s="7">
        <f t="shared" si="9"/>
        <v>103</v>
      </c>
      <c r="B107" s="40">
        <v>45225</v>
      </c>
      <c r="C107" s="46">
        <v>18.149799999999999</v>
      </c>
      <c r="D107" s="44">
        <v>64.150000000000006</v>
      </c>
      <c r="E107" s="44">
        <v>167.83</v>
      </c>
      <c r="F107" s="44">
        <v>82.51</v>
      </c>
      <c r="G107" s="44">
        <v>166.89</v>
      </c>
      <c r="H107" s="44">
        <v>288.35000000000002</v>
      </c>
      <c r="I107" s="44">
        <v>403.54</v>
      </c>
      <c r="J107" s="44">
        <v>403.26</v>
      </c>
      <c r="K107" s="38">
        <f t="shared" si="10"/>
        <v>5.7185234014502484E-2</v>
      </c>
      <c r="L107" s="38">
        <f t="shared" si="11"/>
        <v>5.3943732730469707E-2</v>
      </c>
      <c r="M107" s="38">
        <f t="shared" si="12"/>
        <v>9.3557179872765239E-3</v>
      </c>
      <c r="N107" s="38">
        <f t="shared" si="13"/>
        <v>-3.3139529902730613E-2</v>
      </c>
      <c r="O107" s="38">
        <f t="shared" si="14"/>
        <v>-4.5747890519104106E-2</v>
      </c>
      <c r="P107" s="38">
        <f t="shared" si="15"/>
        <v>-2.733300792331983E-2</v>
      </c>
      <c r="Q107" s="38">
        <f t="shared" si="16"/>
        <v>-4.3223269344928594E-2</v>
      </c>
    </row>
    <row r="108" spans="1:17" x14ac:dyDescent="0.25">
      <c r="A108" s="7">
        <f t="shared" si="9"/>
        <v>104</v>
      </c>
      <c r="B108" s="40">
        <v>45224</v>
      </c>
      <c r="C108" s="46">
        <v>18.309999999999999</v>
      </c>
      <c r="D108" s="44">
        <v>60.68</v>
      </c>
      <c r="E108" s="44">
        <v>159.24</v>
      </c>
      <c r="F108" s="44">
        <v>81.03</v>
      </c>
      <c r="G108" s="44">
        <v>171.1</v>
      </c>
      <c r="H108" s="44">
        <v>299.52999999999997</v>
      </c>
      <c r="I108" s="44">
        <v>411.25</v>
      </c>
      <c r="J108" s="44">
        <v>417.79</v>
      </c>
      <c r="K108" s="38">
        <f t="shared" si="10"/>
        <v>1.0996334555148257E-2</v>
      </c>
      <c r="L108" s="38">
        <f t="shared" si="11"/>
        <v>7.0832279281558552E-3</v>
      </c>
      <c r="M108" s="38">
        <f t="shared" si="12"/>
        <v>-1.8881257741310109E-2</v>
      </c>
      <c r="N108" s="38">
        <f t="shared" si="13"/>
        <v>-1.0139904630907415E-2</v>
      </c>
      <c r="O108" s="38">
        <f t="shared" si="14"/>
        <v>-3.8401238528709802E-2</v>
      </c>
      <c r="P108" s="38">
        <f t="shared" si="15"/>
        <v>-2.6169810894701717E-3</v>
      </c>
      <c r="Q108" s="38">
        <f t="shared" si="16"/>
        <v>-3.9897632019855522E-2</v>
      </c>
    </row>
    <row r="109" spans="1:17" x14ac:dyDescent="0.25">
      <c r="A109" s="7">
        <f t="shared" si="9"/>
        <v>105</v>
      </c>
      <c r="B109" s="40">
        <v>45223</v>
      </c>
      <c r="C109" s="46">
        <v>18.248000000000001</v>
      </c>
      <c r="D109" s="44">
        <v>60.02</v>
      </c>
      <c r="E109" s="44">
        <v>158.12</v>
      </c>
      <c r="F109" s="44">
        <v>82.87</v>
      </c>
      <c r="G109" s="44">
        <v>173.44</v>
      </c>
      <c r="H109" s="44">
        <v>312.55</v>
      </c>
      <c r="I109" s="44">
        <v>413.73</v>
      </c>
      <c r="J109" s="44">
        <v>436.63</v>
      </c>
      <c r="K109" s="38">
        <f t="shared" si="10"/>
        <v>-3.8174273858920804E-3</v>
      </c>
      <c r="L109" s="38">
        <f t="shared" si="11"/>
        <v>3.9442545358927106E-2</v>
      </c>
      <c r="M109" s="38">
        <f t="shared" si="12"/>
        <v>3.5498427389222931E-2</v>
      </c>
      <c r="N109" s="38">
        <f t="shared" si="13"/>
        <v>8.5677875442911056E-3</v>
      </c>
      <c r="O109" s="38">
        <f t="shared" si="14"/>
        <v>1.3316783463834803E-3</v>
      </c>
      <c r="P109" s="38">
        <f t="shared" si="15"/>
        <v>2.3046323546282554E-2</v>
      </c>
      <c r="Q109" s="38">
        <f t="shared" si="16"/>
        <v>2.2114661645394218E-2</v>
      </c>
    </row>
    <row r="110" spans="1:17" x14ac:dyDescent="0.25">
      <c r="A110" s="7">
        <f t="shared" si="9"/>
        <v>106</v>
      </c>
      <c r="B110" s="40">
        <v>45222</v>
      </c>
      <c r="C110" s="46">
        <v>18.138999999999999</v>
      </c>
      <c r="D110" s="44">
        <v>60.25</v>
      </c>
      <c r="E110" s="44">
        <v>152.12</v>
      </c>
      <c r="F110" s="44">
        <v>80.510000000000005</v>
      </c>
      <c r="G110" s="44">
        <v>173</v>
      </c>
      <c r="H110" s="44">
        <v>314.01</v>
      </c>
      <c r="I110" s="44">
        <v>406.84</v>
      </c>
      <c r="J110" s="44">
        <v>429.75</v>
      </c>
      <c r="K110" s="38">
        <f t="shared" si="10"/>
        <v>1.2434884893295362E-2</v>
      </c>
      <c r="L110" s="38">
        <f t="shared" si="11"/>
        <v>-1.0665972944849056E-2</v>
      </c>
      <c r="M110" s="38">
        <f t="shared" si="12"/>
        <v>2.4879206515682206E-3</v>
      </c>
      <c r="N110" s="38">
        <f t="shared" si="13"/>
        <v>-3.9186358584986092E-3</v>
      </c>
      <c r="O110" s="38">
        <f t="shared" si="14"/>
        <v>1.2676339767084155E-2</v>
      </c>
      <c r="P110" s="38">
        <f t="shared" si="15"/>
        <v>9.9876468346680181E-3</v>
      </c>
      <c r="Q110" s="38">
        <f t="shared" si="16"/>
        <v>3.3583110324894472E-2</v>
      </c>
    </row>
    <row r="111" spans="1:17" x14ac:dyDescent="0.25">
      <c r="A111" s="7">
        <f t="shared" si="9"/>
        <v>107</v>
      </c>
      <c r="B111" s="40">
        <v>45219</v>
      </c>
      <c r="C111" s="46">
        <v>18.222999999999999</v>
      </c>
      <c r="D111" s="44">
        <v>59.51</v>
      </c>
      <c r="E111" s="44">
        <v>153.76</v>
      </c>
      <c r="F111" s="44">
        <v>79.94</v>
      </c>
      <c r="G111" s="44">
        <v>172.88</v>
      </c>
      <c r="H111" s="44">
        <v>308.64999999999998</v>
      </c>
      <c r="I111" s="44">
        <v>400.96</v>
      </c>
      <c r="J111" s="44">
        <v>413.87</v>
      </c>
      <c r="K111" s="38">
        <f t="shared" si="10"/>
        <v>-1.0640066500415601E-2</v>
      </c>
      <c r="L111" s="38">
        <f t="shared" si="11"/>
        <v>7.271536193907524E-3</v>
      </c>
      <c r="M111" s="38">
        <f t="shared" si="12"/>
        <v>-2.5277152972719485E-2</v>
      </c>
      <c r="N111" s="38">
        <f t="shared" si="13"/>
        <v>-1.954648323708863E-2</v>
      </c>
      <c r="O111" s="38">
        <f t="shared" si="14"/>
        <v>-1.8147991622496806E-2</v>
      </c>
      <c r="P111" s="38">
        <f t="shared" si="15"/>
        <v>-6.9207123302191809E-3</v>
      </c>
      <c r="Q111" s="38">
        <f t="shared" si="16"/>
        <v>-2.179041192546971E-2</v>
      </c>
    </row>
    <row r="112" spans="1:17" x14ac:dyDescent="0.25">
      <c r="A112" s="7">
        <f t="shared" si="9"/>
        <v>108</v>
      </c>
      <c r="B112" s="40">
        <v>45218</v>
      </c>
      <c r="C112" s="46">
        <v>18.312999999999999</v>
      </c>
      <c r="D112" s="44">
        <v>60.15</v>
      </c>
      <c r="E112" s="44">
        <v>152.65</v>
      </c>
      <c r="F112" s="44">
        <v>81.61</v>
      </c>
      <c r="G112" s="44">
        <v>175.46</v>
      </c>
      <c r="H112" s="44">
        <v>312.81</v>
      </c>
      <c r="I112" s="44">
        <v>401.77</v>
      </c>
      <c r="J112" s="44">
        <v>421.01</v>
      </c>
      <c r="K112" s="38">
        <f t="shared" si="10"/>
        <v>-3.8092083471348293E-3</v>
      </c>
      <c r="L112" s="38">
        <f t="shared" si="11"/>
        <v>-2.3664854493124277E-2</v>
      </c>
      <c r="M112" s="38">
        <f t="shared" si="12"/>
        <v>-1.2930743653797871E-2</v>
      </c>
      <c r="N112" s="38">
        <f t="shared" si="13"/>
        <v>1.8324885162748217E-3</v>
      </c>
      <c r="O112" s="38">
        <f t="shared" si="14"/>
        <v>-9.174603316269403E-3</v>
      </c>
      <c r="P112" s="38">
        <f t="shared" si="15"/>
        <v>0.16519241189682377</v>
      </c>
      <c r="Q112" s="38">
        <f t="shared" si="16"/>
        <v>1.7417842154323626E-3</v>
      </c>
    </row>
    <row r="113" spans="1:17" x14ac:dyDescent="0.25">
      <c r="A113" s="7">
        <f t="shared" si="9"/>
        <v>109</v>
      </c>
      <c r="B113" s="40">
        <v>45217</v>
      </c>
      <c r="C113" s="46">
        <v>18.239999999999998</v>
      </c>
      <c r="D113" s="44">
        <v>60.38</v>
      </c>
      <c r="E113" s="44">
        <v>156.35</v>
      </c>
      <c r="F113" s="44">
        <v>83.01</v>
      </c>
      <c r="G113" s="44">
        <v>175.84</v>
      </c>
      <c r="H113" s="44">
        <v>316.97000000000003</v>
      </c>
      <c r="I113" s="44">
        <v>346.19</v>
      </c>
      <c r="J113" s="44">
        <v>421.96</v>
      </c>
      <c r="K113" s="38">
        <f t="shared" si="10"/>
        <v>6.5010835139189815E-3</v>
      </c>
      <c r="L113" s="38">
        <f t="shared" si="11"/>
        <v>-2.4823800910621974E-2</v>
      </c>
      <c r="M113" s="38">
        <f t="shared" si="12"/>
        <v>1.9635635644221772E-3</v>
      </c>
      <c r="N113" s="38">
        <f t="shared" si="13"/>
        <v>5.3372034464467255E-3</v>
      </c>
      <c r="O113" s="38">
        <f t="shared" si="14"/>
        <v>-9.1489234806465536E-3</v>
      </c>
      <c r="P113" s="38">
        <f t="shared" si="15"/>
        <v>-1.4307457014024694E-2</v>
      </c>
      <c r="Q113" s="38">
        <f t="shared" si="16"/>
        <v>-2.7328401133919655E-2</v>
      </c>
    </row>
    <row r="114" spans="1:17" x14ac:dyDescent="0.25">
      <c r="A114" s="7">
        <f t="shared" si="9"/>
        <v>110</v>
      </c>
      <c r="B114" s="40">
        <v>45216</v>
      </c>
      <c r="C114" s="46">
        <v>18.009</v>
      </c>
      <c r="D114" s="44">
        <v>59.99</v>
      </c>
      <c r="E114" s="44">
        <v>160.33000000000001</v>
      </c>
      <c r="F114" s="44">
        <v>83.91</v>
      </c>
      <c r="G114" s="44">
        <v>177.15</v>
      </c>
      <c r="H114" s="44">
        <v>324</v>
      </c>
      <c r="I114" s="44">
        <v>355.72</v>
      </c>
      <c r="J114" s="44">
        <v>439.38</v>
      </c>
      <c r="K114" s="38">
        <f t="shared" si="10"/>
        <v>-1.5750615258408596E-2</v>
      </c>
      <c r="L114" s="38">
        <f t="shared" si="11"/>
        <v>-4.4706612853151473E-3</v>
      </c>
      <c r="M114" s="38">
        <f t="shared" si="12"/>
        <v>2.8848577748463722E-3</v>
      </c>
      <c r="N114" s="38">
        <f t="shared" si="13"/>
        <v>-1.1864090580664399E-3</v>
      </c>
      <c r="O114" s="38">
        <f t="shared" si="14"/>
        <v>1.6608007453072338E-2</v>
      </c>
      <c r="P114" s="38">
        <f t="shared" si="15"/>
        <v>-6.5771987977051305E-3</v>
      </c>
      <c r="Q114" s="38">
        <f t="shared" si="16"/>
        <v>-3.948775120238901E-2</v>
      </c>
    </row>
    <row r="115" spans="1:17" x14ac:dyDescent="0.25">
      <c r="A115" s="7">
        <f t="shared" si="9"/>
        <v>111</v>
      </c>
      <c r="B115" s="40">
        <v>45215</v>
      </c>
      <c r="C115" s="46">
        <v>17.872</v>
      </c>
      <c r="D115" s="44">
        <v>60.95</v>
      </c>
      <c r="E115" s="44">
        <v>161.05000000000001</v>
      </c>
      <c r="F115" s="44">
        <v>84.31</v>
      </c>
      <c r="G115" s="44">
        <v>178.72</v>
      </c>
      <c r="H115" s="44">
        <v>321.14999999999998</v>
      </c>
      <c r="I115" s="44">
        <v>360.82</v>
      </c>
      <c r="J115" s="44">
        <v>460.95</v>
      </c>
      <c r="K115" s="38">
        <f t="shared" si="10"/>
        <v>1.7699115044247815E-2</v>
      </c>
      <c r="L115" s="38">
        <f t="shared" si="11"/>
        <v>2.5012729124236355E-2</v>
      </c>
      <c r="M115" s="38">
        <f t="shared" si="12"/>
        <v>-7.104071244880994E-3</v>
      </c>
      <c r="N115" s="38">
        <f t="shared" si="13"/>
        <v>-1.1238542284400688E-2</v>
      </c>
      <c r="O115" s="38">
        <f t="shared" si="14"/>
        <v>9.7928743600919077E-3</v>
      </c>
      <c r="P115" s="38">
        <f t="shared" si="15"/>
        <v>3.7798530009567344E-3</v>
      </c>
      <c r="Q115" s="38">
        <f t="shared" si="16"/>
        <v>3.279994654888041E-3</v>
      </c>
    </row>
    <row r="116" spans="1:17" x14ac:dyDescent="0.25">
      <c r="A116" s="7">
        <f t="shared" si="9"/>
        <v>112</v>
      </c>
      <c r="B116" s="40">
        <v>45212</v>
      </c>
      <c r="C116" s="46">
        <v>18.062000000000001</v>
      </c>
      <c r="D116" s="44">
        <v>59.89</v>
      </c>
      <c r="E116" s="44">
        <v>157.12</v>
      </c>
      <c r="F116" s="44">
        <v>84.02</v>
      </c>
      <c r="G116" s="44">
        <v>178.85</v>
      </c>
      <c r="H116" s="44">
        <v>314.69</v>
      </c>
      <c r="I116" s="44">
        <v>355.68</v>
      </c>
      <c r="J116" s="44">
        <v>454.61</v>
      </c>
      <c r="K116" s="38">
        <f t="shared" si="10"/>
        <v>-2.6495448634590413E-2</v>
      </c>
      <c r="L116" s="38">
        <f t="shared" si="11"/>
        <v>1.4397314222997171E-2</v>
      </c>
      <c r="M116" s="38">
        <f t="shared" si="12"/>
        <v>-5.4131637238108432E-4</v>
      </c>
      <c r="N116" s="38">
        <f t="shared" si="13"/>
        <v>-5.0596852781246149E-3</v>
      </c>
      <c r="O116" s="38">
        <f t="shared" si="14"/>
        <v>-2.4080964959835471E-2</v>
      </c>
      <c r="P116" s="38">
        <f t="shared" si="15"/>
        <v>-1.0075725763012633E-2</v>
      </c>
      <c r="Q116" s="38">
        <f t="shared" si="16"/>
        <v>-2.6491133438131254E-2</v>
      </c>
    </row>
    <row r="117" spans="1:17" x14ac:dyDescent="0.25">
      <c r="A117" s="7">
        <f t="shared" si="9"/>
        <v>113</v>
      </c>
      <c r="B117" s="40">
        <v>45211</v>
      </c>
      <c r="C117" s="46">
        <v>17.966999999999999</v>
      </c>
      <c r="D117" s="44">
        <v>61.52</v>
      </c>
      <c r="E117" s="44">
        <v>154.88999999999999</v>
      </c>
      <c r="F117" s="44">
        <v>84.51</v>
      </c>
      <c r="G117" s="44">
        <v>180.71</v>
      </c>
      <c r="H117" s="44">
        <v>324.16000000000003</v>
      </c>
      <c r="I117" s="44">
        <v>361.2</v>
      </c>
      <c r="J117" s="44">
        <v>469.45</v>
      </c>
      <c r="K117" s="38">
        <f t="shared" si="10"/>
        <v>-5.0137473718259162E-3</v>
      </c>
      <c r="L117" s="38">
        <f t="shared" si="11"/>
        <v>-5.0570062522986348E-2</v>
      </c>
      <c r="M117" s="38">
        <f t="shared" si="12"/>
        <v>-2.9778595235811722E-2</v>
      </c>
      <c r="N117" s="38">
        <f t="shared" si="13"/>
        <v>1.2863276122177636E-2</v>
      </c>
      <c r="O117" s="38">
        <f t="shared" si="14"/>
        <v>-3.4885246026582495E-3</v>
      </c>
      <c r="P117" s="38">
        <f t="shared" si="15"/>
        <v>-5.2635031952583677E-3</v>
      </c>
      <c r="Q117" s="38">
        <f t="shared" si="16"/>
        <v>1.0755566059049926E-2</v>
      </c>
    </row>
    <row r="118" spans="1:17" x14ac:dyDescent="0.25">
      <c r="A118" s="7">
        <f t="shared" si="9"/>
        <v>114</v>
      </c>
      <c r="B118" s="40">
        <v>45210</v>
      </c>
      <c r="C118" s="46">
        <v>17.828600000000002</v>
      </c>
      <c r="D118" s="44">
        <v>61.83</v>
      </c>
      <c r="E118" s="44">
        <v>163.13999999999999</v>
      </c>
      <c r="F118" s="44">
        <v>87.78</v>
      </c>
      <c r="G118" s="44">
        <v>179.8</v>
      </c>
      <c r="H118" s="44">
        <v>327.82</v>
      </c>
      <c r="I118" s="44">
        <v>365.93</v>
      </c>
      <c r="J118" s="44">
        <v>468.06</v>
      </c>
      <c r="K118" s="38">
        <f t="shared" si="10"/>
        <v>-1.4347202295552308E-2</v>
      </c>
      <c r="L118" s="38">
        <f t="shared" si="11"/>
        <v>-9.797917942439005E-4</v>
      </c>
      <c r="M118" s="38">
        <f t="shared" si="12"/>
        <v>1.2694131769446226E-3</v>
      </c>
      <c r="N118" s="38">
        <f t="shared" si="13"/>
        <v>2.1704682544285703E-3</v>
      </c>
      <c r="O118" s="38">
        <f t="shared" si="14"/>
        <v>1.2786363882783869E-2</v>
      </c>
      <c r="P118" s="38">
        <f t="shared" si="15"/>
        <v>-2.5371341396778102E-2</v>
      </c>
      <c r="Q118" s="38">
        <f t="shared" si="16"/>
        <v>1.6195891033059295E-2</v>
      </c>
    </row>
    <row r="119" spans="1:17" x14ac:dyDescent="0.25">
      <c r="A119" s="7">
        <f t="shared" si="9"/>
        <v>115</v>
      </c>
      <c r="B119" s="40">
        <v>45209</v>
      </c>
      <c r="C119" s="46">
        <v>17.930599999999998</v>
      </c>
      <c r="D119" s="44">
        <v>62.73</v>
      </c>
      <c r="E119" s="44">
        <v>163.30000000000001</v>
      </c>
      <c r="F119" s="44">
        <v>87.17</v>
      </c>
      <c r="G119" s="44">
        <v>178.39</v>
      </c>
      <c r="H119" s="44">
        <v>321.83999999999997</v>
      </c>
      <c r="I119" s="44">
        <v>373.32</v>
      </c>
      <c r="J119" s="44">
        <v>457.98</v>
      </c>
      <c r="K119" s="38">
        <f t="shared" si="10"/>
        <v>3.3443163097199191E-2</v>
      </c>
      <c r="L119" s="38">
        <f t="shared" si="11"/>
        <v>1.0707433310639392E-2</v>
      </c>
      <c r="M119" s="38">
        <f t="shared" si="12"/>
        <v>1.2842207449822007E-2</v>
      </c>
      <c r="N119" s="38">
        <f t="shared" si="13"/>
        <v>-1.741907417293731E-2</v>
      </c>
      <c r="O119" s="38">
        <f t="shared" si="14"/>
        <v>-3.3375061806353301E-3</v>
      </c>
      <c r="P119" s="38">
        <f t="shared" si="15"/>
        <v>-4.637680989084636E-2</v>
      </c>
      <c r="Q119" s="38">
        <f t="shared" si="16"/>
        <v>-2.6816021059373751E-3</v>
      </c>
    </row>
    <row r="120" spans="1:17" x14ac:dyDescent="0.25">
      <c r="A120" s="7">
        <f t="shared" si="9"/>
        <v>116</v>
      </c>
      <c r="B120" s="40">
        <v>45208</v>
      </c>
      <c r="C120" s="46">
        <v>18.1873</v>
      </c>
      <c r="D120" s="44">
        <v>60.7</v>
      </c>
      <c r="E120" s="44">
        <v>161.57</v>
      </c>
      <c r="F120" s="44">
        <v>84.85</v>
      </c>
      <c r="G120" s="44">
        <v>178.99</v>
      </c>
      <c r="H120" s="44">
        <v>318.36</v>
      </c>
      <c r="I120" s="44">
        <v>385.95</v>
      </c>
      <c r="J120" s="44">
        <v>452.73</v>
      </c>
      <c r="K120" s="38">
        <f t="shared" si="10"/>
        <v>-5.2006871778853658E-2</v>
      </c>
      <c r="L120" s="38">
        <f t="shared" si="11"/>
        <v>-9.9270788651265596E-3</v>
      </c>
      <c r="M120" s="38">
        <f t="shared" si="12"/>
        <v>-1.2784366553361681E-2</v>
      </c>
      <c r="N120" s="38">
        <f t="shared" si="13"/>
        <v>9.7558964724679953E-3</v>
      </c>
      <c r="O120" s="38">
        <f t="shared" si="14"/>
        <v>1.0594707166360795E-2</v>
      </c>
      <c r="P120" s="38">
        <f t="shared" si="15"/>
        <v>1.2946804058083128E-2</v>
      </c>
      <c r="Q120" s="38">
        <f t="shared" si="16"/>
        <v>-9.4057646357642577E-3</v>
      </c>
    </row>
    <row r="121" spans="1:17" x14ac:dyDescent="0.25">
      <c r="A121" s="7">
        <f t="shared" si="9"/>
        <v>117</v>
      </c>
      <c r="B121" s="40">
        <v>45205</v>
      </c>
      <c r="C121" s="46">
        <v>18.163799999999998</v>
      </c>
      <c r="D121" s="44">
        <v>64.03</v>
      </c>
      <c r="E121" s="44">
        <v>163.19</v>
      </c>
      <c r="F121" s="44">
        <v>86.06</v>
      </c>
      <c r="G121" s="44">
        <v>177.49</v>
      </c>
      <c r="H121" s="44">
        <v>315.43</v>
      </c>
      <c r="I121" s="44">
        <v>381.51</v>
      </c>
      <c r="J121" s="44">
        <v>457.62</v>
      </c>
      <c r="K121" s="38">
        <f t="shared" si="10"/>
        <v>-1.3709180529882903E-2</v>
      </c>
      <c r="L121" s="38">
        <f t="shared" si="11"/>
        <v>-2.9327304942872168E-3</v>
      </c>
      <c r="M121" s="38">
        <f t="shared" si="12"/>
        <v>2.3919592226257391E-2</v>
      </c>
      <c r="N121" s="38">
        <f t="shared" si="13"/>
        <v>1.0167821141256583E-2</v>
      </c>
      <c r="O121" s="38">
        <f t="shared" si="14"/>
        <v>3.0235622363530057E-2</v>
      </c>
      <c r="P121" s="38">
        <f t="shared" si="15"/>
        <v>1.9316400004913969E-2</v>
      </c>
      <c r="Q121" s="38">
        <f t="shared" si="16"/>
        <v>1.9408754133300121E-2</v>
      </c>
    </row>
    <row r="122" spans="1:17" x14ac:dyDescent="0.25">
      <c r="A122" s="7">
        <f t="shared" si="9"/>
        <v>118</v>
      </c>
      <c r="B122" s="40">
        <v>45204</v>
      </c>
      <c r="C122" s="46">
        <v>18.246200000000002</v>
      </c>
      <c r="D122" s="44">
        <v>64.92</v>
      </c>
      <c r="E122" s="44">
        <v>163.66999999999999</v>
      </c>
      <c r="F122" s="44">
        <v>83.67</v>
      </c>
      <c r="G122" s="44">
        <v>174.91</v>
      </c>
      <c r="H122" s="44">
        <v>304.79000000000002</v>
      </c>
      <c r="I122" s="44">
        <v>372.59</v>
      </c>
      <c r="J122" s="44">
        <v>446.88</v>
      </c>
      <c r="K122" s="38">
        <f t="shared" si="10"/>
        <v>-1.1721723245547211E-2</v>
      </c>
      <c r="L122" s="38">
        <f t="shared" si="11"/>
        <v>-1.4629741119807416E-2</v>
      </c>
      <c r="M122" s="38">
        <f t="shared" si="12"/>
        <v>1.1600975202019415E-2</v>
      </c>
      <c r="N122" s="38">
        <f t="shared" si="13"/>
        <v>2.3875182788974714E-2</v>
      </c>
      <c r="O122" s="38">
        <f t="shared" si="14"/>
        <v>1.3929971193297419E-2</v>
      </c>
      <c r="P122" s="38">
        <f t="shared" si="15"/>
        <v>4.9332839673199569E-3</v>
      </c>
      <c r="Q122" s="38">
        <f t="shared" si="16"/>
        <v>3.1492133336939565E-2</v>
      </c>
    </row>
    <row r="123" spans="1:17" x14ac:dyDescent="0.25">
      <c r="A123" s="7">
        <f t="shared" si="9"/>
        <v>119</v>
      </c>
      <c r="B123" s="40">
        <v>45203</v>
      </c>
      <c r="C123" s="46">
        <v>17.949000000000002</v>
      </c>
      <c r="D123" s="44">
        <v>65.69</v>
      </c>
      <c r="E123" s="44">
        <v>166.1</v>
      </c>
      <c r="F123" s="44">
        <v>84.08</v>
      </c>
      <c r="G123" s="44">
        <v>173.66</v>
      </c>
      <c r="H123" s="44">
        <v>305.58</v>
      </c>
      <c r="I123" s="44">
        <v>376.9</v>
      </c>
      <c r="J123" s="44">
        <v>440.41</v>
      </c>
      <c r="K123" s="38">
        <f t="shared" si="10"/>
        <v>1.2484586929716546E-2</v>
      </c>
      <c r="L123" s="38">
        <f t="shared" si="11"/>
        <v>5.022085072910798E-3</v>
      </c>
      <c r="M123" s="38">
        <f t="shared" si="12"/>
        <v>-1.1843938430175061E-2</v>
      </c>
      <c r="N123" s="38">
        <f t="shared" si="13"/>
        <v>8.2377743756945065E-4</v>
      </c>
      <c r="O123" s="38">
        <f t="shared" si="14"/>
        <v>8.8813398385356734E-3</v>
      </c>
      <c r="P123" s="38">
        <f t="shared" si="15"/>
        <v>-6.0421774988811405E-3</v>
      </c>
      <c r="Q123" s="38">
        <f t="shared" si="16"/>
        <v>5.5259960952469545E-3</v>
      </c>
    </row>
    <row r="124" spans="1:17" x14ac:dyDescent="0.25">
      <c r="A124" s="7">
        <f t="shared" si="9"/>
        <v>120</v>
      </c>
      <c r="B124" s="40">
        <v>45202</v>
      </c>
      <c r="C124" s="46">
        <v>18.065300000000001</v>
      </c>
      <c r="D124" s="44">
        <v>64.88</v>
      </c>
      <c r="E124" s="44">
        <v>165.27</v>
      </c>
      <c r="F124" s="44">
        <v>84.54</v>
      </c>
      <c r="G124" s="44">
        <v>172.4</v>
      </c>
      <c r="H124" s="44">
        <v>300.94</v>
      </c>
      <c r="I124" s="44">
        <v>376.75</v>
      </c>
      <c r="J124" s="44">
        <v>435.17</v>
      </c>
      <c r="K124" s="38">
        <f t="shared" si="10"/>
        <v>-1.2029846200700578E-2</v>
      </c>
      <c r="L124" s="38">
        <f t="shared" si="11"/>
        <v>4.4366111583811207E-3</v>
      </c>
      <c r="M124" s="38">
        <f t="shared" si="12"/>
        <v>-8.0175683603067593E-4</v>
      </c>
      <c r="N124" s="38">
        <f t="shared" si="13"/>
        <v>1.47722213533521E-2</v>
      </c>
      <c r="O124" s="38">
        <f t="shared" si="14"/>
        <v>3.1188073702987928E-3</v>
      </c>
      <c r="P124" s="38">
        <f t="shared" si="15"/>
        <v>1.3091798563709123E-2</v>
      </c>
      <c r="Q124" s="38">
        <f t="shared" si="16"/>
        <v>-6.171185088721387E-3</v>
      </c>
    </row>
    <row r="125" spans="1:17" x14ac:dyDescent="0.25">
      <c r="A125" s="7">
        <f t="shared" si="9"/>
        <v>121</v>
      </c>
      <c r="B125" s="40">
        <v>45201</v>
      </c>
      <c r="C125" s="46">
        <v>17.664000000000001</v>
      </c>
      <c r="D125" s="44">
        <v>65.67</v>
      </c>
      <c r="E125" s="44">
        <v>164.54</v>
      </c>
      <c r="F125" s="44">
        <v>86.53</v>
      </c>
      <c r="G125" s="44">
        <v>173.75</v>
      </c>
      <c r="H125" s="44">
        <v>306.82</v>
      </c>
      <c r="I125" s="44">
        <v>380.33</v>
      </c>
      <c r="J125" s="44">
        <v>447.82</v>
      </c>
      <c r="K125" s="38">
        <f t="shared" si="10"/>
        <v>1.067073170731847E-3</v>
      </c>
      <c r="L125" s="38">
        <f t="shared" si="11"/>
        <v>3.7211004697126349E-3</v>
      </c>
      <c r="M125" s="38">
        <f t="shared" si="12"/>
        <v>1.2889288672647492E-2</v>
      </c>
      <c r="N125" s="38">
        <f t="shared" si="13"/>
        <v>3.0410744441244697E-2</v>
      </c>
      <c r="O125" s="38">
        <f t="shared" si="14"/>
        <v>3.7703313951430451E-2</v>
      </c>
      <c r="P125" s="38">
        <f t="shared" si="15"/>
        <v>2.2688306867636454E-2</v>
      </c>
      <c r="Q125" s="38">
        <f t="shared" si="16"/>
        <v>4.5295077296930941E-2</v>
      </c>
    </row>
    <row r="126" spans="1:17" x14ac:dyDescent="0.25">
      <c r="A126" s="7">
        <f t="shared" si="9"/>
        <v>122</v>
      </c>
      <c r="B126" s="40">
        <v>45198</v>
      </c>
      <c r="C126" s="46">
        <v>17.396999999999998</v>
      </c>
      <c r="D126" s="44">
        <v>65.599999999999994</v>
      </c>
      <c r="E126" s="44">
        <v>163.93</v>
      </c>
      <c r="F126" s="44">
        <v>86.74</v>
      </c>
      <c r="G126" s="44">
        <v>171.21</v>
      </c>
      <c r="H126" s="44">
        <v>300.20999999999998</v>
      </c>
      <c r="I126" s="44">
        <v>377.6</v>
      </c>
      <c r="J126" s="44">
        <v>434.99</v>
      </c>
      <c r="K126" s="38">
        <f t="shared" si="10"/>
        <v>-7.5642965204235635E-3</v>
      </c>
      <c r="L126" s="38">
        <f t="shared" si="11"/>
        <v>-2.4922674280275947E-2</v>
      </c>
      <c r="M126" s="38">
        <f t="shared" si="12"/>
        <v>5.7613593859013879E-3</v>
      </c>
      <c r="N126" s="38">
        <f t="shared" si="13"/>
        <v>-5.131172269932982E-3</v>
      </c>
      <c r="O126" s="38">
        <f t="shared" si="14"/>
        <v>-2.0389361004861328E-2</v>
      </c>
      <c r="P126" s="38">
        <f t="shared" si="15"/>
        <v>-4.88493694566694E-3</v>
      </c>
      <c r="Q126" s="38">
        <f t="shared" si="16"/>
        <v>1.2848205007942592E-3</v>
      </c>
    </row>
    <row r="127" spans="1:17" x14ac:dyDescent="0.25">
      <c r="A127" s="7">
        <f t="shared" si="9"/>
        <v>123</v>
      </c>
      <c r="B127" s="40">
        <v>45197</v>
      </c>
      <c r="C127" s="46">
        <v>17.54</v>
      </c>
      <c r="D127" s="44">
        <v>66.099999999999994</v>
      </c>
      <c r="E127" s="44">
        <v>168.12</v>
      </c>
      <c r="F127" s="44">
        <v>85.54</v>
      </c>
      <c r="G127" s="44">
        <v>170.69</v>
      </c>
      <c r="H127" s="44">
        <v>303.95999999999998</v>
      </c>
      <c r="I127" s="44">
        <v>376.36</v>
      </c>
      <c r="J127" s="44">
        <v>430.89</v>
      </c>
      <c r="K127" s="38">
        <f t="shared" si="10"/>
        <v>1.060124185976008E-3</v>
      </c>
      <c r="L127" s="38">
        <f t="shared" si="11"/>
        <v>1.1552346570397276E-2</v>
      </c>
      <c r="M127" s="38">
        <f t="shared" si="12"/>
        <v>-1.4636767540185169E-2</v>
      </c>
      <c r="N127" s="38">
        <f t="shared" si="13"/>
        <v>-5.6345584617354394E-3</v>
      </c>
      <c r="O127" s="38">
        <f t="shared" si="14"/>
        <v>1.3592153063798573E-2</v>
      </c>
      <c r="P127" s="38">
        <f t="shared" si="15"/>
        <v>-1.0383417960194596E-2</v>
      </c>
      <c r="Q127" s="38">
        <f t="shared" si="16"/>
        <v>7.3690285972021208E-3</v>
      </c>
    </row>
    <row r="128" spans="1:17" x14ac:dyDescent="0.25">
      <c r="A128" s="7">
        <f t="shared" si="9"/>
        <v>124</v>
      </c>
      <c r="B128" s="40">
        <v>45196</v>
      </c>
      <c r="C128" s="46">
        <v>17.6663</v>
      </c>
      <c r="D128" s="44">
        <v>66.03</v>
      </c>
      <c r="E128" s="44">
        <v>166.2</v>
      </c>
      <c r="F128" s="44">
        <v>86.19</v>
      </c>
      <c r="G128" s="44">
        <v>170.43</v>
      </c>
      <c r="H128" s="44">
        <v>297.74</v>
      </c>
      <c r="I128" s="44">
        <v>377.59</v>
      </c>
      <c r="J128" s="44">
        <v>424.68</v>
      </c>
      <c r="K128" s="38">
        <f t="shared" si="10"/>
        <v>6.0615244734063545E-4</v>
      </c>
      <c r="L128" s="38">
        <f t="shared" si="11"/>
        <v>1.2056996711728107E-2</v>
      </c>
      <c r="M128" s="38">
        <f t="shared" si="12"/>
        <v>1.1405982798228909E-2</v>
      </c>
      <c r="N128" s="38">
        <f t="shared" si="13"/>
        <v>-8.4937546720897927E-4</v>
      </c>
      <c r="O128" s="38">
        <f t="shared" si="14"/>
        <v>4.0063412861763847E-3</v>
      </c>
      <c r="P128" s="38">
        <f t="shared" si="15"/>
        <v>3.7076891779792565E-3</v>
      </c>
      <c r="Q128" s="38">
        <f t="shared" si="16"/>
        <v>2.1518278444963679E-2</v>
      </c>
    </row>
    <row r="129" spans="1:17" x14ac:dyDescent="0.25">
      <c r="A129" s="7">
        <f t="shared" si="9"/>
        <v>125</v>
      </c>
      <c r="B129" s="40">
        <v>45195</v>
      </c>
      <c r="C129" s="46">
        <v>17.524000000000001</v>
      </c>
      <c r="D129" s="44">
        <v>65.989999999999995</v>
      </c>
      <c r="E129" s="44">
        <v>164.22</v>
      </c>
      <c r="F129" s="44">
        <v>85.91</v>
      </c>
      <c r="G129" s="44">
        <v>171.96</v>
      </c>
      <c r="H129" s="44">
        <v>298.95999999999998</v>
      </c>
      <c r="I129" s="44">
        <v>379.25</v>
      </c>
      <c r="J129" s="44">
        <v>419.11</v>
      </c>
      <c r="K129" s="38">
        <f t="shared" si="10"/>
        <v>-6.6235134728287459E-3</v>
      </c>
      <c r="L129" s="38">
        <f t="shared" si="11"/>
        <v>-4.8478972245789009E-3</v>
      </c>
      <c r="M129" s="38">
        <f t="shared" si="12"/>
        <v>-7.3896913202597947E-3</v>
      </c>
      <c r="N129" s="38">
        <f t="shared" si="13"/>
        <v>-1.5833560278975978E-2</v>
      </c>
      <c r="O129" s="38">
        <f t="shared" si="14"/>
        <v>1.4818563123117912E-3</v>
      </c>
      <c r="P129" s="38">
        <f t="shared" si="15"/>
        <v>-6.7886573927643523E-3</v>
      </c>
      <c r="Q129" s="38">
        <f t="shared" si="16"/>
        <v>3.2325774477337532E-4</v>
      </c>
    </row>
    <row r="130" spans="1:17" x14ac:dyDescent="0.25">
      <c r="A130" s="7">
        <f t="shared" si="9"/>
        <v>126</v>
      </c>
      <c r="B130" s="40">
        <v>45194</v>
      </c>
      <c r="C130" s="46">
        <v>17.389299999999999</v>
      </c>
      <c r="D130" s="44">
        <v>66.430000000000007</v>
      </c>
      <c r="E130" s="44">
        <v>165.02</v>
      </c>
      <c r="F130" s="44">
        <v>87.22</v>
      </c>
      <c r="G130" s="44">
        <v>176.08</v>
      </c>
      <c r="H130" s="44">
        <v>300.83</v>
      </c>
      <c r="I130" s="44">
        <v>384.8</v>
      </c>
      <c r="J130" s="44">
        <v>422.22</v>
      </c>
      <c r="K130" s="38">
        <f t="shared" si="10"/>
        <v>-5.0921072337875017E-3</v>
      </c>
      <c r="L130" s="38">
        <f t="shared" si="11"/>
        <v>-1.913932477413216E-2</v>
      </c>
      <c r="M130" s="38">
        <f t="shared" si="12"/>
        <v>-1.2959584637767252E-3</v>
      </c>
      <c r="N130" s="38">
        <f t="shared" si="13"/>
        <v>1.8532463613561312E-2</v>
      </c>
      <c r="O130" s="38">
        <f t="shared" si="14"/>
        <v>1.6986529108692805E-2</v>
      </c>
      <c r="P130" s="38">
        <f t="shared" si="15"/>
        <v>2.4354069003725165E-2</v>
      </c>
      <c r="Q130" s="38">
        <f t="shared" si="16"/>
        <v>2.5941302905964303E-2</v>
      </c>
    </row>
    <row r="131" spans="1:17" x14ac:dyDescent="0.25">
      <c r="A131" s="7">
        <f t="shared" si="9"/>
        <v>127</v>
      </c>
      <c r="B131" s="40">
        <v>45191</v>
      </c>
      <c r="C131" s="46">
        <v>17.198899999999998</v>
      </c>
      <c r="D131" s="44">
        <v>66.77</v>
      </c>
      <c r="E131" s="44">
        <v>168.24</v>
      </c>
      <c r="F131" s="44">
        <v>88.3</v>
      </c>
      <c r="G131" s="44">
        <v>174.79</v>
      </c>
      <c r="H131" s="44">
        <v>299.08</v>
      </c>
      <c r="I131" s="44">
        <v>379.81</v>
      </c>
      <c r="J131" s="44">
        <v>416.1</v>
      </c>
      <c r="K131" s="38">
        <f t="shared" si="10"/>
        <v>2.7031085748610018E-3</v>
      </c>
      <c r="L131" s="38">
        <f t="shared" si="11"/>
        <v>5.6186491332934629E-3</v>
      </c>
      <c r="M131" s="38">
        <f t="shared" si="12"/>
        <v>4.8285853688490699E-2</v>
      </c>
      <c r="N131" s="38">
        <f t="shared" si="13"/>
        <v>3.4800434901161026E-3</v>
      </c>
      <c r="O131" s="38">
        <f t="shared" si="14"/>
        <v>9.8541237253213509E-3</v>
      </c>
      <c r="P131" s="38">
        <f t="shared" si="15"/>
        <v>-1.2738475364294399E-2</v>
      </c>
      <c r="Q131" s="38">
        <f t="shared" si="16"/>
        <v>1.2979082817959675E-2</v>
      </c>
    </row>
    <row r="132" spans="1:17" x14ac:dyDescent="0.25">
      <c r="A132" s="7">
        <f t="shared" si="9"/>
        <v>128</v>
      </c>
      <c r="B132" s="40">
        <v>45190</v>
      </c>
      <c r="C132" s="46">
        <v>17.224</v>
      </c>
      <c r="D132" s="44">
        <v>66.59</v>
      </c>
      <c r="E132" s="44">
        <v>167.3</v>
      </c>
      <c r="F132" s="44">
        <v>84.11</v>
      </c>
      <c r="G132" s="44">
        <v>173.93</v>
      </c>
      <c r="H132" s="44">
        <v>295.73</v>
      </c>
      <c r="I132" s="44">
        <v>384.15</v>
      </c>
      <c r="J132" s="44">
        <v>410.17</v>
      </c>
      <c r="K132" s="38">
        <f t="shared" si="10"/>
        <v>1.2313773183338483E-2</v>
      </c>
      <c r="L132" s="38">
        <f t="shared" si="11"/>
        <v>-2.8608892597448143E-3</v>
      </c>
      <c r="M132" s="38">
        <f t="shared" si="12"/>
        <v>-1.1197679832905205E-2</v>
      </c>
      <c r="N132" s="38">
        <f t="shared" si="13"/>
        <v>-9.9549660828290865E-4</v>
      </c>
      <c r="O132" s="38">
        <f t="shared" si="14"/>
        <v>-5.287813993161361E-3</v>
      </c>
      <c r="P132" s="38">
        <f t="shared" si="15"/>
        <v>2.3547490797821702E-3</v>
      </c>
      <c r="Q132" s="38">
        <f t="shared" si="16"/>
        <v>-2.1196332612301028E-2</v>
      </c>
    </row>
    <row r="133" spans="1:17" x14ac:dyDescent="0.25">
      <c r="A133" s="7">
        <f t="shared" ref="A133:A196" si="17">+A134-1</f>
        <v>129</v>
      </c>
      <c r="B133" s="40">
        <v>45189</v>
      </c>
      <c r="C133" s="46">
        <v>17.087900000000001</v>
      </c>
      <c r="D133" s="44">
        <v>65.78</v>
      </c>
      <c r="E133" s="44">
        <v>167.78</v>
      </c>
      <c r="F133" s="44">
        <v>85.74</v>
      </c>
      <c r="G133" s="44">
        <v>175.49</v>
      </c>
      <c r="H133" s="44">
        <v>299.67</v>
      </c>
      <c r="I133" s="44">
        <v>386.3</v>
      </c>
      <c r="J133" s="44">
        <v>422.39</v>
      </c>
      <c r="K133" s="38">
        <f t="shared" si="10"/>
        <v>-6.077180188391873E-4</v>
      </c>
      <c r="L133" s="38">
        <f t="shared" si="11"/>
        <v>2.711968166513623E-2</v>
      </c>
      <c r="M133" s="38">
        <f t="shared" si="12"/>
        <v>-1.5122063583563494E-2</v>
      </c>
      <c r="N133" s="38">
        <f t="shared" si="13"/>
        <v>-1.9389626281776429E-2</v>
      </c>
      <c r="O133" s="38">
        <f t="shared" si="14"/>
        <v>-1.7096891178109752E-2</v>
      </c>
      <c r="P133" s="38">
        <f t="shared" si="15"/>
        <v>-2.4387895850638608E-2</v>
      </c>
      <c r="Q133" s="38">
        <f t="shared" si="16"/>
        <v>-2.8837992837239756E-2</v>
      </c>
    </row>
    <row r="134" spans="1:17" x14ac:dyDescent="0.25">
      <c r="A134" s="7">
        <f t="shared" si="17"/>
        <v>130</v>
      </c>
      <c r="B134" s="40">
        <v>45188</v>
      </c>
      <c r="C134" s="46">
        <v>17.077400000000001</v>
      </c>
      <c r="D134" s="44">
        <v>65.819999999999993</v>
      </c>
      <c r="E134" s="44">
        <v>163.35</v>
      </c>
      <c r="F134" s="44">
        <v>87.11</v>
      </c>
      <c r="G134" s="44">
        <v>179.07</v>
      </c>
      <c r="H134" s="44">
        <v>305.07</v>
      </c>
      <c r="I134" s="44">
        <v>396.2</v>
      </c>
      <c r="J134" s="44">
        <v>435.2</v>
      </c>
      <c r="K134" s="38">
        <f t="shared" ref="K134:K197" si="18" xml:space="preserve"> (D134/D135) - 1</f>
        <v>1.5897515048618471E-2</v>
      </c>
      <c r="L134" s="38">
        <f t="shared" ref="L134:L197" si="19" xml:space="preserve"> (E134/E135) - 1</f>
        <v>2.336799899761921E-2</v>
      </c>
      <c r="M134" s="38">
        <f t="shared" ref="M134:M197" si="20" xml:space="preserve"> (F134*$C134) / (F135*$C135)  - 1</f>
        <v>-2.0978217510581043E-3</v>
      </c>
      <c r="N134" s="38">
        <f t="shared" ref="N134:N197" si="21" xml:space="preserve"> (G134*$C134) / (G135*$C135)  - 1</f>
        <v>3.032647486592932E-3</v>
      </c>
      <c r="O134" s="38">
        <f t="shared" ref="O134:O197" si="22" xml:space="preserve"> (H134*$C134) / (H135*$C135)  - 1</f>
        <v>5.1743103473373964E-3</v>
      </c>
      <c r="P134" s="38">
        <f t="shared" ref="P134:P197" si="23" xml:space="preserve"> (I134*$C134) / (I135*$C135)  - 1</f>
        <v>1.4207840950708484E-3</v>
      </c>
      <c r="Q134" s="38">
        <f t="shared" ref="Q134:Q197" si="24" xml:space="preserve"> (J134*$C134) / (J135*$C135)  - 1</f>
        <v>-1.3241293620329886E-2</v>
      </c>
    </row>
    <row r="135" spans="1:17" x14ac:dyDescent="0.25">
      <c r="A135" s="7">
        <f t="shared" si="17"/>
        <v>131</v>
      </c>
      <c r="B135" s="40">
        <v>45187</v>
      </c>
      <c r="C135" s="46">
        <v>17.131</v>
      </c>
      <c r="D135" s="44">
        <v>64.790000000000006</v>
      </c>
      <c r="E135" s="44">
        <v>159.62</v>
      </c>
      <c r="F135" s="44">
        <v>87.02</v>
      </c>
      <c r="G135" s="44">
        <v>177.97</v>
      </c>
      <c r="H135" s="44">
        <v>302.55</v>
      </c>
      <c r="I135" s="44">
        <v>394.4</v>
      </c>
      <c r="J135" s="44">
        <v>439.66</v>
      </c>
      <c r="K135" s="38">
        <f t="shared" si="18"/>
        <v>2.596991290577999E-2</v>
      </c>
      <c r="L135" s="38">
        <f t="shared" si="19"/>
        <v>-2.8247899671252852E-2</v>
      </c>
      <c r="M135" s="38">
        <f t="shared" si="20"/>
        <v>3.349889411664364E-3</v>
      </c>
      <c r="N135" s="38">
        <f t="shared" si="21"/>
        <v>2.0906122355931256E-2</v>
      </c>
      <c r="O135" s="38">
        <f t="shared" si="22"/>
        <v>1.1414640642550156E-2</v>
      </c>
      <c r="P135" s="38">
        <f t="shared" si="23"/>
        <v>-2.4976820449529313E-3</v>
      </c>
      <c r="Q135" s="38">
        <f t="shared" si="24"/>
        <v>5.4357146137227197E-3</v>
      </c>
    </row>
    <row r="136" spans="1:17" x14ac:dyDescent="0.25">
      <c r="A136" s="7">
        <f t="shared" si="17"/>
        <v>132</v>
      </c>
      <c r="B136" s="40">
        <v>45184</v>
      </c>
      <c r="C136" s="46">
        <v>17.064</v>
      </c>
      <c r="D136" s="44">
        <v>63.15</v>
      </c>
      <c r="E136" s="44">
        <v>164.26</v>
      </c>
      <c r="F136" s="44">
        <v>87.07</v>
      </c>
      <c r="G136" s="44">
        <v>175.01</v>
      </c>
      <c r="H136" s="44">
        <v>300.31</v>
      </c>
      <c r="I136" s="44">
        <v>396.94</v>
      </c>
      <c r="J136" s="44">
        <v>439</v>
      </c>
      <c r="K136" s="38">
        <f t="shared" si="18"/>
        <v>-1.8342919322244633E-2</v>
      </c>
      <c r="L136" s="38">
        <f t="shared" si="19"/>
        <v>-1.1494252873563204E-2</v>
      </c>
      <c r="M136" s="38">
        <f t="shared" si="20"/>
        <v>-1.2882100943957919E-2</v>
      </c>
      <c r="N136" s="38">
        <f t="shared" si="21"/>
        <v>-6.4827835320548921E-3</v>
      </c>
      <c r="O136" s="38">
        <f t="shared" si="22"/>
        <v>-3.8856394353571244E-2</v>
      </c>
      <c r="P136" s="38">
        <f t="shared" si="23"/>
        <v>-1.1182045679729913E-2</v>
      </c>
      <c r="Q136" s="38">
        <f t="shared" si="24"/>
        <v>-3.9131788311596138E-2</v>
      </c>
    </row>
    <row r="137" spans="1:17" x14ac:dyDescent="0.25">
      <c r="A137" s="7">
        <f t="shared" si="17"/>
        <v>133</v>
      </c>
      <c r="B137" s="40">
        <v>45183</v>
      </c>
      <c r="C137" s="46">
        <v>17.103999999999999</v>
      </c>
      <c r="D137" s="44">
        <v>64.33</v>
      </c>
      <c r="E137" s="44">
        <v>166.17</v>
      </c>
      <c r="F137" s="44">
        <v>88</v>
      </c>
      <c r="G137" s="44">
        <v>175.74</v>
      </c>
      <c r="H137" s="44">
        <v>311.72000000000003</v>
      </c>
      <c r="I137" s="44">
        <v>400.49</v>
      </c>
      <c r="J137" s="44">
        <v>455.81</v>
      </c>
      <c r="K137" s="38">
        <f t="shared" si="18"/>
        <v>-8.0185042405550577E-3</v>
      </c>
      <c r="L137" s="38">
        <f t="shared" si="19"/>
        <v>2.7759338603583483E-3</v>
      </c>
      <c r="M137" s="38">
        <f t="shared" si="20"/>
        <v>1.5896850486905034E-3</v>
      </c>
      <c r="N137" s="38">
        <f t="shared" si="21"/>
        <v>6.2527524506761356E-3</v>
      </c>
      <c r="O137" s="38">
        <f t="shared" si="22"/>
        <v>1.9269295372327244E-2</v>
      </c>
      <c r="P137" s="38">
        <f t="shared" si="23"/>
        <v>-3.0939063909545372E-2</v>
      </c>
      <c r="Q137" s="38">
        <f t="shared" si="24"/>
        <v>-4.0243416569152313E-4</v>
      </c>
    </row>
    <row r="138" spans="1:17" x14ac:dyDescent="0.25">
      <c r="A138" s="7">
        <f t="shared" si="17"/>
        <v>134</v>
      </c>
      <c r="B138" s="40">
        <v>45182</v>
      </c>
      <c r="C138" s="46">
        <v>17.146999999999998</v>
      </c>
      <c r="D138" s="44">
        <v>64.849999999999994</v>
      </c>
      <c r="E138" s="44">
        <v>165.71</v>
      </c>
      <c r="F138" s="44">
        <v>87.64</v>
      </c>
      <c r="G138" s="44">
        <v>174.21</v>
      </c>
      <c r="H138" s="44">
        <v>305.06</v>
      </c>
      <c r="I138" s="44">
        <v>412.24</v>
      </c>
      <c r="J138" s="44">
        <v>454.85</v>
      </c>
      <c r="K138" s="38">
        <f t="shared" si="18"/>
        <v>-1.158360006096637E-2</v>
      </c>
      <c r="L138" s="38">
        <f t="shared" si="19"/>
        <v>-7.4868231911835448E-3</v>
      </c>
      <c r="M138" s="38">
        <f t="shared" si="20"/>
        <v>-1.0475351585204407E-2</v>
      </c>
      <c r="N138" s="38">
        <f t="shared" si="21"/>
        <v>-1.4842382405789167E-2</v>
      </c>
      <c r="O138" s="38">
        <f t="shared" si="22"/>
        <v>8.2134587206521559E-3</v>
      </c>
      <c r="P138" s="38">
        <f t="shared" si="23"/>
        <v>-5.4513284043031129E-2</v>
      </c>
      <c r="Q138" s="38">
        <f t="shared" si="24"/>
        <v>1.0641390994156064E-2</v>
      </c>
    </row>
    <row r="139" spans="1:17" x14ac:dyDescent="0.25">
      <c r="A139" s="7">
        <f t="shared" si="17"/>
        <v>135</v>
      </c>
      <c r="B139" s="40">
        <v>45181</v>
      </c>
      <c r="C139" s="46">
        <v>17.199000000000002</v>
      </c>
      <c r="D139" s="44">
        <v>65.61</v>
      </c>
      <c r="E139" s="44">
        <v>166.96</v>
      </c>
      <c r="F139" s="44">
        <v>88.3</v>
      </c>
      <c r="G139" s="44">
        <v>176.3</v>
      </c>
      <c r="H139" s="44">
        <v>301.66000000000003</v>
      </c>
      <c r="I139" s="44">
        <v>434.69</v>
      </c>
      <c r="J139" s="44">
        <v>448.7</v>
      </c>
      <c r="K139" s="38">
        <f t="shared" si="18"/>
        <v>-1.1003919204100154E-2</v>
      </c>
      <c r="L139" s="38">
        <f t="shared" si="19"/>
        <v>-8.9761235114593774E-4</v>
      </c>
      <c r="M139" s="38">
        <f t="shared" si="20"/>
        <v>-8.4268961397757636E-3</v>
      </c>
      <c r="N139" s="38">
        <f t="shared" si="21"/>
        <v>-2.081820408270818E-2</v>
      </c>
      <c r="O139" s="38">
        <f t="shared" si="22"/>
        <v>-2.2932678601755185E-2</v>
      </c>
      <c r="P139" s="38">
        <f t="shared" si="23"/>
        <v>-2.7689322723252641E-2</v>
      </c>
      <c r="Q139" s="38">
        <f t="shared" si="24"/>
        <v>-1.0614178748650005E-2</v>
      </c>
    </row>
    <row r="140" spans="1:17" x14ac:dyDescent="0.25">
      <c r="A140" s="7">
        <f t="shared" si="17"/>
        <v>136</v>
      </c>
      <c r="B140" s="40">
        <v>45180</v>
      </c>
      <c r="C140" s="46">
        <v>17.265000000000001</v>
      </c>
      <c r="D140" s="44">
        <v>66.34</v>
      </c>
      <c r="E140" s="44">
        <v>167.11</v>
      </c>
      <c r="F140" s="44">
        <v>88.71</v>
      </c>
      <c r="G140" s="44">
        <v>179.36</v>
      </c>
      <c r="H140" s="44">
        <v>307.56</v>
      </c>
      <c r="I140" s="44">
        <v>445.36</v>
      </c>
      <c r="J140" s="44">
        <v>451.78</v>
      </c>
      <c r="K140" s="38">
        <f t="shared" si="18"/>
        <v>-7.629020194465097E-3</v>
      </c>
      <c r="L140" s="38">
        <f t="shared" si="19"/>
        <v>-1.1709740374948208E-2</v>
      </c>
      <c r="M140" s="38">
        <f t="shared" si="20"/>
        <v>-3.2366953217376815E-2</v>
      </c>
      <c r="N140" s="38">
        <f t="shared" si="21"/>
        <v>-1.1245505584322024E-2</v>
      </c>
      <c r="O140" s="38">
        <f t="shared" si="22"/>
        <v>1.4134968084196009E-2</v>
      </c>
      <c r="P140" s="38">
        <f t="shared" si="23"/>
        <v>-1.2071700622564685E-2</v>
      </c>
      <c r="Q140" s="38">
        <f t="shared" si="24"/>
        <v>-2.6242664462794218E-2</v>
      </c>
    </row>
    <row r="141" spans="1:17" x14ac:dyDescent="0.25">
      <c r="A141" s="7">
        <f t="shared" si="17"/>
        <v>137</v>
      </c>
      <c r="B141" s="40">
        <v>45177</v>
      </c>
      <c r="C141" s="46">
        <v>17.577000000000002</v>
      </c>
      <c r="D141" s="44">
        <v>66.849999999999994</v>
      </c>
      <c r="E141" s="44">
        <v>169.09</v>
      </c>
      <c r="F141" s="44">
        <v>90.05</v>
      </c>
      <c r="G141" s="44">
        <v>178.18</v>
      </c>
      <c r="H141" s="44">
        <v>297.89</v>
      </c>
      <c r="I141" s="44">
        <v>442.8</v>
      </c>
      <c r="J141" s="44">
        <v>455.72</v>
      </c>
      <c r="K141" s="38">
        <f t="shared" si="18"/>
        <v>5.9871276754974723E-4</v>
      </c>
      <c r="L141" s="38">
        <f t="shared" si="19"/>
        <v>9.854276158623998E-3</v>
      </c>
      <c r="M141" s="38">
        <f t="shared" si="20"/>
        <v>1.0600437997370094E-3</v>
      </c>
      <c r="N141" s="38">
        <f t="shared" si="21"/>
        <v>3.6630802230854798E-3</v>
      </c>
      <c r="O141" s="38">
        <f t="shared" si="22"/>
        <v>-2.441317083865413E-3</v>
      </c>
      <c r="P141" s="38">
        <f t="shared" si="23"/>
        <v>-5.9667613349234649E-4</v>
      </c>
      <c r="Q141" s="38">
        <f t="shared" si="24"/>
        <v>-1.4299443201699624E-2</v>
      </c>
    </row>
    <row r="142" spans="1:17" x14ac:dyDescent="0.25">
      <c r="A142" s="7">
        <f t="shared" si="17"/>
        <v>138</v>
      </c>
      <c r="B142" s="40">
        <v>45176</v>
      </c>
      <c r="C142" s="46">
        <v>17.574000000000002</v>
      </c>
      <c r="D142" s="44">
        <v>66.81</v>
      </c>
      <c r="E142" s="44">
        <v>167.44</v>
      </c>
      <c r="F142" s="44">
        <v>89.97</v>
      </c>
      <c r="G142" s="44">
        <v>177.56</v>
      </c>
      <c r="H142" s="44">
        <v>298.67</v>
      </c>
      <c r="I142" s="44">
        <v>443.14</v>
      </c>
      <c r="J142" s="44">
        <v>462.41</v>
      </c>
      <c r="K142" s="38">
        <f t="shared" si="18"/>
        <v>-8.4594835262687962E-3</v>
      </c>
      <c r="L142" s="38">
        <f t="shared" si="19"/>
        <v>-6.8212824010914774E-3</v>
      </c>
      <c r="M142" s="38">
        <f t="shared" si="20"/>
        <v>-4.6292874424600616E-2</v>
      </c>
      <c r="N142" s="38">
        <f t="shared" si="21"/>
        <v>-2.8087974169394125E-2</v>
      </c>
      <c r="O142" s="38">
        <f t="shared" si="22"/>
        <v>-4.7691337591004856E-4</v>
      </c>
      <c r="P142" s="38">
        <f t="shared" si="23"/>
        <v>-4.6882574358227957E-3</v>
      </c>
      <c r="Q142" s="38">
        <f t="shared" si="24"/>
        <v>-1.6248663342936842E-2</v>
      </c>
    </row>
    <row r="143" spans="1:17" x14ac:dyDescent="0.25">
      <c r="A143" s="7">
        <f t="shared" si="17"/>
        <v>139</v>
      </c>
      <c r="B143" s="40">
        <v>45175</v>
      </c>
      <c r="C143" s="46">
        <v>17.553000000000001</v>
      </c>
      <c r="D143" s="44">
        <v>67.38</v>
      </c>
      <c r="E143" s="44">
        <v>168.59</v>
      </c>
      <c r="F143" s="44">
        <v>94.45</v>
      </c>
      <c r="G143" s="44">
        <v>182.91</v>
      </c>
      <c r="H143" s="44">
        <v>299.17</v>
      </c>
      <c r="I143" s="44">
        <v>445.76</v>
      </c>
      <c r="J143" s="44">
        <v>470.61</v>
      </c>
      <c r="K143" s="38">
        <f t="shared" si="18"/>
        <v>0</v>
      </c>
      <c r="L143" s="38">
        <f t="shared" si="19"/>
        <v>3.5692345496989741E-2</v>
      </c>
      <c r="M143" s="38">
        <f t="shared" si="20"/>
        <v>6.314470136443262E-3</v>
      </c>
      <c r="N143" s="38">
        <f t="shared" si="21"/>
        <v>-2.7650282190515574E-2</v>
      </c>
      <c r="O143" s="38">
        <f t="shared" si="22"/>
        <v>5.1527551173284891E-3</v>
      </c>
      <c r="P143" s="38">
        <f t="shared" si="23"/>
        <v>1.8824224581313054E-3</v>
      </c>
      <c r="Q143" s="38">
        <f t="shared" si="24"/>
        <v>-2.2442793532881478E-2</v>
      </c>
    </row>
    <row r="144" spans="1:17" x14ac:dyDescent="0.25">
      <c r="A144" s="7">
        <f t="shared" si="17"/>
        <v>140</v>
      </c>
      <c r="B144" s="40">
        <v>45174</v>
      </c>
      <c r="C144" s="46">
        <v>17.405999999999999</v>
      </c>
      <c r="D144" s="44">
        <v>67.38</v>
      </c>
      <c r="E144" s="44">
        <v>162.78</v>
      </c>
      <c r="F144" s="44">
        <v>94.65</v>
      </c>
      <c r="G144" s="44">
        <v>189.7</v>
      </c>
      <c r="H144" s="44">
        <v>300.14999999999998</v>
      </c>
      <c r="I144" s="44">
        <v>448.68</v>
      </c>
      <c r="J144" s="44">
        <v>485.48</v>
      </c>
      <c r="K144" s="38">
        <f t="shared" si="18"/>
        <v>2.2311468094600162E-3</v>
      </c>
      <c r="L144" s="38">
        <f t="shared" si="19"/>
        <v>-1.5364142269537862E-2</v>
      </c>
      <c r="M144" s="38">
        <f t="shared" si="20"/>
        <v>1.0021398149780314E-2</v>
      </c>
      <c r="N144" s="38">
        <f t="shared" si="21"/>
        <v>1.5147320156201793E-2</v>
      </c>
      <c r="O144" s="38">
        <f t="shared" si="22"/>
        <v>2.6759497029926749E-2</v>
      </c>
      <c r="P144" s="38">
        <f t="shared" si="23"/>
        <v>3.4145792621066651E-2</v>
      </c>
      <c r="Q144" s="38">
        <f t="shared" si="24"/>
        <v>1.4678120951681528E-2</v>
      </c>
    </row>
    <row r="145" spans="1:17" x14ac:dyDescent="0.25">
      <c r="A145" s="7">
        <f t="shared" si="17"/>
        <v>141</v>
      </c>
      <c r="B145" s="40">
        <v>45173</v>
      </c>
      <c r="C145" s="46">
        <v>17.167999999999999</v>
      </c>
      <c r="D145" s="44">
        <v>67.23</v>
      </c>
      <c r="E145" s="44">
        <v>165.32</v>
      </c>
      <c r="F145" s="44">
        <v>95.01</v>
      </c>
      <c r="G145" s="44">
        <v>189.46</v>
      </c>
      <c r="H145" s="44">
        <v>296.38</v>
      </c>
      <c r="I145" s="44">
        <v>439.88</v>
      </c>
      <c r="J145" s="44">
        <v>485.09</v>
      </c>
      <c r="K145" s="38">
        <f t="shared" si="18"/>
        <v>-4.46030330062408E-4</v>
      </c>
      <c r="L145" s="38">
        <f t="shared" si="19"/>
        <v>-6.5500871341866995E-3</v>
      </c>
      <c r="M145" s="38">
        <f t="shared" si="20"/>
        <v>5.3876786132582843E-3</v>
      </c>
      <c r="N145" s="38">
        <f t="shared" si="21"/>
        <v>5.3876786132582843E-3</v>
      </c>
      <c r="O145" s="38">
        <f t="shared" si="22"/>
        <v>5.3876786132582843E-3</v>
      </c>
      <c r="P145" s="38">
        <f t="shared" si="23"/>
        <v>5.3876786132582843E-3</v>
      </c>
      <c r="Q145" s="38">
        <f t="shared" si="24"/>
        <v>5.3876786132582843E-3</v>
      </c>
    </row>
    <row r="146" spans="1:17" x14ac:dyDescent="0.25">
      <c r="A146" s="7">
        <f t="shared" si="17"/>
        <v>142</v>
      </c>
      <c r="B146" s="40">
        <v>45170</v>
      </c>
      <c r="C146" s="46">
        <v>17.076000000000001</v>
      </c>
      <c r="D146" s="44">
        <v>67.260000000000005</v>
      </c>
      <c r="E146" s="44">
        <v>166.41</v>
      </c>
      <c r="F146" s="44">
        <v>95.01</v>
      </c>
      <c r="G146" s="44">
        <v>189.46</v>
      </c>
      <c r="H146" s="44">
        <v>296.38</v>
      </c>
      <c r="I146" s="44">
        <v>439.88</v>
      </c>
      <c r="J146" s="44">
        <v>485.09</v>
      </c>
      <c r="K146" s="38">
        <f t="shared" si="18"/>
        <v>1.3398838767306742E-3</v>
      </c>
      <c r="L146" s="38">
        <f t="shared" si="19"/>
        <v>1.6492578339746933E-2</v>
      </c>
      <c r="M146" s="38">
        <f t="shared" si="20"/>
        <v>2.5655738435561348E-2</v>
      </c>
      <c r="N146" s="38">
        <f t="shared" si="21"/>
        <v>1.1365436968189258E-2</v>
      </c>
      <c r="O146" s="38">
        <f t="shared" si="22"/>
        <v>4.5385688317094441E-3</v>
      </c>
      <c r="P146" s="38">
        <f t="shared" si="23"/>
        <v>1.7215179160257499E-2</v>
      </c>
      <c r="Q146" s="38">
        <f t="shared" si="24"/>
        <v>-1.4312666521996031E-2</v>
      </c>
    </row>
    <row r="147" spans="1:17" x14ac:dyDescent="0.25">
      <c r="A147" s="7">
        <f t="shared" si="17"/>
        <v>143</v>
      </c>
      <c r="B147" s="40">
        <v>45169</v>
      </c>
      <c r="C147" s="46">
        <v>17.027000000000001</v>
      </c>
      <c r="D147" s="44">
        <v>67.17</v>
      </c>
      <c r="E147" s="44">
        <v>163.71</v>
      </c>
      <c r="F147" s="44">
        <v>92.9</v>
      </c>
      <c r="G147" s="44">
        <v>187.87</v>
      </c>
      <c r="H147" s="44">
        <v>295.89</v>
      </c>
      <c r="I147" s="44">
        <v>433.68</v>
      </c>
      <c r="J147" s="44">
        <v>493.55</v>
      </c>
      <c r="K147" s="38">
        <f t="shared" si="18"/>
        <v>-2.5108853410740206E-2</v>
      </c>
      <c r="L147" s="38">
        <f t="shared" si="19"/>
        <v>-1.527819548872178E-2</v>
      </c>
      <c r="M147" s="38">
        <f t="shared" si="20"/>
        <v>9.7225339421511681E-3</v>
      </c>
      <c r="N147" s="38">
        <f t="shared" si="21"/>
        <v>1.9067573933838844E-2</v>
      </c>
      <c r="O147" s="38">
        <f t="shared" si="22"/>
        <v>2.0599131826528616E-2</v>
      </c>
      <c r="P147" s="38">
        <f t="shared" si="23"/>
        <v>1.5555922814711964E-2</v>
      </c>
      <c r="Q147" s="38">
        <f t="shared" si="24"/>
        <v>1.9754430603466488E-2</v>
      </c>
    </row>
    <row r="148" spans="1:17" x14ac:dyDescent="0.25">
      <c r="A148" s="7">
        <f t="shared" si="17"/>
        <v>144</v>
      </c>
      <c r="B148" s="40">
        <v>45168</v>
      </c>
      <c r="C148" s="46">
        <v>16.728000000000002</v>
      </c>
      <c r="D148" s="44">
        <v>68.900000000000006</v>
      </c>
      <c r="E148" s="44">
        <v>166.25</v>
      </c>
      <c r="F148" s="44">
        <v>93.65</v>
      </c>
      <c r="G148" s="44">
        <v>187.65</v>
      </c>
      <c r="H148" s="44">
        <v>295.10000000000002</v>
      </c>
      <c r="I148" s="44">
        <v>434.67</v>
      </c>
      <c r="J148" s="44">
        <v>492.64</v>
      </c>
      <c r="K148" s="38">
        <f t="shared" si="18"/>
        <v>-2.1723388848658987E-3</v>
      </c>
      <c r="L148" s="38">
        <f t="shared" si="19"/>
        <v>-1.3470211250890207E-2</v>
      </c>
      <c r="M148" s="38">
        <f t="shared" si="20"/>
        <v>-7.7190145681711453E-3</v>
      </c>
      <c r="N148" s="38">
        <f t="shared" si="21"/>
        <v>1.5408807757635978E-2</v>
      </c>
      <c r="O148" s="38">
        <f t="shared" si="22"/>
        <v>-1.3355173528033726E-2</v>
      </c>
      <c r="P148" s="38">
        <f t="shared" si="23"/>
        <v>7.1511088647977505E-3</v>
      </c>
      <c r="Q148" s="38">
        <f t="shared" si="24"/>
        <v>6.110284061930038E-3</v>
      </c>
    </row>
    <row r="149" spans="1:17" x14ac:dyDescent="0.25">
      <c r="A149" s="7">
        <f t="shared" si="17"/>
        <v>145</v>
      </c>
      <c r="B149" s="40">
        <v>45167</v>
      </c>
      <c r="C149" s="46">
        <v>16.79</v>
      </c>
      <c r="D149" s="44">
        <v>69.05</v>
      </c>
      <c r="E149" s="44">
        <v>168.52</v>
      </c>
      <c r="F149" s="44">
        <v>94.03</v>
      </c>
      <c r="G149" s="44">
        <v>184.12</v>
      </c>
      <c r="H149" s="44">
        <v>297.99</v>
      </c>
      <c r="I149" s="44">
        <v>429.99</v>
      </c>
      <c r="J149" s="44">
        <v>487.84</v>
      </c>
      <c r="K149" s="38">
        <f t="shared" si="18"/>
        <v>8.1763761133013535E-3</v>
      </c>
      <c r="L149" s="38">
        <f t="shared" si="19"/>
        <v>1.0614692653673208E-2</v>
      </c>
      <c r="M149" s="38">
        <f t="shared" si="20"/>
        <v>2.0134999504265672E-2</v>
      </c>
      <c r="N149" s="38">
        <f t="shared" si="21"/>
        <v>2.2541132874333014E-2</v>
      </c>
      <c r="O149" s="38">
        <f t="shared" si="22"/>
        <v>2.7365565691545024E-2</v>
      </c>
      <c r="P149" s="38">
        <f t="shared" si="23"/>
        <v>2.9272206006792034E-2</v>
      </c>
      <c r="Q149" s="38">
        <f t="shared" si="24"/>
        <v>4.2359163134660927E-2</v>
      </c>
    </row>
    <row r="150" spans="1:17" x14ac:dyDescent="0.25">
      <c r="A150" s="7">
        <f t="shared" si="17"/>
        <v>146</v>
      </c>
      <c r="B150" s="40">
        <v>45166</v>
      </c>
      <c r="C150" s="46">
        <v>16.777999999999999</v>
      </c>
      <c r="D150" s="44">
        <v>68.489999999999995</v>
      </c>
      <c r="E150" s="44">
        <v>166.75</v>
      </c>
      <c r="F150" s="44">
        <v>92.24</v>
      </c>
      <c r="G150" s="44">
        <v>180.19</v>
      </c>
      <c r="H150" s="44">
        <v>290.26</v>
      </c>
      <c r="I150" s="44">
        <v>418.06</v>
      </c>
      <c r="J150" s="44">
        <v>468.35</v>
      </c>
      <c r="K150" s="38">
        <f t="shared" si="18"/>
        <v>9.730207872622687E-3</v>
      </c>
      <c r="L150" s="38">
        <f t="shared" si="19"/>
        <v>8.4059022738267597E-3</v>
      </c>
      <c r="M150" s="38">
        <f t="shared" si="20"/>
        <v>3.0320269659559473E-2</v>
      </c>
      <c r="N150" s="38">
        <f t="shared" si="21"/>
        <v>1.216406657585134E-2</v>
      </c>
      <c r="O150" s="38">
        <f t="shared" si="22"/>
        <v>2.0016221877584339E-2</v>
      </c>
      <c r="P150" s="38">
        <f t="shared" si="23"/>
        <v>8.1843873440530235E-3</v>
      </c>
      <c r="Q150" s="38">
        <f t="shared" si="24"/>
        <v>2.110119653539666E-2</v>
      </c>
    </row>
    <row r="151" spans="1:17" x14ac:dyDescent="0.25">
      <c r="A151" s="7">
        <f t="shared" si="17"/>
        <v>147</v>
      </c>
      <c r="B151" s="40">
        <v>45163</v>
      </c>
      <c r="C151" s="46">
        <v>16.722999999999999</v>
      </c>
      <c r="D151" s="44">
        <v>67.83</v>
      </c>
      <c r="E151" s="44">
        <v>165.36</v>
      </c>
      <c r="F151" s="44">
        <v>89.82</v>
      </c>
      <c r="G151" s="44">
        <v>178.61</v>
      </c>
      <c r="H151" s="44">
        <v>285.5</v>
      </c>
      <c r="I151" s="44">
        <v>416.03</v>
      </c>
      <c r="J151" s="44">
        <v>460.18</v>
      </c>
      <c r="K151" s="38">
        <f t="shared" si="18"/>
        <v>-1.912889935255957E-3</v>
      </c>
      <c r="L151" s="38">
        <f t="shared" si="19"/>
        <v>-9.0628965017203189E-4</v>
      </c>
      <c r="M151" s="38">
        <f t="shared" si="20"/>
        <v>2.5124015252691034E-3</v>
      </c>
      <c r="N151" s="38">
        <f t="shared" si="21"/>
        <v>7.1625735404570179E-3</v>
      </c>
      <c r="O151" s="38">
        <f t="shared" si="22"/>
        <v>-9.7477617823567009E-3</v>
      </c>
      <c r="P151" s="38">
        <f t="shared" si="23"/>
        <v>1.6829382243227053E-2</v>
      </c>
      <c r="Q151" s="38">
        <f t="shared" si="24"/>
        <v>-2.9558268547034028E-2</v>
      </c>
    </row>
    <row r="152" spans="1:17" x14ac:dyDescent="0.25">
      <c r="A152" s="7">
        <f t="shared" si="17"/>
        <v>148</v>
      </c>
      <c r="B152" s="40">
        <v>45162</v>
      </c>
      <c r="C152" s="46">
        <v>16.814</v>
      </c>
      <c r="D152" s="44">
        <v>67.959999999999994</v>
      </c>
      <c r="E152" s="44">
        <v>165.51</v>
      </c>
      <c r="F152" s="44">
        <v>89.11</v>
      </c>
      <c r="G152" s="44">
        <v>176.38</v>
      </c>
      <c r="H152" s="44">
        <v>286.75</v>
      </c>
      <c r="I152" s="44">
        <v>406.93</v>
      </c>
      <c r="J152" s="44">
        <v>471.63</v>
      </c>
      <c r="K152" s="38">
        <f t="shared" si="18"/>
        <v>-1.1203259129928811E-2</v>
      </c>
      <c r="L152" s="38">
        <f t="shared" si="19"/>
        <v>4.5520757465404849E-3</v>
      </c>
      <c r="M152" s="38">
        <f t="shared" si="20"/>
        <v>-6.7077491213285434E-3</v>
      </c>
      <c r="N152" s="38">
        <f t="shared" si="21"/>
        <v>-2.4778481112558537E-2</v>
      </c>
      <c r="O152" s="38">
        <f t="shared" si="22"/>
        <v>-2.4062374804910247E-2</v>
      </c>
      <c r="P152" s="38">
        <f t="shared" si="23"/>
        <v>-4.6867793693293303E-2</v>
      </c>
      <c r="Q152" s="38">
        <f t="shared" si="24"/>
        <v>2.4283861695295617E-3</v>
      </c>
    </row>
    <row r="153" spans="1:17" x14ac:dyDescent="0.25">
      <c r="A153" s="7">
        <f t="shared" si="17"/>
        <v>149</v>
      </c>
      <c r="B153" s="40">
        <v>45161</v>
      </c>
      <c r="C153" s="46">
        <v>16.79</v>
      </c>
      <c r="D153" s="44">
        <v>68.73</v>
      </c>
      <c r="E153" s="44">
        <v>164.76</v>
      </c>
      <c r="F153" s="44">
        <v>89.84</v>
      </c>
      <c r="G153" s="44">
        <v>181.12</v>
      </c>
      <c r="H153" s="44">
        <v>294.24</v>
      </c>
      <c r="I153" s="44">
        <v>427.55</v>
      </c>
      <c r="J153" s="44">
        <v>471.16</v>
      </c>
      <c r="K153" s="38">
        <f t="shared" si="18"/>
        <v>9.9926524614255552E-3</v>
      </c>
      <c r="L153" s="38">
        <f t="shared" si="19"/>
        <v>2.9106808244846905E-2</v>
      </c>
      <c r="M153" s="38">
        <f t="shared" si="20"/>
        <v>1.3222991630654768E-2</v>
      </c>
      <c r="N153" s="38">
        <f t="shared" si="21"/>
        <v>1.5177002424129338E-2</v>
      </c>
      <c r="O153" s="38">
        <f t="shared" si="22"/>
        <v>1.6308198336841162E-2</v>
      </c>
      <c r="P153" s="38">
        <f t="shared" si="23"/>
        <v>2.794701412564482E-2</v>
      </c>
      <c r="Q153" s="38">
        <f t="shared" si="24"/>
        <v>2.4870563648984101E-2</v>
      </c>
    </row>
    <row r="154" spans="1:17" x14ac:dyDescent="0.25">
      <c r="A154" s="7">
        <f t="shared" si="17"/>
        <v>150</v>
      </c>
      <c r="B154" s="40">
        <v>45160</v>
      </c>
      <c r="C154" s="46">
        <v>16.902000000000001</v>
      </c>
      <c r="D154" s="44">
        <v>68.05</v>
      </c>
      <c r="E154" s="44">
        <v>160.1</v>
      </c>
      <c r="F154" s="44">
        <v>88.08</v>
      </c>
      <c r="G154" s="44">
        <v>177.23</v>
      </c>
      <c r="H154" s="44">
        <v>287.60000000000002</v>
      </c>
      <c r="I154" s="44">
        <v>413.17</v>
      </c>
      <c r="J154" s="44">
        <v>456.68</v>
      </c>
      <c r="K154" s="38">
        <f t="shared" si="18"/>
        <v>-2.1994134897361795E-3</v>
      </c>
      <c r="L154" s="38">
        <f t="shared" si="19"/>
        <v>9.1396155058303119E-3</v>
      </c>
      <c r="M154" s="38">
        <f t="shared" si="20"/>
        <v>-1.242701139810265E-2</v>
      </c>
      <c r="N154" s="38">
        <f t="shared" si="21"/>
        <v>9.1708865767303749E-4</v>
      </c>
      <c r="O154" s="38">
        <f t="shared" si="22"/>
        <v>-1.4811785254366328E-2</v>
      </c>
      <c r="P154" s="38">
        <f t="shared" si="23"/>
        <v>4.9364033807104413E-3</v>
      </c>
      <c r="Q154" s="38">
        <f t="shared" si="24"/>
        <v>-3.4398985591728715E-2</v>
      </c>
    </row>
    <row r="155" spans="1:17" x14ac:dyDescent="0.25">
      <c r="A155" s="7">
        <f t="shared" si="17"/>
        <v>151</v>
      </c>
      <c r="B155" s="40">
        <v>45159</v>
      </c>
      <c r="C155" s="46">
        <v>17.02</v>
      </c>
      <c r="D155" s="44">
        <v>68.2</v>
      </c>
      <c r="E155" s="44">
        <v>158.65</v>
      </c>
      <c r="F155" s="44">
        <v>88.57</v>
      </c>
      <c r="G155" s="44">
        <v>175.84</v>
      </c>
      <c r="H155" s="44">
        <v>289.89999999999998</v>
      </c>
      <c r="I155" s="44">
        <v>408.29</v>
      </c>
      <c r="J155" s="44">
        <v>469.67</v>
      </c>
      <c r="K155" s="38">
        <f t="shared" si="18"/>
        <v>1.5485407980941224E-2</v>
      </c>
      <c r="L155" s="38">
        <f t="shared" si="19"/>
        <v>2.7177347996460988E-3</v>
      </c>
      <c r="M155" s="38">
        <f t="shared" si="20"/>
        <v>5.248330869939366E-3</v>
      </c>
      <c r="N155" s="38">
        <f t="shared" si="21"/>
        <v>6.8494804002836585E-3</v>
      </c>
      <c r="O155" s="38">
        <f t="shared" si="22"/>
        <v>2.257628044229576E-2</v>
      </c>
      <c r="P155" s="38">
        <f t="shared" si="23"/>
        <v>8.4060126493352705E-3</v>
      </c>
      <c r="Q155" s="38">
        <f t="shared" si="24"/>
        <v>8.3758139328557357E-2</v>
      </c>
    </row>
    <row r="156" spans="1:17" x14ac:dyDescent="0.25">
      <c r="A156" s="7">
        <f t="shared" si="17"/>
        <v>152</v>
      </c>
      <c r="B156" s="40">
        <v>45156</v>
      </c>
      <c r="C156" s="46">
        <v>17.035</v>
      </c>
      <c r="D156" s="44">
        <v>67.16</v>
      </c>
      <c r="E156" s="44">
        <v>158.22</v>
      </c>
      <c r="F156" s="44">
        <v>88.03</v>
      </c>
      <c r="G156" s="44">
        <v>174.49</v>
      </c>
      <c r="H156" s="44">
        <v>283.25</v>
      </c>
      <c r="I156" s="44">
        <v>404.53</v>
      </c>
      <c r="J156" s="44">
        <v>432.99</v>
      </c>
      <c r="K156" s="38">
        <f t="shared" si="18"/>
        <v>4.468940861015458E-4</v>
      </c>
      <c r="L156" s="38">
        <f t="shared" si="19"/>
        <v>-4.4673755741522214E-3</v>
      </c>
      <c r="M156" s="38">
        <f t="shared" si="20"/>
        <v>-3.2480518360237021E-2</v>
      </c>
      <c r="N156" s="38">
        <f t="shared" si="21"/>
        <v>-8.7892581373349987E-4</v>
      </c>
      <c r="O156" s="38">
        <f t="shared" si="22"/>
        <v>-1.0114962639149572E-2</v>
      </c>
      <c r="P156" s="38">
        <f t="shared" si="23"/>
        <v>9.7895738679909527E-5</v>
      </c>
      <c r="Q156" s="38">
        <f t="shared" si="24"/>
        <v>-4.6960591417092301E-3</v>
      </c>
    </row>
    <row r="157" spans="1:17" x14ac:dyDescent="0.25">
      <c r="A157" s="7">
        <f t="shared" si="17"/>
        <v>153</v>
      </c>
      <c r="B157" s="40">
        <v>45155</v>
      </c>
      <c r="C157" s="46">
        <v>17.097999999999999</v>
      </c>
      <c r="D157" s="44">
        <v>67.13</v>
      </c>
      <c r="E157" s="44">
        <v>158.93</v>
      </c>
      <c r="F157" s="44">
        <v>90.65</v>
      </c>
      <c r="G157" s="44">
        <v>174</v>
      </c>
      <c r="H157" s="44">
        <v>285.08999999999997</v>
      </c>
      <c r="I157" s="44">
        <v>403</v>
      </c>
      <c r="J157" s="44">
        <v>433.43</v>
      </c>
      <c r="K157" s="38">
        <f t="shared" si="18"/>
        <v>-2.8930999566034954E-2</v>
      </c>
      <c r="L157" s="38">
        <f t="shared" si="19"/>
        <v>-1.319592811360959E-3</v>
      </c>
      <c r="M157" s="38">
        <f t="shared" si="20"/>
        <v>1.5149202139811191E-2</v>
      </c>
      <c r="N157" s="38">
        <f t="shared" si="21"/>
        <v>-1.6510838204930267E-2</v>
      </c>
      <c r="O157" s="38">
        <f t="shared" si="22"/>
        <v>-3.3184229269292764E-2</v>
      </c>
      <c r="P157" s="38">
        <f t="shared" si="23"/>
        <v>-3.1892622137238535E-2</v>
      </c>
      <c r="Q157" s="38">
        <f t="shared" si="24"/>
        <v>-5.2664787470307894E-3</v>
      </c>
    </row>
    <row r="158" spans="1:17" x14ac:dyDescent="0.25">
      <c r="A158" s="7">
        <f t="shared" si="17"/>
        <v>154</v>
      </c>
      <c r="B158" s="40">
        <v>45154</v>
      </c>
      <c r="C158" s="46">
        <v>17.132000000000001</v>
      </c>
      <c r="D158" s="44">
        <v>69.13</v>
      </c>
      <c r="E158" s="44">
        <v>159.13999999999999</v>
      </c>
      <c r="F158" s="44">
        <v>89.12</v>
      </c>
      <c r="G158" s="44">
        <v>176.57</v>
      </c>
      <c r="H158" s="44">
        <v>294.29000000000002</v>
      </c>
      <c r="I158" s="44">
        <v>415.45</v>
      </c>
      <c r="J158" s="44">
        <v>434.86</v>
      </c>
      <c r="K158" s="38">
        <f t="shared" si="18"/>
        <v>-7.6083835773758102E-3</v>
      </c>
      <c r="L158" s="38">
        <f t="shared" si="19"/>
        <v>-5.3750000000001297E-3</v>
      </c>
      <c r="M158" s="38">
        <f t="shared" si="20"/>
        <v>-2.7422166896433398E-2</v>
      </c>
      <c r="N158" s="38">
        <f t="shared" si="21"/>
        <v>-5.4235732253862245E-3</v>
      </c>
      <c r="O158" s="38">
        <f t="shared" si="22"/>
        <v>-2.5823342362546797E-2</v>
      </c>
      <c r="P158" s="38">
        <f t="shared" si="23"/>
        <v>-1.9928980374866123E-2</v>
      </c>
      <c r="Q158" s="38">
        <f t="shared" si="24"/>
        <v>-1.0794193206074332E-2</v>
      </c>
    </row>
    <row r="159" spans="1:17" x14ac:dyDescent="0.25">
      <c r="A159" s="7">
        <f t="shared" si="17"/>
        <v>155</v>
      </c>
      <c r="B159" s="40">
        <v>45153</v>
      </c>
      <c r="C159" s="46">
        <v>17.14</v>
      </c>
      <c r="D159" s="44">
        <v>69.66</v>
      </c>
      <c r="E159" s="44">
        <v>160</v>
      </c>
      <c r="F159" s="44">
        <v>91.59</v>
      </c>
      <c r="G159" s="44">
        <v>177.45</v>
      </c>
      <c r="H159" s="44">
        <v>301.95</v>
      </c>
      <c r="I159" s="44">
        <v>423.7</v>
      </c>
      <c r="J159" s="44">
        <v>439.4</v>
      </c>
      <c r="K159" s="38">
        <f t="shared" si="18"/>
        <v>1.2058695336335967E-2</v>
      </c>
      <c r="L159" s="38">
        <f t="shared" si="19"/>
        <v>-1.1735639283508403E-2</v>
      </c>
      <c r="M159" s="38">
        <f t="shared" si="20"/>
        <v>-1.4141725271291539E-2</v>
      </c>
      <c r="N159" s="38">
        <f t="shared" si="21"/>
        <v>-5.2807010458931769E-3</v>
      </c>
      <c r="O159" s="38">
        <f t="shared" si="22"/>
        <v>-7.9438931719229E-3</v>
      </c>
      <c r="P159" s="38">
        <f t="shared" si="23"/>
        <v>-3.6080926897756882E-3</v>
      </c>
      <c r="Q159" s="38">
        <f t="shared" si="24"/>
        <v>1.0286197550079201E-2</v>
      </c>
    </row>
    <row r="160" spans="1:17" x14ac:dyDescent="0.25">
      <c r="A160" s="7">
        <f t="shared" si="17"/>
        <v>156</v>
      </c>
      <c r="B160" s="40">
        <v>45152</v>
      </c>
      <c r="C160" s="46">
        <v>17.038</v>
      </c>
      <c r="D160" s="44">
        <v>68.83</v>
      </c>
      <c r="E160" s="44">
        <v>161.9</v>
      </c>
      <c r="F160" s="44">
        <v>93.46</v>
      </c>
      <c r="G160" s="44">
        <v>179.46</v>
      </c>
      <c r="H160" s="44">
        <v>306.19</v>
      </c>
      <c r="I160" s="44">
        <v>427.78</v>
      </c>
      <c r="J160" s="44">
        <v>437.53</v>
      </c>
      <c r="K160" s="38">
        <f t="shared" si="18"/>
        <v>1.3845927235233368E-2</v>
      </c>
      <c r="L160" s="38">
        <f t="shared" si="19"/>
        <v>1.017033755537522E-2</v>
      </c>
      <c r="M160" s="38">
        <f t="shared" si="20"/>
        <v>-2.0736768443317843E-2</v>
      </c>
      <c r="N160" s="38">
        <f t="shared" si="21"/>
        <v>1.236400457793474E-2</v>
      </c>
      <c r="O160" s="38">
        <f t="shared" si="22"/>
        <v>1.807185705194625E-2</v>
      </c>
      <c r="P160" s="38">
        <f t="shared" si="23"/>
        <v>1.7500036101384842E-2</v>
      </c>
      <c r="Q160" s="38">
        <f t="shared" si="24"/>
        <v>7.4085820461660568E-2</v>
      </c>
    </row>
    <row r="161" spans="1:17" x14ac:dyDescent="0.25">
      <c r="A161" s="7">
        <f t="shared" si="17"/>
        <v>157</v>
      </c>
      <c r="B161" s="40">
        <v>45149</v>
      </c>
      <c r="C161" s="46">
        <v>16.988</v>
      </c>
      <c r="D161" s="44">
        <v>67.89</v>
      </c>
      <c r="E161" s="44">
        <v>160.27000000000001</v>
      </c>
      <c r="F161" s="44">
        <v>95.72</v>
      </c>
      <c r="G161" s="44">
        <v>177.79</v>
      </c>
      <c r="H161" s="44">
        <v>301.64</v>
      </c>
      <c r="I161" s="44">
        <v>421.66</v>
      </c>
      <c r="J161" s="44">
        <v>408.55</v>
      </c>
      <c r="K161" s="38">
        <f t="shared" si="18"/>
        <v>-8.3260297984223408E-3</v>
      </c>
      <c r="L161" s="38">
        <f t="shared" si="19"/>
        <v>-1.6929399497024988E-2</v>
      </c>
      <c r="M161" s="38">
        <f t="shared" si="20"/>
        <v>-4.3175846925680772E-2</v>
      </c>
      <c r="N161" s="38">
        <f t="shared" si="21"/>
        <v>-9.2925728084529702E-3</v>
      </c>
      <c r="O161" s="38">
        <f t="shared" si="22"/>
        <v>-2.1588473904871508E-2</v>
      </c>
      <c r="P161" s="38">
        <f t="shared" si="23"/>
        <v>-2.7478887069700808E-2</v>
      </c>
      <c r="Q161" s="38">
        <f t="shared" si="24"/>
        <v>-4.4155647483308247E-2</v>
      </c>
    </row>
    <row r="162" spans="1:17" x14ac:dyDescent="0.25">
      <c r="A162" s="7">
        <f t="shared" si="17"/>
        <v>158</v>
      </c>
      <c r="B162" s="40">
        <v>45148</v>
      </c>
      <c r="C162" s="46">
        <v>17.13</v>
      </c>
      <c r="D162" s="44">
        <v>68.459999999999994</v>
      </c>
      <c r="E162" s="44">
        <v>163.03</v>
      </c>
      <c r="F162" s="44">
        <v>99.21</v>
      </c>
      <c r="G162" s="44">
        <v>177.97</v>
      </c>
      <c r="H162" s="44">
        <v>305.74</v>
      </c>
      <c r="I162" s="44">
        <v>429.98</v>
      </c>
      <c r="J162" s="44">
        <v>423.88</v>
      </c>
      <c r="K162" s="38">
        <f t="shared" si="18"/>
        <v>2.9299736302370594E-3</v>
      </c>
      <c r="L162" s="38">
        <f t="shared" si="19"/>
        <v>1.6269791796534205E-2</v>
      </c>
      <c r="M162" s="38">
        <f t="shared" si="20"/>
        <v>5.0671725534560119E-2</v>
      </c>
      <c r="N162" s="38">
        <f t="shared" si="21"/>
        <v>3.2574730416097264E-3</v>
      </c>
      <c r="O162" s="38">
        <f t="shared" si="22"/>
        <v>6.2419827315065568E-3</v>
      </c>
      <c r="P162" s="38">
        <f t="shared" si="23"/>
        <v>7.0270581174036728E-3</v>
      </c>
      <c r="Q162" s="38">
        <f t="shared" si="24"/>
        <v>5.791922756501755E-4</v>
      </c>
    </row>
    <row r="163" spans="1:17" x14ac:dyDescent="0.25">
      <c r="A163" s="7">
        <f t="shared" si="17"/>
        <v>159</v>
      </c>
      <c r="B163" s="40">
        <v>45147</v>
      </c>
      <c r="C163" s="46">
        <v>17.0533</v>
      </c>
      <c r="D163" s="44">
        <v>68.260000000000005</v>
      </c>
      <c r="E163" s="44">
        <v>160.41999999999999</v>
      </c>
      <c r="F163" s="44">
        <v>94.85</v>
      </c>
      <c r="G163" s="44">
        <v>178.19</v>
      </c>
      <c r="H163" s="44">
        <v>305.20999999999998</v>
      </c>
      <c r="I163" s="44">
        <v>428.9</v>
      </c>
      <c r="J163" s="44">
        <v>425.54</v>
      </c>
      <c r="K163" s="38">
        <f t="shared" si="18"/>
        <v>7.0817350250811373E-3</v>
      </c>
      <c r="L163" s="38">
        <f t="shared" si="19"/>
        <v>-7.3634057298436195E-3</v>
      </c>
      <c r="M163" s="38">
        <f t="shared" si="20"/>
        <v>3.5029591306221519E-3</v>
      </c>
      <c r="N163" s="38">
        <f t="shared" si="21"/>
        <v>-1.2088450804479178E-2</v>
      </c>
      <c r="O163" s="38">
        <f t="shared" si="22"/>
        <v>-2.6852572360032245E-2</v>
      </c>
      <c r="P163" s="38">
        <f t="shared" si="23"/>
        <v>-2.4541050158853217E-2</v>
      </c>
      <c r="Q163" s="38">
        <f t="shared" si="24"/>
        <v>-5.0254604843698925E-2</v>
      </c>
    </row>
    <row r="164" spans="1:17" x14ac:dyDescent="0.25">
      <c r="A164" s="7">
        <f t="shared" si="17"/>
        <v>160</v>
      </c>
      <c r="B164" s="40">
        <v>45146</v>
      </c>
      <c r="C164" s="46">
        <v>17.107399999999998</v>
      </c>
      <c r="D164" s="44">
        <v>67.78</v>
      </c>
      <c r="E164" s="44">
        <v>161.61000000000001</v>
      </c>
      <c r="F164" s="44">
        <v>94.22</v>
      </c>
      <c r="G164" s="44">
        <v>179.8</v>
      </c>
      <c r="H164" s="44">
        <v>312.64</v>
      </c>
      <c r="I164" s="44">
        <v>438.3</v>
      </c>
      <c r="J164" s="44">
        <v>446.64</v>
      </c>
      <c r="K164" s="38">
        <f t="shared" si="18"/>
        <v>-8.3394294074614628E-3</v>
      </c>
      <c r="L164" s="38">
        <f t="shared" si="19"/>
        <v>-1.7568389057750711E-2</v>
      </c>
      <c r="M164" s="38">
        <f t="shared" si="20"/>
        <v>-2.0661456357422447E-2</v>
      </c>
      <c r="N164" s="38">
        <f t="shared" si="21"/>
        <v>8.9920569906838388E-3</v>
      </c>
      <c r="O164" s="38">
        <f t="shared" si="22"/>
        <v>-8.7675542293800257E-3</v>
      </c>
      <c r="P164" s="38">
        <f t="shared" si="23"/>
        <v>-1.9408035471200069E-3</v>
      </c>
      <c r="Q164" s="38">
        <f t="shared" si="24"/>
        <v>-1.2979493769392669E-2</v>
      </c>
    </row>
    <row r="165" spans="1:17" x14ac:dyDescent="0.25">
      <c r="A165" s="7">
        <f t="shared" si="17"/>
        <v>161</v>
      </c>
      <c r="B165" s="40">
        <v>45145</v>
      </c>
      <c r="C165" s="46">
        <v>17.045000000000002</v>
      </c>
      <c r="D165" s="44">
        <v>68.349999999999994</v>
      </c>
      <c r="E165" s="44">
        <v>164.5</v>
      </c>
      <c r="F165" s="44">
        <v>96.56</v>
      </c>
      <c r="G165" s="44">
        <v>178.85</v>
      </c>
      <c r="H165" s="44">
        <v>316.56</v>
      </c>
      <c r="I165" s="44">
        <v>440.76</v>
      </c>
      <c r="J165" s="44">
        <v>454.17</v>
      </c>
      <c r="K165" s="38">
        <f t="shared" si="18"/>
        <v>-9.7073312083454377E-3</v>
      </c>
      <c r="L165" s="38">
        <f t="shared" si="19"/>
        <v>2.1675672318489658E-2</v>
      </c>
      <c r="M165" s="38">
        <f t="shared" si="20"/>
        <v>-3.8594227637005485E-3</v>
      </c>
      <c r="N165" s="38">
        <f t="shared" si="21"/>
        <v>-1.7599509452365769E-2</v>
      </c>
      <c r="O165" s="38">
        <f t="shared" si="22"/>
        <v>1.8403781803549846E-2</v>
      </c>
      <c r="P165" s="38">
        <f t="shared" si="23"/>
        <v>2.0864001247090203E-2</v>
      </c>
      <c r="Q165" s="38">
        <f t="shared" si="24"/>
        <v>1.6137386198348702E-2</v>
      </c>
    </row>
    <row r="166" spans="1:17" x14ac:dyDescent="0.25">
      <c r="A166" s="7">
        <f t="shared" si="17"/>
        <v>162</v>
      </c>
      <c r="B166" s="40">
        <v>45142</v>
      </c>
      <c r="C166" s="46">
        <v>17.050999999999998</v>
      </c>
      <c r="D166" s="44">
        <v>69.02</v>
      </c>
      <c r="E166" s="44">
        <v>161.01</v>
      </c>
      <c r="F166" s="44">
        <v>96.9</v>
      </c>
      <c r="G166" s="44">
        <v>181.99</v>
      </c>
      <c r="H166" s="44">
        <v>310.73</v>
      </c>
      <c r="I166" s="44">
        <v>431.6</v>
      </c>
      <c r="J166" s="44">
        <v>446.8</v>
      </c>
      <c r="K166" s="38">
        <f t="shared" si="18"/>
        <v>2.267002518891692E-2</v>
      </c>
      <c r="L166" s="38">
        <f t="shared" si="19"/>
        <v>2.960736667092978E-2</v>
      </c>
      <c r="M166" s="38">
        <f t="shared" si="20"/>
        <v>-2.2560890125934763E-2</v>
      </c>
      <c r="N166" s="38">
        <f t="shared" si="21"/>
        <v>-6.296775966065693E-2</v>
      </c>
      <c r="O166" s="38">
        <f t="shared" si="22"/>
        <v>-2.3432994002236196E-2</v>
      </c>
      <c r="P166" s="38">
        <f t="shared" si="23"/>
        <v>-1.433141540430205E-2</v>
      </c>
      <c r="Q166" s="38">
        <f t="shared" si="24"/>
        <v>-1.2053252605747522E-2</v>
      </c>
    </row>
    <row r="167" spans="1:17" x14ac:dyDescent="0.25">
      <c r="A167" s="7">
        <f t="shared" si="17"/>
        <v>163</v>
      </c>
      <c r="B167" s="40">
        <v>45141</v>
      </c>
      <c r="C167" s="46">
        <v>17.323</v>
      </c>
      <c r="D167" s="44">
        <v>67.489999999999995</v>
      </c>
      <c r="E167" s="44">
        <v>156.38</v>
      </c>
      <c r="F167" s="44">
        <v>97.58</v>
      </c>
      <c r="G167" s="44">
        <v>191.17</v>
      </c>
      <c r="H167" s="44">
        <v>313.19</v>
      </c>
      <c r="I167" s="44">
        <v>431</v>
      </c>
      <c r="J167" s="44">
        <v>445.15</v>
      </c>
      <c r="K167" s="38">
        <f t="shared" si="18"/>
        <v>-2.7661720213225771E-2</v>
      </c>
      <c r="L167" s="38">
        <f t="shared" si="19"/>
        <v>1.1251939989653348E-2</v>
      </c>
      <c r="M167" s="38">
        <f t="shared" si="20"/>
        <v>4.5411270954382355E-2</v>
      </c>
      <c r="N167" s="38">
        <f t="shared" si="21"/>
        <v>1.1063461842640399E-2</v>
      </c>
      <c r="O167" s="38">
        <f t="shared" si="22"/>
        <v>1.4891339203409348E-2</v>
      </c>
      <c r="P167" s="38">
        <f t="shared" si="23"/>
        <v>2.1602094572095387E-2</v>
      </c>
      <c r="Q167" s="38">
        <f t="shared" si="24"/>
        <v>2.4180550471103235E-2</v>
      </c>
    </row>
    <row r="168" spans="1:17" x14ac:dyDescent="0.25">
      <c r="A168" s="7">
        <f t="shared" si="17"/>
        <v>164</v>
      </c>
      <c r="B168" s="40">
        <v>45140</v>
      </c>
      <c r="C168" s="46">
        <v>17.007999999999999</v>
      </c>
      <c r="D168" s="44">
        <v>69.41</v>
      </c>
      <c r="E168" s="44">
        <v>154.63999999999999</v>
      </c>
      <c r="F168" s="44">
        <v>95.07</v>
      </c>
      <c r="G168" s="44">
        <v>192.58</v>
      </c>
      <c r="H168" s="44">
        <v>314.31</v>
      </c>
      <c r="I168" s="44">
        <v>429.7</v>
      </c>
      <c r="J168" s="44">
        <v>442.69</v>
      </c>
      <c r="K168" s="38">
        <f t="shared" si="18"/>
        <v>-1.7273113407900276E-2</v>
      </c>
      <c r="L168" s="38">
        <f t="shared" si="19"/>
        <v>-8.9720584465522446E-3</v>
      </c>
      <c r="M168" s="38">
        <f t="shared" si="20"/>
        <v>-4.2764311244311348E-2</v>
      </c>
      <c r="N168" s="38">
        <f t="shared" si="21"/>
        <v>-7.6798788154207598E-3</v>
      </c>
      <c r="O168" s="38">
        <f t="shared" si="22"/>
        <v>-1.8353232176119727E-2</v>
      </c>
      <c r="P168" s="38">
        <f t="shared" si="23"/>
        <v>-1.2615310308256356E-2</v>
      </c>
      <c r="Q168" s="38">
        <f t="shared" si="24"/>
        <v>-4.061957761834345E-2</v>
      </c>
    </row>
    <row r="169" spans="1:17" x14ac:dyDescent="0.25">
      <c r="A169" s="7">
        <f t="shared" si="17"/>
        <v>165</v>
      </c>
      <c r="B169" s="40">
        <v>45139</v>
      </c>
      <c r="C169" s="46">
        <v>16.875</v>
      </c>
      <c r="D169" s="44">
        <v>70.63</v>
      </c>
      <c r="E169" s="44">
        <v>156.04</v>
      </c>
      <c r="F169" s="44">
        <v>100.1</v>
      </c>
      <c r="G169" s="44">
        <v>195.6</v>
      </c>
      <c r="H169" s="44">
        <v>322.70999999999998</v>
      </c>
      <c r="I169" s="44">
        <v>438.62</v>
      </c>
      <c r="J169" s="44">
        <v>465.07</v>
      </c>
      <c r="K169" s="38">
        <f t="shared" si="18"/>
        <v>1.3197532635202958E-2</v>
      </c>
      <c r="L169" s="38">
        <f t="shared" si="19"/>
        <v>-4.081632653061229E-2</v>
      </c>
      <c r="M169" s="38">
        <f t="shared" si="20"/>
        <v>-1.1553984859600908E-2</v>
      </c>
      <c r="N169" s="38">
        <f t="shared" si="21"/>
        <v>4.4228382337421213E-3</v>
      </c>
      <c r="O169" s="38">
        <f t="shared" si="22"/>
        <v>2.180121221700726E-2</v>
      </c>
      <c r="P169" s="38">
        <f t="shared" si="23"/>
        <v>7.9833338175978596E-3</v>
      </c>
      <c r="Q169" s="38">
        <f t="shared" si="24"/>
        <v>3.995115859745324E-3</v>
      </c>
    </row>
    <row r="170" spans="1:17" x14ac:dyDescent="0.25">
      <c r="A170" s="7">
        <f t="shared" si="17"/>
        <v>166</v>
      </c>
      <c r="B170" s="40">
        <v>45138</v>
      </c>
      <c r="C170" s="46">
        <v>16.728000000000002</v>
      </c>
      <c r="D170" s="44">
        <v>69.709999999999994</v>
      </c>
      <c r="E170" s="44">
        <v>162.68</v>
      </c>
      <c r="F170" s="44">
        <v>102.16</v>
      </c>
      <c r="G170" s="44">
        <v>196.45</v>
      </c>
      <c r="H170" s="44">
        <v>318.60000000000002</v>
      </c>
      <c r="I170" s="44">
        <v>438.97</v>
      </c>
      <c r="J170" s="44">
        <v>467.29</v>
      </c>
      <c r="K170" s="38">
        <f t="shared" si="18"/>
        <v>-6.1305959509553309E-3</v>
      </c>
      <c r="L170" s="38">
        <f t="shared" si="19"/>
        <v>1.4720558882235668E-2</v>
      </c>
      <c r="M170" s="38">
        <f t="shared" si="20"/>
        <v>1.9363500149406354E-2</v>
      </c>
      <c r="N170" s="38">
        <f t="shared" si="21"/>
        <v>6.4752016814419999E-3</v>
      </c>
      <c r="O170" s="38">
        <f t="shared" si="22"/>
        <v>-1.790899401695456E-2</v>
      </c>
      <c r="P170" s="38">
        <f t="shared" si="23"/>
        <v>3.4379376064443301E-2</v>
      </c>
      <c r="Q170" s="38">
        <f t="shared" si="24"/>
        <v>2.8480668255155273E-3</v>
      </c>
    </row>
    <row r="171" spans="1:17" x14ac:dyDescent="0.25">
      <c r="A171" s="7">
        <f t="shared" si="17"/>
        <v>167</v>
      </c>
      <c r="B171" s="40">
        <v>45135</v>
      </c>
      <c r="C171" s="46">
        <v>16.672999999999998</v>
      </c>
      <c r="D171" s="44">
        <v>70.14</v>
      </c>
      <c r="E171" s="44">
        <v>160.32</v>
      </c>
      <c r="F171" s="44">
        <v>100.55</v>
      </c>
      <c r="G171" s="44">
        <v>195.83</v>
      </c>
      <c r="H171" s="44">
        <v>325.48</v>
      </c>
      <c r="I171" s="44">
        <v>425.78</v>
      </c>
      <c r="J171" s="44">
        <v>467.5</v>
      </c>
      <c r="K171" s="38">
        <f t="shared" si="18"/>
        <v>3.7206639954208143E-3</v>
      </c>
      <c r="L171" s="38">
        <f t="shared" si="19"/>
        <v>1.8939875429007103E-2</v>
      </c>
      <c r="M171" s="38">
        <f t="shared" si="20"/>
        <v>4.1856304669687372E-2</v>
      </c>
      <c r="N171" s="38">
        <f t="shared" si="21"/>
        <v>2.2667570620305E-3</v>
      </c>
      <c r="O171" s="38">
        <f t="shared" si="22"/>
        <v>3.2594368195062895E-2</v>
      </c>
      <c r="P171" s="38">
        <f t="shared" si="23"/>
        <v>1.9090275341555829E-2</v>
      </c>
      <c r="Q171" s="38">
        <f t="shared" si="24"/>
        <v>7.2217828742147105E-3</v>
      </c>
    </row>
    <row r="172" spans="1:17" x14ac:dyDescent="0.25">
      <c r="A172" s="7">
        <f t="shared" si="17"/>
        <v>168</v>
      </c>
      <c r="B172" s="40">
        <v>45134</v>
      </c>
      <c r="C172" s="46">
        <v>16.86</v>
      </c>
      <c r="D172" s="44">
        <v>69.88</v>
      </c>
      <c r="E172" s="44">
        <v>157.34</v>
      </c>
      <c r="F172" s="44">
        <v>95.44</v>
      </c>
      <c r="G172" s="44">
        <v>193.22</v>
      </c>
      <c r="H172" s="44">
        <v>311.70999999999998</v>
      </c>
      <c r="I172" s="44">
        <v>413.17</v>
      </c>
      <c r="J172" s="44">
        <v>459</v>
      </c>
      <c r="K172" s="38">
        <f t="shared" si="18"/>
        <v>3.7345590347599433E-3</v>
      </c>
      <c r="L172" s="38">
        <f t="shared" si="19"/>
        <v>-9.6305155158306066E-3</v>
      </c>
      <c r="M172" s="38">
        <f t="shared" si="20"/>
        <v>-1.5983050861139381E-2</v>
      </c>
      <c r="N172" s="38">
        <f t="shared" si="21"/>
        <v>-5.0466478509492152E-3</v>
      </c>
      <c r="O172" s="38">
        <f t="shared" si="22"/>
        <v>4.562224604820897E-2</v>
      </c>
      <c r="P172" s="38">
        <f t="shared" si="23"/>
        <v>-2.0966384433357521E-2</v>
      </c>
      <c r="Q172" s="38">
        <f t="shared" si="24"/>
        <v>1.1416268632654436E-2</v>
      </c>
    </row>
    <row r="173" spans="1:17" x14ac:dyDescent="0.25">
      <c r="A173" s="7">
        <f t="shared" si="17"/>
        <v>169</v>
      </c>
      <c r="B173" s="40">
        <v>45133</v>
      </c>
      <c r="C173" s="46">
        <v>16.834</v>
      </c>
      <c r="D173" s="44">
        <v>69.62</v>
      </c>
      <c r="E173" s="44">
        <v>158.87</v>
      </c>
      <c r="F173" s="44">
        <v>97.14</v>
      </c>
      <c r="G173" s="44">
        <v>194.5</v>
      </c>
      <c r="H173" s="44">
        <v>298.57</v>
      </c>
      <c r="I173" s="44">
        <v>422.67</v>
      </c>
      <c r="J173" s="44">
        <v>454.52</v>
      </c>
      <c r="K173" s="38">
        <f t="shared" si="18"/>
        <v>1.3981939994174297E-2</v>
      </c>
      <c r="L173" s="38">
        <f t="shared" si="19"/>
        <v>3.6333985649054101E-2</v>
      </c>
      <c r="M173" s="38">
        <f t="shared" si="20"/>
        <v>1.7543297655796097E-2</v>
      </c>
      <c r="N173" s="38">
        <f t="shared" si="21"/>
        <v>-5.6085828227814272E-4</v>
      </c>
      <c r="O173" s="38">
        <f t="shared" si="22"/>
        <v>8.7698088989625056E-3</v>
      </c>
      <c r="P173" s="38">
        <f t="shared" si="23"/>
        <v>-1.6783546165619501E-2</v>
      </c>
      <c r="Q173" s="38">
        <f t="shared" si="24"/>
        <v>-1.0026944630629364E-2</v>
      </c>
    </row>
    <row r="174" spans="1:17" x14ac:dyDescent="0.25">
      <c r="A174" s="7">
        <f t="shared" si="17"/>
        <v>170</v>
      </c>
      <c r="B174" s="40">
        <v>45132</v>
      </c>
      <c r="C174" s="46">
        <v>16.920000000000002</v>
      </c>
      <c r="D174" s="44">
        <v>68.66</v>
      </c>
      <c r="E174" s="44">
        <v>153.30000000000001</v>
      </c>
      <c r="F174" s="44">
        <v>94.98</v>
      </c>
      <c r="G174" s="44">
        <v>193.62</v>
      </c>
      <c r="H174" s="44">
        <v>294.47000000000003</v>
      </c>
      <c r="I174" s="44">
        <v>427.7</v>
      </c>
      <c r="J174" s="44">
        <v>456.79</v>
      </c>
      <c r="K174" s="38">
        <f t="shared" si="18"/>
        <v>6.1547479484174161E-3</v>
      </c>
      <c r="L174" s="38">
        <f t="shared" si="19"/>
        <v>-1.2751159196290551E-2</v>
      </c>
      <c r="M174" s="38">
        <f t="shared" si="20"/>
        <v>-8.358226269539637E-3</v>
      </c>
      <c r="N174" s="38">
        <f t="shared" si="21"/>
        <v>1.0485756719118111E-2</v>
      </c>
      <c r="O174" s="38">
        <f t="shared" si="22"/>
        <v>1.5811232249872242E-2</v>
      </c>
      <c r="P174" s="38">
        <f t="shared" si="23"/>
        <v>4.3719359038105754E-3</v>
      </c>
      <c r="Q174" s="38">
        <f t="shared" si="24"/>
        <v>3.0004830658808768E-2</v>
      </c>
    </row>
    <row r="175" spans="1:17" x14ac:dyDescent="0.25">
      <c r="A175" s="7">
        <f t="shared" si="17"/>
        <v>171</v>
      </c>
      <c r="B175" s="40">
        <v>45131</v>
      </c>
      <c r="C175" s="46">
        <v>16.82</v>
      </c>
      <c r="D175" s="44">
        <v>68.239999999999995</v>
      </c>
      <c r="E175" s="44">
        <v>155.28</v>
      </c>
      <c r="F175" s="44">
        <v>96.35</v>
      </c>
      <c r="G175" s="44">
        <v>192.75</v>
      </c>
      <c r="H175" s="44">
        <v>291.61</v>
      </c>
      <c r="I175" s="44">
        <v>428.37</v>
      </c>
      <c r="J175" s="44">
        <v>446.12</v>
      </c>
      <c r="K175" s="38">
        <f t="shared" si="18"/>
        <v>-5.2478134110787167E-3</v>
      </c>
      <c r="L175" s="38">
        <f t="shared" si="19"/>
        <v>1.8095987411486991E-2</v>
      </c>
      <c r="M175" s="38">
        <f t="shared" si="20"/>
        <v>3.5744787655724197E-2</v>
      </c>
      <c r="N175" s="38">
        <f t="shared" si="21"/>
        <v>-5.008155234656031E-3</v>
      </c>
      <c r="O175" s="38">
        <f t="shared" si="22"/>
        <v>-1.81123283550364E-2</v>
      </c>
      <c r="P175" s="38">
        <f t="shared" si="23"/>
        <v>-7.1730575260016138E-3</v>
      </c>
      <c r="Q175" s="38">
        <f t="shared" si="24"/>
        <v>-2.413944620642261E-3</v>
      </c>
    </row>
    <row r="176" spans="1:17" x14ac:dyDescent="0.25">
      <c r="A176" s="7">
        <f t="shared" si="17"/>
        <v>172</v>
      </c>
      <c r="B176" s="40">
        <v>45128</v>
      </c>
      <c r="C176" s="46">
        <v>16.975999999999999</v>
      </c>
      <c r="D176" s="44">
        <v>68.599999999999994</v>
      </c>
      <c r="E176" s="44">
        <v>152.52000000000001</v>
      </c>
      <c r="F176" s="44">
        <v>92.17</v>
      </c>
      <c r="G176" s="44">
        <v>191.94</v>
      </c>
      <c r="H176" s="44">
        <v>294.26</v>
      </c>
      <c r="I176" s="44">
        <v>427.5</v>
      </c>
      <c r="J176" s="44">
        <v>443.09</v>
      </c>
      <c r="K176" s="38">
        <f t="shared" si="18"/>
        <v>5.2754982415006424E-3</v>
      </c>
      <c r="L176" s="38">
        <f t="shared" si="19"/>
        <v>-1.5057283142388966E-3</v>
      </c>
      <c r="M176" s="38">
        <f t="shared" si="20"/>
        <v>9.0603379132603301E-3</v>
      </c>
      <c r="N176" s="38">
        <f t="shared" si="21"/>
        <v>-9.4838942102715151E-5</v>
      </c>
      <c r="O176" s="38">
        <f t="shared" si="22"/>
        <v>-2.1366227868131804E-2</v>
      </c>
      <c r="P176" s="38">
        <f t="shared" si="23"/>
        <v>-1.6712444277099947E-2</v>
      </c>
      <c r="Q176" s="38">
        <f t="shared" si="24"/>
        <v>-2.066166378685319E-2</v>
      </c>
    </row>
    <row r="177" spans="1:17" x14ac:dyDescent="0.25">
      <c r="A177" s="7">
        <f t="shared" si="17"/>
        <v>173</v>
      </c>
      <c r="B177" s="40">
        <v>45127</v>
      </c>
      <c r="C177" s="46">
        <v>16.873000000000001</v>
      </c>
      <c r="D177" s="44">
        <v>68.239999999999995</v>
      </c>
      <c r="E177" s="44">
        <v>152.75</v>
      </c>
      <c r="F177" s="44">
        <v>91.9</v>
      </c>
      <c r="G177" s="44">
        <v>193.13</v>
      </c>
      <c r="H177" s="44">
        <v>302.52</v>
      </c>
      <c r="I177" s="44">
        <v>437.42</v>
      </c>
      <c r="J177" s="44">
        <v>455.2</v>
      </c>
      <c r="K177" s="38">
        <f t="shared" si="18"/>
        <v>-2.9222676797194813E-3</v>
      </c>
      <c r="L177" s="38">
        <f t="shared" si="19"/>
        <v>-4.3021967277230289E-3</v>
      </c>
      <c r="M177" s="38">
        <f t="shared" si="20"/>
        <v>7.8763867288147438E-3</v>
      </c>
      <c r="N177" s="38">
        <f t="shared" si="21"/>
        <v>-2.3782177308595553E-4</v>
      </c>
      <c r="O177" s="38">
        <f t="shared" si="22"/>
        <v>-3.3153570469003579E-2</v>
      </c>
      <c r="P177" s="38">
        <f t="shared" si="23"/>
        <v>-7.498741079774518E-2</v>
      </c>
      <c r="Q177" s="38">
        <f t="shared" si="24"/>
        <v>-2.3442756151481725E-2</v>
      </c>
    </row>
    <row r="178" spans="1:17" x14ac:dyDescent="0.25">
      <c r="A178" s="7">
        <f t="shared" si="17"/>
        <v>174</v>
      </c>
      <c r="B178" s="40">
        <v>45126</v>
      </c>
      <c r="C178" s="46">
        <v>16.706600000000002</v>
      </c>
      <c r="D178" s="44">
        <v>68.44</v>
      </c>
      <c r="E178" s="44">
        <v>153.41</v>
      </c>
      <c r="F178" s="44">
        <v>92.09</v>
      </c>
      <c r="G178" s="44">
        <v>195.1</v>
      </c>
      <c r="H178" s="44">
        <v>316.01</v>
      </c>
      <c r="I178" s="44">
        <v>477.59</v>
      </c>
      <c r="J178" s="44">
        <v>470.77</v>
      </c>
      <c r="K178" s="38">
        <f t="shared" si="18"/>
        <v>-2.3323615160348865E-3</v>
      </c>
      <c r="L178" s="38">
        <f t="shared" si="19"/>
        <v>7.2221127962708298E-3</v>
      </c>
      <c r="M178" s="38">
        <f t="shared" si="20"/>
        <v>7.7440799953889528E-3</v>
      </c>
      <c r="N178" s="38">
        <f t="shared" si="21"/>
        <v>5.0623670961589262E-3</v>
      </c>
      <c r="O178" s="38">
        <f t="shared" si="22"/>
        <v>1.0669733065554743E-2</v>
      </c>
      <c r="P178" s="38">
        <f t="shared" si="23"/>
        <v>3.8692131202324731E-3</v>
      </c>
      <c r="Q178" s="38">
        <f t="shared" si="24"/>
        <v>-1.0757759302451375E-2</v>
      </c>
    </row>
    <row r="179" spans="1:17" x14ac:dyDescent="0.25">
      <c r="A179" s="7">
        <f t="shared" si="17"/>
        <v>175</v>
      </c>
      <c r="B179" s="40">
        <v>45125</v>
      </c>
      <c r="C179" s="46">
        <v>16.739999999999998</v>
      </c>
      <c r="D179" s="44">
        <v>68.599999999999994</v>
      </c>
      <c r="E179" s="44">
        <v>152.31</v>
      </c>
      <c r="F179" s="44">
        <v>91.2</v>
      </c>
      <c r="G179" s="44">
        <v>193.73</v>
      </c>
      <c r="H179" s="44">
        <v>312.05</v>
      </c>
      <c r="I179" s="44">
        <v>474.8</v>
      </c>
      <c r="J179" s="44">
        <v>474.94</v>
      </c>
      <c r="K179" s="38">
        <f t="shared" si="18"/>
        <v>1.0458093975548532E-2</v>
      </c>
      <c r="L179" s="38">
        <f t="shared" si="19"/>
        <v>7.8745367919534903E-3</v>
      </c>
      <c r="M179" s="38">
        <f t="shared" si="20"/>
        <v>-2.2491265291821882E-2</v>
      </c>
      <c r="N179" s="38">
        <f t="shared" si="21"/>
        <v>-1.4570622320364546E-4</v>
      </c>
      <c r="O179" s="38">
        <f t="shared" si="22"/>
        <v>5.805374896140636E-3</v>
      </c>
      <c r="P179" s="38">
        <f t="shared" si="23"/>
        <v>5.6255843981184439E-2</v>
      </c>
      <c r="Q179" s="38">
        <f t="shared" si="24"/>
        <v>2.3456468969343947E-2</v>
      </c>
    </row>
    <row r="180" spans="1:17" x14ac:dyDescent="0.25">
      <c r="A180" s="7">
        <f t="shared" si="17"/>
        <v>176</v>
      </c>
      <c r="B180" s="40">
        <v>45124</v>
      </c>
      <c r="C180" s="46">
        <v>16.72</v>
      </c>
      <c r="D180" s="44">
        <v>67.89</v>
      </c>
      <c r="E180" s="44">
        <v>151.12</v>
      </c>
      <c r="F180" s="44">
        <v>93.41</v>
      </c>
      <c r="G180" s="44">
        <v>193.99</v>
      </c>
      <c r="H180" s="44">
        <v>310.62</v>
      </c>
      <c r="I180" s="44">
        <v>450.05</v>
      </c>
      <c r="J180" s="44">
        <v>464.61</v>
      </c>
      <c r="K180" s="38">
        <f t="shared" si="18"/>
        <v>4.4385264092321464E-3</v>
      </c>
      <c r="L180" s="38">
        <f t="shared" si="19"/>
        <v>2.8535403809144544E-3</v>
      </c>
      <c r="M180" s="38">
        <f t="shared" si="20"/>
        <v>-1.3105986709501916E-2</v>
      </c>
      <c r="N180" s="38">
        <f t="shared" si="21"/>
        <v>1.6333007021797741E-2</v>
      </c>
      <c r="O180" s="38">
        <f t="shared" si="22"/>
        <v>4.7043745037187445E-3</v>
      </c>
      <c r="P180" s="38">
        <f t="shared" si="23"/>
        <v>1.7446407353997051E-2</v>
      </c>
      <c r="Q180" s="38">
        <f t="shared" si="24"/>
        <v>2.0840181617656661E-2</v>
      </c>
    </row>
    <row r="181" spans="1:17" x14ac:dyDescent="0.25">
      <c r="A181" s="7">
        <f t="shared" si="17"/>
        <v>177</v>
      </c>
      <c r="B181" s="40">
        <v>45121</v>
      </c>
      <c r="C181" s="46">
        <v>16.736000000000001</v>
      </c>
      <c r="D181" s="44">
        <v>67.59</v>
      </c>
      <c r="E181" s="44">
        <v>150.69</v>
      </c>
      <c r="F181" s="44">
        <v>94.56</v>
      </c>
      <c r="G181" s="44">
        <v>190.69</v>
      </c>
      <c r="H181" s="44">
        <v>308.87</v>
      </c>
      <c r="I181" s="44">
        <v>441.91</v>
      </c>
      <c r="J181" s="44">
        <v>454.69</v>
      </c>
      <c r="K181" s="38">
        <f t="shared" si="18"/>
        <v>-1.0540184453227908E-2</v>
      </c>
      <c r="L181" s="38">
        <f t="shared" si="19"/>
        <v>-4.4265327695561796E-3</v>
      </c>
      <c r="M181" s="38">
        <f t="shared" si="20"/>
        <v>-2.7096518905753819E-2</v>
      </c>
      <c r="N181" s="38">
        <f t="shared" si="21"/>
        <v>-5.2220877518940334E-3</v>
      </c>
      <c r="O181" s="38">
        <f t="shared" si="22"/>
        <v>-2.0403432796216259E-2</v>
      </c>
      <c r="P181" s="38">
        <f t="shared" si="23"/>
        <v>-2.469801380249359E-2</v>
      </c>
      <c r="Q181" s="38">
        <f t="shared" si="24"/>
        <v>-1.6987254944677233E-2</v>
      </c>
    </row>
    <row r="182" spans="1:17" x14ac:dyDescent="0.25">
      <c r="A182" s="7">
        <f t="shared" si="17"/>
        <v>178</v>
      </c>
      <c r="B182" s="40">
        <v>45120</v>
      </c>
      <c r="C182" s="46">
        <v>16.8371</v>
      </c>
      <c r="D182" s="44">
        <v>68.31</v>
      </c>
      <c r="E182" s="44">
        <v>151.36000000000001</v>
      </c>
      <c r="F182" s="44">
        <v>96.61</v>
      </c>
      <c r="G182" s="44">
        <v>190.54</v>
      </c>
      <c r="H182" s="44">
        <v>313.41000000000003</v>
      </c>
      <c r="I182" s="44">
        <v>450.38</v>
      </c>
      <c r="J182" s="44">
        <v>459.77</v>
      </c>
      <c r="K182" s="38">
        <f t="shared" si="18"/>
        <v>-4.0822277299897847E-3</v>
      </c>
      <c r="L182" s="38">
        <f t="shared" si="19"/>
        <v>2.5960821527824862E-2</v>
      </c>
      <c r="M182" s="38">
        <f t="shared" si="20"/>
        <v>2.4911052009456203E-2</v>
      </c>
      <c r="N182" s="38">
        <f t="shared" si="21"/>
        <v>1.2684946104346562E-3</v>
      </c>
      <c r="O182" s="38">
        <f t="shared" si="22"/>
        <v>1.0342718906920068E-2</v>
      </c>
      <c r="P182" s="38">
        <f t="shared" si="23"/>
        <v>1.1437776026223201E-2</v>
      </c>
      <c r="Q182" s="38">
        <f t="shared" si="24"/>
        <v>4.4355293861580547E-2</v>
      </c>
    </row>
    <row r="183" spans="1:17" x14ac:dyDescent="0.25">
      <c r="A183" s="7">
        <f t="shared" si="17"/>
        <v>179</v>
      </c>
      <c r="B183" s="40">
        <v>45119</v>
      </c>
      <c r="C183" s="46">
        <v>16.884</v>
      </c>
      <c r="D183" s="44">
        <v>68.59</v>
      </c>
      <c r="E183" s="44">
        <v>147.53</v>
      </c>
      <c r="F183" s="44">
        <v>94</v>
      </c>
      <c r="G183" s="44">
        <v>189.77</v>
      </c>
      <c r="H183" s="44">
        <v>309.33999999999997</v>
      </c>
      <c r="I183" s="44">
        <v>444.05</v>
      </c>
      <c r="J183" s="44">
        <v>439.02</v>
      </c>
      <c r="K183" s="38">
        <f t="shared" si="18"/>
        <v>-1.4794599253088236E-2</v>
      </c>
      <c r="L183" s="38">
        <f t="shared" si="19"/>
        <v>8.1405603419049122E-4</v>
      </c>
      <c r="M183" s="38">
        <f t="shared" si="20"/>
        <v>1.4826413402186267E-2</v>
      </c>
      <c r="N183" s="38">
        <f t="shared" si="21"/>
        <v>-1.2842986779926235E-4</v>
      </c>
      <c r="O183" s="38">
        <f t="shared" si="22"/>
        <v>2.767706800525338E-2</v>
      </c>
      <c r="P183" s="38">
        <f t="shared" si="23"/>
        <v>-3.8848804532842784E-4</v>
      </c>
      <c r="Q183" s="38">
        <f t="shared" si="24"/>
        <v>2.5950757406810965E-2</v>
      </c>
    </row>
    <row r="184" spans="1:17" x14ac:dyDescent="0.25">
      <c r="A184" s="7">
        <f t="shared" si="17"/>
        <v>180</v>
      </c>
      <c r="B184" s="40">
        <v>45118</v>
      </c>
      <c r="C184" s="46">
        <v>17.0379</v>
      </c>
      <c r="D184" s="44">
        <v>69.62</v>
      </c>
      <c r="E184" s="44">
        <v>147.41</v>
      </c>
      <c r="F184" s="44">
        <v>91.79</v>
      </c>
      <c r="G184" s="44">
        <v>188.08</v>
      </c>
      <c r="H184" s="44">
        <v>298.29000000000002</v>
      </c>
      <c r="I184" s="44">
        <v>440.21</v>
      </c>
      <c r="J184" s="44">
        <v>424.05</v>
      </c>
      <c r="K184" s="38">
        <f t="shared" si="18"/>
        <v>7.5253256150507042E-3</v>
      </c>
      <c r="L184" s="38">
        <f t="shared" si="19"/>
        <v>1.4870912220309895E-2</v>
      </c>
      <c r="M184" s="38">
        <f t="shared" si="20"/>
        <v>1.3457242183223084E-2</v>
      </c>
      <c r="N184" s="38">
        <f t="shared" si="21"/>
        <v>-2.9329244114280062E-3</v>
      </c>
      <c r="O184" s="38">
        <f t="shared" si="22"/>
        <v>1.4121859600308539E-2</v>
      </c>
      <c r="P184" s="38">
        <f t="shared" si="23"/>
        <v>-3.5187141617675222E-3</v>
      </c>
      <c r="Q184" s="38">
        <f t="shared" si="24"/>
        <v>5.2103848195861335E-3</v>
      </c>
    </row>
    <row r="185" spans="1:17" x14ac:dyDescent="0.25">
      <c r="A185" s="7">
        <f t="shared" si="17"/>
        <v>181</v>
      </c>
      <c r="B185" s="40">
        <v>45117</v>
      </c>
      <c r="C185" s="46">
        <v>17.04</v>
      </c>
      <c r="D185" s="44">
        <v>69.099999999999994</v>
      </c>
      <c r="E185" s="44">
        <v>145.25</v>
      </c>
      <c r="F185" s="44">
        <v>90.56</v>
      </c>
      <c r="G185" s="44">
        <v>188.61</v>
      </c>
      <c r="H185" s="44">
        <v>294.10000000000002</v>
      </c>
      <c r="I185" s="44">
        <v>441.71</v>
      </c>
      <c r="J185" s="44">
        <v>421.8</v>
      </c>
      <c r="K185" s="38">
        <f t="shared" si="18"/>
        <v>4.5064689635119226E-3</v>
      </c>
      <c r="L185" s="38">
        <f t="shared" si="19"/>
        <v>9.6478533526278554E-4</v>
      </c>
      <c r="M185" s="38">
        <f t="shared" si="20"/>
        <v>-5.492423363602672E-3</v>
      </c>
      <c r="N185" s="38">
        <f t="shared" si="21"/>
        <v>-1.6397307821807039E-2</v>
      </c>
      <c r="O185" s="38">
        <f t="shared" si="22"/>
        <v>6.6168070504972754E-3</v>
      </c>
      <c r="P185" s="38">
        <f t="shared" si="23"/>
        <v>2.5917237472481425E-3</v>
      </c>
      <c r="Q185" s="38">
        <f t="shared" si="24"/>
        <v>-1.315913043804906E-2</v>
      </c>
    </row>
    <row r="186" spans="1:17" x14ac:dyDescent="0.25">
      <c r="A186" s="7">
        <f t="shared" si="17"/>
        <v>182</v>
      </c>
      <c r="B186" s="40">
        <v>45114</v>
      </c>
      <c r="C186" s="46">
        <v>17.135999999999999</v>
      </c>
      <c r="D186" s="44">
        <v>68.790000000000006</v>
      </c>
      <c r="E186" s="44">
        <v>145.11000000000001</v>
      </c>
      <c r="F186" s="44">
        <v>90.55</v>
      </c>
      <c r="G186" s="44">
        <v>190.68</v>
      </c>
      <c r="H186" s="44">
        <v>290.52999999999997</v>
      </c>
      <c r="I186" s="44">
        <v>438.1</v>
      </c>
      <c r="J186" s="44">
        <v>425.03</v>
      </c>
      <c r="K186" s="38">
        <f t="shared" si="18"/>
        <v>1.1171541966779497E-2</v>
      </c>
      <c r="L186" s="38">
        <f t="shared" si="19"/>
        <v>-1.1916110581506212E-2</v>
      </c>
      <c r="M186" s="38">
        <f t="shared" si="20"/>
        <v>7.4328222562044077E-2</v>
      </c>
      <c r="N186" s="38">
        <f t="shared" si="21"/>
        <v>-1.1142532118958992E-2</v>
      </c>
      <c r="O186" s="38">
        <f t="shared" si="22"/>
        <v>-1.0256163832766507E-2</v>
      </c>
      <c r="P186" s="38">
        <f t="shared" si="23"/>
        <v>-6.959761783410956E-3</v>
      </c>
      <c r="Q186" s="38">
        <f t="shared" si="24"/>
        <v>4.1679195762662768E-3</v>
      </c>
    </row>
    <row r="187" spans="1:17" x14ac:dyDescent="0.25">
      <c r="A187" s="7">
        <f t="shared" si="17"/>
        <v>183</v>
      </c>
      <c r="B187" s="40">
        <v>45113</v>
      </c>
      <c r="C187" s="46">
        <v>17.227</v>
      </c>
      <c r="D187" s="44">
        <v>68.03</v>
      </c>
      <c r="E187" s="44">
        <v>146.86000000000001</v>
      </c>
      <c r="F187" s="44">
        <v>83.84</v>
      </c>
      <c r="G187" s="44">
        <v>191.81</v>
      </c>
      <c r="H187" s="44">
        <v>291.99</v>
      </c>
      <c r="I187" s="44">
        <v>438.84</v>
      </c>
      <c r="J187" s="44">
        <v>421.03</v>
      </c>
      <c r="K187" s="38">
        <f t="shared" si="18"/>
        <v>-5.8453894490720915E-3</v>
      </c>
      <c r="L187" s="38">
        <f t="shared" si="19"/>
        <v>-2.7932221339687535E-2</v>
      </c>
      <c r="M187" s="38">
        <f t="shared" si="20"/>
        <v>7.6692617760127924E-3</v>
      </c>
      <c r="N187" s="38">
        <f t="shared" si="21"/>
        <v>1.5739846488649123E-2</v>
      </c>
      <c r="O187" s="38">
        <f t="shared" si="22"/>
        <v>5.006211957261586E-3</v>
      </c>
      <c r="P187" s="38">
        <f t="shared" si="23"/>
        <v>-2.8441305338452461E-3</v>
      </c>
      <c r="Q187" s="38">
        <f t="shared" si="24"/>
        <v>8.0741691157388829E-3</v>
      </c>
    </row>
    <row r="188" spans="1:17" x14ac:dyDescent="0.25">
      <c r="A188" s="7">
        <f t="shared" si="17"/>
        <v>184</v>
      </c>
      <c r="B188" s="40">
        <v>45112</v>
      </c>
      <c r="C188" s="46">
        <v>17.002600000000001</v>
      </c>
      <c r="D188" s="44">
        <v>68.430000000000007</v>
      </c>
      <c r="E188" s="44">
        <v>151.08000000000001</v>
      </c>
      <c r="F188" s="44">
        <v>84.3</v>
      </c>
      <c r="G188" s="44">
        <v>191.33</v>
      </c>
      <c r="H188" s="44">
        <v>294.37</v>
      </c>
      <c r="I188" s="44">
        <v>445.9</v>
      </c>
      <c r="J188" s="44">
        <v>423.17</v>
      </c>
      <c r="K188" s="38">
        <f t="shared" si="18"/>
        <v>-5.6669572798603296E-3</v>
      </c>
      <c r="L188" s="38">
        <f t="shared" si="19"/>
        <v>3.5929786066922764E-2</v>
      </c>
      <c r="M188" s="38">
        <f t="shared" si="20"/>
        <v>-6.8484626846809782E-4</v>
      </c>
      <c r="N188" s="38">
        <f t="shared" si="21"/>
        <v>-9.2626496796623936E-3</v>
      </c>
      <c r="O188" s="38">
        <f t="shared" si="22"/>
        <v>2.5682844253488435E-2</v>
      </c>
      <c r="P188" s="38">
        <f t="shared" si="23"/>
        <v>6.6575037287701644E-3</v>
      </c>
      <c r="Q188" s="38">
        <f t="shared" si="24"/>
        <v>-5.6670644571334972E-3</v>
      </c>
    </row>
    <row r="189" spans="1:17" x14ac:dyDescent="0.25">
      <c r="A189" s="7">
        <f t="shared" si="17"/>
        <v>185</v>
      </c>
      <c r="B189" s="40">
        <v>45111</v>
      </c>
      <c r="C189" s="46">
        <v>17.0608</v>
      </c>
      <c r="D189" s="44">
        <v>68.819999999999993</v>
      </c>
      <c r="E189" s="44">
        <v>145.84</v>
      </c>
      <c r="F189" s="44">
        <v>84.07</v>
      </c>
      <c r="G189" s="44">
        <v>192.46</v>
      </c>
      <c r="H189" s="44">
        <v>286.02</v>
      </c>
      <c r="I189" s="44">
        <v>441.44</v>
      </c>
      <c r="J189" s="44">
        <v>424.13</v>
      </c>
      <c r="K189" s="38">
        <f t="shared" si="18"/>
        <v>-1.885424220449794E-3</v>
      </c>
      <c r="L189" s="38">
        <f t="shared" si="19"/>
        <v>-1.7383102007815565E-2</v>
      </c>
      <c r="M189" s="38">
        <f t="shared" si="20"/>
        <v>1.1031569064663405E-3</v>
      </c>
      <c r="N189" s="38">
        <f t="shared" si="21"/>
        <v>1.1031569064663405E-3</v>
      </c>
      <c r="O189" s="38">
        <f t="shared" si="22"/>
        <v>1.1031569064661184E-3</v>
      </c>
      <c r="P189" s="38">
        <f t="shared" si="23"/>
        <v>1.1031569064661184E-3</v>
      </c>
      <c r="Q189" s="38">
        <f t="shared" si="24"/>
        <v>1.1031569064663405E-3</v>
      </c>
    </row>
    <row r="190" spans="1:17" x14ac:dyDescent="0.25">
      <c r="A190" s="7">
        <f t="shared" si="17"/>
        <v>186</v>
      </c>
      <c r="B190" s="40">
        <v>45110</v>
      </c>
      <c r="C190" s="46">
        <v>17.042000000000002</v>
      </c>
      <c r="D190" s="44">
        <v>68.95</v>
      </c>
      <c r="E190" s="44">
        <v>148.41999999999999</v>
      </c>
      <c r="F190" s="44">
        <v>84.07</v>
      </c>
      <c r="G190" s="44">
        <v>192.46</v>
      </c>
      <c r="H190" s="44">
        <v>286.02</v>
      </c>
      <c r="I190" s="44">
        <v>441.44</v>
      </c>
      <c r="J190" s="44">
        <v>424.13</v>
      </c>
      <c r="K190" s="38">
        <f t="shared" si="18"/>
        <v>1.8163024217365598E-2</v>
      </c>
      <c r="L190" s="38">
        <f t="shared" si="19"/>
        <v>1.200054547933993E-2</v>
      </c>
      <c r="M190" s="38">
        <f t="shared" si="20"/>
        <v>4.4241936081186317E-3</v>
      </c>
      <c r="N190" s="38">
        <f t="shared" si="21"/>
        <v>-1.193017269187624E-2</v>
      </c>
      <c r="O190" s="38">
        <f t="shared" si="22"/>
        <v>-7.5091928609531955E-3</v>
      </c>
      <c r="P190" s="38">
        <f t="shared" si="23"/>
        <v>-2.0303096180329661E-3</v>
      </c>
      <c r="Q190" s="38">
        <f t="shared" si="24"/>
        <v>-1.5649617251624059E-3</v>
      </c>
    </row>
    <row r="191" spans="1:17" x14ac:dyDescent="0.25">
      <c r="A191" s="7">
        <f t="shared" si="17"/>
        <v>187</v>
      </c>
      <c r="B191" s="40">
        <v>45107</v>
      </c>
      <c r="C191" s="46">
        <v>17.113499999999998</v>
      </c>
      <c r="D191" s="44">
        <v>67.72</v>
      </c>
      <c r="E191" s="44">
        <v>146.66</v>
      </c>
      <c r="F191" s="44">
        <v>83.35</v>
      </c>
      <c r="G191" s="44">
        <v>193.97</v>
      </c>
      <c r="H191" s="44">
        <v>286.98</v>
      </c>
      <c r="I191" s="44">
        <v>440.49</v>
      </c>
      <c r="J191" s="44">
        <v>423.02</v>
      </c>
      <c r="K191" s="38">
        <f t="shared" si="18"/>
        <v>-5.1417658292932655E-3</v>
      </c>
      <c r="L191" s="38">
        <f t="shared" si="19"/>
        <v>-1.8274315549902886E-2</v>
      </c>
      <c r="M191" s="38">
        <f t="shared" si="20"/>
        <v>-2.9530802652212307E-3</v>
      </c>
      <c r="N191" s="38">
        <f t="shared" si="21"/>
        <v>2.252888584480206E-2</v>
      </c>
      <c r="O191" s="38">
        <f t="shared" si="22"/>
        <v>1.8787005894218112E-2</v>
      </c>
      <c r="P191" s="38">
        <f t="shared" si="23"/>
        <v>2.8028771202431191E-2</v>
      </c>
      <c r="Q191" s="38">
        <f t="shared" si="24"/>
        <v>3.5673988211936125E-2</v>
      </c>
    </row>
    <row r="192" spans="1:17" x14ac:dyDescent="0.25">
      <c r="A192" s="7">
        <f t="shared" si="17"/>
        <v>188</v>
      </c>
      <c r="B192" s="40">
        <v>45106</v>
      </c>
      <c r="C192" s="46">
        <v>17.123100000000001</v>
      </c>
      <c r="D192" s="44">
        <v>68.069999999999993</v>
      </c>
      <c r="E192" s="44">
        <v>149.38999999999999</v>
      </c>
      <c r="F192" s="44">
        <v>83.55</v>
      </c>
      <c r="G192" s="44">
        <v>189.59</v>
      </c>
      <c r="H192" s="44">
        <v>281.52999999999997</v>
      </c>
      <c r="I192" s="44">
        <v>428.24</v>
      </c>
      <c r="J192" s="44">
        <v>408.22</v>
      </c>
      <c r="K192" s="38">
        <f t="shared" si="18"/>
        <v>-6.277372262773806E-3</v>
      </c>
      <c r="L192" s="38">
        <f t="shared" si="19"/>
        <v>1.8128535405165902E-2</v>
      </c>
      <c r="M192" s="38">
        <f t="shared" si="20"/>
        <v>-9.2221219649167852E-3</v>
      </c>
      <c r="N192" s="38">
        <f t="shared" si="21"/>
        <v>4.9128745649857919E-3</v>
      </c>
      <c r="O192" s="38">
        <f t="shared" si="22"/>
        <v>-1.0109849066109344E-2</v>
      </c>
      <c r="P192" s="38">
        <f t="shared" si="23"/>
        <v>-6.2317380039544901E-4</v>
      </c>
      <c r="Q192" s="38">
        <f t="shared" si="24"/>
        <v>-4.0862457183672429E-3</v>
      </c>
    </row>
    <row r="193" spans="1:17" x14ac:dyDescent="0.25">
      <c r="A193" s="7">
        <f t="shared" si="17"/>
        <v>189</v>
      </c>
      <c r="B193" s="40">
        <v>45105</v>
      </c>
      <c r="C193" s="46">
        <v>17.07</v>
      </c>
      <c r="D193" s="44">
        <v>68.5</v>
      </c>
      <c r="E193" s="44">
        <v>146.72999999999999</v>
      </c>
      <c r="F193" s="44">
        <v>84.59</v>
      </c>
      <c r="G193" s="44">
        <v>189.25</v>
      </c>
      <c r="H193" s="44">
        <v>285.29000000000002</v>
      </c>
      <c r="I193" s="44">
        <v>429.84</v>
      </c>
      <c r="J193" s="44">
        <v>411.17</v>
      </c>
      <c r="K193" s="38">
        <f t="shared" si="18"/>
        <v>-1.7921146953404965E-2</v>
      </c>
      <c r="L193" s="38">
        <f t="shared" si="19"/>
        <v>-3.2606480538007743E-3</v>
      </c>
      <c r="M193" s="38">
        <f t="shared" si="20"/>
        <v>-2.9703211661872064E-2</v>
      </c>
      <c r="N193" s="38">
        <f t="shared" si="21"/>
        <v>5.7562483658548658E-3</v>
      </c>
      <c r="O193" s="38">
        <f t="shared" si="22"/>
        <v>-6.6957795272376552E-3</v>
      </c>
      <c r="P193" s="38">
        <f t="shared" si="23"/>
        <v>3.000835051228945E-2</v>
      </c>
      <c r="Q193" s="38">
        <f t="shared" si="24"/>
        <v>-1.868257234728099E-2</v>
      </c>
    </row>
    <row r="194" spans="1:17" x14ac:dyDescent="0.25">
      <c r="A194" s="7">
        <f t="shared" si="17"/>
        <v>190</v>
      </c>
      <c r="B194" s="40">
        <v>45104</v>
      </c>
      <c r="C194" s="46">
        <v>17.079699999999999</v>
      </c>
      <c r="D194" s="44">
        <v>69.75</v>
      </c>
      <c r="E194" s="44">
        <v>147.21</v>
      </c>
      <c r="F194" s="44">
        <v>87.13</v>
      </c>
      <c r="G194" s="44">
        <v>188.06</v>
      </c>
      <c r="H194" s="44">
        <v>287.05</v>
      </c>
      <c r="I194" s="44">
        <v>417.08</v>
      </c>
      <c r="J194" s="44">
        <v>418.76</v>
      </c>
      <c r="K194" s="38">
        <f t="shared" si="18"/>
        <v>1.8843120070114017E-2</v>
      </c>
      <c r="L194" s="38">
        <f t="shared" si="19"/>
        <v>2.649745484973165E-2</v>
      </c>
      <c r="M194" s="38">
        <f t="shared" si="20"/>
        <v>1.6250642918476998E-2</v>
      </c>
      <c r="N194" s="38">
        <f t="shared" si="21"/>
        <v>1.1901299266221299E-2</v>
      </c>
      <c r="O194" s="38">
        <f t="shared" si="22"/>
        <v>2.7604410649145539E-2</v>
      </c>
      <c r="P194" s="38">
        <f t="shared" si="23"/>
        <v>-3.7870199015288541E-4</v>
      </c>
      <c r="Q194" s="38">
        <f t="shared" si="24"/>
        <v>2.7410061746979686E-2</v>
      </c>
    </row>
    <row r="195" spans="1:17" x14ac:dyDescent="0.25">
      <c r="A195" s="7">
        <f t="shared" si="17"/>
        <v>191</v>
      </c>
      <c r="B195" s="40">
        <v>45103</v>
      </c>
      <c r="C195" s="46">
        <v>17.132999999999999</v>
      </c>
      <c r="D195" s="44">
        <v>68.459999999999994</v>
      </c>
      <c r="E195" s="44">
        <v>143.41</v>
      </c>
      <c r="F195" s="44">
        <v>85.47</v>
      </c>
      <c r="G195" s="44">
        <v>185.27</v>
      </c>
      <c r="H195" s="44">
        <v>278.47000000000003</v>
      </c>
      <c r="I195" s="44">
        <v>415.94</v>
      </c>
      <c r="J195" s="44">
        <v>406.32</v>
      </c>
      <c r="K195" s="38">
        <f t="shared" si="18"/>
        <v>1.107665042091277E-2</v>
      </c>
      <c r="L195" s="38">
        <f t="shared" si="19"/>
        <v>5.5815251517477016E-4</v>
      </c>
      <c r="M195" s="38">
        <f t="shared" si="20"/>
        <v>5.0687781026248491E-3</v>
      </c>
      <c r="N195" s="38">
        <f t="shared" si="21"/>
        <v>-8.9413123502444236E-3</v>
      </c>
      <c r="O195" s="38">
        <f t="shared" si="22"/>
        <v>-3.6884066886982203E-2</v>
      </c>
      <c r="P195" s="38">
        <f t="shared" si="23"/>
        <v>-2.0427894875977737E-2</v>
      </c>
      <c r="Q195" s="38">
        <f t="shared" si="24"/>
        <v>-3.8708282800476113E-2</v>
      </c>
    </row>
    <row r="196" spans="1:17" x14ac:dyDescent="0.25">
      <c r="A196" s="7">
        <f t="shared" si="17"/>
        <v>192</v>
      </c>
      <c r="B196" s="40">
        <v>45100</v>
      </c>
      <c r="C196" s="46">
        <v>17.157</v>
      </c>
      <c r="D196" s="44">
        <v>67.709999999999994</v>
      </c>
      <c r="E196" s="44">
        <v>143.33000000000001</v>
      </c>
      <c r="F196" s="44">
        <v>84.92</v>
      </c>
      <c r="G196" s="44">
        <v>186.68</v>
      </c>
      <c r="H196" s="44">
        <v>288.73</v>
      </c>
      <c r="I196" s="44">
        <v>424.02</v>
      </c>
      <c r="J196" s="44">
        <v>422.09</v>
      </c>
      <c r="K196" s="38">
        <f t="shared" si="18"/>
        <v>-2.210433244916099E-3</v>
      </c>
      <c r="L196" s="38">
        <f t="shared" si="19"/>
        <v>-1.4304380716594345E-2</v>
      </c>
      <c r="M196" s="38">
        <f t="shared" si="20"/>
        <v>-2.3127842231290607E-2</v>
      </c>
      <c r="N196" s="38">
        <f t="shared" si="21"/>
        <v>-2.176497069182215E-3</v>
      </c>
      <c r="O196" s="38">
        <f t="shared" si="22"/>
        <v>1.3042098949906933E-2</v>
      </c>
      <c r="P196" s="38">
        <f t="shared" si="23"/>
        <v>3.1773794265343991E-3</v>
      </c>
      <c r="Q196" s="38">
        <f t="shared" si="24"/>
        <v>-1.942294302166514E-2</v>
      </c>
    </row>
    <row r="197" spans="1:17" x14ac:dyDescent="0.25">
      <c r="A197" s="7">
        <f t="shared" ref="A197:A255" si="25">+A198-1</f>
        <v>193</v>
      </c>
      <c r="B197" s="40">
        <v>45099</v>
      </c>
      <c r="C197" s="46">
        <v>17.164999999999999</v>
      </c>
      <c r="D197" s="44">
        <v>67.86</v>
      </c>
      <c r="E197" s="44">
        <v>145.41</v>
      </c>
      <c r="F197" s="44">
        <v>86.89</v>
      </c>
      <c r="G197" s="44">
        <v>187</v>
      </c>
      <c r="H197" s="44">
        <v>284.88</v>
      </c>
      <c r="I197" s="44">
        <v>422.48</v>
      </c>
      <c r="J197" s="44">
        <v>430.25</v>
      </c>
      <c r="K197" s="38">
        <f t="shared" si="18"/>
        <v>-6.2966759408406014E-3</v>
      </c>
      <c r="L197" s="38">
        <f t="shared" si="19"/>
        <v>-1.9950124688279391E-2</v>
      </c>
      <c r="M197" s="38">
        <f t="shared" si="20"/>
        <v>4.249744060439431E-3</v>
      </c>
      <c r="N197" s="38">
        <f t="shared" si="21"/>
        <v>1.9435459032951741E-2</v>
      </c>
      <c r="O197" s="38">
        <f t="shared" si="22"/>
        <v>1.4399800135679097E-2</v>
      </c>
      <c r="P197" s="38">
        <f t="shared" si="23"/>
        <v>-1.7917692915823125E-3</v>
      </c>
      <c r="Q197" s="38">
        <f t="shared" si="24"/>
        <v>2.3968582257556381E-3</v>
      </c>
    </row>
    <row r="198" spans="1:17" x14ac:dyDescent="0.25">
      <c r="A198" s="7">
        <f t="shared" si="25"/>
        <v>194</v>
      </c>
      <c r="B198" s="40">
        <v>45098</v>
      </c>
      <c r="C198" s="46">
        <v>17.116</v>
      </c>
      <c r="D198" s="44">
        <v>68.290000000000006</v>
      </c>
      <c r="E198" s="44">
        <v>148.37</v>
      </c>
      <c r="F198" s="44">
        <v>86.77</v>
      </c>
      <c r="G198" s="44">
        <v>183.96</v>
      </c>
      <c r="H198" s="44">
        <v>281.64</v>
      </c>
      <c r="I198" s="44">
        <v>424.45</v>
      </c>
      <c r="J198" s="44">
        <v>430.45</v>
      </c>
      <c r="K198" s="38">
        <f t="shared" ref="K198:K256" si="26" xml:space="preserve"> (D198/D199) - 1</f>
        <v>9.0130023640662138E-3</v>
      </c>
      <c r="L198" s="38">
        <f t="shared" ref="L198:L256" si="27" xml:space="preserve"> (E198/E199) - 1</f>
        <v>-2.001321003963008E-2</v>
      </c>
      <c r="M198" s="38">
        <f t="shared" ref="M198:M256" si="28" xml:space="preserve"> (F198*$C198) / (F199*$C199)  - 1</f>
        <v>-1.8182852602963928E-2</v>
      </c>
      <c r="N198" s="38">
        <f t="shared" ref="N198:N256" si="29" xml:space="preserve"> (G198*$C198) / (G199*$C199)  - 1</f>
        <v>-1.0703924552398547E-2</v>
      </c>
      <c r="O198" s="38">
        <f t="shared" ref="O198:O256" si="30" xml:space="preserve"> (H198*$C198) / (H199*$C199)  - 1</f>
        <v>-1.447024932174934E-2</v>
      </c>
      <c r="P198" s="38">
        <f t="shared" ref="P198:P256" si="31" xml:space="preserve"> (I198*$C198) / (I199*$C199)  - 1</f>
        <v>-2.85174900547851E-2</v>
      </c>
      <c r="Q198" s="38">
        <f t="shared" ref="Q198:Q256" si="32" xml:space="preserve"> (J198*$C198) / (J199*$C199)  - 1</f>
        <v>-2.2386085809773637E-2</v>
      </c>
    </row>
    <row r="199" spans="1:17" x14ac:dyDescent="0.25">
      <c r="A199" s="7">
        <f t="shared" si="25"/>
        <v>195</v>
      </c>
      <c r="B199" s="40">
        <v>45097</v>
      </c>
      <c r="C199" s="46">
        <v>17.202999999999999</v>
      </c>
      <c r="D199" s="44">
        <v>67.680000000000007</v>
      </c>
      <c r="E199" s="44">
        <v>151.4</v>
      </c>
      <c r="F199" s="44">
        <v>87.93</v>
      </c>
      <c r="G199" s="44">
        <v>185.01</v>
      </c>
      <c r="H199" s="44">
        <v>284.33</v>
      </c>
      <c r="I199" s="44">
        <v>434.7</v>
      </c>
      <c r="J199" s="44">
        <v>438.08</v>
      </c>
      <c r="K199" s="38">
        <f t="shared" si="26"/>
        <v>-1.9556714471968606E-2</v>
      </c>
      <c r="L199" s="38">
        <f t="shared" si="27"/>
        <v>-8.5783511230437259E-3</v>
      </c>
      <c r="M199" s="38">
        <f t="shared" si="28"/>
        <v>-3.7838198336414997E-2</v>
      </c>
      <c r="N199" s="38">
        <f t="shared" si="29"/>
        <v>8.2819360065264913E-3</v>
      </c>
      <c r="O199" s="38">
        <f t="shared" si="30"/>
        <v>1.9734313596724284E-2</v>
      </c>
      <c r="P199" s="38">
        <f t="shared" si="31"/>
        <v>1.4184049457160119E-2</v>
      </c>
      <c r="Q199" s="38">
        <f t="shared" si="32"/>
        <v>3.4135850028851999E-2</v>
      </c>
    </row>
    <row r="200" spans="1:17" x14ac:dyDescent="0.25">
      <c r="A200" s="7">
        <f t="shared" si="25"/>
        <v>196</v>
      </c>
      <c r="B200" s="40">
        <v>45096</v>
      </c>
      <c r="C200" s="46">
        <v>17.07</v>
      </c>
      <c r="D200" s="44">
        <v>69.03</v>
      </c>
      <c r="E200" s="44">
        <v>152.71</v>
      </c>
      <c r="F200" s="44">
        <v>92.1</v>
      </c>
      <c r="G200" s="44">
        <v>184.92</v>
      </c>
      <c r="H200" s="44">
        <v>281</v>
      </c>
      <c r="I200" s="44">
        <v>431.96</v>
      </c>
      <c r="J200" s="44">
        <v>426.92</v>
      </c>
      <c r="K200" s="38">
        <f t="shared" si="26"/>
        <v>1.3358778625954137E-2</v>
      </c>
      <c r="L200" s="38">
        <f t="shared" si="27"/>
        <v>7.1226010683902441E-3</v>
      </c>
      <c r="M200" s="38">
        <f t="shared" si="28"/>
        <v>4.688782088850818E-4</v>
      </c>
      <c r="N200" s="38">
        <f t="shared" si="29"/>
        <v>4.688782088850818E-4</v>
      </c>
      <c r="O200" s="38">
        <f t="shared" si="30"/>
        <v>4.688782088850818E-4</v>
      </c>
      <c r="P200" s="38">
        <f t="shared" si="31"/>
        <v>4.6887820888530385E-4</v>
      </c>
      <c r="Q200" s="38">
        <f t="shared" si="32"/>
        <v>4.688782088850818E-4</v>
      </c>
    </row>
    <row r="201" spans="1:17" x14ac:dyDescent="0.25">
      <c r="A201" s="7">
        <f t="shared" si="25"/>
        <v>197</v>
      </c>
      <c r="B201" s="40">
        <v>45093</v>
      </c>
      <c r="C201" s="46">
        <v>17.062000000000001</v>
      </c>
      <c r="D201" s="44">
        <v>68.12</v>
      </c>
      <c r="E201" s="44">
        <v>151.63</v>
      </c>
      <c r="F201" s="44">
        <v>92.1</v>
      </c>
      <c r="G201" s="44">
        <v>184.92</v>
      </c>
      <c r="H201" s="44">
        <v>281</v>
      </c>
      <c r="I201" s="44">
        <v>431.96</v>
      </c>
      <c r="J201" s="44">
        <v>426.92</v>
      </c>
      <c r="K201" s="38">
        <f t="shared" si="26"/>
        <v>-2.6857142857142802E-2</v>
      </c>
      <c r="L201" s="38">
        <f t="shared" si="27"/>
        <v>-3.488002036789517E-2</v>
      </c>
      <c r="M201" s="38">
        <f t="shared" si="28"/>
        <v>-3.5957569712653514E-3</v>
      </c>
      <c r="N201" s="38">
        <f t="shared" si="29"/>
        <v>-8.3590537206504889E-3</v>
      </c>
      <c r="O201" s="38">
        <f t="shared" si="30"/>
        <v>-5.4515191319172152E-3</v>
      </c>
      <c r="P201" s="38">
        <f t="shared" si="31"/>
        <v>-3.2330715500109353E-2</v>
      </c>
      <c r="Q201" s="38">
        <f t="shared" si="32"/>
        <v>-1.6018280336564938E-3</v>
      </c>
    </row>
    <row r="202" spans="1:17" x14ac:dyDescent="0.25">
      <c r="A202" s="7">
        <f t="shared" si="25"/>
        <v>198</v>
      </c>
      <c r="B202" s="40">
        <v>45092</v>
      </c>
      <c r="C202" s="46">
        <v>17.105</v>
      </c>
      <c r="D202" s="44">
        <v>70</v>
      </c>
      <c r="E202" s="44">
        <v>157.11000000000001</v>
      </c>
      <c r="F202" s="44">
        <v>92.2</v>
      </c>
      <c r="G202" s="44">
        <v>186.01</v>
      </c>
      <c r="H202" s="44">
        <v>281.83</v>
      </c>
      <c r="I202" s="44">
        <v>445.27</v>
      </c>
      <c r="J202" s="44">
        <v>426.53</v>
      </c>
      <c r="K202" s="38">
        <f t="shared" si="26"/>
        <v>2.2345552796845247E-2</v>
      </c>
      <c r="L202" s="38">
        <f t="shared" si="27"/>
        <v>1.3939980638915994E-2</v>
      </c>
      <c r="M202" s="38">
        <f t="shared" si="28"/>
        <v>3.1962550883545049E-2</v>
      </c>
      <c r="N202" s="38">
        <f t="shared" si="29"/>
        <v>1.1376077831017017E-2</v>
      </c>
      <c r="O202" s="38">
        <f t="shared" si="30"/>
        <v>3.1203358615027765E-2</v>
      </c>
      <c r="P202" s="38">
        <f t="shared" si="31"/>
        <v>1.0180348428919128E-2</v>
      </c>
      <c r="Q202" s="38">
        <f t="shared" si="32"/>
        <v>-7.8265435412735451E-3</v>
      </c>
    </row>
    <row r="203" spans="1:17" x14ac:dyDescent="0.25">
      <c r="A203" s="7">
        <f t="shared" si="25"/>
        <v>199</v>
      </c>
      <c r="B203" s="40">
        <v>45091</v>
      </c>
      <c r="C203" s="46">
        <v>17.102</v>
      </c>
      <c r="D203" s="44">
        <v>68.47</v>
      </c>
      <c r="E203" s="44">
        <v>154.94999999999999</v>
      </c>
      <c r="F203" s="44">
        <v>89.36</v>
      </c>
      <c r="G203" s="44">
        <v>183.95</v>
      </c>
      <c r="H203" s="44">
        <v>273.35000000000002</v>
      </c>
      <c r="I203" s="44">
        <v>440.86</v>
      </c>
      <c r="J203" s="44">
        <v>429.97</v>
      </c>
      <c r="K203" s="38">
        <f t="shared" si="26"/>
        <v>2.6075228532893568E-2</v>
      </c>
      <c r="L203" s="38">
        <f t="shared" si="27"/>
        <v>1.8135225704711155E-2</v>
      </c>
      <c r="M203" s="38">
        <f t="shared" si="28"/>
        <v>1.5263288388059904E-2</v>
      </c>
      <c r="N203" s="38">
        <f t="shared" si="29"/>
        <v>-2.2842203002085837E-3</v>
      </c>
      <c r="O203" s="38">
        <f t="shared" si="30"/>
        <v>1.6833986600126583E-3</v>
      </c>
      <c r="P203" s="38">
        <f t="shared" si="31"/>
        <v>5.9501052978478963E-3</v>
      </c>
      <c r="Q203" s="38">
        <f t="shared" si="32"/>
        <v>4.2112321562486787E-2</v>
      </c>
    </row>
    <row r="204" spans="1:17" x14ac:dyDescent="0.25">
      <c r="A204" s="7">
        <f t="shared" si="25"/>
        <v>200</v>
      </c>
      <c r="B204" s="40">
        <v>45090</v>
      </c>
      <c r="C204" s="46">
        <v>17.201000000000001</v>
      </c>
      <c r="D204" s="44">
        <v>66.73</v>
      </c>
      <c r="E204" s="44">
        <v>152.19</v>
      </c>
      <c r="F204" s="44">
        <v>87.51</v>
      </c>
      <c r="G204" s="44">
        <v>183.31</v>
      </c>
      <c r="H204" s="44">
        <v>271.32</v>
      </c>
      <c r="I204" s="44">
        <v>435.73</v>
      </c>
      <c r="J204" s="44">
        <v>410.22</v>
      </c>
      <c r="K204" s="38">
        <f t="shared" si="26"/>
        <v>-4.029850746268604E-3</v>
      </c>
      <c r="L204" s="38">
        <f t="shared" si="27"/>
        <v>2.0245357645639173E-2</v>
      </c>
      <c r="M204" s="38">
        <f t="shared" si="28"/>
        <v>1.5145182546937308E-2</v>
      </c>
      <c r="N204" s="38">
        <f t="shared" si="29"/>
        <v>-6.5966094520213403E-3</v>
      </c>
      <c r="O204" s="38">
        <f t="shared" si="30"/>
        <v>-3.0032214039912297E-3</v>
      </c>
      <c r="P204" s="38">
        <f t="shared" si="31"/>
        <v>2.3631621191582575E-2</v>
      </c>
      <c r="Q204" s="38">
        <f t="shared" si="32"/>
        <v>3.4853908784655996E-2</v>
      </c>
    </row>
    <row r="205" spans="1:17" x14ac:dyDescent="0.25">
      <c r="A205" s="7">
        <f t="shared" si="25"/>
        <v>201</v>
      </c>
      <c r="B205" s="40">
        <v>45089</v>
      </c>
      <c r="C205" s="46">
        <v>17.27</v>
      </c>
      <c r="D205" s="44">
        <v>67</v>
      </c>
      <c r="E205" s="44">
        <v>149.16999999999999</v>
      </c>
      <c r="F205" s="44">
        <v>85.86</v>
      </c>
      <c r="G205" s="44">
        <v>183.79</v>
      </c>
      <c r="H205" s="44">
        <v>271.05</v>
      </c>
      <c r="I205" s="44">
        <v>423.97</v>
      </c>
      <c r="J205" s="44">
        <v>394.82</v>
      </c>
      <c r="K205" s="38">
        <f t="shared" si="26"/>
        <v>-6.9660589891803459E-3</v>
      </c>
      <c r="L205" s="38">
        <f t="shared" si="27"/>
        <v>7.3795786931429852E-4</v>
      </c>
      <c r="M205" s="38">
        <f t="shared" si="28"/>
        <v>3.7455602195672899E-3</v>
      </c>
      <c r="N205" s="38">
        <f t="shared" si="29"/>
        <v>1.5168557624630763E-2</v>
      </c>
      <c r="O205" s="38">
        <f t="shared" si="30"/>
        <v>2.2549535245715235E-2</v>
      </c>
      <c r="P205" s="38">
        <f t="shared" si="31"/>
        <v>8.936943174352896E-3</v>
      </c>
      <c r="Q205" s="38">
        <f t="shared" si="32"/>
        <v>1.789319526594535E-2</v>
      </c>
    </row>
    <row r="206" spans="1:17" x14ac:dyDescent="0.25">
      <c r="A206" s="7">
        <f t="shared" si="25"/>
        <v>202</v>
      </c>
      <c r="B206" s="40">
        <v>45086</v>
      </c>
      <c r="C206" s="46">
        <v>17.277999999999999</v>
      </c>
      <c r="D206" s="44">
        <v>67.47</v>
      </c>
      <c r="E206" s="44">
        <v>149.06</v>
      </c>
      <c r="F206" s="44">
        <v>85.5</v>
      </c>
      <c r="G206" s="44">
        <v>180.96</v>
      </c>
      <c r="H206" s="44">
        <v>264.95</v>
      </c>
      <c r="I206" s="44">
        <v>420.02</v>
      </c>
      <c r="J206" s="44">
        <v>387.7</v>
      </c>
      <c r="K206" s="38">
        <f t="shared" si="26"/>
        <v>-1.0993843447669294E-2</v>
      </c>
      <c r="L206" s="38">
        <f t="shared" si="27"/>
        <v>1.4013605442176891E-2</v>
      </c>
      <c r="M206" s="38">
        <f t="shared" si="28"/>
        <v>-1.2402619537857928E-2</v>
      </c>
      <c r="N206" s="38">
        <f t="shared" si="29"/>
        <v>-2.8610714310145502E-3</v>
      </c>
      <c r="O206" s="38">
        <f t="shared" si="30"/>
        <v>-3.6186412347798402E-3</v>
      </c>
      <c r="P206" s="38">
        <f t="shared" si="31"/>
        <v>2.0875167077604839E-2</v>
      </c>
      <c r="Q206" s="38">
        <f t="shared" si="32"/>
        <v>1.7075898706817583E-3</v>
      </c>
    </row>
    <row r="207" spans="1:17" x14ac:dyDescent="0.25">
      <c r="A207" s="7">
        <f t="shared" si="25"/>
        <v>203</v>
      </c>
      <c r="B207" s="40">
        <v>45085</v>
      </c>
      <c r="C207" s="46">
        <v>17.364999999999998</v>
      </c>
      <c r="D207" s="44">
        <v>68.22</v>
      </c>
      <c r="E207" s="44">
        <v>147</v>
      </c>
      <c r="F207" s="44">
        <v>86.14</v>
      </c>
      <c r="G207" s="44">
        <v>180.57</v>
      </c>
      <c r="H207" s="44">
        <v>264.58</v>
      </c>
      <c r="I207" s="44">
        <v>409.37</v>
      </c>
      <c r="J207" s="44">
        <v>385.1</v>
      </c>
      <c r="K207" s="38">
        <f t="shared" si="26"/>
        <v>-2.067183462532296E-2</v>
      </c>
      <c r="L207" s="38">
        <f t="shared" si="27"/>
        <v>6.0224473035861426E-3</v>
      </c>
      <c r="M207" s="38">
        <f t="shared" si="28"/>
        <v>1.0549984915602328E-2</v>
      </c>
      <c r="N207" s="38">
        <f t="shared" si="29"/>
        <v>1.5933114182898445E-2</v>
      </c>
      <c r="O207" s="38">
        <f t="shared" si="30"/>
        <v>4.1803768631651916E-3</v>
      </c>
      <c r="P207" s="38">
        <f t="shared" si="31"/>
        <v>2.4485785266494808E-2</v>
      </c>
      <c r="Q207" s="38">
        <f t="shared" si="32"/>
        <v>2.8092050996875395E-2</v>
      </c>
    </row>
    <row r="208" spans="1:17" x14ac:dyDescent="0.25">
      <c r="A208" s="7">
        <f t="shared" si="25"/>
        <v>204</v>
      </c>
      <c r="B208" s="40">
        <v>45084</v>
      </c>
      <c r="C208" s="46">
        <v>17.356999999999999</v>
      </c>
      <c r="D208" s="44">
        <v>69.66</v>
      </c>
      <c r="E208" s="44">
        <v>146.12</v>
      </c>
      <c r="F208" s="44">
        <v>85.28</v>
      </c>
      <c r="G208" s="44">
        <v>177.82</v>
      </c>
      <c r="H208" s="44">
        <v>263.60000000000002</v>
      </c>
      <c r="I208" s="44">
        <v>399.77</v>
      </c>
      <c r="J208" s="44">
        <v>374.75</v>
      </c>
      <c r="K208" s="38">
        <f t="shared" si="26"/>
        <v>2.0138089758343636E-3</v>
      </c>
      <c r="L208" s="38">
        <f t="shared" si="27"/>
        <v>2.4684431977559651E-2</v>
      </c>
      <c r="M208" s="38">
        <f t="shared" si="28"/>
        <v>-1.739731979122594E-2</v>
      </c>
      <c r="N208" s="38">
        <f t="shared" si="29"/>
        <v>-8.7841995584940769E-3</v>
      </c>
      <c r="O208" s="38">
        <f t="shared" si="30"/>
        <v>-2.8744032215950566E-2</v>
      </c>
      <c r="P208" s="38">
        <f t="shared" si="31"/>
        <v>1.6491718844102721E-4</v>
      </c>
      <c r="Q208" s="38">
        <f t="shared" si="32"/>
        <v>-3.1505743819080445E-2</v>
      </c>
    </row>
    <row r="209" spans="1:17" x14ac:dyDescent="0.25">
      <c r="A209" s="7">
        <f t="shared" si="25"/>
        <v>205</v>
      </c>
      <c r="B209" s="40">
        <v>45083</v>
      </c>
      <c r="C209" s="46">
        <v>17.375</v>
      </c>
      <c r="D209" s="44">
        <v>69.52</v>
      </c>
      <c r="E209" s="44">
        <v>142.6</v>
      </c>
      <c r="F209" s="44">
        <v>86.7</v>
      </c>
      <c r="G209" s="44">
        <v>179.21</v>
      </c>
      <c r="H209" s="44">
        <v>271.12</v>
      </c>
      <c r="I209" s="44">
        <v>399.29</v>
      </c>
      <c r="J209" s="44">
        <v>386.54</v>
      </c>
      <c r="K209" s="38">
        <f t="shared" si="26"/>
        <v>3.8989169675089919E-3</v>
      </c>
      <c r="L209" s="38">
        <f t="shared" si="27"/>
        <v>2.2222222222222143E-2</v>
      </c>
      <c r="M209" s="38">
        <f t="shared" si="28"/>
        <v>2.2425922924493857E-2</v>
      </c>
      <c r="N209" s="38">
        <f t="shared" si="29"/>
        <v>-6.7479411313827731E-3</v>
      </c>
      <c r="O209" s="38">
        <f t="shared" si="30"/>
        <v>-5.6874611367615513E-3</v>
      </c>
      <c r="P209" s="38">
        <f t="shared" si="31"/>
        <v>-1.5179579209418037E-2</v>
      </c>
      <c r="Q209" s="38">
        <f t="shared" si="32"/>
        <v>-1.7833798929570155E-2</v>
      </c>
    </row>
    <row r="210" spans="1:17" x14ac:dyDescent="0.25">
      <c r="A210" s="7">
        <f t="shared" si="25"/>
        <v>206</v>
      </c>
      <c r="B210" s="40">
        <v>45082</v>
      </c>
      <c r="C210" s="46">
        <v>17.457000000000001</v>
      </c>
      <c r="D210" s="44">
        <v>69.25</v>
      </c>
      <c r="E210" s="44">
        <v>139.5</v>
      </c>
      <c r="F210" s="44">
        <v>84.4</v>
      </c>
      <c r="G210" s="44">
        <v>179.58</v>
      </c>
      <c r="H210" s="44">
        <v>271.39</v>
      </c>
      <c r="I210" s="44">
        <v>403.54</v>
      </c>
      <c r="J210" s="44">
        <v>391.71</v>
      </c>
      <c r="K210" s="38">
        <f t="shared" si="26"/>
        <v>2.8974739970282437E-2</v>
      </c>
      <c r="L210" s="38">
        <f t="shared" si="27"/>
        <v>2.515271289974752E-3</v>
      </c>
      <c r="M210" s="38">
        <f t="shared" si="28"/>
        <v>-3.253507537819611E-3</v>
      </c>
      <c r="N210" s="38">
        <f t="shared" si="29"/>
        <v>-1.2323676236430048E-2</v>
      </c>
      <c r="O210" s="38">
        <f t="shared" si="30"/>
        <v>-9.2426072382779667E-3</v>
      </c>
      <c r="P210" s="38">
        <f t="shared" si="31"/>
        <v>2.840501131881501E-3</v>
      </c>
      <c r="Q210" s="38">
        <f t="shared" si="32"/>
        <v>-8.7365251291929846E-3</v>
      </c>
    </row>
    <row r="211" spans="1:17" x14ac:dyDescent="0.25">
      <c r="A211" s="7">
        <f t="shared" si="25"/>
        <v>207</v>
      </c>
      <c r="B211" s="40">
        <v>45079</v>
      </c>
      <c r="C211" s="46">
        <v>17.541</v>
      </c>
      <c r="D211" s="44">
        <v>67.3</v>
      </c>
      <c r="E211" s="44">
        <v>139.15</v>
      </c>
      <c r="F211" s="44">
        <v>84.27</v>
      </c>
      <c r="G211" s="44">
        <v>180.95</v>
      </c>
      <c r="H211" s="44">
        <v>272.61</v>
      </c>
      <c r="I211" s="44">
        <v>400.47</v>
      </c>
      <c r="J211" s="44">
        <v>393.27</v>
      </c>
      <c r="K211" s="38">
        <f t="shared" si="26"/>
        <v>1.0965900555806041E-2</v>
      </c>
      <c r="L211" s="38">
        <f t="shared" si="27"/>
        <v>3.4614552534795173E-3</v>
      </c>
      <c r="M211" s="38">
        <f t="shared" si="28"/>
        <v>1.4930897667742249E-2</v>
      </c>
      <c r="N211" s="38">
        <f t="shared" si="29"/>
        <v>4.4089219736986873E-3</v>
      </c>
      <c r="O211" s="38">
        <f t="shared" si="30"/>
        <v>-3.6472639821283348E-4</v>
      </c>
      <c r="P211" s="38">
        <f t="shared" si="31"/>
        <v>-6.9606875714837146E-3</v>
      </c>
      <c r="Q211" s="38">
        <f t="shared" si="32"/>
        <v>-1.1499713227621555E-2</v>
      </c>
    </row>
    <row r="212" spans="1:17" x14ac:dyDescent="0.25">
      <c r="A212" s="7">
        <f t="shared" si="25"/>
        <v>208</v>
      </c>
      <c r="B212" s="40">
        <v>45078</v>
      </c>
      <c r="C212" s="46">
        <v>17.5474</v>
      </c>
      <c r="D212" s="44">
        <v>66.569999999999993</v>
      </c>
      <c r="E212" s="44">
        <v>138.66999999999999</v>
      </c>
      <c r="F212" s="44">
        <v>83</v>
      </c>
      <c r="G212" s="44">
        <v>180.09</v>
      </c>
      <c r="H212" s="44">
        <v>272.61</v>
      </c>
      <c r="I212" s="44">
        <v>403.13</v>
      </c>
      <c r="J212" s="44">
        <v>397.7</v>
      </c>
      <c r="K212" s="38">
        <f t="shared" si="26"/>
        <v>-9.6697411484677476E-3</v>
      </c>
      <c r="L212" s="38">
        <f t="shared" si="27"/>
        <v>2.498336905905818E-2</v>
      </c>
      <c r="M212" s="38">
        <f t="shared" si="28"/>
        <v>3.5432409373203244E-2</v>
      </c>
      <c r="N212" s="38">
        <f t="shared" si="29"/>
        <v>8.2940403520861405E-3</v>
      </c>
      <c r="O212" s="38">
        <f t="shared" si="30"/>
        <v>2.1971711707876818E-2</v>
      </c>
      <c r="P212" s="38">
        <f t="shared" si="31"/>
        <v>1.2229668160701035E-2</v>
      </c>
      <c r="Q212" s="38">
        <f t="shared" si="32"/>
        <v>4.3175016781436426E-2</v>
      </c>
    </row>
    <row r="213" spans="1:17" x14ac:dyDescent="0.25">
      <c r="A213" s="7">
        <f t="shared" si="25"/>
        <v>209</v>
      </c>
      <c r="B213" s="40">
        <v>45077</v>
      </c>
      <c r="C213" s="46">
        <v>17.681899999999999</v>
      </c>
      <c r="D213" s="44">
        <v>67.22</v>
      </c>
      <c r="E213" s="44">
        <v>135.29</v>
      </c>
      <c r="F213" s="44">
        <v>79.55</v>
      </c>
      <c r="G213" s="44">
        <v>177.25</v>
      </c>
      <c r="H213" s="44">
        <v>264.72000000000003</v>
      </c>
      <c r="I213" s="44">
        <v>395.23</v>
      </c>
      <c r="J213" s="44">
        <v>378.34</v>
      </c>
      <c r="K213" s="38">
        <f t="shared" si="26"/>
        <v>-1.6820242796548257E-2</v>
      </c>
      <c r="L213" s="38">
        <f t="shared" si="27"/>
        <v>-1.9353435778486583E-2</v>
      </c>
      <c r="M213" s="38">
        <f t="shared" si="28"/>
        <v>1.3415470414769093E-2</v>
      </c>
      <c r="N213" s="38">
        <f t="shared" si="29"/>
        <v>1.922210767999033E-3</v>
      </c>
      <c r="O213" s="38">
        <f t="shared" si="30"/>
        <v>1.0603631582483342E-2</v>
      </c>
      <c r="P213" s="38">
        <f t="shared" si="31"/>
        <v>7.9429464342306577E-3</v>
      </c>
      <c r="Q213" s="38">
        <f t="shared" si="32"/>
        <v>-5.4687793037869414E-2</v>
      </c>
    </row>
    <row r="214" spans="1:17" x14ac:dyDescent="0.25">
      <c r="A214" s="7">
        <f t="shared" si="25"/>
        <v>210</v>
      </c>
      <c r="B214" s="40">
        <v>45076</v>
      </c>
      <c r="C214" s="46">
        <v>17.643000000000001</v>
      </c>
      <c r="D214" s="44">
        <v>68.37</v>
      </c>
      <c r="E214" s="44">
        <v>137.96</v>
      </c>
      <c r="F214" s="44">
        <v>78.67</v>
      </c>
      <c r="G214" s="44">
        <v>177.3</v>
      </c>
      <c r="H214" s="44">
        <v>262.52</v>
      </c>
      <c r="I214" s="44">
        <v>392.98</v>
      </c>
      <c r="J214" s="44">
        <v>401.11</v>
      </c>
      <c r="K214" s="38">
        <f t="shared" si="26"/>
        <v>-7.692307692307665E-3</v>
      </c>
      <c r="L214" s="38">
        <f t="shared" si="27"/>
        <v>-7.7675489067893233E-3</v>
      </c>
      <c r="M214" s="38">
        <f t="shared" si="28"/>
        <v>-2.4646354980006668E-2</v>
      </c>
      <c r="N214" s="38">
        <f t="shared" si="29"/>
        <v>1.4569897708771817E-2</v>
      </c>
      <c r="O214" s="38">
        <f t="shared" si="30"/>
        <v>5.7080011021954924E-3</v>
      </c>
      <c r="P214" s="38">
        <f t="shared" si="31"/>
        <v>4.1228071176617753E-2</v>
      </c>
      <c r="Q214" s="38">
        <f t="shared" si="32"/>
        <v>3.3898083636101584E-2</v>
      </c>
    </row>
    <row r="215" spans="1:17" x14ac:dyDescent="0.25">
      <c r="A215" s="7">
        <f t="shared" si="25"/>
        <v>211</v>
      </c>
      <c r="B215" s="40">
        <v>45075</v>
      </c>
      <c r="C215" s="46">
        <v>17.574999999999999</v>
      </c>
      <c r="D215" s="44">
        <v>68.900000000000006</v>
      </c>
      <c r="E215" s="44">
        <v>139.04</v>
      </c>
      <c r="F215" s="44">
        <v>80.97</v>
      </c>
      <c r="G215" s="44">
        <v>175.43</v>
      </c>
      <c r="H215" s="44">
        <v>262.04000000000002</v>
      </c>
      <c r="I215" s="44">
        <v>378.88</v>
      </c>
      <c r="J215" s="44">
        <v>389.46</v>
      </c>
      <c r="K215" s="38">
        <f t="shared" si="26"/>
        <v>5.9862753686670267E-3</v>
      </c>
      <c r="L215" s="38">
        <f t="shared" si="27"/>
        <v>-2.7971024887041285E-3</v>
      </c>
      <c r="M215" s="38">
        <f t="shared" si="28"/>
        <v>-1.9875070982395826E-3</v>
      </c>
      <c r="N215" s="38">
        <f t="shared" si="29"/>
        <v>-1.9875070982395826E-3</v>
      </c>
      <c r="O215" s="38">
        <f t="shared" si="30"/>
        <v>-1.9875070982396936E-3</v>
      </c>
      <c r="P215" s="38">
        <f t="shared" si="31"/>
        <v>-1.9875070982396936E-3</v>
      </c>
      <c r="Q215" s="38">
        <f t="shared" si="32"/>
        <v>-1.9875070982396936E-3</v>
      </c>
    </row>
    <row r="216" spans="1:17" x14ac:dyDescent="0.25">
      <c r="A216" s="7">
        <f t="shared" si="25"/>
        <v>212</v>
      </c>
      <c r="B216" s="40">
        <v>45072</v>
      </c>
      <c r="C216" s="46">
        <v>17.61</v>
      </c>
      <c r="D216" s="44">
        <v>68.489999999999995</v>
      </c>
      <c r="E216" s="44">
        <v>139.43</v>
      </c>
      <c r="F216" s="44">
        <v>80.97</v>
      </c>
      <c r="G216" s="44">
        <v>175.43</v>
      </c>
      <c r="H216" s="44">
        <v>262.04000000000002</v>
      </c>
      <c r="I216" s="44">
        <v>378.88</v>
      </c>
      <c r="J216" s="44">
        <v>389.46</v>
      </c>
      <c r="K216" s="38">
        <f t="shared" si="26"/>
        <v>-2.1990575467656814E-2</v>
      </c>
      <c r="L216" s="38">
        <f t="shared" si="27"/>
        <v>1.2926391382406255E-3</v>
      </c>
      <c r="M216" s="38">
        <f t="shared" si="28"/>
        <v>1.4093412323682442E-2</v>
      </c>
      <c r="N216" s="38">
        <f t="shared" si="29"/>
        <v>5.8194822629342724E-4</v>
      </c>
      <c r="O216" s="38">
        <f t="shared" si="30"/>
        <v>2.3173619137329293E-2</v>
      </c>
      <c r="P216" s="38">
        <f t="shared" si="31"/>
        <v>4.1302787138435493E-2</v>
      </c>
      <c r="Q216" s="38">
        <f t="shared" si="32"/>
        <v>1.1760447889603842E-2</v>
      </c>
    </row>
    <row r="217" spans="1:17" x14ac:dyDescent="0.25">
      <c r="A217" s="7">
        <f t="shared" si="25"/>
        <v>213</v>
      </c>
      <c r="B217" s="40">
        <v>45071</v>
      </c>
      <c r="C217" s="46">
        <v>17.847999999999999</v>
      </c>
      <c r="D217" s="44">
        <v>70.03</v>
      </c>
      <c r="E217" s="44">
        <v>139.25</v>
      </c>
      <c r="F217" s="44">
        <v>78.78</v>
      </c>
      <c r="G217" s="44">
        <v>172.99</v>
      </c>
      <c r="H217" s="44">
        <v>252.69</v>
      </c>
      <c r="I217" s="44">
        <v>359</v>
      </c>
      <c r="J217" s="44">
        <v>379.8</v>
      </c>
      <c r="K217" s="38">
        <f t="shared" si="26"/>
        <v>-7.7925758005100709E-3</v>
      </c>
      <c r="L217" s="38">
        <f t="shared" si="27"/>
        <v>8.4733487833139609E-3</v>
      </c>
      <c r="M217" s="38">
        <f t="shared" si="28"/>
        <v>-2.7033178527400281E-2</v>
      </c>
      <c r="N217" s="38">
        <f t="shared" si="29"/>
        <v>9.6905686164012739E-3</v>
      </c>
      <c r="O217" s="38">
        <f t="shared" si="30"/>
        <v>1.6984081611350677E-2</v>
      </c>
      <c r="P217" s="38">
        <f t="shared" si="31"/>
        <v>-1.3103376920382659E-2</v>
      </c>
      <c r="Q217" s="38">
        <f t="shared" si="32"/>
        <v>0.24740055968481744</v>
      </c>
    </row>
    <row r="218" spans="1:17" x14ac:dyDescent="0.25">
      <c r="A218" s="7">
        <f t="shared" si="25"/>
        <v>214</v>
      </c>
      <c r="B218" s="40">
        <v>45070</v>
      </c>
      <c r="C218" s="46">
        <v>17.795000000000002</v>
      </c>
      <c r="D218" s="44">
        <v>70.58</v>
      </c>
      <c r="E218" s="44">
        <v>138.08000000000001</v>
      </c>
      <c r="F218" s="44">
        <v>81.209999999999994</v>
      </c>
      <c r="G218" s="44">
        <v>171.84</v>
      </c>
      <c r="H218" s="44">
        <v>249.21</v>
      </c>
      <c r="I218" s="44">
        <v>364.85</v>
      </c>
      <c r="J218" s="44">
        <v>305.38</v>
      </c>
      <c r="K218" s="38">
        <f t="shared" si="26"/>
        <v>-7.1740047826699405E-3</v>
      </c>
      <c r="L218" s="38">
        <f t="shared" si="27"/>
        <v>-5.7903879559917382E-4</v>
      </c>
      <c r="M218" s="38">
        <f t="shared" si="28"/>
        <v>-2.8394203685703223E-2</v>
      </c>
      <c r="N218" s="38">
        <f t="shared" si="29"/>
        <v>-6.7957817651290719E-3</v>
      </c>
      <c r="O218" s="38">
        <f t="shared" si="30"/>
        <v>1.5121761491005969E-3</v>
      </c>
      <c r="P218" s="38">
        <f t="shared" si="31"/>
        <v>1.626479452089491E-2</v>
      </c>
      <c r="Q218" s="38">
        <f t="shared" si="32"/>
        <v>-1.3260907882958417E-2</v>
      </c>
    </row>
    <row r="219" spans="1:17" x14ac:dyDescent="0.25">
      <c r="A219" s="7">
        <f t="shared" si="25"/>
        <v>215</v>
      </c>
      <c r="B219" s="40">
        <v>45069</v>
      </c>
      <c r="C219" s="46">
        <v>17.946000000000002</v>
      </c>
      <c r="D219" s="44">
        <v>71.09</v>
      </c>
      <c r="E219" s="44">
        <v>138.16</v>
      </c>
      <c r="F219" s="44">
        <v>82.88</v>
      </c>
      <c r="G219" s="44">
        <v>171.56</v>
      </c>
      <c r="H219" s="44">
        <v>246.74</v>
      </c>
      <c r="I219" s="44">
        <v>355.99</v>
      </c>
      <c r="J219" s="44">
        <v>306.88</v>
      </c>
      <c r="K219" s="38">
        <f t="shared" si="26"/>
        <v>6.7979039796064455E-3</v>
      </c>
      <c r="L219" s="38">
        <f t="shared" si="27"/>
        <v>-1.1165187517892972E-2</v>
      </c>
      <c r="M219" s="38">
        <f t="shared" si="28"/>
        <v>-3.3791107976519741E-2</v>
      </c>
      <c r="N219" s="38">
        <f t="shared" si="29"/>
        <v>-1.1464373118210136E-2</v>
      </c>
      <c r="O219" s="38">
        <f t="shared" si="30"/>
        <v>-2.6391884477726668E-3</v>
      </c>
      <c r="P219" s="38">
        <f t="shared" si="31"/>
        <v>-1.5663365711507615E-2</v>
      </c>
      <c r="Q219" s="38">
        <f t="shared" si="32"/>
        <v>-1.1964311802446059E-2</v>
      </c>
    </row>
    <row r="220" spans="1:17" x14ac:dyDescent="0.25">
      <c r="A220" s="7">
        <f t="shared" si="25"/>
        <v>216</v>
      </c>
      <c r="B220" s="40">
        <v>45068</v>
      </c>
      <c r="C220" s="46">
        <v>17.879000000000001</v>
      </c>
      <c r="D220" s="44">
        <v>70.61</v>
      </c>
      <c r="E220" s="44">
        <v>139.72</v>
      </c>
      <c r="F220" s="44">
        <v>86.1</v>
      </c>
      <c r="G220" s="44">
        <v>174.2</v>
      </c>
      <c r="H220" s="44">
        <v>248.32</v>
      </c>
      <c r="I220" s="44">
        <v>363.01</v>
      </c>
      <c r="J220" s="44">
        <v>311.76</v>
      </c>
      <c r="K220" s="38">
        <f t="shared" si="26"/>
        <v>-1.9850083287062836E-2</v>
      </c>
      <c r="L220" s="38">
        <f t="shared" si="27"/>
        <v>-1.5015861825872334E-2</v>
      </c>
      <c r="M220" s="38">
        <f t="shared" si="28"/>
        <v>3.153288500370488E-2</v>
      </c>
      <c r="N220" s="38">
        <f t="shared" si="29"/>
        <v>6.1961196856707978E-4</v>
      </c>
      <c r="O220" s="38">
        <f t="shared" si="30"/>
        <v>1.7111131699014237E-2</v>
      </c>
      <c r="P220" s="38">
        <f t="shared" si="31"/>
        <v>-3.3753220203325274E-4</v>
      </c>
      <c r="Q220" s="38">
        <f t="shared" si="32"/>
        <v>3.3019291769218473E-3</v>
      </c>
    </row>
    <row r="221" spans="1:17" x14ac:dyDescent="0.25">
      <c r="A221" s="7">
        <f t="shared" si="25"/>
        <v>217</v>
      </c>
      <c r="B221" s="40">
        <v>45065</v>
      </c>
      <c r="C221" s="46">
        <v>17.77</v>
      </c>
      <c r="D221" s="44">
        <v>72.040000000000006</v>
      </c>
      <c r="E221" s="44">
        <v>141.85</v>
      </c>
      <c r="F221" s="44">
        <v>83.98</v>
      </c>
      <c r="G221" s="44">
        <v>175.16</v>
      </c>
      <c r="H221" s="44">
        <v>245.64</v>
      </c>
      <c r="I221" s="44">
        <v>365.36</v>
      </c>
      <c r="J221" s="44">
        <v>312.64</v>
      </c>
      <c r="K221" s="38">
        <f t="shared" si="26"/>
        <v>-1.1092623405435376E-3</v>
      </c>
      <c r="L221" s="38">
        <f t="shared" si="27"/>
        <v>-1.4930555555555558E-2</v>
      </c>
      <c r="M221" s="38">
        <f t="shared" si="28"/>
        <v>-1.7164083888506432E-2</v>
      </c>
      <c r="N221" s="38">
        <f t="shared" si="29"/>
        <v>4.4154394085933468E-3</v>
      </c>
      <c r="O221" s="38">
        <f t="shared" si="30"/>
        <v>-1.1356444874285332E-3</v>
      </c>
      <c r="P221" s="38">
        <f t="shared" si="31"/>
        <v>-1.2247120141410717E-2</v>
      </c>
      <c r="Q221" s="38">
        <f t="shared" si="32"/>
        <v>-9.3337994853219808E-3</v>
      </c>
    </row>
    <row r="222" spans="1:17" x14ac:dyDescent="0.25">
      <c r="A222" s="7">
        <f t="shared" si="25"/>
        <v>218</v>
      </c>
      <c r="B222" s="40">
        <v>45064</v>
      </c>
      <c r="C222" s="46">
        <v>17.702999999999999</v>
      </c>
      <c r="D222" s="44">
        <v>72.12</v>
      </c>
      <c r="E222" s="44">
        <v>144</v>
      </c>
      <c r="F222" s="44">
        <v>85.77</v>
      </c>
      <c r="G222" s="44">
        <v>175.05</v>
      </c>
      <c r="H222" s="44">
        <v>246.85</v>
      </c>
      <c r="I222" s="44">
        <v>371.29</v>
      </c>
      <c r="J222" s="44">
        <v>316.77999999999997</v>
      </c>
      <c r="K222" s="38">
        <f t="shared" si="26"/>
        <v>2.7739251040226343E-4</v>
      </c>
      <c r="L222" s="38">
        <f t="shared" si="27"/>
        <v>5.3057805082379339E-3</v>
      </c>
      <c r="M222" s="38">
        <f t="shared" si="28"/>
        <v>-4.7907806195522484E-2</v>
      </c>
      <c r="N222" s="38">
        <f t="shared" si="29"/>
        <v>2.0352026519201205E-2</v>
      </c>
      <c r="O222" s="38">
        <f t="shared" si="30"/>
        <v>2.4694496818738587E-2</v>
      </c>
      <c r="P222" s="38">
        <f t="shared" si="31"/>
        <v>9.9361535233713161E-2</v>
      </c>
      <c r="Q222" s="38">
        <f t="shared" si="32"/>
        <v>5.6628707989689664E-2</v>
      </c>
    </row>
    <row r="223" spans="1:17" x14ac:dyDescent="0.25">
      <c r="A223" s="7">
        <f t="shared" si="25"/>
        <v>219</v>
      </c>
      <c r="B223" s="40">
        <v>45063</v>
      </c>
      <c r="C223" s="46">
        <v>17.587</v>
      </c>
      <c r="D223" s="44">
        <v>72.099999999999994</v>
      </c>
      <c r="E223" s="44">
        <v>143.24</v>
      </c>
      <c r="F223" s="44">
        <v>90.68</v>
      </c>
      <c r="G223" s="44">
        <v>172.69</v>
      </c>
      <c r="H223" s="44">
        <v>242.49</v>
      </c>
      <c r="I223" s="44">
        <v>339.96</v>
      </c>
      <c r="J223" s="44">
        <v>301.77999999999997</v>
      </c>
      <c r="K223" s="38">
        <f t="shared" si="26"/>
        <v>-1.0702524698133931E-2</v>
      </c>
      <c r="L223" s="38">
        <f t="shared" si="27"/>
        <v>7.3844855475069249E-3</v>
      </c>
      <c r="M223" s="38">
        <f t="shared" si="28"/>
        <v>2.7414845876933214E-2</v>
      </c>
      <c r="N223" s="38">
        <f t="shared" si="29"/>
        <v>9.2846071709256073E-3</v>
      </c>
      <c r="O223" s="38">
        <f t="shared" si="30"/>
        <v>2.1115241102698246E-2</v>
      </c>
      <c r="P223" s="38">
        <f t="shared" si="31"/>
        <v>2.4373099499367834E-2</v>
      </c>
      <c r="Q223" s="38">
        <f t="shared" si="32"/>
        <v>3.8881265309166135E-2</v>
      </c>
    </row>
    <row r="224" spans="1:17" x14ac:dyDescent="0.25">
      <c r="A224" s="7">
        <f t="shared" si="25"/>
        <v>220</v>
      </c>
      <c r="B224" s="40">
        <v>45062</v>
      </c>
      <c r="C224" s="46">
        <v>17.488</v>
      </c>
      <c r="D224" s="44">
        <v>72.88</v>
      </c>
      <c r="E224" s="44">
        <v>142.19</v>
      </c>
      <c r="F224" s="44">
        <v>88.76</v>
      </c>
      <c r="G224" s="44">
        <v>172.07</v>
      </c>
      <c r="H224" s="44">
        <v>238.82</v>
      </c>
      <c r="I224" s="44">
        <v>333.75</v>
      </c>
      <c r="J224" s="44">
        <v>292.13</v>
      </c>
      <c r="K224" s="38">
        <f t="shared" si="26"/>
        <v>1.9246631839429096E-3</v>
      </c>
      <c r="L224" s="38">
        <f t="shared" si="27"/>
        <v>2.9625449672003867E-3</v>
      </c>
      <c r="M224" s="38">
        <f t="shared" si="28"/>
        <v>7.8664801841747956E-3</v>
      </c>
      <c r="N224" s="38">
        <f t="shared" si="29"/>
        <v>3.0973958930824441E-3</v>
      </c>
      <c r="O224" s="38">
        <f t="shared" si="30"/>
        <v>2.9294150849281664E-3</v>
      </c>
      <c r="P224" s="38">
        <f t="shared" si="31"/>
        <v>-3.2934714361360085E-3</v>
      </c>
      <c r="Q224" s="38">
        <f t="shared" si="32"/>
        <v>1.2105281878376006E-2</v>
      </c>
    </row>
    <row r="225" spans="1:17" x14ac:dyDescent="0.25">
      <c r="A225" s="7">
        <f t="shared" si="25"/>
        <v>221</v>
      </c>
      <c r="B225" s="40">
        <v>45061</v>
      </c>
      <c r="C225" s="46">
        <v>17.434000000000001</v>
      </c>
      <c r="D225" s="44">
        <v>72.739999999999995</v>
      </c>
      <c r="E225" s="44">
        <v>141.77000000000001</v>
      </c>
      <c r="F225" s="44">
        <v>88.34</v>
      </c>
      <c r="G225" s="44">
        <v>172.07</v>
      </c>
      <c r="H225" s="44">
        <v>238.86</v>
      </c>
      <c r="I225" s="44">
        <v>335.89</v>
      </c>
      <c r="J225" s="44">
        <v>289.52999999999997</v>
      </c>
      <c r="K225" s="38">
        <f t="shared" si="26"/>
        <v>-1.7292623615239089E-2</v>
      </c>
      <c r="L225" s="38">
        <f t="shared" si="27"/>
        <v>9.4702363998862005E-3</v>
      </c>
      <c r="M225" s="38">
        <f t="shared" si="28"/>
        <v>2.6498275543456407E-2</v>
      </c>
      <c r="N225" s="38">
        <f t="shared" si="29"/>
        <v>-1.1234448289127674E-2</v>
      </c>
      <c r="O225" s="38">
        <f t="shared" si="30"/>
        <v>1.3056841409134545E-2</v>
      </c>
      <c r="P225" s="38">
        <f t="shared" si="31"/>
        <v>-2.0031412411924854E-2</v>
      </c>
      <c r="Q225" s="38">
        <f t="shared" si="32"/>
        <v>1.3088048916604311E-2</v>
      </c>
    </row>
    <row r="226" spans="1:17" x14ac:dyDescent="0.25">
      <c r="A226" s="7">
        <f t="shared" si="25"/>
        <v>222</v>
      </c>
      <c r="B226" s="40">
        <v>45058</v>
      </c>
      <c r="C226" s="46">
        <v>17.581</v>
      </c>
      <c r="D226" s="44">
        <v>74.02</v>
      </c>
      <c r="E226" s="44">
        <v>140.44</v>
      </c>
      <c r="F226" s="44">
        <v>85.34</v>
      </c>
      <c r="G226" s="44">
        <v>172.57</v>
      </c>
      <c r="H226" s="44">
        <v>233.81</v>
      </c>
      <c r="I226" s="44">
        <v>339.89</v>
      </c>
      <c r="J226" s="44">
        <v>283.39999999999998</v>
      </c>
      <c r="K226" s="38">
        <f t="shared" si="26"/>
        <v>1.3528138528138278E-3</v>
      </c>
      <c r="L226" s="38">
        <f t="shared" si="27"/>
        <v>-1.6350323452050119E-3</v>
      </c>
      <c r="M226" s="38">
        <f t="shared" si="28"/>
        <v>-2.8571504047058327E-2</v>
      </c>
      <c r="N226" s="38">
        <f t="shared" si="29"/>
        <v>-6.3392147944423272E-3</v>
      </c>
      <c r="O226" s="38">
        <f t="shared" si="30"/>
        <v>-7.9458816649299324E-3</v>
      </c>
      <c r="P226" s="38">
        <f t="shared" si="31"/>
        <v>-1.3676955479837161E-2</v>
      </c>
      <c r="Q226" s="38">
        <f t="shared" si="32"/>
        <v>-7.8766320097597431E-3</v>
      </c>
    </row>
    <row r="227" spans="1:17" x14ac:dyDescent="0.25">
      <c r="A227" s="7">
        <f t="shared" si="25"/>
        <v>223</v>
      </c>
      <c r="B227" s="40">
        <v>45057</v>
      </c>
      <c r="C227" s="46">
        <v>17.573</v>
      </c>
      <c r="D227" s="44">
        <v>73.92</v>
      </c>
      <c r="E227" s="44">
        <v>140.66999999999999</v>
      </c>
      <c r="F227" s="44">
        <v>87.89</v>
      </c>
      <c r="G227" s="44">
        <v>173.75</v>
      </c>
      <c r="H227" s="44">
        <v>235.79</v>
      </c>
      <c r="I227" s="44">
        <v>344.76</v>
      </c>
      <c r="J227" s="44">
        <v>285.77999999999997</v>
      </c>
      <c r="K227" s="38">
        <f t="shared" si="26"/>
        <v>-1.2688660344597369E-2</v>
      </c>
      <c r="L227" s="38">
        <f t="shared" si="27"/>
        <v>-4.1766954551890612E-3</v>
      </c>
      <c r="M227" s="38">
        <f t="shared" si="28"/>
        <v>6.1154163567822328E-2</v>
      </c>
      <c r="N227" s="38">
        <f t="shared" si="29"/>
        <v>2.6644187975377598E-3</v>
      </c>
      <c r="O227" s="38">
        <f t="shared" si="30"/>
        <v>1.3154741723297558E-2</v>
      </c>
      <c r="P227" s="38">
        <f t="shared" si="31"/>
        <v>2.939801328906011E-2</v>
      </c>
      <c r="Q227" s="38">
        <f t="shared" si="32"/>
        <v>-9.1341328255598597E-3</v>
      </c>
    </row>
    <row r="228" spans="1:17" x14ac:dyDescent="0.25">
      <c r="A228" s="7">
        <f t="shared" si="25"/>
        <v>224</v>
      </c>
      <c r="B228" s="40">
        <v>45056</v>
      </c>
      <c r="C228" s="46">
        <v>17.546500000000002</v>
      </c>
      <c r="D228" s="44">
        <v>74.87</v>
      </c>
      <c r="E228" s="44">
        <v>141.26</v>
      </c>
      <c r="F228" s="44">
        <v>82.95</v>
      </c>
      <c r="G228" s="44">
        <v>173.55</v>
      </c>
      <c r="H228" s="44">
        <v>233.08</v>
      </c>
      <c r="I228" s="44">
        <v>335.42</v>
      </c>
      <c r="J228" s="44">
        <v>288.85000000000002</v>
      </c>
      <c r="K228" s="38">
        <f t="shared" si="26"/>
        <v>1.7808591625883663E-2</v>
      </c>
      <c r="L228" s="38">
        <f t="shared" si="27"/>
        <v>-1.3822954481988448E-2</v>
      </c>
      <c r="M228" s="38">
        <f t="shared" si="28"/>
        <v>-2.5193735999891054E-3</v>
      </c>
      <c r="N228" s="38">
        <f t="shared" si="29"/>
        <v>-1.0520642619009646E-3</v>
      </c>
      <c r="O228" s="38">
        <f t="shared" si="30"/>
        <v>-1.252630678180533E-2</v>
      </c>
      <c r="P228" s="38">
        <f t="shared" si="31"/>
        <v>-1.5338989765246724E-3</v>
      </c>
      <c r="Q228" s="38">
        <f t="shared" si="32"/>
        <v>-4.3168267403403959E-4</v>
      </c>
    </row>
    <row r="229" spans="1:17" x14ac:dyDescent="0.25">
      <c r="A229" s="7">
        <f t="shared" si="25"/>
        <v>225</v>
      </c>
      <c r="B229" s="40">
        <v>45055</v>
      </c>
      <c r="C229" s="46">
        <v>17.747</v>
      </c>
      <c r="D229" s="44">
        <v>73.56</v>
      </c>
      <c r="E229" s="44">
        <v>143.24</v>
      </c>
      <c r="F229" s="44">
        <v>82.22</v>
      </c>
      <c r="G229" s="44">
        <v>171.77</v>
      </c>
      <c r="H229" s="44">
        <v>233.37</v>
      </c>
      <c r="I229" s="44">
        <v>332.14</v>
      </c>
      <c r="J229" s="44">
        <v>285.70999999999998</v>
      </c>
      <c r="K229" s="38">
        <f t="shared" si="26"/>
        <v>9.7460535346602928E-3</v>
      </c>
      <c r="L229" s="38">
        <f t="shared" si="27"/>
        <v>2.7301365068255201E-3</v>
      </c>
      <c r="M229" s="38">
        <f t="shared" si="28"/>
        <v>-1.5469127308428865E-2</v>
      </c>
      <c r="N229" s="38">
        <f t="shared" si="29"/>
        <v>-1.2364168582226442E-2</v>
      </c>
      <c r="O229" s="38">
        <f t="shared" si="30"/>
        <v>-1.9894366413547582E-3</v>
      </c>
      <c r="P229" s="38">
        <f t="shared" si="31"/>
        <v>3.8401107466023987E-4</v>
      </c>
      <c r="Q229" s="38">
        <f t="shared" si="32"/>
        <v>-2.2265398389178626E-2</v>
      </c>
    </row>
    <row r="230" spans="1:17" x14ac:dyDescent="0.25">
      <c r="A230" s="7">
        <f t="shared" si="25"/>
        <v>226</v>
      </c>
      <c r="B230" s="40">
        <v>45054</v>
      </c>
      <c r="C230" s="46">
        <v>17.79</v>
      </c>
      <c r="D230" s="44">
        <v>72.849999999999994</v>
      </c>
      <c r="E230" s="44">
        <v>142.85</v>
      </c>
      <c r="F230" s="44">
        <v>83.31</v>
      </c>
      <c r="G230" s="44">
        <v>173.5</v>
      </c>
      <c r="H230" s="44">
        <v>233.27</v>
      </c>
      <c r="I230" s="44">
        <v>331.21</v>
      </c>
      <c r="J230" s="44">
        <v>291.51</v>
      </c>
      <c r="K230" s="38">
        <f t="shared" si="26"/>
        <v>6.0765087695069386E-3</v>
      </c>
      <c r="L230" s="38">
        <f t="shared" si="27"/>
        <v>-7.7793984857956744E-3</v>
      </c>
      <c r="M230" s="38">
        <f t="shared" si="28"/>
        <v>3.6201389426391284E-3</v>
      </c>
      <c r="N230" s="38">
        <f t="shared" si="29"/>
        <v>2.1316073850852213E-3</v>
      </c>
      <c r="O230" s="38">
        <f t="shared" si="30"/>
        <v>4.6462555533515193E-3</v>
      </c>
      <c r="P230" s="38">
        <f t="shared" si="31"/>
        <v>2.8782760943832919E-2</v>
      </c>
      <c r="Q230" s="38">
        <f t="shared" si="32"/>
        <v>1.9000166232222782E-2</v>
      </c>
    </row>
    <row r="231" spans="1:17" x14ac:dyDescent="0.25">
      <c r="A231" s="7">
        <f t="shared" si="25"/>
        <v>227</v>
      </c>
      <c r="B231" s="40">
        <v>45051</v>
      </c>
      <c r="C231" s="46">
        <v>17.745000000000001</v>
      </c>
      <c r="D231" s="44">
        <v>72.41</v>
      </c>
      <c r="E231" s="44">
        <v>143.97</v>
      </c>
      <c r="F231" s="44">
        <v>83.22</v>
      </c>
      <c r="G231" s="44">
        <v>173.57</v>
      </c>
      <c r="H231" s="44">
        <v>232.78</v>
      </c>
      <c r="I231" s="44">
        <v>322.76</v>
      </c>
      <c r="J231" s="44">
        <v>286.8</v>
      </c>
      <c r="K231" s="38">
        <f t="shared" si="26"/>
        <v>9.7615395342351974E-3</v>
      </c>
      <c r="L231" s="38">
        <f t="shared" si="27"/>
        <v>1.3801844940497299E-2</v>
      </c>
      <c r="M231" s="38">
        <f t="shared" si="28"/>
        <v>1.9773338224560177E-6</v>
      </c>
      <c r="N231" s="38">
        <f t="shared" si="29"/>
        <v>3.7745318388352489E-2</v>
      </c>
      <c r="O231" s="38">
        <f t="shared" si="30"/>
        <v>-1.1911072192407945E-2</v>
      </c>
      <c r="P231" s="38">
        <f t="shared" si="31"/>
        <v>-2.6516474349831398E-3</v>
      </c>
      <c r="Q231" s="38">
        <f t="shared" si="32"/>
        <v>3.1437387167478459E-2</v>
      </c>
    </row>
    <row r="232" spans="1:17" x14ac:dyDescent="0.25">
      <c r="A232" s="7">
        <f t="shared" si="25"/>
        <v>228</v>
      </c>
      <c r="B232" s="40">
        <v>45050</v>
      </c>
      <c r="C232" s="46">
        <v>17.902000000000001</v>
      </c>
      <c r="D232" s="44">
        <v>71.709999999999994</v>
      </c>
      <c r="E232" s="44">
        <v>142.01</v>
      </c>
      <c r="F232" s="44">
        <v>82.49</v>
      </c>
      <c r="G232" s="44">
        <v>165.79</v>
      </c>
      <c r="H232" s="44">
        <v>233.52</v>
      </c>
      <c r="I232" s="44">
        <v>320.77999999999997</v>
      </c>
      <c r="J232" s="44">
        <v>275.62</v>
      </c>
      <c r="K232" s="38">
        <f t="shared" si="26"/>
        <v>-4.8570635581460797E-3</v>
      </c>
      <c r="L232" s="38">
        <f t="shared" si="27"/>
        <v>-6.992518005733861E-3</v>
      </c>
      <c r="M232" s="38">
        <f t="shared" si="28"/>
        <v>1.1604569209301863E-2</v>
      </c>
      <c r="N232" s="38">
        <f t="shared" si="29"/>
        <v>-1.0687084833899574E-2</v>
      </c>
      <c r="O232" s="38">
        <f t="shared" si="30"/>
        <v>-1.5578105015180199E-2</v>
      </c>
      <c r="P232" s="38">
        <f t="shared" si="31"/>
        <v>3.8500929311557908E-3</v>
      </c>
      <c r="Q232" s="38">
        <f t="shared" si="32"/>
        <v>-9.4071512842406335E-3</v>
      </c>
    </row>
    <row r="233" spans="1:17" x14ac:dyDescent="0.25">
      <c r="A233" s="7">
        <f t="shared" si="25"/>
        <v>229</v>
      </c>
      <c r="B233" s="40">
        <v>45049</v>
      </c>
      <c r="C233" s="46">
        <v>17.916</v>
      </c>
      <c r="D233" s="44">
        <v>72.06</v>
      </c>
      <c r="E233" s="44">
        <v>143.01</v>
      </c>
      <c r="F233" s="44">
        <v>81.48</v>
      </c>
      <c r="G233" s="44">
        <v>167.45</v>
      </c>
      <c r="H233" s="44">
        <v>237.03</v>
      </c>
      <c r="I233" s="44">
        <v>319.3</v>
      </c>
      <c r="J233" s="44">
        <v>278.02</v>
      </c>
      <c r="K233" s="38">
        <f t="shared" si="26"/>
        <v>-1.6625103906899863E-3</v>
      </c>
      <c r="L233" s="38">
        <f t="shared" si="27"/>
        <v>-2.5805551680848637E-3</v>
      </c>
      <c r="M233" s="38">
        <f t="shared" si="28"/>
        <v>-3.8381755098205739E-3</v>
      </c>
      <c r="N233" s="38">
        <f t="shared" si="29"/>
        <v>-9.6733214936506329E-3</v>
      </c>
      <c r="O233" s="38">
        <f t="shared" si="30"/>
        <v>-1.2434660353089044E-2</v>
      </c>
      <c r="P233" s="38">
        <f t="shared" si="31"/>
        <v>2.2662767124022043E-3</v>
      </c>
      <c r="Q233" s="38">
        <f t="shared" si="32"/>
        <v>-1.7643169402161929E-2</v>
      </c>
    </row>
    <row r="234" spans="1:17" x14ac:dyDescent="0.25">
      <c r="A234" s="7">
        <f t="shared" si="25"/>
        <v>230</v>
      </c>
      <c r="B234" s="40">
        <v>45048</v>
      </c>
      <c r="C234" s="46">
        <v>17.974</v>
      </c>
      <c r="D234" s="44">
        <v>72.180000000000007</v>
      </c>
      <c r="E234" s="44">
        <v>143.38</v>
      </c>
      <c r="F234" s="44">
        <v>81.53</v>
      </c>
      <c r="G234" s="44">
        <v>168.54</v>
      </c>
      <c r="H234" s="44">
        <v>239.24</v>
      </c>
      <c r="I234" s="44">
        <v>317.55</v>
      </c>
      <c r="J234" s="44">
        <v>282.10000000000002</v>
      </c>
      <c r="K234" s="38">
        <f t="shared" si="26"/>
        <v>-4.2764519244031796E-3</v>
      </c>
      <c r="L234" s="38">
        <f t="shared" si="27"/>
        <v>3.1483943188972408E-3</v>
      </c>
      <c r="M234" s="38">
        <f t="shared" si="28"/>
        <v>-3.7633804422620432E-2</v>
      </c>
      <c r="N234" s="38">
        <f t="shared" si="29"/>
        <v>-7.0499911106637336E-3</v>
      </c>
      <c r="O234" s="38">
        <f t="shared" si="30"/>
        <v>-4.8262124360696212E-3</v>
      </c>
      <c r="P234" s="38">
        <f t="shared" si="31"/>
        <v>-3.7844293462053979E-2</v>
      </c>
      <c r="Q234" s="38">
        <f t="shared" si="32"/>
        <v>1.6273963274227921E-2</v>
      </c>
    </row>
    <row r="235" spans="1:17" x14ac:dyDescent="0.25">
      <c r="A235" s="7">
        <f t="shared" si="25"/>
        <v>231</v>
      </c>
      <c r="B235" s="40">
        <v>45044</v>
      </c>
      <c r="C235" s="46">
        <v>17.98</v>
      </c>
      <c r="D235" s="44">
        <v>72.489999999999995</v>
      </c>
      <c r="E235" s="44">
        <v>142.93</v>
      </c>
      <c r="F235" s="44">
        <v>84.69</v>
      </c>
      <c r="G235" s="44">
        <v>169.68</v>
      </c>
      <c r="H235" s="44">
        <v>240.32</v>
      </c>
      <c r="I235" s="44">
        <v>329.93</v>
      </c>
      <c r="J235" s="44">
        <v>277.49</v>
      </c>
      <c r="K235" s="38">
        <f t="shared" si="26"/>
        <v>8.0656376025587395E-3</v>
      </c>
      <c r="L235" s="38">
        <f t="shared" si="27"/>
        <v>5.8409570724842208E-3</v>
      </c>
      <c r="M235" s="38">
        <f t="shared" si="28"/>
        <v>4.5959159448383247E-5</v>
      </c>
      <c r="N235" s="38">
        <f t="shared" si="29"/>
        <v>4.9700064101934061E-3</v>
      </c>
      <c r="O235" s="38">
        <f t="shared" si="30"/>
        <v>4.8069027352473093E-3</v>
      </c>
      <c r="P235" s="38">
        <f t="shared" si="31"/>
        <v>9.9372769331653732E-3</v>
      </c>
      <c r="Q235" s="38">
        <f t="shared" si="32"/>
        <v>1.6608689217642025E-2</v>
      </c>
    </row>
    <row r="236" spans="1:17" x14ac:dyDescent="0.25">
      <c r="A236" s="7">
        <f t="shared" si="25"/>
        <v>232</v>
      </c>
      <c r="B236" s="40">
        <v>45043</v>
      </c>
      <c r="C236" s="46">
        <v>18.026</v>
      </c>
      <c r="D236" s="44">
        <v>71.91</v>
      </c>
      <c r="E236" s="44">
        <v>142.1</v>
      </c>
      <c r="F236" s="44">
        <v>84.47</v>
      </c>
      <c r="G236" s="44">
        <v>168.41</v>
      </c>
      <c r="H236" s="44">
        <v>238.56</v>
      </c>
      <c r="I236" s="44">
        <v>325.85000000000002</v>
      </c>
      <c r="J236" s="44">
        <v>272.26</v>
      </c>
      <c r="K236" s="38">
        <f t="shared" si="26"/>
        <v>-4.8436202601717104E-3</v>
      </c>
      <c r="L236" s="38">
        <f t="shared" si="27"/>
        <v>1.1272368606454197E-3</v>
      </c>
      <c r="M236" s="38">
        <f t="shared" si="28"/>
        <v>1.3680709183345963E-2</v>
      </c>
      <c r="N236" s="38">
        <f t="shared" si="29"/>
        <v>2.2101345351219992E-2</v>
      </c>
      <c r="O236" s="38">
        <f t="shared" si="30"/>
        <v>0.1322826756493436</v>
      </c>
      <c r="P236" s="38">
        <f t="shared" si="31"/>
        <v>8.4252529129174025E-3</v>
      </c>
      <c r="Q236" s="38">
        <f t="shared" si="32"/>
        <v>3.8349361269012228E-3</v>
      </c>
    </row>
    <row r="237" spans="1:17" x14ac:dyDescent="0.25">
      <c r="A237" s="7">
        <f t="shared" si="25"/>
        <v>233</v>
      </c>
      <c r="B237" s="40">
        <v>45042</v>
      </c>
      <c r="C237" s="46">
        <v>18.137</v>
      </c>
      <c r="D237" s="44">
        <v>72.260000000000005</v>
      </c>
      <c r="E237" s="44">
        <v>141.94</v>
      </c>
      <c r="F237" s="44">
        <v>82.82</v>
      </c>
      <c r="G237" s="44">
        <v>163.76</v>
      </c>
      <c r="H237" s="44">
        <v>209.4</v>
      </c>
      <c r="I237" s="44">
        <v>321.14999999999998</v>
      </c>
      <c r="J237" s="44">
        <v>269.56</v>
      </c>
      <c r="K237" s="38">
        <f t="shared" si="26"/>
        <v>-2.4848150193262919E-3</v>
      </c>
      <c r="L237" s="38">
        <f t="shared" si="27"/>
        <v>1.0896659782066775E-2</v>
      </c>
      <c r="M237" s="38">
        <f t="shared" si="28"/>
        <v>2.4973497768632225E-3</v>
      </c>
      <c r="N237" s="38">
        <f t="shared" si="29"/>
        <v>3.6465153408857809E-3</v>
      </c>
      <c r="O237" s="38">
        <f t="shared" si="30"/>
        <v>1.2654367360956265E-2</v>
      </c>
      <c r="P237" s="38">
        <f t="shared" si="31"/>
        <v>-6.4870274463568744E-4</v>
      </c>
      <c r="Q237" s="38">
        <f t="shared" si="32"/>
        <v>3.1056268334085146E-2</v>
      </c>
    </row>
    <row r="238" spans="1:17" x14ac:dyDescent="0.25">
      <c r="A238" s="7">
        <f t="shared" si="25"/>
        <v>234</v>
      </c>
      <c r="B238" s="40">
        <v>45041</v>
      </c>
      <c r="C238" s="46">
        <v>18.07</v>
      </c>
      <c r="D238" s="44">
        <v>72.44</v>
      </c>
      <c r="E238" s="44">
        <v>140.41</v>
      </c>
      <c r="F238" s="44">
        <v>82.92</v>
      </c>
      <c r="G238" s="44">
        <v>163.77000000000001</v>
      </c>
      <c r="H238" s="44">
        <v>207.55</v>
      </c>
      <c r="I238" s="44">
        <v>322.55</v>
      </c>
      <c r="J238" s="44">
        <v>262.41000000000003</v>
      </c>
      <c r="K238" s="38">
        <f t="shared" si="26"/>
        <v>6.6703724291272692E-3</v>
      </c>
      <c r="L238" s="38">
        <f t="shared" si="27"/>
        <v>-8.4739778264247834E-3</v>
      </c>
      <c r="M238" s="38">
        <f t="shared" si="28"/>
        <v>-4.0219148847732922E-2</v>
      </c>
      <c r="N238" s="38">
        <f t="shared" si="29"/>
        <v>-3.7570340680932457E-3</v>
      </c>
      <c r="O238" s="38">
        <f t="shared" si="30"/>
        <v>-1.903365489633424E-2</v>
      </c>
      <c r="P238" s="38">
        <f t="shared" si="31"/>
        <v>-1.4044456929031557E-2</v>
      </c>
      <c r="Q238" s="38">
        <f t="shared" si="32"/>
        <v>-2.4057664873830098E-2</v>
      </c>
    </row>
    <row r="239" spans="1:17" x14ac:dyDescent="0.25">
      <c r="A239" s="7">
        <f t="shared" si="25"/>
        <v>235</v>
      </c>
      <c r="B239" s="40">
        <v>45040</v>
      </c>
      <c r="C239" s="46">
        <v>17.966999999999999</v>
      </c>
      <c r="D239" s="44">
        <v>71.959999999999994</v>
      </c>
      <c r="E239" s="44">
        <v>141.61000000000001</v>
      </c>
      <c r="F239" s="44">
        <v>86.89</v>
      </c>
      <c r="G239" s="44">
        <v>165.33</v>
      </c>
      <c r="H239" s="44">
        <v>212.79</v>
      </c>
      <c r="I239" s="44">
        <v>329.02</v>
      </c>
      <c r="J239" s="44">
        <v>270.42</v>
      </c>
      <c r="K239" s="38">
        <f t="shared" si="26"/>
        <v>1.0674157303370624E-2</v>
      </c>
      <c r="L239" s="38">
        <f t="shared" si="27"/>
        <v>1.585365853658538E-2</v>
      </c>
      <c r="M239" s="38">
        <f t="shared" si="28"/>
        <v>-2.5186085708899464E-2</v>
      </c>
      <c r="N239" s="38">
        <f t="shared" si="29"/>
        <v>1.8228011273193623E-3</v>
      </c>
      <c r="O239" s="38">
        <f t="shared" si="30"/>
        <v>-5.2535450416557605E-4</v>
      </c>
      <c r="P239" s="38">
        <f t="shared" si="31"/>
        <v>3.1150940832835872E-3</v>
      </c>
      <c r="Q239" s="38">
        <f t="shared" si="32"/>
        <v>-2.8948342086626555E-3</v>
      </c>
    </row>
    <row r="240" spans="1:17" x14ac:dyDescent="0.25">
      <c r="A240" s="7">
        <f t="shared" si="25"/>
        <v>236</v>
      </c>
      <c r="B240" s="40">
        <v>45037</v>
      </c>
      <c r="C240" s="46">
        <v>17.968</v>
      </c>
      <c r="D240" s="44">
        <v>71.2</v>
      </c>
      <c r="E240" s="44">
        <v>139.4</v>
      </c>
      <c r="F240" s="44">
        <v>89.13</v>
      </c>
      <c r="G240" s="44">
        <v>165.02</v>
      </c>
      <c r="H240" s="44">
        <v>212.89</v>
      </c>
      <c r="I240" s="44">
        <v>327.98</v>
      </c>
      <c r="J240" s="44">
        <v>271.19</v>
      </c>
      <c r="K240" s="38">
        <f t="shared" si="26"/>
        <v>1.0932841118841408E-2</v>
      </c>
      <c r="L240" s="38">
        <f t="shared" si="27"/>
        <v>-2.2920025233055141E-2</v>
      </c>
      <c r="M240" s="38">
        <f t="shared" si="28"/>
        <v>-1.8780578175511931E-2</v>
      </c>
      <c r="N240" s="38">
        <f t="shared" si="29"/>
        <v>-1.0826964722379651E-2</v>
      </c>
      <c r="O240" s="38">
        <f t="shared" si="30"/>
        <v>-1.9002188731033209E-3</v>
      </c>
      <c r="P240" s="38">
        <f t="shared" si="31"/>
        <v>7.0187449640153332E-3</v>
      </c>
      <c r="Q240" s="38">
        <f t="shared" si="32"/>
        <v>-5.0347919516036121E-4</v>
      </c>
    </row>
    <row r="241" spans="1:17" x14ac:dyDescent="0.25">
      <c r="A241" s="7">
        <f t="shared" si="25"/>
        <v>237</v>
      </c>
      <c r="B241" s="40">
        <v>45036</v>
      </c>
      <c r="C241" s="46">
        <v>17.986999999999998</v>
      </c>
      <c r="D241" s="44">
        <v>70.430000000000007</v>
      </c>
      <c r="E241" s="44">
        <v>142.66999999999999</v>
      </c>
      <c r="F241" s="44">
        <v>90.74</v>
      </c>
      <c r="G241" s="44">
        <v>166.65</v>
      </c>
      <c r="H241" s="44">
        <v>213.07</v>
      </c>
      <c r="I241" s="44">
        <v>325.35000000000002</v>
      </c>
      <c r="J241" s="44">
        <v>271.04000000000002</v>
      </c>
      <c r="K241" s="38">
        <f t="shared" si="26"/>
        <v>7.1500071500072426E-3</v>
      </c>
      <c r="L241" s="38">
        <f t="shared" si="27"/>
        <v>-5.368098159509227E-3</v>
      </c>
      <c r="M241" s="38">
        <f t="shared" si="28"/>
        <v>-3.1890755753480549E-2</v>
      </c>
      <c r="N241" s="38">
        <f t="shared" si="29"/>
        <v>-8.3821748854259193E-3</v>
      </c>
      <c r="O241" s="38">
        <f t="shared" si="30"/>
        <v>-1.4712636887490804E-2</v>
      </c>
      <c r="P241" s="38">
        <f t="shared" si="31"/>
        <v>4.3329770225246644E-3</v>
      </c>
      <c r="Q241" s="38">
        <f t="shared" si="32"/>
        <v>-3.2084029318766194E-2</v>
      </c>
    </row>
    <row r="242" spans="1:17" x14ac:dyDescent="0.25">
      <c r="A242" s="7">
        <f t="shared" si="25"/>
        <v>238</v>
      </c>
      <c r="B242" s="40">
        <v>45035</v>
      </c>
      <c r="C242" s="46">
        <v>18.033000000000001</v>
      </c>
      <c r="D242" s="44">
        <v>69.930000000000007</v>
      </c>
      <c r="E242" s="44">
        <v>143.44</v>
      </c>
      <c r="F242" s="44">
        <v>93.49</v>
      </c>
      <c r="G242" s="44">
        <v>167.63</v>
      </c>
      <c r="H242" s="44">
        <v>215.7</v>
      </c>
      <c r="I242" s="44">
        <v>323.12</v>
      </c>
      <c r="J242" s="44">
        <v>279.31</v>
      </c>
      <c r="K242" s="38">
        <f t="shared" si="26"/>
        <v>-2.1404109589039377E-3</v>
      </c>
      <c r="L242" s="38">
        <f t="shared" si="27"/>
        <v>1.0425471963933397E-2</v>
      </c>
      <c r="M242" s="38">
        <f t="shared" si="28"/>
        <v>-2.1920890774564272E-2</v>
      </c>
      <c r="N242" s="38">
        <f t="shared" si="29"/>
        <v>5.9640992958029937E-3</v>
      </c>
      <c r="O242" s="38">
        <f t="shared" si="30"/>
        <v>-1.1038095262285164E-2</v>
      </c>
      <c r="P242" s="38">
        <f t="shared" si="31"/>
        <v>-3.2670683487983521E-2</v>
      </c>
      <c r="Q242" s="38">
        <f t="shared" si="32"/>
        <v>8.5353639441565488E-3</v>
      </c>
    </row>
    <row r="243" spans="1:17" x14ac:dyDescent="0.25">
      <c r="A243" s="7">
        <f t="shared" si="25"/>
        <v>239</v>
      </c>
      <c r="B243" s="40">
        <v>45034</v>
      </c>
      <c r="C243" s="46">
        <v>18.050999999999998</v>
      </c>
      <c r="D243" s="44">
        <v>70.08</v>
      </c>
      <c r="E243" s="44">
        <v>141.96</v>
      </c>
      <c r="F243" s="44">
        <v>95.49</v>
      </c>
      <c r="G243" s="44">
        <v>166.47</v>
      </c>
      <c r="H243" s="44">
        <v>217.89</v>
      </c>
      <c r="I243" s="44">
        <v>333.7</v>
      </c>
      <c r="J243" s="44">
        <v>276.67</v>
      </c>
      <c r="K243" s="38">
        <f t="shared" si="26"/>
        <v>-2.7038565532944148E-3</v>
      </c>
      <c r="L243" s="38">
        <f t="shared" si="27"/>
        <v>-1.3550135501354976E-2</v>
      </c>
      <c r="M243" s="38">
        <f t="shared" si="28"/>
        <v>-7.5009628511505388E-3</v>
      </c>
      <c r="N243" s="38">
        <f t="shared" si="29"/>
        <v>9.6861629457785092E-3</v>
      </c>
      <c r="O243" s="38">
        <f t="shared" si="30"/>
        <v>-2.2764302308317941E-3</v>
      </c>
      <c r="P243" s="38">
        <f t="shared" si="31"/>
        <v>5.1170202473014292E-3</v>
      </c>
      <c r="Q243" s="38">
        <f t="shared" si="32"/>
        <v>2.6846353227419018E-2</v>
      </c>
    </row>
    <row r="244" spans="1:17" x14ac:dyDescent="0.25">
      <c r="A244" s="7">
        <f t="shared" si="25"/>
        <v>240</v>
      </c>
      <c r="B244" s="40">
        <v>45033</v>
      </c>
      <c r="C244" s="46">
        <v>18.012</v>
      </c>
      <c r="D244" s="44">
        <v>70.27</v>
      </c>
      <c r="E244" s="44">
        <v>143.91</v>
      </c>
      <c r="F244" s="44">
        <v>96.42</v>
      </c>
      <c r="G244" s="44">
        <v>165.23</v>
      </c>
      <c r="H244" s="44">
        <v>218.86</v>
      </c>
      <c r="I244" s="44">
        <v>332.72</v>
      </c>
      <c r="J244" s="44">
        <v>270.02</v>
      </c>
      <c r="K244" s="38">
        <f t="shared" si="26"/>
        <v>-3.4037725145370512E-3</v>
      </c>
      <c r="L244" s="38">
        <f t="shared" si="27"/>
        <v>4.9581005586591953E-3</v>
      </c>
      <c r="M244" s="38">
        <f t="shared" si="28"/>
        <v>2.0684566016139438E-2</v>
      </c>
      <c r="N244" s="38">
        <f t="shared" si="29"/>
        <v>1.0102521420634059E-3</v>
      </c>
      <c r="O244" s="38">
        <f t="shared" si="30"/>
        <v>-1.0995595903036892E-2</v>
      </c>
      <c r="P244" s="38">
        <f t="shared" si="31"/>
        <v>-1.6579107438240759E-2</v>
      </c>
      <c r="Q244" s="38">
        <f t="shared" si="32"/>
        <v>1.001596205589772E-2</v>
      </c>
    </row>
    <row r="245" spans="1:17" x14ac:dyDescent="0.25">
      <c r="A245" s="7">
        <f t="shared" si="25"/>
        <v>241</v>
      </c>
      <c r="B245" s="40">
        <v>45030</v>
      </c>
      <c r="C245" s="46">
        <v>17.995999999999999</v>
      </c>
      <c r="D245" s="44">
        <v>70.510000000000005</v>
      </c>
      <c r="E245" s="44">
        <v>143.19999999999999</v>
      </c>
      <c r="F245" s="44">
        <v>94.55</v>
      </c>
      <c r="G245" s="44">
        <v>165.21</v>
      </c>
      <c r="H245" s="44">
        <v>221.49</v>
      </c>
      <c r="I245" s="44">
        <v>338.63</v>
      </c>
      <c r="J245" s="44">
        <v>267.58</v>
      </c>
      <c r="K245" s="38">
        <f t="shared" si="26"/>
        <v>-3.8146369030799265E-3</v>
      </c>
      <c r="L245" s="38">
        <f t="shared" si="27"/>
        <v>7.0323488045007654E-3</v>
      </c>
      <c r="M245" s="38">
        <f t="shared" si="28"/>
        <v>-1.6954421576055312E-2</v>
      </c>
      <c r="N245" s="38">
        <f t="shared" si="29"/>
        <v>-2.2249257460918992E-3</v>
      </c>
      <c r="O245" s="38">
        <f t="shared" si="30"/>
        <v>5.0618891093789919E-3</v>
      </c>
      <c r="P245" s="38">
        <f t="shared" si="31"/>
        <v>-2.1946415946842657E-2</v>
      </c>
      <c r="Q245" s="38">
        <f t="shared" si="32"/>
        <v>1.1035277878792993E-2</v>
      </c>
    </row>
    <row r="246" spans="1:17" x14ac:dyDescent="0.25">
      <c r="A246" s="7">
        <f t="shared" si="25"/>
        <v>242</v>
      </c>
      <c r="B246" s="40">
        <v>45029</v>
      </c>
      <c r="C246" s="46">
        <v>17.998000000000001</v>
      </c>
      <c r="D246" s="44">
        <v>70.78</v>
      </c>
      <c r="E246" s="44">
        <v>142.19999999999999</v>
      </c>
      <c r="F246" s="44">
        <v>96.17</v>
      </c>
      <c r="G246" s="44">
        <v>165.56</v>
      </c>
      <c r="H246" s="44">
        <v>220.35</v>
      </c>
      <c r="I246" s="44">
        <v>346.19</v>
      </c>
      <c r="J246" s="44">
        <v>264.63</v>
      </c>
      <c r="K246" s="38">
        <f t="shared" si="26"/>
        <v>-2.9581631215663817E-3</v>
      </c>
      <c r="L246" s="38">
        <f t="shared" si="27"/>
        <v>1.5569204399371372E-2</v>
      </c>
      <c r="M246" s="38">
        <f t="shared" si="28"/>
        <v>2.1141631362316948E-2</v>
      </c>
      <c r="N246" s="38">
        <f t="shared" si="29"/>
        <v>3.0382446225496684E-2</v>
      </c>
      <c r="O246" s="38">
        <f t="shared" si="30"/>
        <v>2.5967602487865671E-2</v>
      </c>
      <c r="P246" s="38">
        <f t="shared" si="31"/>
        <v>4.2033137905030049E-2</v>
      </c>
      <c r="Q246" s="38">
        <f t="shared" si="32"/>
        <v>-4.8019451577275829E-3</v>
      </c>
    </row>
    <row r="247" spans="1:17" x14ac:dyDescent="0.25">
      <c r="A247" s="7">
        <f t="shared" si="25"/>
        <v>243</v>
      </c>
      <c r="B247" s="40">
        <v>45028</v>
      </c>
      <c r="C247" s="46">
        <v>18.062999999999999</v>
      </c>
      <c r="D247" s="44">
        <v>70.989999999999995</v>
      </c>
      <c r="E247" s="44">
        <v>140.02000000000001</v>
      </c>
      <c r="F247" s="44">
        <v>93.84</v>
      </c>
      <c r="G247" s="44">
        <v>160.1</v>
      </c>
      <c r="H247" s="44">
        <v>214</v>
      </c>
      <c r="I247" s="44">
        <v>331.03</v>
      </c>
      <c r="J247" s="44">
        <v>264.95</v>
      </c>
      <c r="K247" s="38">
        <f t="shared" si="26"/>
        <v>-3.2294299354114209E-3</v>
      </c>
      <c r="L247" s="38">
        <f t="shared" si="27"/>
        <v>1.4285714285722229E-4</v>
      </c>
      <c r="M247" s="38">
        <f t="shared" si="28"/>
        <v>-6.4212268832762764E-2</v>
      </c>
      <c r="N247" s="38">
        <f t="shared" si="29"/>
        <v>-9.5077635450003806E-3</v>
      </c>
      <c r="O247" s="38">
        <f t="shared" si="30"/>
        <v>-4.4792717930912662E-3</v>
      </c>
      <c r="P247" s="38">
        <f t="shared" si="31"/>
        <v>-2.6296574283404484E-2</v>
      </c>
      <c r="Q247" s="38">
        <f t="shared" si="32"/>
        <v>-2.9856320884522169E-2</v>
      </c>
    </row>
    <row r="248" spans="1:17" x14ac:dyDescent="0.25">
      <c r="A248" s="7">
        <f t="shared" si="25"/>
        <v>244</v>
      </c>
      <c r="B248" s="40">
        <v>45027</v>
      </c>
      <c r="C248" s="46">
        <v>18.157</v>
      </c>
      <c r="D248" s="44">
        <v>71.22</v>
      </c>
      <c r="E248" s="44">
        <v>140</v>
      </c>
      <c r="F248" s="44">
        <v>99.76</v>
      </c>
      <c r="G248" s="44">
        <v>160.80000000000001</v>
      </c>
      <c r="H248" s="44">
        <v>213.85</v>
      </c>
      <c r="I248" s="44">
        <v>338.21</v>
      </c>
      <c r="J248" s="44">
        <v>271.69</v>
      </c>
      <c r="K248" s="38">
        <f t="shared" si="26"/>
        <v>9.6399206124184733E-3</v>
      </c>
      <c r="L248" s="38">
        <f t="shared" si="27"/>
        <v>5.7471264367816577E-3</v>
      </c>
      <c r="M248" s="38">
        <f t="shared" si="28"/>
        <v>-1.7800511480105308E-2</v>
      </c>
      <c r="N248" s="38">
        <f t="shared" si="29"/>
        <v>-7.8643970400239516E-3</v>
      </c>
      <c r="O248" s="38">
        <f t="shared" si="30"/>
        <v>-4.4650659906143586E-3</v>
      </c>
      <c r="P248" s="38">
        <f t="shared" si="31"/>
        <v>-2.5756194550594635E-3</v>
      </c>
      <c r="Q248" s="38">
        <f t="shared" si="32"/>
        <v>-1.5137591203245093E-2</v>
      </c>
    </row>
    <row r="249" spans="1:17" x14ac:dyDescent="0.25">
      <c r="A249" s="7">
        <f t="shared" si="25"/>
        <v>245</v>
      </c>
      <c r="B249" s="40">
        <v>45026</v>
      </c>
      <c r="C249" s="46">
        <v>18.161999999999999</v>
      </c>
      <c r="D249" s="44">
        <v>70.540000000000006</v>
      </c>
      <c r="E249" s="44">
        <v>139.19999999999999</v>
      </c>
      <c r="F249" s="44">
        <v>101.54</v>
      </c>
      <c r="G249" s="44">
        <v>162.03</v>
      </c>
      <c r="H249" s="44">
        <v>214.75</v>
      </c>
      <c r="I249" s="44">
        <v>338.99</v>
      </c>
      <c r="J249" s="44">
        <v>275.79000000000002</v>
      </c>
      <c r="K249" s="38">
        <f t="shared" si="26"/>
        <v>2.9859235034837006E-3</v>
      </c>
      <c r="L249" s="38">
        <f t="shared" si="27"/>
        <v>1.2947777298228935E-3</v>
      </c>
      <c r="M249" s="38">
        <f t="shared" si="28"/>
        <v>2.3353045496791847E-2</v>
      </c>
      <c r="N249" s="38">
        <f t="shared" si="29"/>
        <v>-1.7273746760811504E-2</v>
      </c>
      <c r="O249" s="38">
        <f t="shared" si="30"/>
        <v>8.576457898699319E-3</v>
      </c>
      <c r="P249" s="38">
        <f t="shared" si="31"/>
        <v>-1.652910769588789E-2</v>
      </c>
      <c r="Q249" s="38">
        <f t="shared" si="32"/>
        <v>1.9009070659324445E-2</v>
      </c>
    </row>
    <row r="250" spans="1:17" x14ac:dyDescent="0.25">
      <c r="A250" s="7">
        <f t="shared" si="25"/>
        <v>246</v>
      </c>
      <c r="B250" s="40">
        <v>45021</v>
      </c>
      <c r="C250" s="46">
        <v>18.286000000000001</v>
      </c>
      <c r="D250" s="44">
        <v>70.33</v>
      </c>
      <c r="E250" s="44">
        <v>139.02000000000001</v>
      </c>
      <c r="F250" s="44">
        <v>98.55</v>
      </c>
      <c r="G250" s="44">
        <v>163.76</v>
      </c>
      <c r="H250" s="44">
        <v>211.48</v>
      </c>
      <c r="I250" s="44">
        <v>342.35</v>
      </c>
      <c r="J250" s="44">
        <v>268.81</v>
      </c>
      <c r="K250" s="38">
        <f t="shared" si="26"/>
        <v>-1.6638702460850086E-2</v>
      </c>
      <c r="L250" s="38">
        <f t="shared" si="27"/>
        <v>-3.108447170337314E-2</v>
      </c>
      <c r="M250" s="38">
        <f t="shared" si="28"/>
        <v>-1.2417597767016231E-2</v>
      </c>
      <c r="N250" s="38">
        <f t="shared" si="29"/>
        <v>-2.067288073129725E-3</v>
      </c>
      <c r="O250" s="38">
        <f t="shared" si="30"/>
        <v>-5.901921497680207E-3</v>
      </c>
      <c r="P250" s="38">
        <f t="shared" si="31"/>
        <v>-3.4793707917680772E-3</v>
      </c>
      <c r="Q250" s="38">
        <f t="shared" si="32"/>
        <v>-1.1701714609157476E-2</v>
      </c>
    </row>
    <row r="251" spans="1:17" x14ac:dyDescent="0.25">
      <c r="A251" s="7">
        <f t="shared" si="25"/>
        <v>247</v>
      </c>
      <c r="B251" s="40">
        <v>45020</v>
      </c>
      <c r="C251" s="46">
        <v>18.117000000000001</v>
      </c>
      <c r="D251" s="44">
        <v>71.52</v>
      </c>
      <c r="E251" s="44">
        <v>143.47999999999999</v>
      </c>
      <c r="F251" s="44">
        <v>100.72</v>
      </c>
      <c r="G251" s="44">
        <v>165.63</v>
      </c>
      <c r="H251" s="44">
        <v>214.72</v>
      </c>
      <c r="I251" s="44">
        <v>346.75</v>
      </c>
      <c r="J251" s="44">
        <v>274.52999999999997</v>
      </c>
      <c r="K251" s="38">
        <f t="shared" si="26"/>
        <v>-1.2700165654334628E-2</v>
      </c>
      <c r="L251" s="38">
        <f t="shared" si="27"/>
        <v>9.4983465841131931E-3</v>
      </c>
      <c r="M251" s="38">
        <f t="shared" si="28"/>
        <v>2.7139651085174021E-2</v>
      </c>
      <c r="N251" s="38">
        <f t="shared" si="29"/>
        <v>1.1771565752427549E-4</v>
      </c>
      <c r="O251" s="38">
        <f t="shared" si="30"/>
        <v>1.1148474235722627E-2</v>
      </c>
      <c r="P251" s="38">
        <f t="shared" si="31"/>
        <v>-1.0294800083187061E-3</v>
      </c>
      <c r="Q251" s="38">
        <f t="shared" si="32"/>
        <v>-1.4992075035879737E-2</v>
      </c>
    </row>
    <row r="252" spans="1:17" x14ac:dyDescent="0.25">
      <c r="A252" s="7">
        <f t="shared" si="25"/>
        <v>248</v>
      </c>
      <c r="B252" s="40">
        <v>45019</v>
      </c>
      <c r="C252" s="46">
        <v>18.056000000000001</v>
      </c>
      <c r="D252" s="44">
        <v>72.44</v>
      </c>
      <c r="E252" s="44">
        <v>142.13</v>
      </c>
      <c r="F252" s="44">
        <v>98.39</v>
      </c>
      <c r="G252" s="44">
        <v>166.17</v>
      </c>
      <c r="H252" s="44">
        <v>213.07</v>
      </c>
      <c r="I252" s="44">
        <v>348.28</v>
      </c>
      <c r="J252" s="44">
        <v>279.64999999999998</v>
      </c>
      <c r="K252" s="38">
        <f t="shared" si="26"/>
        <v>5.6920727474663035E-3</v>
      </c>
      <c r="L252" s="38">
        <f t="shared" si="27"/>
        <v>-5.0402520126006101E-3</v>
      </c>
      <c r="M252" s="38">
        <f t="shared" si="28"/>
        <v>-3.4626647042871439E-2</v>
      </c>
      <c r="N252" s="38">
        <f t="shared" si="29"/>
        <v>1.0281054536641188E-2</v>
      </c>
      <c r="O252" s="38">
        <f t="shared" si="30"/>
        <v>7.9050484885216932E-3</v>
      </c>
      <c r="P252" s="38">
        <f t="shared" si="31"/>
        <v>1.0685114786316952E-2</v>
      </c>
      <c r="Q252" s="38">
        <f t="shared" si="32"/>
        <v>9.3452173404646732E-3</v>
      </c>
    </row>
    <row r="253" spans="1:17" x14ac:dyDescent="0.25">
      <c r="A253" s="7">
        <f t="shared" si="25"/>
        <v>249</v>
      </c>
      <c r="B253" s="40">
        <v>45016</v>
      </c>
      <c r="C253" s="46">
        <v>18.009899999999998</v>
      </c>
      <c r="D253" s="44">
        <v>72.03</v>
      </c>
      <c r="E253" s="44">
        <v>142.85</v>
      </c>
      <c r="F253" s="44">
        <v>102.18</v>
      </c>
      <c r="G253" s="44">
        <v>164.9</v>
      </c>
      <c r="H253" s="44">
        <v>211.94</v>
      </c>
      <c r="I253" s="44">
        <v>345.48</v>
      </c>
      <c r="J253" s="44">
        <v>277.77</v>
      </c>
      <c r="K253" s="38">
        <f t="shared" si="26"/>
        <v>-2.0000000000000018E-2</v>
      </c>
      <c r="L253" s="38">
        <f t="shared" si="27"/>
        <v>-4.8978449482217634E-4</v>
      </c>
      <c r="M253" s="38">
        <f t="shared" si="28"/>
        <v>-1.5221996838781116E-2</v>
      </c>
      <c r="N253" s="38">
        <f t="shared" si="29"/>
        <v>1.1930257268031319E-2</v>
      </c>
      <c r="O253" s="38">
        <f t="shared" si="30"/>
        <v>1.5997794084202654E-2</v>
      </c>
      <c r="P253" s="38">
        <f t="shared" si="31"/>
        <v>1.7098527881342918E-2</v>
      </c>
      <c r="Q253" s="38">
        <f t="shared" si="32"/>
        <v>1.0679091159468745E-2</v>
      </c>
    </row>
    <row r="254" spans="1:17" x14ac:dyDescent="0.25">
      <c r="A254" s="7">
        <f t="shared" si="25"/>
        <v>250</v>
      </c>
      <c r="B254" s="40">
        <v>45015</v>
      </c>
      <c r="C254" s="46">
        <v>18.076000000000001</v>
      </c>
      <c r="D254" s="44">
        <v>73.5</v>
      </c>
      <c r="E254" s="44">
        <v>142.91999999999999</v>
      </c>
      <c r="F254" s="44">
        <v>103.38</v>
      </c>
      <c r="G254" s="44">
        <v>162.36000000000001</v>
      </c>
      <c r="H254" s="44">
        <v>207.84</v>
      </c>
      <c r="I254" s="44">
        <v>338.43</v>
      </c>
      <c r="J254" s="44">
        <v>273.83</v>
      </c>
      <c r="K254" s="38">
        <f t="shared" si="26"/>
        <v>3.6870135190494313E-3</v>
      </c>
      <c r="L254" s="38">
        <f t="shared" si="27"/>
        <v>-4.7353760445683069E-3</v>
      </c>
      <c r="M254" s="38">
        <f t="shared" si="28"/>
        <v>3.4192878866786458E-2</v>
      </c>
      <c r="N254" s="38">
        <f t="shared" si="29"/>
        <v>9.4654780995571119E-3</v>
      </c>
      <c r="O254" s="38">
        <f t="shared" si="30"/>
        <v>1.1700272806498324E-2</v>
      </c>
      <c r="P254" s="38">
        <f t="shared" si="31"/>
        <v>1.8846995519430143E-2</v>
      </c>
      <c r="Q254" s="38">
        <f t="shared" si="32"/>
        <v>1.4360055528115812E-2</v>
      </c>
    </row>
    <row r="255" spans="1:17" x14ac:dyDescent="0.25">
      <c r="A255" s="7">
        <f t="shared" si="25"/>
        <v>251</v>
      </c>
      <c r="B255" s="40">
        <v>45014</v>
      </c>
      <c r="C255" s="46">
        <v>18.083600000000001</v>
      </c>
      <c r="D255" s="44">
        <v>73.23</v>
      </c>
      <c r="E255" s="44">
        <v>143.6</v>
      </c>
      <c r="F255" s="44">
        <v>99.92</v>
      </c>
      <c r="G255" s="44">
        <v>160.77000000000001</v>
      </c>
      <c r="H255" s="44">
        <v>205.35</v>
      </c>
      <c r="I255" s="44">
        <v>332.03</v>
      </c>
      <c r="J255" s="44">
        <v>269.83999999999997</v>
      </c>
      <c r="K255" s="38">
        <f t="shared" si="26"/>
        <v>-1.000405569825602E-2</v>
      </c>
      <c r="L255" s="38">
        <f t="shared" si="27"/>
        <v>1.3909482454282251E-2</v>
      </c>
      <c r="M255" s="38">
        <f t="shared" si="28"/>
        <v>7.5687332017353448E-3</v>
      </c>
      <c r="N255" s="38">
        <f t="shared" si="29"/>
        <v>1.1878554750260673E-2</v>
      </c>
      <c r="O255" s="38">
        <f t="shared" si="30"/>
        <v>1.5331756800540441E-2</v>
      </c>
      <c r="P255" s="38">
        <f t="shared" si="31"/>
        <v>1.8341743564277202E-2</v>
      </c>
      <c r="Q255" s="38">
        <f t="shared" si="32"/>
        <v>1.3806991885374043E-2</v>
      </c>
    </row>
    <row r="256" spans="1:17" x14ac:dyDescent="0.25">
      <c r="A256" s="7">
        <f>+A257-1</f>
        <v>252</v>
      </c>
      <c r="B256" s="40">
        <v>45013</v>
      </c>
      <c r="C256" s="46">
        <v>18.225000000000001</v>
      </c>
      <c r="D256" s="44">
        <v>73.97</v>
      </c>
      <c r="E256" s="44">
        <v>141.63</v>
      </c>
      <c r="F256" s="44">
        <v>98.4</v>
      </c>
      <c r="G256" s="44">
        <v>157.65</v>
      </c>
      <c r="H256" s="44">
        <v>200.68</v>
      </c>
      <c r="I256" s="44">
        <v>323.52</v>
      </c>
      <c r="J256" s="44">
        <v>264.10000000000002</v>
      </c>
      <c r="K256" s="38">
        <f t="shared" si="26"/>
        <v>5.8471580092465114E-3</v>
      </c>
      <c r="L256" s="38">
        <f t="shared" si="27"/>
        <v>-2.9567053854278047E-3</v>
      </c>
      <c r="M256" s="38">
        <f t="shared" si="28"/>
        <v>0.13582972832240392</v>
      </c>
      <c r="N256" s="38">
        <f t="shared" si="29"/>
        <v>-9.8748602595581936E-3</v>
      </c>
      <c r="O256" s="38">
        <f t="shared" si="30"/>
        <v>-1.6503894352470794E-2</v>
      </c>
      <c r="P256" s="38">
        <f t="shared" si="31"/>
        <v>-1.8478400708251574E-2</v>
      </c>
      <c r="Q256" s="38">
        <f t="shared" si="32"/>
        <v>-1.0451839769682336E-2</v>
      </c>
    </row>
    <row r="257" spans="1:17" x14ac:dyDescent="0.25">
      <c r="A257" s="7">
        <v>253</v>
      </c>
      <c r="B257" s="40">
        <v>45012</v>
      </c>
      <c r="C257" s="46">
        <v>18.333500000000001</v>
      </c>
      <c r="D257" s="44">
        <v>73.540000000000006</v>
      </c>
      <c r="E257" s="44">
        <v>142.05000000000001</v>
      </c>
      <c r="F257" s="44">
        <v>86.12</v>
      </c>
      <c r="G257" s="44">
        <v>158.28</v>
      </c>
      <c r="H257" s="44">
        <v>202.84</v>
      </c>
      <c r="I257" s="44">
        <v>327.66000000000003</v>
      </c>
      <c r="J257" s="44">
        <v>265.31</v>
      </c>
      <c r="K257" s="38"/>
      <c r="L257" s="38"/>
      <c r="M257" s="38"/>
      <c r="N257" s="38"/>
      <c r="O257" s="38"/>
      <c r="P257" s="38"/>
      <c r="Q257" s="38"/>
    </row>
    <row r="259" spans="1:17" x14ac:dyDescent="0.25">
      <c r="I259" s="252" t="s">
        <v>154</v>
      </c>
      <c r="J259" s="253"/>
      <c r="K259" s="190">
        <f>AVERAGE(K5:K256)</f>
        <v>-2.6451197689356944E-4</v>
      </c>
      <c r="L259" s="190">
        <f t="shared" ref="L259:Q259" si="33">AVERAGE(L5:L256)</f>
        <v>1.4498573359076762E-3</v>
      </c>
      <c r="M259" s="190">
        <f t="shared" si="33"/>
        <v>-8.6110387980044658E-4</v>
      </c>
      <c r="N259" s="190">
        <f t="shared" si="33"/>
        <v>2.6551664386420537E-5</v>
      </c>
      <c r="O259" s="190">
        <f t="shared" si="33"/>
        <v>3.3628351691406197E-3</v>
      </c>
      <c r="P259" s="190">
        <f t="shared" si="33"/>
        <v>2.3227828921225228E-3</v>
      </c>
      <c r="Q259" s="190">
        <f t="shared" si="33"/>
        <v>4.8700240386340939E-3</v>
      </c>
    </row>
    <row r="264" spans="1:17" x14ac:dyDescent="0.25">
      <c r="I264" s="254" t="s">
        <v>155</v>
      </c>
      <c r="J264" s="254"/>
      <c r="K264" s="192">
        <f>+AVERAGEIF(K5:K256,"&gt;"&amp;0,K5:K256)</f>
        <v>1.180165687741829E-2</v>
      </c>
      <c r="L264" s="192">
        <f t="shared" ref="L264:Q264" si="34">+AVERAGEIF(L5:L256,"&gt;"&amp;0,L5:L256)</f>
        <v>1.3616641223242959E-2</v>
      </c>
      <c r="M264" s="192">
        <f t="shared" si="34"/>
        <v>1.6617079235319524E-2</v>
      </c>
      <c r="N264" s="192">
        <f t="shared" si="34"/>
        <v>9.3003497398809355E-3</v>
      </c>
      <c r="O264" s="192">
        <f t="shared" si="34"/>
        <v>1.557295737227638E-2</v>
      </c>
      <c r="P264" s="192">
        <f t="shared" si="34"/>
        <v>1.6418445709004671E-2</v>
      </c>
      <c r="Q264" s="192">
        <f t="shared" si="34"/>
        <v>2.1049302791936796E-2</v>
      </c>
    </row>
    <row r="265" spans="1:17" x14ac:dyDescent="0.25">
      <c r="I265" s="254" t="s">
        <v>156</v>
      </c>
      <c r="J265" s="254"/>
      <c r="K265" s="192">
        <f>+AVERAGEIF(K5:K256,"&lt;"&amp;0,K5:K256)</f>
        <v>-1.0061178177159626E-2</v>
      </c>
      <c r="L265" s="192">
        <f t="shared" ref="L265:Q265" si="35">+AVERAGEIF(L5:L256,"&lt;"&amp;0,L5:L256)</f>
        <v>-1.2366659959879848E-2</v>
      </c>
      <c r="M265" s="192">
        <f t="shared" si="35"/>
        <v>-1.7263706495528417E-2</v>
      </c>
      <c r="N265" s="192">
        <f t="shared" si="35"/>
        <v>-9.546401187736954E-3</v>
      </c>
      <c r="O265" s="192">
        <f t="shared" si="35"/>
        <v>-1.3183592115482602E-2</v>
      </c>
      <c r="P265" s="192">
        <f t="shared" si="35"/>
        <v>-1.2937810736072199E-2</v>
      </c>
      <c r="Q265" s="192">
        <f t="shared" si="35"/>
        <v>-1.778096621598969E-2</v>
      </c>
    </row>
  </sheetData>
  <mergeCells count="5">
    <mergeCell ref="D3:J3"/>
    <mergeCell ref="K3:Q3"/>
    <mergeCell ref="I259:J259"/>
    <mergeCell ref="I264:J264"/>
    <mergeCell ref="I265:J265"/>
  </mergeCells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7ABCE9-4CE6-4C47-B259-D22853B00FF3}">
  <sheetPr codeName="Hoja4">
    <tabColor rgb="FF92D050"/>
  </sheetPr>
  <dimension ref="A2:O561"/>
  <sheetViews>
    <sheetView zoomScale="73" zoomScaleNormal="126" workbookViewId="0">
      <selection activeCell="O22" sqref="O22"/>
    </sheetView>
  </sheetViews>
  <sheetFormatPr baseColWidth="10" defaultColWidth="8.85546875" defaultRowHeight="15" x14ac:dyDescent="0.25"/>
  <cols>
    <col min="1" max="1" width="10.7109375" bestFit="1" customWidth="1"/>
    <col min="2" max="2" width="16" bestFit="1" customWidth="1"/>
    <col min="3" max="3" width="21.140625" customWidth="1"/>
    <col min="4" max="4" width="16" customWidth="1"/>
    <col min="5" max="5" width="18.42578125" bestFit="1" customWidth="1"/>
    <col min="6" max="6" width="16" customWidth="1"/>
    <col min="7" max="7" width="16.5703125" customWidth="1"/>
    <col min="8" max="8" width="17.140625" customWidth="1"/>
    <col min="9" max="10" width="16.28515625" customWidth="1"/>
    <col min="11" max="12" width="13.7109375" customWidth="1"/>
    <col min="13" max="16" width="13.140625" bestFit="1" customWidth="1"/>
    <col min="17" max="17" width="10.140625" bestFit="1" customWidth="1"/>
  </cols>
  <sheetData>
    <row r="2" spans="1:14" x14ac:dyDescent="0.25">
      <c r="B2" s="8" t="s">
        <v>16</v>
      </c>
    </row>
    <row r="3" spans="1:14" x14ac:dyDescent="0.25">
      <c r="B3" s="9" t="s">
        <v>17</v>
      </c>
      <c r="C3" s="20">
        <v>45378</v>
      </c>
    </row>
    <row r="4" spans="1:14" x14ac:dyDescent="0.25">
      <c r="A4" s="1"/>
    </row>
    <row r="5" spans="1:14" ht="18.75" x14ac:dyDescent="0.3">
      <c r="A5" s="1"/>
      <c r="B5" s="255" t="s">
        <v>18</v>
      </c>
      <c r="C5" s="256"/>
      <c r="D5" s="256"/>
      <c r="E5" s="256"/>
      <c r="F5" s="256"/>
      <c r="G5" s="256"/>
      <c r="H5" s="256"/>
      <c r="I5" s="256"/>
      <c r="J5" s="256"/>
      <c r="K5" s="256"/>
      <c r="L5" s="256"/>
      <c r="M5" s="256"/>
      <c r="N5" s="257"/>
    </row>
    <row r="6" spans="1:14" x14ac:dyDescent="0.25">
      <c r="A6" s="1"/>
    </row>
    <row r="7" spans="1:14" x14ac:dyDescent="0.25">
      <c r="A7" s="1"/>
      <c r="E7" s="7"/>
      <c r="G7" s="89" t="s">
        <v>143</v>
      </c>
      <c r="H7" s="258" t="s">
        <v>144</v>
      </c>
      <c r="I7" s="259"/>
    </row>
    <row r="8" spans="1:14" ht="30" x14ac:dyDescent="0.25">
      <c r="A8" s="1"/>
      <c r="B8" s="3" t="s">
        <v>19</v>
      </c>
      <c r="C8" s="3" t="s">
        <v>20</v>
      </c>
      <c r="D8" s="3" t="s">
        <v>3</v>
      </c>
      <c r="E8" s="3" t="s">
        <v>21</v>
      </c>
      <c r="F8" s="90" t="s">
        <v>22</v>
      </c>
      <c r="G8" s="21" t="s">
        <v>7</v>
      </c>
      <c r="H8" s="3" t="s">
        <v>145</v>
      </c>
      <c r="I8" s="3" t="s">
        <v>6</v>
      </c>
    </row>
    <row r="9" spans="1:14" x14ac:dyDescent="0.25">
      <c r="A9" s="1"/>
      <c r="B9" s="22" t="s">
        <v>35</v>
      </c>
      <c r="C9" s="99">
        <f xml:space="preserve"> Portafolio!D5</f>
        <v>67</v>
      </c>
      <c r="D9" s="100">
        <v>2500</v>
      </c>
      <c r="E9" s="101">
        <f xml:space="preserve"> C9 * D9</f>
        <v>167500</v>
      </c>
      <c r="F9" s="102">
        <f xml:space="preserve"> E9 / $E$16</f>
        <v>7.6339996294499418E-2</v>
      </c>
      <c r="G9" s="102" cm="1">
        <f t="array" ref="G9" xml:space="preserve"> Vol_Dinamica(Portafolio!K5:K256)</f>
        <v>0.20196067253737282</v>
      </c>
      <c r="H9" s="103">
        <f xml:space="preserve"> - _xlfn.NORM.S.INV(0.99) * E9 * G9 * SQRT(1/252)</f>
        <v>-4957.4233426888222</v>
      </c>
      <c r="I9" s="104">
        <f xml:space="preserve"> H9 / E9</f>
        <v>-2.9596557269784014E-2</v>
      </c>
    </row>
    <row r="10" spans="1:14" x14ac:dyDescent="0.25">
      <c r="A10" s="1"/>
      <c r="B10" s="22" t="s">
        <v>36</v>
      </c>
      <c r="C10" s="105">
        <f xml:space="preserve"> Portafolio!E5</f>
        <v>197.61</v>
      </c>
      <c r="D10" s="106">
        <v>2000</v>
      </c>
      <c r="E10" s="107">
        <f t="shared" ref="E10:E15" si="0" xml:space="preserve"> C10 * D10</f>
        <v>395220</v>
      </c>
      <c r="F10" s="108">
        <f t="shared" ref="F10:F15" si="1" xml:space="preserve"> E10 / $E$16</f>
        <v>0.18012593036126603</v>
      </c>
      <c r="G10" s="108" cm="1">
        <f t="array" ref="G10" xml:space="preserve"> Vol_Dinamica(Portafolio!L5:L256)</f>
        <v>0.24521932362196555</v>
      </c>
      <c r="H10" s="109">
        <f t="shared" ref="H10:H15" si="2" xml:space="preserve"> - _xlfn.NORM.S.INV(0.99) * E10 * G10 * SQRT(1/252)</f>
        <v>-14202.604446631882</v>
      </c>
      <c r="I10" s="110">
        <f t="shared" ref="I10:I15" si="3" xml:space="preserve"> H10 / E10</f>
        <v>-3.5935945667303987E-2</v>
      </c>
    </row>
    <row r="11" spans="1:14" x14ac:dyDescent="0.25">
      <c r="A11" s="1"/>
      <c r="B11" s="22" t="s">
        <v>37</v>
      </c>
      <c r="C11" s="105">
        <f xml:space="preserve"> Portafolio!F5 * Portafolio!C5</f>
        <v>1182.88157</v>
      </c>
      <c r="D11" s="106">
        <v>50</v>
      </c>
      <c r="E11" s="107">
        <f t="shared" si="0"/>
        <v>59144.078500000003</v>
      </c>
      <c r="F11" s="108">
        <f t="shared" si="1"/>
        <v>2.6955574528546765E-2</v>
      </c>
      <c r="G11" s="108" cm="1">
        <f t="array" ref="G11" xml:space="preserve"> Vol_Dinamica(Portafolio!M5:M256)</f>
        <v>0.32235920770032095</v>
      </c>
      <c r="H11" s="109">
        <f t="shared" si="2"/>
        <v>-2793.9957235741799</v>
      </c>
      <c r="I11" s="110">
        <f t="shared" si="3"/>
        <v>-4.7240498025075829E-2</v>
      </c>
    </row>
    <row r="12" spans="1:14" x14ac:dyDescent="0.25">
      <c r="A12" s="1"/>
      <c r="B12" s="22" t="s">
        <v>38</v>
      </c>
      <c r="C12" s="105">
        <f xml:space="preserve"> Portafolio!G5 * Portafolio!C5</f>
        <v>2863.60113</v>
      </c>
      <c r="D12" s="106">
        <v>40</v>
      </c>
      <c r="E12" s="107">
        <f t="shared" si="0"/>
        <v>114544.04519999999</v>
      </c>
      <c r="F12" s="108">
        <f t="shared" si="1"/>
        <v>5.220472827537298E-2</v>
      </c>
      <c r="G12" s="108" cm="1">
        <f t="array" ref="G12" xml:space="preserve"> Vol_Dinamica(Portafolio!N5:N256)</f>
        <v>0.22309360281326138</v>
      </c>
      <c r="H12" s="109">
        <f t="shared" si="2"/>
        <v>-3744.8465043409678</v>
      </c>
      <c r="I12" s="110">
        <f t="shared" si="3"/>
        <v>-3.2693506657655289E-2</v>
      </c>
    </row>
    <row r="13" spans="1:14" x14ac:dyDescent="0.25">
      <c r="A13" s="1"/>
      <c r="B13" s="22" t="s">
        <v>39</v>
      </c>
      <c r="C13" s="105">
        <f xml:space="preserve"> Portafolio!H5 * Portafolio!C5</f>
        <v>8160.0487800000001</v>
      </c>
      <c r="D13" s="106">
        <v>50</v>
      </c>
      <c r="E13" s="107">
        <f t="shared" si="0"/>
        <v>408002.43900000001</v>
      </c>
      <c r="F13" s="108">
        <f t="shared" si="1"/>
        <v>0.18595166973974167</v>
      </c>
      <c r="G13" s="108" cm="1">
        <f t="array" ref="G13" xml:space="preserve"> Vol_Dinamica(Portafolio!O5:O256)</f>
        <v>0.42993951466875718</v>
      </c>
      <c r="H13" s="109">
        <f t="shared" si="2"/>
        <v>-25706.592246452081</v>
      </c>
      <c r="I13" s="110">
        <f t="shared" si="3"/>
        <v>-6.3005976899202024E-2</v>
      </c>
    </row>
    <row r="14" spans="1:14" x14ac:dyDescent="0.25">
      <c r="A14" s="1"/>
      <c r="B14" s="22" t="s">
        <v>40</v>
      </c>
      <c r="C14" s="105">
        <f xml:space="preserve"> Portafolio!I5 * Portafolio!C5</f>
        <v>10137.356189999999</v>
      </c>
      <c r="D14" s="106">
        <v>30</v>
      </c>
      <c r="E14" s="107">
        <f t="shared" si="0"/>
        <v>304120.68569999997</v>
      </c>
      <c r="F14" s="108">
        <f t="shared" si="1"/>
        <v>0.13860640011593206</v>
      </c>
      <c r="G14" s="108" cm="1">
        <f t="array" ref="G14" xml:space="preserve"> Vol_Dinamica(Portafolio!P5:P256)</f>
        <v>0.29093087134761486</v>
      </c>
      <c r="H14" s="109">
        <f t="shared" si="2"/>
        <v>-12966.123577511911</v>
      </c>
      <c r="I14" s="110">
        <f t="shared" si="3"/>
        <v>-4.2634796602761676E-2</v>
      </c>
    </row>
    <row r="15" spans="1:14" x14ac:dyDescent="0.25">
      <c r="A15" s="1"/>
      <c r="B15" s="22" t="s">
        <v>48</v>
      </c>
      <c r="C15" s="111">
        <f xml:space="preserve"> Portafolio!J5 * Portafolio!C5</f>
        <v>14912.0075</v>
      </c>
      <c r="D15" s="112">
        <v>50</v>
      </c>
      <c r="E15" s="113">
        <f t="shared" si="0"/>
        <v>745600.375</v>
      </c>
      <c r="F15" s="114">
        <f t="shared" si="1"/>
        <v>0.33981570068464106</v>
      </c>
      <c r="G15" s="114" cm="1">
        <f t="array" ref="G15" xml:space="preserve"> Vol_Dinamica(Portafolio!Q5:Q256)</f>
        <v>0.54233107882429743</v>
      </c>
      <c r="H15" s="115">
        <f t="shared" si="2"/>
        <v>-59257.72829706542</v>
      </c>
      <c r="I15" s="116">
        <f t="shared" si="3"/>
        <v>-7.9476526949259413E-2</v>
      </c>
    </row>
    <row r="16" spans="1:14" ht="15.75" thickBot="1" x14ac:dyDescent="0.3">
      <c r="A16" s="1"/>
      <c r="C16" s="96" t="s">
        <v>147</v>
      </c>
      <c r="D16" s="97">
        <f>SUM(D9:D15)</f>
        <v>4720</v>
      </c>
      <c r="E16" s="97">
        <f>SUM(E9:E15)</f>
        <v>2194131.6233999999</v>
      </c>
      <c r="F16" s="98">
        <f>SUM(F9:F15)</f>
        <v>1</v>
      </c>
    </row>
    <row r="17" spans="1:12" ht="15.75" thickTop="1" x14ac:dyDescent="0.25">
      <c r="A17" s="1"/>
    </row>
    <row r="18" spans="1:12" x14ac:dyDescent="0.25">
      <c r="A18" s="1"/>
      <c r="H18" s="24"/>
    </row>
    <row r="19" spans="1:12" x14ac:dyDescent="0.25">
      <c r="A19" s="1"/>
    </row>
    <row r="20" spans="1:12" x14ac:dyDescent="0.25">
      <c r="A20" s="1"/>
      <c r="K20" s="4" t="s">
        <v>5</v>
      </c>
      <c r="L20" s="4" t="s">
        <v>25</v>
      </c>
    </row>
    <row r="21" spans="1:12" ht="18.75" x14ac:dyDescent="0.35">
      <c r="A21" s="1"/>
      <c r="J21" s="92" t="s">
        <v>12</v>
      </c>
      <c r="K21" s="93">
        <f xml:space="preserve"> - _xlfn.NORM.S.INV(0.99) * E16 * G23 * SQRT(1/252)</f>
        <v>-83069.838658556051</v>
      </c>
      <c r="L21" s="94">
        <f xml:space="preserve"> K21 / E16</f>
        <v>-3.7860007017187065E-2</v>
      </c>
    </row>
    <row r="22" spans="1:12" x14ac:dyDescent="0.25">
      <c r="A22" s="1"/>
      <c r="G22" s="4" t="s">
        <v>24</v>
      </c>
    </row>
    <row r="23" spans="1:12" ht="18.75" x14ac:dyDescent="0.25">
      <c r="A23" s="1"/>
      <c r="E23" s="260" t="s">
        <v>23</v>
      </c>
      <c r="F23" s="260"/>
      <c r="G23" s="117" cm="1">
        <f t="array" ref="G23">SQRT( MMULT(MMULT(TRANSPOSE(F9:F15),MMULT(D36:J42,MMULT(D26:J32,D36:J42))),F9:F15) )</f>
        <v>0.25834871298585182</v>
      </c>
    </row>
    <row r="24" spans="1:12" ht="15.75" x14ac:dyDescent="0.25">
      <c r="A24" s="1"/>
      <c r="B24" s="261" t="s">
        <v>26</v>
      </c>
      <c r="C24" s="261"/>
    </row>
    <row r="25" spans="1:12" x14ac:dyDescent="0.25">
      <c r="A25" s="1"/>
      <c r="D25" s="4" t="s">
        <v>35</v>
      </c>
      <c r="E25" s="4" t="s">
        <v>36</v>
      </c>
      <c r="F25" s="4" t="s">
        <v>37</v>
      </c>
      <c r="G25" s="4" t="s">
        <v>38</v>
      </c>
      <c r="H25" s="4" t="s">
        <v>39</v>
      </c>
      <c r="I25" s="4" t="s">
        <v>40</v>
      </c>
      <c r="J25" s="4" t="s">
        <v>48</v>
      </c>
      <c r="K25" s="11"/>
    </row>
    <row r="26" spans="1:12" x14ac:dyDescent="0.25">
      <c r="A26" s="1"/>
      <c r="C26" s="95" t="s">
        <v>35</v>
      </c>
      <c r="D26" s="118">
        <f xml:space="preserve"> CORREL(Portafolio!$K$5:$K$256,Portafolio!K5:K256)</f>
        <v>1.0000000000000002</v>
      </c>
      <c r="E26" s="119">
        <f xml:space="preserve"> CORREL(Portafolio!$K$5:$K$256,Portafolio!L5:L256)</f>
        <v>0.25676001922709951</v>
      </c>
      <c r="F26" s="119">
        <f xml:space="preserve"> CORREL(Portafolio!$K$5:$K$256,Portafolio!M5:M256)</f>
        <v>8.1371508817232444E-2</v>
      </c>
      <c r="G26" s="119">
        <f xml:space="preserve"> CORREL(Portafolio!$K$5:$K$256,Portafolio!N5:N256)</f>
        <v>-9.2078769695273469E-2</v>
      </c>
      <c r="H26" s="119">
        <f xml:space="preserve"> CORREL(Portafolio!$K$5:$K$256,Portafolio!O5:O256)</f>
        <v>-2.2022257426864027E-2</v>
      </c>
      <c r="I26" s="119">
        <f xml:space="preserve"> CORREL(Portafolio!$K$5:$K$256,Portafolio!P5:P256)</f>
        <v>-6.1290266853515372E-2</v>
      </c>
      <c r="J26" s="120">
        <f xml:space="preserve"> CORREL(Portafolio!$K$5:$K$256,Portafolio!Q5:Q256)</f>
        <v>-8.9697279377806867E-3</v>
      </c>
      <c r="K26" s="11"/>
    </row>
    <row r="27" spans="1:12" x14ac:dyDescent="0.25">
      <c r="A27" s="1"/>
      <c r="C27" s="95" t="s">
        <v>36</v>
      </c>
      <c r="D27" s="121">
        <f xml:space="preserve"> CORREL(Portafolio!$L$5:$L$256,Portafolio!K5:K256)</f>
        <v>0.25676001922709951</v>
      </c>
      <c r="E27" s="122">
        <f xml:space="preserve"> CORREL(Portafolio!$L$5:$L$256,Portafolio!L5:L256)</f>
        <v>0.99999999999999978</v>
      </c>
      <c r="F27" s="122">
        <f xml:space="preserve"> CORREL(Portafolio!$L$5:$L$256,Portafolio!M5:M256)</f>
        <v>0.17905023761301</v>
      </c>
      <c r="G27" s="122">
        <f xml:space="preserve"> CORREL(Portafolio!$L$5:$L$256,Portafolio!N5:N256)</f>
        <v>-0.15270020461521139</v>
      </c>
      <c r="H27" s="122">
        <f xml:space="preserve"> CORREL(Portafolio!$L$5:$L$256,Portafolio!O5:O256)</f>
        <v>-2.643612384755507E-2</v>
      </c>
      <c r="I27" s="122">
        <f xml:space="preserve"> CORREL(Portafolio!$L$5:$L$256,Portafolio!P5:P256)</f>
        <v>-1.2090127982353307E-2</v>
      </c>
      <c r="J27" s="123">
        <f xml:space="preserve"> CORREL(Portafolio!$L$5:$L$256,Portafolio!Q5:Q256)</f>
        <v>4.1748192493284139E-2</v>
      </c>
      <c r="K27" s="11"/>
    </row>
    <row r="28" spans="1:12" x14ac:dyDescent="0.25">
      <c r="A28" s="1"/>
      <c r="C28" s="95" t="s">
        <v>37</v>
      </c>
      <c r="D28" s="121">
        <f xml:space="preserve"> CORREL(Portafolio!$M$5:$M$256,Portafolio!K5:K256)</f>
        <v>8.1371508817232444E-2</v>
      </c>
      <c r="E28" s="122">
        <f xml:space="preserve"> CORREL(Portafolio!$M$5:$M$256,Portafolio!L5:L256)</f>
        <v>0.17905023761301</v>
      </c>
      <c r="F28" s="122">
        <f xml:space="preserve"> CORREL(Portafolio!$M$5:$M$256,Portafolio!M5:M256)</f>
        <v>1</v>
      </c>
      <c r="G28" s="122">
        <f xml:space="preserve"> CORREL(Portafolio!$M$5:$M$256,Portafolio!N5:N256)</f>
        <v>0.16886274130619922</v>
      </c>
      <c r="H28" s="122">
        <f xml:space="preserve"> CORREL(Portafolio!$M$5:$M$256,Portafolio!O5:O256)</f>
        <v>8.0544780881390499E-2</v>
      </c>
      <c r="I28" s="122">
        <f xml:space="preserve"> CORREL(Portafolio!$M$5:$M$256,Portafolio!P5:P256)</f>
        <v>8.1610745740731488E-2</v>
      </c>
      <c r="J28" s="123">
        <f xml:space="preserve"> CORREL(Portafolio!$M$5:$M$256,Portafolio!Q5:Q256)</f>
        <v>8.1694478730239259E-2</v>
      </c>
    </row>
    <row r="29" spans="1:12" x14ac:dyDescent="0.25">
      <c r="A29" s="1"/>
      <c r="C29" s="95" t="s">
        <v>38</v>
      </c>
      <c r="D29" s="121">
        <f xml:space="preserve"> CORREL(Portafolio!$N$5:$N$256,Portafolio!K5:K256)</f>
        <v>-9.2078769695273469E-2</v>
      </c>
      <c r="E29" s="122">
        <f xml:space="preserve"> CORREL(Portafolio!$N$5:$N$256,Portafolio!L5:L256)</f>
        <v>-0.15270020461521139</v>
      </c>
      <c r="F29" s="122">
        <f xml:space="preserve"> CORREL(Portafolio!$N$5:$N$256,Portafolio!M5:M256)</f>
        <v>0.16886274130619922</v>
      </c>
      <c r="G29" s="122">
        <f xml:space="preserve"> CORREL(Portafolio!$N$5:$N$256,Portafolio!N5:N256)</f>
        <v>1</v>
      </c>
      <c r="H29" s="122">
        <f xml:space="preserve"> CORREL(Portafolio!$N$5:$N$256,Portafolio!O5:O256)</f>
        <v>0.35006563553821002</v>
      </c>
      <c r="I29" s="122">
        <f xml:space="preserve"> CORREL(Portafolio!$N$5:$N$256,Portafolio!P5:P256)</f>
        <v>0.37643932837977728</v>
      </c>
      <c r="J29" s="123">
        <f xml:space="preserve"> CORREL(Portafolio!$N$5:$N$256,Portafolio!Q5:Q256)</f>
        <v>0.34246525913116793</v>
      </c>
    </row>
    <row r="30" spans="1:12" x14ac:dyDescent="0.25">
      <c r="A30" s="1"/>
      <c r="C30" s="95" t="s">
        <v>39</v>
      </c>
      <c r="D30" s="121">
        <f xml:space="preserve"> CORREL(Portafolio!$O$5:$O$256,Portafolio!K5:K256)</f>
        <v>-2.2022257426864027E-2</v>
      </c>
      <c r="E30" s="122">
        <f xml:space="preserve"> CORREL(Portafolio!$O$5:$O$256,Portafolio!L5:L256)</f>
        <v>-2.643612384755507E-2</v>
      </c>
      <c r="F30" s="122">
        <f xml:space="preserve"> CORREL(Portafolio!$O$5:$O$256,Portafolio!M5:M256)</f>
        <v>8.0544780881390499E-2</v>
      </c>
      <c r="G30" s="122">
        <f xml:space="preserve"> CORREL(Portafolio!$O$5:$O$256,Portafolio!N5:N256)</f>
        <v>0.35006563553821002</v>
      </c>
      <c r="H30" s="122">
        <f xml:space="preserve"> CORREL(Portafolio!$O$5:$O$256,Portafolio!O5:O256)</f>
        <v>1</v>
      </c>
      <c r="I30" s="122">
        <f xml:space="preserve"> CORREL(Portafolio!$O$5:$O$256,Portafolio!P5:P256)</f>
        <v>0.29891427188437197</v>
      </c>
      <c r="J30" s="123">
        <f xml:space="preserve"> CORREL(Portafolio!$O$5:$O$256,Portafolio!Q5:Q256)</f>
        <v>0.43313179373636546</v>
      </c>
      <c r="K30" s="11"/>
    </row>
    <row r="31" spans="1:12" x14ac:dyDescent="0.25">
      <c r="A31" s="1"/>
      <c r="C31" s="95" t="s">
        <v>40</v>
      </c>
      <c r="D31" s="121">
        <f xml:space="preserve"> CORREL(Portafolio!$P$5:$P$256,Portafolio!K5:K256)</f>
        <v>-6.1290266853515372E-2</v>
      </c>
      <c r="E31" s="122">
        <f xml:space="preserve"> CORREL(Portafolio!$P$5:$P$256,Portafolio!L5:L256)</f>
        <v>-1.2090127982353307E-2</v>
      </c>
      <c r="F31" s="122">
        <f xml:space="preserve"> CORREL(Portafolio!$P$5:$P$256,Portafolio!M5:M256)</f>
        <v>8.1610745740731488E-2</v>
      </c>
      <c r="G31" s="122">
        <f xml:space="preserve"> CORREL(Portafolio!$P$5:$P$256,Portafolio!N5:N256)</f>
        <v>0.37643932837977728</v>
      </c>
      <c r="H31" s="122">
        <f xml:space="preserve"> CORREL(Portafolio!$P$5:$P$256,Portafolio!O5:O256)</f>
        <v>0.29891427188437197</v>
      </c>
      <c r="I31" s="122">
        <f xml:space="preserve"> CORREL(Portafolio!$P$5:$P$256,Portafolio!P5:P256)</f>
        <v>1</v>
      </c>
      <c r="J31" s="123">
        <f xml:space="preserve"> CORREL(Portafolio!$P$5:$P$256,Portafolio!Q5:Q256)</f>
        <v>0.27882296714762711</v>
      </c>
      <c r="K31" s="11"/>
    </row>
    <row r="32" spans="1:12" x14ac:dyDescent="0.25">
      <c r="A32" s="1"/>
      <c r="C32" s="95" t="s">
        <v>48</v>
      </c>
      <c r="D32" s="124">
        <f xml:space="preserve"> CORREL(Portafolio!$Q$5:$Q$256,Portafolio!K5:K256)</f>
        <v>-8.9697279377806867E-3</v>
      </c>
      <c r="E32" s="125">
        <f xml:space="preserve"> CORREL(Portafolio!$Q$5:$Q$256,Portafolio!L5:L256)</f>
        <v>4.1748192493284139E-2</v>
      </c>
      <c r="F32" s="125">
        <f xml:space="preserve"> CORREL(Portafolio!$Q$5:$Q$256,Portafolio!M5:M256)</f>
        <v>8.1694478730239259E-2</v>
      </c>
      <c r="G32" s="125">
        <f xml:space="preserve"> CORREL(Portafolio!$Q$5:$Q$256,Portafolio!N5:N256)</f>
        <v>0.34246525913116793</v>
      </c>
      <c r="H32" s="125">
        <f xml:space="preserve"> CORREL(Portafolio!$Q$5:$Q$256,Portafolio!O5:O256)</f>
        <v>0.43313179373636546</v>
      </c>
      <c r="I32" s="125">
        <f xml:space="preserve"> CORREL(Portafolio!$Q$5:$Q$256,Portafolio!P5:P256)</f>
        <v>0.27882296714762711</v>
      </c>
      <c r="J32" s="126">
        <f xml:space="preserve"> CORREL(Portafolio!$Q$5:$Q$256,Portafolio!Q5:Q256)</f>
        <v>1.0000000000000002</v>
      </c>
      <c r="K32" s="11"/>
    </row>
    <row r="33" spans="1:15" x14ac:dyDescent="0.25">
      <c r="A33" s="1"/>
    </row>
    <row r="34" spans="1:15" ht="15.75" x14ac:dyDescent="0.25">
      <c r="A34" s="1"/>
      <c r="B34" s="261" t="s">
        <v>27</v>
      </c>
      <c r="C34" s="261"/>
    </row>
    <row r="35" spans="1:15" x14ac:dyDescent="0.25">
      <c r="A35" s="1"/>
      <c r="D35" s="4" t="s">
        <v>35</v>
      </c>
      <c r="E35" s="4" t="s">
        <v>36</v>
      </c>
      <c r="F35" s="4" t="s">
        <v>37</v>
      </c>
      <c r="G35" s="4" t="s">
        <v>38</v>
      </c>
      <c r="H35" s="4" t="s">
        <v>39</v>
      </c>
      <c r="I35" s="4" t="s">
        <v>40</v>
      </c>
      <c r="J35" s="4" t="s">
        <v>48</v>
      </c>
    </row>
    <row r="36" spans="1:15" x14ac:dyDescent="0.25">
      <c r="A36" s="1"/>
      <c r="C36" s="95" t="s">
        <v>35</v>
      </c>
      <c r="D36" s="134">
        <f xml:space="preserve"> G9</f>
        <v>0.20196067253737282</v>
      </c>
      <c r="E36" s="127">
        <v>0</v>
      </c>
      <c r="F36" s="127">
        <v>0</v>
      </c>
      <c r="G36" s="127">
        <v>0</v>
      </c>
      <c r="H36" s="127">
        <v>0</v>
      </c>
      <c r="I36" s="127">
        <v>0</v>
      </c>
      <c r="J36" s="128">
        <v>0</v>
      </c>
    </row>
    <row r="37" spans="1:15" x14ac:dyDescent="0.25">
      <c r="A37" s="1"/>
      <c r="C37" s="95" t="s">
        <v>36</v>
      </c>
      <c r="D37" s="129">
        <v>0</v>
      </c>
      <c r="E37" s="135">
        <f xml:space="preserve"> G10</f>
        <v>0.24521932362196555</v>
      </c>
      <c r="F37" s="130">
        <v>0</v>
      </c>
      <c r="G37" s="130">
        <v>0</v>
      </c>
      <c r="H37" s="130">
        <v>0</v>
      </c>
      <c r="I37" s="130">
        <v>0</v>
      </c>
      <c r="J37" s="131">
        <v>0</v>
      </c>
    </row>
    <row r="38" spans="1:15" x14ac:dyDescent="0.25">
      <c r="A38" s="1"/>
      <c r="C38" s="95" t="s">
        <v>37</v>
      </c>
      <c r="D38" s="129">
        <v>0</v>
      </c>
      <c r="E38" s="130">
        <v>0</v>
      </c>
      <c r="F38" s="135">
        <f xml:space="preserve"> G11</f>
        <v>0.32235920770032095</v>
      </c>
      <c r="G38" s="130">
        <v>0</v>
      </c>
      <c r="H38" s="130">
        <v>0</v>
      </c>
      <c r="I38" s="130">
        <v>0</v>
      </c>
      <c r="J38" s="131">
        <v>0</v>
      </c>
    </row>
    <row r="39" spans="1:15" x14ac:dyDescent="0.25">
      <c r="A39" s="1"/>
      <c r="C39" s="95" t="s">
        <v>38</v>
      </c>
      <c r="D39" s="129">
        <v>0</v>
      </c>
      <c r="E39" s="130">
        <v>0</v>
      </c>
      <c r="F39" s="130">
        <v>0</v>
      </c>
      <c r="G39" s="135">
        <f xml:space="preserve"> G12</f>
        <v>0.22309360281326138</v>
      </c>
      <c r="H39" s="130">
        <v>0</v>
      </c>
      <c r="I39" s="130">
        <v>0</v>
      </c>
      <c r="J39" s="131">
        <v>0</v>
      </c>
    </row>
    <row r="40" spans="1:15" x14ac:dyDescent="0.25">
      <c r="A40" s="1"/>
      <c r="C40" s="95" t="s">
        <v>39</v>
      </c>
      <c r="D40" s="129">
        <v>0</v>
      </c>
      <c r="E40" s="130">
        <v>0</v>
      </c>
      <c r="F40" s="130">
        <v>0</v>
      </c>
      <c r="G40" s="130">
        <v>0</v>
      </c>
      <c r="H40" s="135">
        <f xml:space="preserve"> G13</f>
        <v>0.42993951466875718</v>
      </c>
      <c r="I40" s="130">
        <v>0</v>
      </c>
      <c r="J40" s="131">
        <v>0</v>
      </c>
    </row>
    <row r="41" spans="1:15" x14ac:dyDescent="0.25">
      <c r="A41" s="1"/>
      <c r="C41" s="95" t="s">
        <v>40</v>
      </c>
      <c r="D41" s="129">
        <v>0</v>
      </c>
      <c r="E41" s="130">
        <v>0</v>
      </c>
      <c r="F41" s="130">
        <v>0</v>
      </c>
      <c r="G41" s="130">
        <v>0</v>
      </c>
      <c r="H41" s="130">
        <v>0</v>
      </c>
      <c r="I41" s="135">
        <f xml:space="preserve"> G14</f>
        <v>0.29093087134761486</v>
      </c>
      <c r="J41" s="131">
        <v>0</v>
      </c>
    </row>
    <row r="42" spans="1:15" x14ac:dyDescent="0.25">
      <c r="A42" s="1"/>
      <c r="C42" s="95" t="s">
        <v>48</v>
      </c>
      <c r="D42" s="132">
        <v>0</v>
      </c>
      <c r="E42" s="133">
        <v>0</v>
      </c>
      <c r="F42" s="133">
        <v>0</v>
      </c>
      <c r="G42" s="133">
        <v>0</v>
      </c>
      <c r="H42" s="133">
        <v>0</v>
      </c>
      <c r="I42" s="133">
        <v>0</v>
      </c>
      <c r="J42" s="136">
        <f xml:space="preserve"> G15</f>
        <v>0.54233107882429743</v>
      </c>
    </row>
    <row r="43" spans="1:15" x14ac:dyDescent="0.25">
      <c r="A43" s="1"/>
      <c r="D43" s="26"/>
      <c r="E43" s="26"/>
      <c r="F43" s="26"/>
      <c r="G43" s="26"/>
      <c r="H43" s="26"/>
      <c r="I43" s="26"/>
      <c r="J43" s="26"/>
      <c r="K43" s="26"/>
      <c r="L43" s="26"/>
      <c r="M43" s="27"/>
      <c r="N43" s="27"/>
      <c r="O43" s="27"/>
    </row>
    <row r="44" spans="1:15" x14ac:dyDescent="0.25">
      <c r="A44" s="1"/>
    </row>
    <row r="45" spans="1:15" x14ac:dyDescent="0.25">
      <c r="A45" s="1"/>
    </row>
    <row r="46" spans="1:15" x14ac:dyDescent="0.25">
      <c r="A46" s="1"/>
    </row>
    <row r="47" spans="1:15" x14ac:dyDescent="0.25">
      <c r="A47" s="1"/>
    </row>
    <row r="48" spans="1:15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1" x14ac:dyDescent="0.25">
      <c r="A177" s="1"/>
    </row>
    <row r="178" spans="1:1" x14ac:dyDescent="0.25">
      <c r="A178" s="1"/>
    </row>
    <row r="179" spans="1:1" x14ac:dyDescent="0.25">
      <c r="A179" s="1"/>
    </row>
    <row r="180" spans="1:1" x14ac:dyDescent="0.25">
      <c r="A180" s="1"/>
    </row>
    <row r="181" spans="1:1" x14ac:dyDescent="0.25">
      <c r="A181" s="1"/>
    </row>
    <row r="182" spans="1:1" x14ac:dyDescent="0.25">
      <c r="A182" s="1"/>
    </row>
    <row r="183" spans="1:1" x14ac:dyDescent="0.25">
      <c r="A183" s="1"/>
    </row>
    <row r="184" spans="1:1" x14ac:dyDescent="0.25">
      <c r="A184" s="1"/>
    </row>
    <row r="185" spans="1:1" x14ac:dyDescent="0.25">
      <c r="A185" s="1"/>
    </row>
    <row r="186" spans="1:1" x14ac:dyDescent="0.25">
      <c r="A186" s="1"/>
    </row>
    <row r="187" spans="1:1" x14ac:dyDescent="0.25">
      <c r="A187" s="1"/>
    </row>
    <row r="188" spans="1:1" x14ac:dyDescent="0.25">
      <c r="A188" s="1"/>
    </row>
    <row r="189" spans="1:1" x14ac:dyDescent="0.25">
      <c r="A189" s="1"/>
    </row>
    <row r="190" spans="1:1" x14ac:dyDescent="0.25">
      <c r="A190" s="1"/>
    </row>
    <row r="191" spans="1:1" x14ac:dyDescent="0.25">
      <c r="A191" s="1"/>
    </row>
    <row r="192" spans="1:1" x14ac:dyDescent="0.25">
      <c r="A192" s="1"/>
    </row>
    <row r="193" spans="1:1" x14ac:dyDescent="0.25">
      <c r="A193" s="1"/>
    </row>
    <row r="194" spans="1:1" x14ac:dyDescent="0.25">
      <c r="A194" s="1"/>
    </row>
    <row r="195" spans="1:1" x14ac:dyDescent="0.25">
      <c r="A195" s="1"/>
    </row>
    <row r="196" spans="1:1" x14ac:dyDescent="0.25">
      <c r="A196" s="1"/>
    </row>
    <row r="197" spans="1:1" x14ac:dyDescent="0.25">
      <c r="A197" s="1"/>
    </row>
    <row r="198" spans="1:1" x14ac:dyDescent="0.25">
      <c r="A198" s="1"/>
    </row>
    <row r="199" spans="1:1" x14ac:dyDescent="0.25">
      <c r="A199" s="1"/>
    </row>
    <row r="200" spans="1:1" x14ac:dyDescent="0.25">
      <c r="A200" s="1"/>
    </row>
    <row r="201" spans="1:1" x14ac:dyDescent="0.25">
      <c r="A201" s="1"/>
    </row>
    <row r="202" spans="1:1" x14ac:dyDescent="0.25">
      <c r="A202" s="1"/>
    </row>
    <row r="203" spans="1:1" x14ac:dyDescent="0.25">
      <c r="A203" s="1"/>
    </row>
    <row r="204" spans="1:1" x14ac:dyDescent="0.25">
      <c r="A204" s="1"/>
    </row>
    <row r="205" spans="1:1" x14ac:dyDescent="0.25">
      <c r="A205" s="1"/>
    </row>
    <row r="206" spans="1:1" x14ac:dyDescent="0.25">
      <c r="A206" s="1"/>
    </row>
    <row r="207" spans="1:1" x14ac:dyDescent="0.25">
      <c r="A207" s="1"/>
    </row>
    <row r="208" spans="1:1" x14ac:dyDescent="0.25">
      <c r="A208" s="1"/>
    </row>
    <row r="209" spans="1:1" x14ac:dyDescent="0.25">
      <c r="A209" s="1"/>
    </row>
    <row r="210" spans="1:1" x14ac:dyDescent="0.25">
      <c r="A210" s="1"/>
    </row>
    <row r="211" spans="1:1" x14ac:dyDescent="0.25">
      <c r="A211" s="1"/>
    </row>
    <row r="212" spans="1:1" x14ac:dyDescent="0.25">
      <c r="A212" s="1"/>
    </row>
    <row r="213" spans="1:1" x14ac:dyDescent="0.25">
      <c r="A213" s="1"/>
    </row>
    <row r="214" spans="1:1" x14ac:dyDescent="0.25">
      <c r="A214" s="1"/>
    </row>
    <row r="215" spans="1:1" x14ac:dyDescent="0.25">
      <c r="A215" s="1"/>
    </row>
    <row r="216" spans="1:1" x14ac:dyDescent="0.25">
      <c r="A216" s="1"/>
    </row>
    <row r="217" spans="1:1" x14ac:dyDescent="0.25">
      <c r="A217" s="1"/>
    </row>
    <row r="218" spans="1:1" x14ac:dyDescent="0.25">
      <c r="A218" s="1"/>
    </row>
    <row r="219" spans="1:1" x14ac:dyDescent="0.25">
      <c r="A219" s="1"/>
    </row>
    <row r="220" spans="1:1" x14ac:dyDescent="0.25">
      <c r="A220" s="1"/>
    </row>
    <row r="221" spans="1:1" x14ac:dyDescent="0.25">
      <c r="A221" s="1"/>
    </row>
    <row r="222" spans="1:1" x14ac:dyDescent="0.25">
      <c r="A222" s="1"/>
    </row>
    <row r="223" spans="1:1" x14ac:dyDescent="0.25">
      <c r="A223" s="1"/>
    </row>
    <row r="224" spans="1:1" x14ac:dyDescent="0.25">
      <c r="A224" s="1"/>
    </row>
    <row r="225" spans="1:1" x14ac:dyDescent="0.25">
      <c r="A225" s="1"/>
    </row>
    <row r="226" spans="1:1" x14ac:dyDescent="0.25">
      <c r="A226" s="1"/>
    </row>
    <row r="227" spans="1:1" x14ac:dyDescent="0.25">
      <c r="A227" s="1"/>
    </row>
    <row r="228" spans="1:1" x14ac:dyDescent="0.25">
      <c r="A228" s="1"/>
    </row>
    <row r="229" spans="1:1" x14ac:dyDescent="0.25">
      <c r="A229" s="1"/>
    </row>
    <row r="230" spans="1:1" x14ac:dyDescent="0.25">
      <c r="A230" s="1"/>
    </row>
    <row r="231" spans="1:1" x14ac:dyDescent="0.25">
      <c r="A231" s="1"/>
    </row>
    <row r="232" spans="1:1" x14ac:dyDescent="0.25">
      <c r="A232" s="1"/>
    </row>
    <row r="233" spans="1:1" x14ac:dyDescent="0.25">
      <c r="A233" s="1"/>
    </row>
    <row r="234" spans="1:1" x14ac:dyDescent="0.25">
      <c r="A234" s="1"/>
    </row>
    <row r="235" spans="1:1" x14ac:dyDescent="0.25">
      <c r="A235" s="1"/>
    </row>
    <row r="236" spans="1:1" x14ac:dyDescent="0.25">
      <c r="A236" s="1"/>
    </row>
    <row r="237" spans="1:1" x14ac:dyDescent="0.25">
      <c r="A237" s="1"/>
    </row>
    <row r="238" spans="1:1" x14ac:dyDescent="0.25">
      <c r="A238" s="1"/>
    </row>
    <row r="239" spans="1:1" x14ac:dyDescent="0.25">
      <c r="A239" s="1"/>
    </row>
    <row r="240" spans="1:1" x14ac:dyDescent="0.25">
      <c r="A240" s="1"/>
    </row>
    <row r="241" spans="1:1" x14ac:dyDescent="0.25">
      <c r="A241" s="1"/>
    </row>
    <row r="242" spans="1:1" x14ac:dyDescent="0.25">
      <c r="A242" s="1"/>
    </row>
    <row r="243" spans="1:1" x14ac:dyDescent="0.25">
      <c r="A243" s="1"/>
    </row>
    <row r="244" spans="1:1" x14ac:dyDescent="0.25">
      <c r="A244" s="1"/>
    </row>
    <row r="245" spans="1:1" x14ac:dyDescent="0.25">
      <c r="A245" s="1"/>
    </row>
    <row r="246" spans="1:1" x14ac:dyDescent="0.25">
      <c r="A246" s="1"/>
    </row>
    <row r="247" spans="1:1" x14ac:dyDescent="0.25">
      <c r="A247" s="1"/>
    </row>
    <row r="248" spans="1:1" x14ac:dyDescent="0.25">
      <c r="A248" s="1"/>
    </row>
    <row r="249" spans="1:1" x14ac:dyDescent="0.25">
      <c r="A249" s="1"/>
    </row>
    <row r="250" spans="1:1" x14ac:dyDescent="0.25">
      <c r="A250" s="1"/>
    </row>
    <row r="251" spans="1:1" x14ac:dyDescent="0.25">
      <c r="A251" s="1"/>
    </row>
    <row r="252" spans="1:1" x14ac:dyDescent="0.25">
      <c r="A252" s="1"/>
    </row>
    <row r="253" spans="1:1" x14ac:dyDescent="0.25">
      <c r="A253" s="1"/>
    </row>
    <row r="254" spans="1:1" x14ac:dyDescent="0.25">
      <c r="A254" s="1"/>
    </row>
    <row r="255" spans="1:1" x14ac:dyDescent="0.25">
      <c r="A255" s="1"/>
    </row>
    <row r="256" spans="1:1" x14ac:dyDescent="0.25">
      <c r="A256" s="1"/>
    </row>
    <row r="257" spans="1:1" x14ac:dyDescent="0.25">
      <c r="A257" s="1"/>
    </row>
    <row r="258" spans="1:1" x14ac:dyDescent="0.25">
      <c r="A258" s="1"/>
    </row>
    <row r="259" spans="1:1" x14ac:dyDescent="0.25">
      <c r="A259" s="1"/>
    </row>
    <row r="260" spans="1:1" x14ac:dyDescent="0.25">
      <c r="A260" s="1"/>
    </row>
    <row r="261" spans="1:1" x14ac:dyDescent="0.25">
      <c r="A261" s="1"/>
    </row>
    <row r="262" spans="1:1" x14ac:dyDescent="0.25">
      <c r="A262" s="1"/>
    </row>
    <row r="263" spans="1:1" x14ac:dyDescent="0.25">
      <c r="A263" s="1"/>
    </row>
    <row r="264" spans="1:1" x14ac:dyDescent="0.25">
      <c r="A264" s="1"/>
    </row>
    <row r="265" spans="1:1" x14ac:dyDescent="0.25">
      <c r="A265" s="1"/>
    </row>
    <row r="266" spans="1:1" x14ac:dyDescent="0.25">
      <c r="A266" s="1"/>
    </row>
    <row r="267" spans="1:1" x14ac:dyDescent="0.25">
      <c r="A267" s="1"/>
    </row>
    <row r="268" spans="1:1" x14ac:dyDescent="0.25">
      <c r="A268" s="1"/>
    </row>
    <row r="269" spans="1:1" x14ac:dyDescent="0.25">
      <c r="A269" s="1"/>
    </row>
    <row r="270" spans="1:1" x14ac:dyDescent="0.25">
      <c r="A270" s="1"/>
    </row>
    <row r="271" spans="1:1" x14ac:dyDescent="0.25">
      <c r="A271" s="1"/>
    </row>
    <row r="272" spans="1:1" x14ac:dyDescent="0.25">
      <c r="A272" s="1"/>
    </row>
    <row r="273" spans="1:1" x14ac:dyDescent="0.25">
      <c r="A273" s="1"/>
    </row>
    <row r="274" spans="1:1" x14ac:dyDescent="0.25">
      <c r="A274" s="1"/>
    </row>
    <row r="275" spans="1:1" x14ac:dyDescent="0.25">
      <c r="A275" s="1"/>
    </row>
    <row r="276" spans="1:1" x14ac:dyDescent="0.25">
      <c r="A276" s="1"/>
    </row>
    <row r="277" spans="1:1" x14ac:dyDescent="0.25">
      <c r="A277" s="1"/>
    </row>
    <row r="278" spans="1:1" x14ac:dyDescent="0.25">
      <c r="A278" s="1"/>
    </row>
    <row r="279" spans="1:1" x14ac:dyDescent="0.25">
      <c r="A279" s="1"/>
    </row>
    <row r="280" spans="1:1" x14ac:dyDescent="0.25">
      <c r="A280" s="1"/>
    </row>
    <row r="281" spans="1:1" x14ac:dyDescent="0.25">
      <c r="A281" s="1"/>
    </row>
    <row r="282" spans="1:1" x14ac:dyDescent="0.25">
      <c r="A282" s="1"/>
    </row>
    <row r="283" spans="1:1" x14ac:dyDescent="0.25">
      <c r="A283" s="1"/>
    </row>
    <row r="284" spans="1:1" x14ac:dyDescent="0.25">
      <c r="A284" s="1"/>
    </row>
    <row r="285" spans="1:1" x14ac:dyDescent="0.25">
      <c r="A285" s="1"/>
    </row>
    <row r="286" spans="1:1" x14ac:dyDescent="0.25">
      <c r="A286" s="1"/>
    </row>
    <row r="287" spans="1:1" x14ac:dyDescent="0.25">
      <c r="A287" s="1"/>
    </row>
    <row r="288" spans="1:1" x14ac:dyDescent="0.25">
      <c r="A288" s="1"/>
    </row>
    <row r="289" spans="1:1" x14ac:dyDescent="0.25">
      <c r="A289" s="1"/>
    </row>
    <row r="290" spans="1:1" x14ac:dyDescent="0.25">
      <c r="A290" s="1"/>
    </row>
    <row r="291" spans="1:1" x14ac:dyDescent="0.25">
      <c r="A291" s="1"/>
    </row>
    <row r="292" spans="1:1" x14ac:dyDescent="0.25">
      <c r="A292" s="1"/>
    </row>
    <row r="293" spans="1:1" x14ac:dyDescent="0.25">
      <c r="A293" s="1"/>
    </row>
    <row r="294" spans="1:1" x14ac:dyDescent="0.25">
      <c r="A294" s="1"/>
    </row>
    <row r="295" spans="1:1" x14ac:dyDescent="0.25">
      <c r="A295" s="1"/>
    </row>
    <row r="296" spans="1:1" x14ac:dyDescent="0.25">
      <c r="A296" s="1"/>
    </row>
    <row r="297" spans="1:1" x14ac:dyDescent="0.25">
      <c r="A297" s="1"/>
    </row>
    <row r="298" spans="1:1" x14ac:dyDescent="0.25">
      <c r="A298" s="1"/>
    </row>
    <row r="299" spans="1:1" x14ac:dyDescent="0.25">
      <c r="A299" s="1"/>
    </row>
    <row r="300" spans="1:1" x14ac:dyDescent="0.25">
      <c r="A300" s="1"/>
    </row>
    <row r="301" spans="1:1" x14ac:dyDescent="0.25">
      <c r="A301" s="1"/>
    </row>
    <row r="302" spans="1:1" x14ac:dyDescent="0.25">
      <c r="A302" s="1"/>
    </row>
    <row r="303" spans="1:1" x14ac:dyDescent="0.25">
      <c r="A303" s="1"/>
    </row>
    <row r="304" spans="1:1" x14ac:dyDescent="0.25">
      <c r="A304" s="1"/>
    </row>
    <row r="305" spans="1:1" x14ac:dyDescent="0.25">
      <c r="A305" s="1"/>
    </row>
    <row r="306" spans="1:1" x14ac:dyDescent="0.25">
      <c r="A306" s="1"/>
    </row>
    <row r="307" spans="1:1" x14ac:dyDescent="0.25">
      <c r="A307" s="1"/>
    </row>
    <row r="308" spans="1:1" x14ac:dyDescent="0.25">
      <c r="A308" s="1"/>
    </row>
    <row r="309" spans="1:1" x14ac:dyDescent="0.25">
      <c r="A309" s="1"/>
    </row>
    <row r="310" spans="1:1" x14ac:dyDescent="0.25">
      <c r="A310" s="1"/>
    </row>
    <row r="311" spans="1:1" x14ac:dyDescent="0.25">
      <c r="A311" s="1"/>
    </row>
    <row r="312" spans="1:1" x14ac:dyDescent="0.25">
      <c r="A312" s="1"/>
    </row>
    <row r="313" spans="1:1" x14ac:dyDescent="0.25">
      <c r="A313" s="1"/>
    </row>
    <row r="314" spans="1:1" x14ac:dyDescent="0.25">
      <c r="A314" s="1"/>
    </row>
    <row r="315" spans="1:1" x14ac:dyDescent="0.25">
      <c r="A315" s="1"/>
    </row>
    <row r="316" spans="1:1" x14ac:dyDescent="0.25">
      <c r="A316" s="1"/>
    </row>
    <row r="317" spans="1:1" x14ac:dyDescent="0.25">
      <c r="A317" s="1"/>
    </row>
    <row r="318" spans="1:1" x14ac:dyDescent="0.25">
      <c r="A318" s="1"/>
    </row>
    <row r="319" spans="1:1" x14ac:dyDescent="0.25">
      <c r="A319" s="1"/>
    </row>
    <row r="320" spans="1:1" x14ac:dyDescent="0.25">
      <c r="A320" s="1"/>
    </row>
    <row r="321" spans="1:1" x14ac:dyDescent="0.25">
      <c r="A321" s="1"/>
    </row>
    <row r="322" spans="1:1" x14ac:dyDescent="0.25">
      <c r="A322" s="1"/>
    </row>
    <row r="323" spans="1:1" x14ac:dyDescent="0.25">
      <c r="A323" s="1"/>
    </row>
    <row r="324" spans="1:1" x14ac:dyDescent="0.25">
      <c r="A324" s="1"/>
    </row>
    <row r="325" spans="1:1" x14ac:dyDescent="0.25">
      <c r="A325" s="1"/>
    </row>
    <row r="326" spans="1:1" x14ac:dyDescent="0.25">
      <c r="A326" s="1"/>
    </row>
    <row r="327" spans="1:1" x14ac:dyDescent="0.25">
      <c r="A327" s="1"/>
    </row>
    <row r="328" spans="1:1" x14ac:dyDescent="0.25">
      <c r="A328" s="1"/>
    </row>
    <row r="329" spans="1:1" x14ac:dyDescent="0.25">
      <c r="A329" s="1"/>
    </row>
    <row r="330" spans="1:1" x14ac:dyDescent="0.25">
      <c r="A330" s="1"/>
    </row>
    <row r="331" spans="1:1" x14ac:dyDescent="0.25">
      <c r="A331" s="1"/>
    </row>
    <row r="332" spans="1:1" x14ac:dyDescent="0.25">
      <c r="A332" s="1"/>
    </row>
    <row r="333" spans="1:1" x14ac:dyDescent="0.25">
      <c r="A333" s="1"/>
    </row>
    <row r="334" spans="1:1" x14ac:dyDescent="0.25">
      <c r="A334" s="1"/>
    </row>
    <row r="335" spans="1:1" x14ac:dyDescent="0.25">
      <c r="A335" s="1"/>
    </row>
    <row r="336" spans="1:1" x14ac:dyDescent="0.25">
      <c r="A336" s="1"/>
    </row>
    <row r="337" spans="1:1" x14ac:dyDescent="0.25">
      <c r="A337" s="1"/>
    </row>
    <row r="338" spans="1:1" x14ac:dyDescent="0.25">
      <c r="A338" s="1"/>
    </row>
    <row r="339" spans="1:1" x14ac:dyDescent="0.25">
      <c r="A339" s="1"/>
    </row>
    <row r="340" spans="1:1" x14ac:dyDescent="0.25">
      <c r="A340" s="1"/>
    </row>
    <row r="341" spans="1:1" x14ac:dyDescent="0.25">
      <c r="A341" s="1"/>
    </row>
    <row r="342" spans="1:1" x14ac:dyDescent="0.25">
      <c r="A342" s="1"/>
    </row>
    <row r="343" spans="1:1" x14ac:dyDescent="0.25">
      <c r="A343" s="1"/>
    </row>
    <row r="344" spans="1:1" x14ac:dyDescent="0.25">
      <c r="A344" s="1"/>
    </row>
    <row r="345" spans="1:1" x14ac:dyDescent="0.25">
      <c r="A345" s="1"/>
    </row>
    <row r="346" spans="1:1" x14ac:dyDescent="0.25">
      <c r="A346" s="1"/>
    </row>
    <row r="347" spans="1:1" x14ac:dyDescent="0.25">
      <c r="A347" s="1"/>
    </row>
    <row r="348" spans="1:1" x14ac:dyDescent="0.25">
      <c r="A348" s="1"/>
    </row>
    <row r="349" spans="1:1" x14ac:dyDescent="0.25">
      <c r="A349" s="1"/>
    </row>
    <row r="350" spans="1:1" x14ac:dyDescent="0.25">
      <c r="A350" s="1"/>
    </row>
    <row r="351" spans="1:1" x14ac:dyDescent="0.25">
      <c r="A351" s="1"/>
    </row>
    <row r="352" spans="1:1" x14ac:dyDescent="0.25">
      <c r="A352" s="1"/>
    </row>
    <row r="353" spans="1:1" x14ac:dyDescent="0.25">
      <c r="A353" s="1"/>
    </row>
    <row r="354" spans="1:1" x14ac:dyDescent="0.25">
      <c r="A354" s="1"/>
    </row>
    <row r="355" spans="1:1" x14ac:dyDescent="0.25">
      <c r="A355" s="1"/>
    </row>
    <row r="356" spans="1:1" x14ac:dyDescent="0.25">
      <c r="A356" s="1"/>
    </row>
    <row r="357" spans="1:1" x14ac:dyDescent="0.25">
      <c r="A357" s="1"/>
    </row>
    <row r="358" spans="1:1" x14ac:dyDescent="0.25">
      <c r="A358" s="1"/>
    </row>
    <row r="359" spans="1:1" x14ac:dyDescent="0.25">
      <c r="A359" s="1"/>
    </row>
    <row r="360" spans="1:1" x14ac:dyDescent="0.25">
      <c r="A360" s="1"/>
    </row>
    <row r="361" spans="1:1" x14ac:dyDescent="0.25">
      <c r="A361" s="1"/>
    </row>
    <row r="362" spans="1:1" x14ac:dyDescent="0.25">
      <c r="A362" s="1"/>
    </row>
    <row r="363" spans="1:1" x14ac:dyDescent="0.25">
      <c r="A363" s="1"/>
    </row>
    <row r="364" spans="1:1" x14ac:dyDescent="0.25">
      <c r="A364" s="1"/>
    </row>
    <row r="365" spans="1:1" x14ac:dyDescent="0.25">
      <c r="A365" s="1"/>
    </row>
    <row r="366" spans="1:1" x14ac:dyDescent="0.25">
      <c r="A366" s="1"/>
    </row>
    <row r="367" spans="1:1" x14ac:dyDescent="0.25">
      <c r="A367" s="1"/>
    </row>
    <row r="368" spans="1:1" x14ac:dyDescent="0.25">
      <c r="A368" s="1"/>
    </row>
    <row r="369" spans="1:1" x14ac:dyDescent="0.25">
      <c r="A369" s="1"/>
    </row>
    <row r="370" spans="1:1" x14ac:dyDescent="0.25">
      <c r="A370" s="1"/>
    </row>
    <row r="371" spans="1:1" x14ac:dyDescent="0.25">
      <c r="A371" s="1"/>
    </row>
    <row r="372" spans="1:1" x14ac:dyDescent="0.25">
      <c r="A372" s="1"/>
    </row>
    <row r="373" spans="1:1" x14ac:dyDescent="0.25">
      <c r="A373" s="1"/>
    </row>
    <row r="374" spans="1:1" x14ac:dyDescent="0.25">
      <c r="A374" s="1"/>
    </row>
    <row r="375" spans="1:1" x14ac:dyDescent="0.25">
      <c r="A375" s="1"/>
    </row>
    <row r="376" spans="1:1" x14ac:dyDescent="0.25">
      <c r="A376" s="1"/>
    </row>
    <row r="377" spans="1:1" x14ac:dyDescent="0.25">
      <c r="A377" s="1"/>
    </row>
    <row r="378" spans="1:1" x14ac:dyDescent="0.25">
      <c r="A378" s="1"/>
    </row>
    <row r="379" spans="1:1" x14ac:dyDescent="0.25">
      <c r="A379" s="1"/>
    </row>
    <row r="380" spans="1:1" x14ac:dyDescent="0.25">
      <c r="A380" s="1"/>
    </row>
    <row r="381" spans="1:1" x14ac:dyDescent="0.25">
      <c r="A381" s="1"/>
    </row>
    <row r="382" spans="1:1" x14ac:dyDescent="0.25">
      <c r="A382" s="1"/>
    </row>
    <row r="383" spans="1:1" x14ac:dyDescent="0.25">
      <c r="A383" s="1"/>
    </row>
    <row r="384" spans="1:1" x14ac:dyDescent="0.25">
      <c r="A384" s="1"/>
    </row>
    <row r="385" spans="1:1" x14ac:dyDescent="0.25">
      <c r="A385" s="1"/>
    </row>
    <row r="386" spans="1:1" x14ac:dyDescent="0.25">
      <c r="A386" s="1"/>
    </row>
    <row r="387" spans="1:1" x14ac:dyDescent="0.25">
      <c r="A387" s="1"/>
    </row>
    <row r="388" spans="1:1" x14ac:dyDescent="0.25">
      <c r="A388" s="1"/>
    </row>
    <row r="389" spans="1:1" x14ac:dyDescent="0.25">
      <c r="A389" s="1"/>
    </row>
    <row r="390" spans="1:1" x14ac:dyDescent="0.25">
      <c r="A390" s="1"/>
    </row>
    <row r="391" spans="1:1" x14ac:dyDescent="0.25">
      <c r="A391" s="1"/>
    </row>
    <row r="392" spans="1:1" x14ac:dyDescent="0.25">
      <c r="A392" s="1"/>
    </row>
    <row r="393" spans="1:1" x14ac:dyDescent="0.25">
      <c r="A393" s="1"/>
    </row>
    <row r="394" spans="1:1" x14ac:dyDescent="0.25">
      <c r="A394" s="1"/>
    </row>
    <row r="395" spans="1:1" x14ac:dyDescent="0.25">
      <c r="A395" s="1"/>
    </row>
    <row r="396" spans="1:1" x14ac:dyDescent="0.25">
      <c r="A396" s="1"/>
    </row>
    <row r="397" spans="1:1" x14ac:dyDescent="0.25">
      <c r="A397" s="1"/>
    </row>
    <row r="398" spans="1:1" x14ac:dyDescent="0.25">
      <c r="A398" s="1"/>
    </row>
    <row r="399" spans="1:1" x14ac:dyDescent="0.25">
      <c r="A399" s="1"/>
    </row>
    <row r="400" spans="1:1" x14ac:dyDescent="0.25">
      <c r="A400" s="1"/>
    </row>
    <row r="401" spans="1:1" x14ac:dyDescent="0.25">
      <c r="A401" s="1"/>
    </row>
    <row r="402" spans="1:1" x14ac:dyDescent="0.25">
      <c r="A402" s="1"/>
    </row>
    <row r="403" spans="1:1" x14ac:dyDescent="0.25">
      <c r="A403" s="1"/>
    </row>
    <row r="404" spans="1:1" x14ac:dyDescent="0.25">
      <c r="A404" s="1"/>
    </row>
    <row r="405" spans="1:1" x14ac:dyDescent="0.25">
      <c r="A405" s="1"/>
    </row>
    <row r="406" spans="1:1" x14ac:dyDescent="0.25">
      <c r="A406" s="1"/>
    </row>
    <row r="407" spans="1:1" x14ac:dyDescent="0.25">
      <c r="A407" s="1"/>
    </row>
    <row r="408" spans="1:1" x14ac:dyDescent="0.25">
      <c r="A408" s="1"/>
    </row>
    <row r="409" spans="1:1" x14ac:dyDescent="0.25">
      <c r="A409" s="1"/>
    </row>
    <row r="410" spans="1:1" x14ac:dyDescent="0.25">
      <c r="A410" s="1"/>
    </row>
    <row r="411" spans="1:1" x14ac:dyDescent="0.25">
      <c r="A411" s="1"/>
    </row>
    <row r="412" spans="1:1" x14ac:dyDescent="0.25">
      <c r="A412" s="1"/>
    </row>
    <row r="413" spans="1:1" x14ac:dyDescent="0.25">
      <c r="A413" s="1"/>
    </row>
    <row r="414" spans="1:1" x14ac:dyDescent="0.25">
      <c r="A414" s="1"/>
    </row>
    <row r="415" spans="1:1" x14ac:dyDescent="0.25">
      <c r="A415" s="1"/>
    </row>
    <row r="416" spans="1:1" x14ac:dyDescent="0.25">
      <c r="A416" s="1"/>
    </row>
    <row r="417" spans="1:1" x14ac:dyDescent="0.25">
      <c r="A417" s="1"/>
    </row>
    <row r="418" spans="1:1" x14ac:dyDescent="0.25">
      <c r="A418" s="1"/>
    </row>
    <row r="419" spans="1:1" x14ac:dyDescent="0.25">
      <c r="A419" s="1"/>
    </row>
    <row r="420" spans="1:1" x14ac:dyDescent="0.25">
      <c r="A420" s="1"/>
    </row>
    <row r="421" spans="1:1" x14ac:dyDescent="0.25">
      <c r="A421" s="1"/>
    </row>
    <row r="422" spans="1:1" x14ac:dyDescent="0.25">
      <c r="A422" s="1"/>
    </row>
    <row r="423" spans="1:1" x14ac:dyDescent="0.25">
      <c r="A423" s="1"/>
    </row>
    <row r="424" spans="1:1" x14ac:dyDescent="0.25">
      <c r="A424" s="1"/>
    </row>
    <row r="425" spans="1:1" x14ac:dyDescent="0.25">
      <c r="A425" s="1"/>
    </row>
    <row r="426" spans="1:1" x14ac:dyDescent="0.25">
      <c r="A426" s="1"/>
    </row>
    <row r="427" spans="1:1" x14ac:dyDescent="0.25">
      <c r="A427" s="1"/>
    </row>
    <row r="428" spans="1:1" x14ac:dyDescent="0.25">
      <c r="A428" s="1"/>
    </row>
    <row r="429" spans="1:1" x14ac:dyDescent="0.25">
      <c r="A429" s="1"/>
    </row>
    <row r="430" spans="1:1" x14ac:dyDescent="0.25">
      <c r="A430" s="1"/>
    </row>
    <row r="431" spans="1:1" x14ac:dyDescent="0.25">
      <c r="A431" s="1"/>
    </row>
    <row r="432" spans="1:1" x14ac:dyDescent="0.25">
      <c r="A432" s="1"/>
    </row>
    <row r="433" spans="1:1" x14ac:dyDescent="0.25">
      <c r="A433" s="1"/>
    </row>
    <row r="434" spans="1:1" x14ac:dyDescent="0.25">
      <c r="A434" s="1"/>
    </row>
    <row r="435" spans="1:1" x14ac:dyDescent="0.25">
      <c r="A435" s="1"/>
    </row>
    <row r="436" spans="1:1" x14ac:dyDescent="0.25">
      <c r="A436" s="1"/>
    </row>
    <row r="437" spans="1:1" x14ac:dyDescent="0.25">
      <c r="A437" s="1"/>
    </row>
    <row r="438" spans="1:1" x14ac:dyDescent="0.25">
      <c r="A438" s="1"/>
    </row>
    <row r="439" spans="1:1" x14ac:dyDescent="0.25">
      <c r="A439" s="1"/>
    </row>
    <row r="440" spans="1:1" x14ac:dyDescent="0.25">
      <c r="A440" s="1"/>
    </row>
    <row r="441" spans="1:1" x14ac:dyDescent="0.25">
      <c r="A441" s="1"/>
    </row>
    <row r="442" spans="1:1" x14ac:dyDescent="0.25">
      <c r="A442" s="1"/>
    </row>
    <row r="443" spans="1:1" x14ac:dyDescent="0.25">
      <c r="A443" s="1"/>
    </row>
    <row r="444" spans="1:1" x14ac:dyDescent="0.25">
      <c r="A444" s="1"/>
    </row>
    <row r="445" spans="1:1" x14ac:dyDescent="0.25">
      <c r="A445" s="1"/>
    </row>
    <row r="446" spans="1:1" x14ac:dyDescent="0.25">
      <c r="A446" s="1"/>
    </row>
    <row r="447" spans="1:1" x14ac:dyDescent="0.25">
      <c r="A447" s="1"/>
    </row>
    <row r="448" spans="1:1" x14ac:dyDescent="0.25">
      <c r="A448" s="1"/>
    </row>
    <row r="449" spans="1:1" x14ac:dyDescent="0.25">
      <c r="A449" s="1"/>
    </row>
    <row r="450" spans="1:1" x14ac:dyDescent="0.25">
      <c r="A450" s="1"/>
    </row>
    <row r="451" spans="1:1" x14ac:dyDescent="0.25">
      <c r="A451" s="1"/>
    </row>
    <row r="452" spans="1:1" x14ac:dyDescent="0.25">
      <c r="A452" s="1"/>
    </row>
    <row r="453" spans="1:1" x14ac:dyDescent="0.25">
      <c r="A453" s="1"/>
    </row>
    <row r="454" spans="1:1" x14ac:dyDescent="0.25">
      <c r="A454" s="1"/>
    </row>
    <row r="455" spans="1:1" x14ac:dyDescent="0.25">
      <c r="A455" s="1"/>
    </row>
    <row r="456" spans="1:1" x14ac:dyDescent="0.25">
      <c r="A456" s="1"/>
    </row>
    <row r="457" spans="1:1" x14ac:dyDescent="0.25">
      <c r="A457" s="1"/>
    </row>
    <row r="458" spans="1:1" x14ac:dyDescent="0.25">
      <c r="A458" s="1"/>
    </row>
    <row r="459" spans="1:1" x14ac:dyDescent="0.25">
      <c r="A459" s="1"/>
    </row>
    <row r="460" spans="1:1" x14ac:dyDescent="0.25">
      <c r="A460" s="1"/>
    </row>
    <row r="461" spans="1:1" x14ac:dyDescent="0.25">
      <c r="A461" s="1"/>
    </row>
    <row r="462" spans="1:1" x14ac:dyDescent="0.25">
      <c r="A462" s="1"/>
    </row>
    <row r="463" spans="1:1" x14ac:dyDescent="0.25">
      <c r="A463" s="1"/>
    </row>
    <row r="464" spans="1:1" x14ac:dyDescent="0.25">
      <c r="A464" s="1"/>
    </row>
    <row r="465" spans="1:1" x14ac:dyDescent="0.25">
      <c r="A465" s="1"/>
    </row>
    <row r="466" spans="1:1" x14ac:dyDescent="0.25">
      <c r="A466" s="1"/>
    </row>
    <row r="467" spans="1:1" x14ac:dyDescent="0.25">
      <c r="A467" s="1"/>
    </row>
    <row r="468" spans="1:1" x14ac:dyDescent="0.25">
      <c r="A468" s="1"/>
    </row>
    <row r="469" spans="1:1" x14ac:dyDescent="0.25">
      <c r="A469" s="1"/>
    </row>
    <row r="470" spans="1:1" x14ac:dyDescent="0.25">
      <c r="A470" s="1"/>
    </row>
    <row r="471" spans="1:1" x14ac:dyDescent="0.25">
      <c r="A471" s="1"/>
    </row>
    <row r="472" spans="1:1" x14ac:dyDescent="0.25">
      <c r="A472" s="1"/>
    </row>
    <row r="473" spans="1:1" x14ac:dyDescent="0.25">
      <c r="A473" s="1"/>
    </row>
    <row r="474" spans="1:1" x14ac:dyDescent="0.25">
      <c r="A474" s="1"/>
    </row>
    <row r="475" spans="1:1" x14ac:dyDescent="0.25">
      <c r="A475" s="1"/>
    </row>
    <row r="476" spans="1:1" x14ac:dyDescent="0.25">
      <c r="A476" s="1"/>
    </row>
    <row r="477" spans="1:1" x14ac:dyDescent="0.25">
      <c r="A477" s="1"/>
    </row>
    <row r="478" spans="1:1" x14ac:dyDescent="0.25">
      <c r="A478" s="1"/>
    </row>
    <row r="479" spans="1:1" x14ac:dyDescent="0.25">
      <c r="A479" s="1"/>
    </row>
    <row r="480" spans="1:1" x14ac:dyDescent="0.25">
      <c r="A480" s="1"/>
    </row>
    <row r="481" spans="1:1" x14ac:dyDescent="0.25">
      <c r="A481" s="1"/>
    </row>
    <row r="482" spans="1:1" x14ac:dyDescent="0.25">
      <c r="A482" s="1"/>
    </row>
    <row r="483" spans="1:1" x14ac:dyDescent="0.25">
      <c r="A483" s="1"/>
    </row>
    <row r="484" spans="1:1" x14ac:dyDescent="0.25">
      <c r="A484" s="1"/>
    </row>
    <row r="485" spans="1:1" x14ac:dyDescent="0.25">
      <c r="A485" s="1"/>
    </row>
    <row r="486" spans="1:1" x14ac:dyDescent="0.25">
      <c r="A486" s="1"/>
    </row>
    <row r="487" spans="1:1" x14ac:dyDescent="0.25">
      <c r="A487" s="1"/>
    </row>
    <row r="488" spans="1:1" x14ac:dyDescent="0.25">
      <c r="A488" s="1"/>
    </row>
    <row r="489" spans="1:1" x14ac:dyDescent="0.25">
      <c r="A489" s="1"/>
    </row>
    <row r="490" spans="1:1" x14ac:dyDescent="0.25">
      <c r="A490" s="1"/>
    </row>
    <row r="491" spans="1:1" x14ac:dyDescent="0.25">
      <c r="A491" s="1"/>
    </row>
    <row r="492" spans="1:1" x14ac:dyDescent="0.25">
      <c r="A492" s="1"/>
    </row>
    <row r="493" spans="1:1" x14ac:dyDescent="0.25">
      <c r="A493" s="1"/>
    </row>
    <row r="494" spans="1:1" x14ac:dyDescent="0.25">
      <c r="A494" s="1"/>
    </row>
    <row r="495" spans="1:1" x14ac:dyDescent="0.25">
      <c r="A495" s="1"/>
    </row>
    <row r="496" spans="1:1" x14ac:dyDescent="0.25">
      <c r="A496" s="1"/>
    </row>
    <row r="497" spans="1:1" x14ac:dyDescent="0.25">
      <c r="A497" s="1"/>
    </row>
    <row r="498" spans="1:1" x14ac:dyDescent="0.25">
      <c r="A498" s="1"/>
    </row>
    <row r="499" spans="1:1" x14ac:dyDescent="0.25">
      <c r="A499" s="1"/>
    </row>
    <row r="500" spans="1:1" x14ac:dyDescent="0.25">
      <c r="A500" s="1"/>
    </row>
    <row r="501" spans="1:1" x14ac:dyDescent="0.25">
      <c r="A501" s="1"/>
    </row>
    <row r="502" spans="1:1" x14ac:dyDescent="0.25">
      <c r="A502" s="1"/>
    </row>
    <row r="503" spans="1:1" x14ac:dyDescent="0.25">
      <c r="A503" s="1"/>
    </row>
    <row r="504" spans="1:1" x14ac:dyDescent="0.25">
      <c r="A504" s="1"/>
    </row>
    <row r="505" spans="1:1" x14ac:dyDescent="0.25">
      <c r="A505" s="1"/>
    </row>
    <row r="506" spans="1:1" x14ac:dyDescent="0.25">
      <c r="A506" s="1"/>
    </row>
    <row r="507" spans="1:1" x14ac:dyDescent="0.25">
      <c r="A507" s="1"/>
    </row>
    <row r="508" spans="1:1" x14ac:dyDescent="0.25">
      <c r="A508" s="1"/>
    </row>
    <row r="509" spans="1:1" x14ac:dyDescent="0.25">
      <c r="A509" s="1"/>
    </row>
    <row r="510" spans="1:1" x14ac:dyDescent="0.25">
      <c r="A510" s="1"/>
    </row>
    <row r="511" spans="1:1" x14ac:dyDescent="0.25">
      <c r="A511" s="1"/>
    </row>
    <row r="512" spans="1:1" x14ac:dyDescent="0.25">
      <c r="A512" s="1"/>
    </row>
    <row r="513" spans="1:1" x14ac:dyDescent="0.25">
      <c r="A513" s="1"/>
    </row>
    <row r="514" spans="1:1" x14ac:dyDescent="0.25">
      <c r="A514" s="1"/>
    </row>
    <row r="515" spans="1:1" x14ac:dyDescent="0.25">
      <c r="A515" s="1"/>
    </row>
    <row r="516" spans="1:1" x14ac:dyDescent="0.25">
      <c r="A516" s="1"/>
    </row>
    <row r="517" spans="1:1" x14ac:dyDescent="0.25">
      <c r="A517" s="1"/>
    </row>
    <row r="518" spans="1:1" x14ac:dyDescent="0.25">
      <c r="A518" s="1"/>
    </row>
    <row r="519" spans="1:1" x14ac:dyDescent="0.25">
      <c r="A519" s="1"/>
    </row>
    <row r="520" spans="1:1" x14ac:dyDescent="0.25">
      <c r="A520" s="1"/>
    </row>
    <row r="521" spans="1:1" x14ac:dyDescent="0.25">
      <c r="A521" s="1"/>
    </row>
    <row r="522" spans="1:1" x14ac:dyDescent="0.25">
      <c r="A522" s="1"/>
    </row>
    <row r="523" spans="1:1" x14ac:dyDescent="0.25">
      <c r="A523" s="1"/>
    </row>
    <row r="524" spans="1:1" x14ac:dyDescent="0.25">
      <c r="A524" s="1"/>
    </row>
    <row r="525" spans="1:1" x14ac:dyDescent="0.25">
      <c r="A525" s="1"/>
    </row>
    <row r="526" spans="1:1" x14ac:dyDescent="0.25">
      <c r="A526" s="1"/>
    </row>
    <row r="527" spans="1:1" x14ac:dyDescent="0.25">
      <c r="A527" s="1"/>
    </row>
    <row r="528" spans="1:1" x14ac:dyDescent="0.25">
      <c r="A528" s="1"/>
    </row>
    <row r="529" spans="1:1" x14ac:dyDescent="0.25">
      <c r="A529" s="1"/>
    </row>
    <row r="530" spans="1:1" x14ac:dyDescent="0.25">
      <c r="A530" s="1"/>
    </row>
    <row r="531" spans="1:1" x14ac:dyDescent="0.25">
      <c r="A531" s="1"/>
    </row>
    <row r="532" spans="1:1" x14ac:dyDescent="0.25">
      <c r="A532" s="1"/>
    </row>
    <row r="533" spans="1:1" x14ac:dyDescent="0.25">
      <c r="A533" s="1"/>
    </row>
    <row r="534" spans="1:1" x14ac:dyDescent="0.25">
      <c r="A534" s="1"/>
    </row>
    <row r="535" spans="1:1" x14ac:dyDescent="0.25">
      <c r="A535" s="1"/>
    </row>
    <row r="536" spans="1:1" x14ac:dyDescent="0.25">
      <c r="A536" s="1"/>
    </row>
    <row r="537" spans="1:1" x14ac:dyDescent="0.25">
      <c r="A537" s="1"/>
    </row>
    <row r="538" spans="1:1" x14ac:dyDescent="0.25">
      <c r="A538" s="1"/>
    </row>
    <row r="539" spans="1:1" x14ac:dyDescent="0.25">
      <c r="A539" s="1"/>
    </row>
    <row r="540" spans="1:1" x14ac:dyDescent="0.25">
      <c r="A540" s="1"/>
    </row>
    <row r="541" spans="1:1" x14ac:dyDescent="0.25">
      <c r="A541" s="1"/>
    </row>
    <row r="542" spans="1:1" x14ac:dyDescent="0.25">
      <c r="A542" s="1"/>
    </row>
    <row r="543" spans="1:1" x14ac:dyDescent="0.25">
      <c r="A543" s="1"/>
    </row>
    <row r="544" spans="1:1" x14ac:dyDescent="0.25">
      <c r="A544" s="1"/>
    </row>
    <row r="545" spans="1:1" x14ac:dyDescent="0.25">
      <c r="A545" s="1"/>
    </row>
    <row r="546" spans="1:1" x14ac:dyDescent="0.25">
      <c r="A546" s="1"/>
    </row>
    <row r="547" spans="1:1" x14ac:dyDescent="0.25">
      <c r="A547" s="1"/>
    </row>
    <row r="548" spans="1:1" x14ac:dyDescent="0.25">
      <c r="A548" s="1"/>
    </row>
    <row r="549" spans="1:1" x14ac:dyDescent="0.25">
      <c r="A549" s="1"/>
    </row>
    <row r="550" spans="1:1" x14ac:dyDescent="0.25">
      <c r="A550" s="1"/>
    </row>
    <row r="551" spans="1:1" x14ac:dyDescent="0.25">
      <c r="A551" s="1"/>
    </row>
    <row r="552" spans="1:1" x14ac:dyDescent="0.25">
      <c r="A552" s="1"/>
    </row>
    <row r="553" spans="1:1" x14ac:dyDescent="0.25">
      <c r="A553" s="1"/>
    </row>
    <row r="554" spans="1:1" x14ac:dyDescent="0.25">
      <c r="A554" s="1"/>
    </row>
    <row r="555" spans="1:1" x14ac:dyDescent="0.25">
      <c r="A555" s="1"/>
    </row>
    <row r="556" spans="1:1" x14ac:dyDescent="0.25">
      <c r="A556" s="1"/>
    </row>
    <row r="557" spans="1:1" x14ac:dyDescent="0.25">
      <c r="A557" s="1"/>
    </row>
    <row r="558" spans="1:1" x14ac:dyDescent="0.25">
      <c r="A558" s="1"/>
    </row>
    <row r="559" spans="1:1" x14ac:dyDescent="0.25">
      <c r="A559" s="1"/>
    </row>
    <row r="560" spans="1:1" x14ac:dyDescent="0.25">
      <c r="A560" s="1"/>
    </row>
    <row r="561" spans="1:1" x14ac:dyDescent="0.25">
      <c r="A561" s="1"/>
    </row>
  </sheetData>
  <mergeCells count="5">
    <mergeCell ref="B5:N5"/>
    <mergeCell ref="H7:I7"/>
    <mergeCell ref="E23:F23"/>
    <mergeCell ref="B24:C24"/>
    <mergeCell ref="B34:C34"/>
  </mergeCells>
  <pageMargins left="0.7" right="0.7" top="0.75" bottom="0.75" header="0.3" footer="0.3"/>
  <pageSetup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5">
    <tabColor rgb="FF92D050"/>
  </sheetPr>
  <dimension ref="A1:AM278"/>
  <sheetViews>
    <sheetView zoomScale="95" zoomScaleNormal="130" workbookViewId="0">
      <pane xSplit="2" ySplit="5" topLeftCell="AA6" activePane="bottomRight" state="frozen"/>
      <selection pane="topRight" activeCell="D1" sqref="D1"/>
      <selection pane="bottomLeft" activeCell="A3" sqref="A3"/>
      <selection pane="bottomRight" activeCell="AJ9" sqref="AJ9"/>
    </sheetView>
  </sheetViews>
  <sheetFormatPr baseColWidth="10" defaultColWidth="8.85546875" defaultRowHeight="15" x14ac:dyDescent="0.25"/>
  <cols>
    <col min="1" max="1" width="4.28515625" bestFit="1" customWidth="1"/>
    <col min="2" max="2" width="19.5703125" bestFit="1" customWidth="1"/>
    <col min="3" max="3" width="8.140625" customWidth="1"/>
    <col min="4" max="17" width="13.140625" customWidth="1"/>
    <col min="18" max="18" width="12.85546875" bestFit="1" customWidth="1"/>
    <col min="19" max="24" width="12.85546875" customWidth="1"/>
    <col min="25" max="25" width="12.85546875" bestFit="1" customWidth="1"/>
    <col min="26" max="31" width="12.85546875" customWidth="1"/>
    <col min="32" max="32" width="14" customWidth="1"/>
    <col min="33" max="33" width="10.5703125" bestFit="1" customWidth="1"/>
    <col min="34" max="34" width="16.28515625" bestFit="1" customWidth="1"/>
    <col min="35" max="35" width="17" bestFit="1" customWidth="1"/>
    <col min="36" max="36" width="11.5703125" bestFit="1" customWidth="1"/>
    <col min="37" max="37" width="17.140625" bestFit="1" customWidth="1"/>
    <col min="38" max="41" width="10.28515625" bestFit="1" customWidth="1"/>
    <col min="42" max="42" width="11.28515625" bestFit="1" customWidth="1"/>
  </cols>
  <sheetData>
    <row r="1" spans="1:39" x14ac:dyDescent="0.25">
      <c r="Y1" s="41"/>
      <c r="Z1" s="41"/>
      <c r="AA1" s="41"/>
      <c r="AB1" s="41"/>
      <c r="AC1" s="41"/>
      <c r="AD1" s="41"/>
      <c r="AE1" s="41"/>
      <c r="AH1" s="37"/>
      <c r="AI1" s="37"/>
      <c r="AJ1" s="37"/>
      <c r="AK1" s="37"/>
      <c r="AL1" s="37"/>
    </row>
    <row r="2" spans="1:39" x14ac:dyDescent="0.25">
      <c r="D2" s="40"/>
      <c r="E2" s="40"/>
      <c r="F2" s="40"/>
      <c r="G2" s="40"/>
      <c r="H2" s="40"/>
      <c r="I2" s="40"/>
      <c r="J2" s="40"/>
      <c r="X2" s="3" t="s">
        <v>15</v>
      </c>
      <c r="Y2" s="178">
        <f xml:space="preserve"> D6 * Y3</f>
        <v>167500</v>
      </c>
      <c r="Z2" s="179">
        <f t="shared" ref="Z2" si="0" xml:space="preserve"> E6 * Z3</f>
        <v>395220</v>
      </c>
      <c r="AA2" s="179">
        <f xml:space="preserve"> F6 * $C$6 * AA3</f>
        <v>59144.078500000003</v>
      </c>
      <c r="AB2" s="179">
        <f t="shared" ref="AB2:AE2" si="1" xml:space="preserve"> G6 * $C$6 * AB3</f>
        <v>114544.04519999999</v>
      </c>
      <c r="AC2" s="179">
        <f t="shared" si="1"/>
        <v>408002.43900000001</v>
      </c>
      <c r="AD2" s="179">
        <f t="shared" si="1"/>
        <v>304120.68569999997</v>
      </c>
      <c r="AE2" s="180">
        <f t="shared" si="1"/>
        <v>745600.375</v>
      </c>
      <c r="AF2" s="3" t="s">
        <v>146</v>
      </c>
      <c r="AG2" s="91">
        <f>+SUM(Y2:AE2)</f>
        <v>2194131.6233999999</v>
      </c>
    </row>
    <row r="3" spans="1:39" x14ac:dyDescent="0.25">
      <c r="D3" s="175" t="s">
        <v>148</v>
      </c>
      <c r="E3" s="37"/>
      <c r="F3" s="37"/>
      <c r="G3" s="37"/>
      <c r="H3" s="37"/>
      <c r="I3" s="37"/>
      <c r="J3" s="37"/>
      <c r="K3" s="175" t="s">
        <v>149</v>
      </c>
      <c r="R3" s="176" t="s">
        <v>150</v>
      </c>
      <c r="X3" s="177" t="s">
        <v>9</v>
      </c>
      <c r="Y3" s="181">
        <v>2500</v>
      </c>
      <c r="Z3" s="182">
        <v>2000</v>
      </c>
      <c r="AA3" s="182">
        <v>50</v>
      </c>
      <c r="AB3" s="182">
        <v>40</v>
      </c>
      <c r="AC3" s="182">
        <v>50</v>
      </c>
      <c r="AD3" s="182">
        <v>30</v>
      </c>
      <c r="AE3" s="183">
        <v>50</v>
      </c>
    </row>
    <row r="4" spans="1:39" x14ac:dyDescent="0.25">
      <c r="D4" s="248" t="s">
        <v>0</v>
      </c>
      <c r="E4" s="249"/>
      <c r="F4" s="249"/>
      <c r="G4" s="249"/>
      <c r="H4" s="249"/>
      <c r="I4" s="249"/>
      <c r="J4" s="249"/>
      <c r="K4" s="250" t="s">
        <v>1</v>
      </c>
      <c r="L4" s="251"/>
      <c r="M4" s="251"/>
      <c r="N4" s="251"/>
      <c r="O4" s="251"/>
      <c r="P4" s="251"/>
      <c r="Q4" s="251"/>
      <c r="R4" s="262" t="s">
        <v>13</v>
      </c>
      <c r="S4" s="263"/>
      <c r="T4" s="263"/>
      <c r="U4" s="263"/>
      <c r="V4" s="263"/>
      <c r="W4" s="263"/>
      <c r="X4" s="264"/>
      <c r="Y4" s="265" t="s">
        <v>8</v>
      </c>
      <c r="Z4" s="266"/>
      <c r="AA4" s="266"/>
      <c r="AB4" s="266"/>
      <c r="AC4" s="266"/>
      <c r="AD4" s="266"/>
      <c r="AE4" s="266"/>
      <c r="AF4" s="175" t="s">
        <v>151</v>
      </c>
    </row>
    <row r="5" spans="1:39" x14ac:dyDescent="0.25">
      <c r="A5" s="3" t="s">
        <v>4</v>
      </c>
      <c r="B5" s="3" t="s">
        <v>2</v>
      </c>
      <c r="C5" s="3" t="s">
        <v>41</v>
      </c>
      <c r="D5" s="5" t="s">
        <v>35</v>
      </c>
      <c r="E5" s="5" t="s">
        <v>36</v>
      </c>
      <c r="F5" s="5" t="s">
        <v>42</v>
      </c>
      <c r="G5" s="5" t="s">
        <v>43</v>
      </c>
      <c r="H5" s="5" t="s">
        <v>44</v>
      </c>
      <c r="I5" s="5" t="s">
        <v>45</v>
      </c>
      <c r="J5" s="5" t="s">
        <v>47</v>
      </c>
      <c r="K5" s="4" t="str">
        <f>+D5</f>
        <v>WALMEX</v>
      </c>
      <c r="L5" s="4" t="str">
        <f>+E5</f>
        <v>GCC</v>
      </c>
      <c r="M5" s="4" t="s">
        <v>37</v>
      </c>
      <c r="N5" s="4" t="s">
        <v>38</v>
      </c>
      <c r="O5" s="4" t="s">
        <v>39</v>
      </c>
      <c r="P5" s="4" t="s">
        <v>40</v>
      </c>
      <c r="Q5" s="4" t="s">
        <v>48</v>
      </c>
      <c r="R5" s="4" t="str">
        <f t="shared" ref="R5:Z5" si="2">+K5</f>
        <v>WALMEX</v>
      </c>
      <c r="S5" s="4" t="str">
        <f t="shared" si="2"/>
        <v>GCC</v>
      </c>
      <c r="T5" s="4" t="str">
        <f t="shared" si="2"/>
        <v>BABA</v>
      </c>
      <c r="U5" s="4" t="str">
        <f t="shared" si="2"/>
        <v>AAPL</v>
      </c>
      <c r="V5" s="4" t="str">
        <f t="shared" si="2"/>
        <v>FB</v>
      </c>
      <c r="W5" s="4" t="str">
        <f t="shared" si="2"/>
        <v>NFLX</v>
      </c>
      <c r="X5" s="4" t="str">
        <f t="shared" si="2"/>
        <v>NVDA</v>
      </c>
      <c r="Y5" s="4" t="str">
        <f t="shared" si="2"/>
        <v>WALMEX</v>
      </c>
      <c r="Z5" s="4" t="str">
        <f t="shared" si="2"/>
        <v>GCC</v>
      </c>
      <c r="AA5" s="4" t="str">
        <f t="shared" ref="AA5:AC5" si="3">+T5</f>
        <v>BABA</v>
      </c>
      <c r="AB5" s="4" t="str">
        <f t="shared" si="3"/>
        <v>AAPL</v>
      </c>
      <c r="AC5" s="4" t="str">
        <f t="shared" si="3"/>
        <v>FB</v>
      </c>
      <c r="AD5" s="4" t="str">
        <f t="shared" ref="AD5:AE5" si="4">+W5</f>
        <v>NFLX</v>
      </c>
      <c r="AE5" s="4" t="str">
        <f t="shared" si="4"/>
        <v>NVDA</v>
      </c>
      <c r="AF5" s="184" t="s">
        <v>10</v>
      </c>
      <c r="AG5" s="16"/>
    </row>
    <row r="6" spans="1:39" x14ac:dyDescent="0.25">
      <c r="A6" s="7">
        <f t="shared" ref="A6:A69" si="5">+A7-1</f>
        <v>0</v>
      </c>
      <c r="B6" s="39">
        <v>45378</v>
      </c>
      <c r="C6" s="137">
        <v>16.523</v>
      </c>
      <c r="D6" s="140">
        <v>67</v>
      </c>
      <c r="E6" s="141">
        <v>197.61</v>
      </c>
      <c r="F6" s="141">
        <v>71.59</v>
      </c>
      <c r="G6" s="141">
        <v>173.31</v>
      </c>
      <c r="H6" s="141">
        <v>493.86</v>
      </c>
      <c r="I6" s="141">
        <v>613.53</v>
      </c>
      <c r="J6" s="142">
        <v>902.5</v>
      </c>
      <c r="K6" s="149">
        <f xml:space="preserve"> (D6/D7) - 1</f>
        <v>-2.9841838257227415E-4</v>
      </c>
      <c r="L6" s="150">
        <f xml:space="preserve"> (E6/E7) - 1</f>
        <v>-7.1346028236948245E-3</v>
      </c>
      <c r="M6" s="150">
        <f xml:space="preserve"> (F6*$C6) / (F7*$C7) - 1</f>
        <v>-5.2042613478201494E-3</v>
      </c>
      <c r="N6" s="150">
        <f t="shared" ref="N6:Q6" si="6" xml:space="preserve"> (G6*$C6) / (G7*$C7) - 1</f>
        <v>1.4337044166840673E-2</v>
      </c>
      <c r="O6" s="150">
        <f t="shared" si="6"/>
        <v>-1.0798880412864031E-2</v>
      </c>
      <c r="P6" s="150">
        <f t="shared" si="6"/>
        <v>-3.1531323601678429E-2</v>
      </c>
      <c r="Q6" s="151">
        <f t="shared" si="6"/>
        <v>-3.1532011382337854E-2</v>
      </c>
      <c r="R6" s="158">
        <f xml:space="preserve"> D$6 * (K6 + 1)</f>
        <v>66.980005968367664</v>
      </c>
      <c r="S6" s="159">
        <f xml:space="preserve"> E$6 * (L6 + 1)</f>
        <v>196.20013113600967</v>
      </c>
      <c r="T6" s="159">
        <f xml:space="preserve"> F$6 * $C$6 * (M6 + 1)</f>
        <v>1176.7255451662002</v>
      </c>
      <c r="U6" s="159">
        <f t="shared" ref="U6:X6" si="7" xml:space="preserve"> G$6 * $C$6 * (N6 + 1)</f>
        <v>2904.6567058770247</v>
      </c>
      <c r="V6" s="159">
        <f t="shared" si="7"/>
        <v>8071.9293890616427</v>
      </c>
      <c r="W6" s="159">
        <f t="shared" si="7"/>
        <v>9817.7119315076307</v>
      </c>
      <c r="X6" s="160">
        <f t="shared" si="7"/>
        <v>14441.801909776492</v>
      </c>
      <c r="Y6" s="167">
        <f xml:space="preserve"> (D$6 - R6) * Y$3</f>
        <v>49.985079080840933</v>
      </c>
      <c r="Z6" s="168">
        <f xml:space="preserve"> (E$6 - S6) * Z$3</f>
        <v>2819.7377279806801</v>
      </c>
      <c r="AA6" s="168">
        <f xml:space="preserve"> (F$6 * $C$6 - T6) * AA$3</f>
        <v>307.80124168999237</v>
      </c>
      <c r="AB6" s="168">
        <f t="shared" ref="AB6:AE6" si="8" xml:space="preserve"> (G$6 * $C$6 - U6) * AB$3</f>
        <v>-1642.2230350809878</v>
      </c>
      <c r="AC6" s="168">
        <f t="shared" si="8"/>
        <v>4405.9695469178678</v>
      </c>
      <c r="AD6" s="168">
        <f t="shared" si="8"/>
        <v>9589.3277547710386</v>
      </c>
      <c r="AE6" s="169">
        <f t="shared" si="8"/>
        <v>23510.279511175395</v>
      </c>
      <c r="AF6" s="185">
        <f xml:space="preserve"> SUM(Y6:AE6)</f>
        <v>39040.877826534823</v>
      </c>
      <c r="AG6" s="15"/>
      <c r="AH6" s="267" t="s">
        <v>14</v>
      </c>
      <c r="AI6" s="268"/>
      <c r="AJ6" s="268"/>
      <c r="AK6" s="268"/>
      <c r="AL6" s="268"/>
      <c r="AM6" s="269"/>
    </row>
    <row r="7" spans="1:39" x14ac:dyDescent="0.25">
      <c r="A7" s="7">
        <f t="shared" si="5"/>
        <v>1</v>
      </c>
      <c r="B7" s="40">
        <v>45377</v>
      </c>
      <c r="C7" s="138">
        <v>16.635000000000002</v>
      </c>
      <c r="D7" s="143">
        <v>67.02</v>
      </c>
      <c r="E7" s="144">
        <v>199.03</v>
      </c>
      <c r="F7" s="144">
        <v>71.48</v>
      </c>
      <c r="G7" s="144">
        <v>169.71</v>
      </c>
      <c r="H7" s="144">
        <v>495.89</v>
      </c>
      <c r="I7" s="144">
        <v>629.24</v>
      </c>
      <c r="J7" s="145">
        <v>925.61</v>
      </c>
      <c r="K7" s="152">
        <f t="shared" ref="K7:K70" si="9" xml:space="preserve"> (D7/D8) - 1</f>
        <v>1.0455563853621896E-3</v>
      </c>
      <c r="L7" s="153">
        <f t="shared" ref="L7:L70" si="10" xml:space="preserve"> (E7/E8) - 1</f>
        <v>5.709954522486127E-3</v>
      </c>
      <c r="M7" s="153">
        <f t="shared" ref="M7:M70" si="11" xml:space="preserve"> (F7*$C7) / (F8*$C8) - 1</f>
        <v>-1.9998949517566755E-3</v>
      </c>
      <c r="N7" s="153">
        <f t="shared" ref="N7:N70" si="12" xml:space="preserve"> (G7*$C7) / (G8*$C8) - 1</f>
        <v>-8.9364461171126397E-3</v>
      </c>
      <c r="O7" s="153">
        <f t="shared" ref="O7:O70" si="13" xml:space="preserve"> (H7*$C7) / (H8*$C8) - 1</f>
        <v>-1.6421215307750536E-2</v>
      </c>
      <c r="P7" s="153">
        <f t="shared" ref="P7:P70" si="14" xml:space="preserve"> (I7*$C7) / (I8*$C8) - 1</f>
        <v>5.5123476627816359E-4</v>
      </c>
      <c r="Q7" s="154">
        <f t="shared" ref="Q7:Q70" si="15" xml:space="preserve"> (J7*$C7) / (J8*$C8) - 1</f>
        <v>-2.7914769327088362E-2</v>
      </c>
      <c r="R7" s="161">
        <f t="shared" ref="R7:R70" si="16" xml:space="preserve"> D$6 * (K7 + 1)</f>
        <v>67.070052277819272</v>
      </c>
      <c r="S7" s="162">
        <f t="shared" ref="S7:S70" si="17" xml:space="preserve"> E$6 * (L7 + 1)</f>
        <v>198.7383441131885</v>
      </c>
      <c r="T7" s="162">
        <f t="shared" ref="T7:T70" si="18" xml:space="preserve"> F$6 * $C$6 * (M7 + 1)</f>
        <v>1180.515931119631</v>
      </c>
      <c r="U7" s="162">
        <f t="shared" ref="U7:U70" si="19" xml:space="preserve"> G$6 * $C$6 * (N7 + 1)</f>
        <v>2838.0107128008522</v>
      </c>
      <c r="V7" s="162">
        <f t="shared" ref="V7:V70" si="20" xml:space="preserve"> H$6 * $C$6 * (O7 + 1)</f>
        <v>8026.050862061873</v>
      </c>
      <c r="W7" s="162">
        <f t="shared" ref="W7:W70" si="21" xml:space="preserve"> I$6 * $C$6 * (P7 + 1)</f>
        <v>10142.944253170072</v>
      </c>
      <c r="X7" s="163">
        <f t="shared" ref="X7:X70" si="22" xml:space="preserve"> J$6 * $C$6 * (Q7 + 1)</f>
        <v>14495.742250433688</v>
      </c>
      <c r="Y7" s="170">
        <f t="shared" ref="Y7:Y70" si="23" xml:space="preserve"> (D$6 - R7) * Y$3</f>
        <v>-175.13069454818009</v>
      </c>
      <c r="Z7" s="14">
        <f t="shared" ref="Z7:Z70" si="24" xml:space="preserve"> (E$6 - S7) * Z$3</f>
        <v>-2256.6882263769799</v>
      </c>
      <c r="AA7" s="14">
        <f t="shared" ref="AA7:AA70" si="25" xml:space="preserve"> (F$6 * $C$6 - T7) * AA$3</f>
        <v>118.28194401845167</v>
      </c>
      <c r="AB7" s="14">
        <f t="shared" ref="AB7:AB70" si="26" xml:space="preserve"> (G$6 * $C$6 - U7) * AB$3</f>
        <v>1023.616687965914</v>
      </c>
      <c r="AC7" s="14">
        <f t="shared" ref="AC7:AC70" si="27" xml:space="preserve"> (H$6 * $C$6 - V7) * AC$3</f>
        <v>6699.8958969063551</v>
      </c>
      <c r="AD7" s="14">
        <f t="shared" ref="AD7:AD70" si="28" xml:space="preserve"> (I$6 * $C$6 - W7) * AD$3</f>
        <v>-167.64189510218785</v>
      </c>
      <c r="AE7" s="171">
        <f t="shared" ref="AE7:AE70" si="29" xml:space="preserve"> (J$6 * $C$6 - X7) * AE$3</f>
        <v>20813.262478315573</v>
      </c>
      <c r="AF7" s="186">
        <f t="shared" ref="AF7:AF70" si="30" xml:space="preserve"> SUM(Y7:AE7)</f>
        <v>26055.596191178945</v>
      </c>
      <c r="AG7" s="15"/>
    </row>
    <row r="8" spans="1:39" x14ac:dyDescent="0.25">
      <c r="A8" s="7">
        <f t="shared" si="5"/>
        <v>2</v>
      </c>
      <c r="B8" s="40">
        <v>45376</v>
      </c>
      <c r="C8" s="138">
        <v>16.672999999999998</v>
      </c>
      <c r="D8" s="143">
        <v>66.95</v>
      </c>
      <c r="E8" s="144">
        <v>197.9</v>
      </c>
      <c r="F8" s="144">
        <v>71.459999999999994</v>
      </c>
      <c r="G8" s="144">
        <v>170.85</v>
      </c>
      <c r="H8" s="144">
        <v>503.02</v>
      </c>
      <c r="I8" s="144">
        <v>627.46</v>
      </c>
      <c r="J8" s="145">
        <v>950.02</v>
      </c>
      <c r="K8" s="152">
        <f t="shared" si="9"/>
        <v>0</v>
      </c>
      <c r="L8" s="153">
        <f t="shared" si="10"/>
        <v>-1.4632423432059394E-3</v>
      </c>
      <c r="M8" s="153">
        <f t="shared" si="11"/>
        <v>-1.4255051498598736E-2</v>
      </c>
      <c r="N8" s="153">
        <f t="shared" si="12"/>
        <v>-1.3271662897058722E-2</v>
      </c>
      <c r="O8" s="153">
        <f t="shared" si="13"/>
        <v>-1.7821645232235284E-2</v>
      </c>
      <c r="P8" s="153">
        <f t="shared" si="14"/>
        <v>-5.8842225438280327E-3</v>
      </c>
      <c r="Q8" s="154">
        <f t="shared" si="15"/>
        <v>2.5111209233565912E-3</v>
      </c>
      <c r="R8" s="161">
        <f t="shared" si="16"/>
        <v>67</v>
      </c>
      <c r="S8" s="162">
        <f t="shared" si="17"/>
        <v>197.3208486805591</v>
      </c>
      <c r="T8" s="162">
        <f t="shared" si="18"/>
        <v>1166.0195323029068</v>
      </c>
      <c r="U8" s="162">
        <f t="shared" si="19"/>
        <v>2825.5963811310035</v>
      </c>
      <c r="V8" s="162">
        <f t="shared" si="20"/>
        <v>8014.623285565106</v>
      </c>
      <c r="W8" s="162">
        <f t="shared" si="21"/>
        <v>10077.705730171985</v>
      </c>
      <c r="X8" s="163">
        <f t="shared" si="22"/>
        <v>14949.4533540425</v>
      </c>
      <c r="Y8" s="170">
        <f t="shared" si="23"/>
        <v>0</v>
      </c>
      <c r="Z8" s="14">
        <f t="shared" si="24"/>
        <v>578.30263888183708</v>
      </c>
      <c r="AA8" s="14">
        <f t="shared" si="25"/>
        <v>843.10188485466142</v>
      </c>
      <c r="AB8" s="14">
        <f t="shared" si="26"/>
        <v>1520.1899547598623</v>
      </c>
      <c r="AC8" s="14">
        <f t="shared" si="27"/>
        <v>7271.2747217447031</v>
      </c>
      <c r="AD8" s="14">
        <f t="shared" si="28"/>
        <v>1789.5137948404044</v>
      </c>
      <c r="AE8" s="171">
        <f t="shared" si="29"/>
        <v>-1872.2927021250143</v>
      </c>
      <c r="AF8" s="186">
        <f t="shared" si="30"/>
        <v>10130.090292956455</v>
      </c>
      <c r="AG8" s="15"/>
      <c r="AJ8" s="3" t="s">
        <v>5</v>
      </c>
      <c r="AK8" s="3" t="s">
        <v>6</v>
      </c>
    </row>
    <row r="9" spans="1:39" ht="18" x14ac:dyDescent="0.25">
      <c r="A9" s="7">
        <f t="shared" si="5"/>
        <v>3</v>
      </c>
      <c r="B9" s="40">
        <v>45373</v>
      </c>
      <c r="C9" s="138">
        <v>16.757000000000001</v>
      </c>
      <c r="D9" s="143">
        <v>66.95</v>
      </c>
      <c r="E9" s="144">
        <v>198.19</v>
      </c>
      <c r="F9" s="144">
        <v>72.13</v>
      </c>
      <c r="G9" s="144">
        <v>172.28</v>
      </c>
      <c r="H9" s="144">
        <v>509.58</v>
      </c>
      <c r="I9" s="144">
        <v>628.01</v>
      </c>
      <c r="J9" s="145">
        <v>942.89</v>
      </c>
      <c r="K9" s="152">
        <f t="shared" si="9"/>
        <v>-8.4419431279619817E-3</v>
      </c>
      <c r="L9" s="153">
        <f t="shared" si="10"/>
        <v>1.4538008702329241E-2</v>
      </c>
      <c r="M9" s="153">
        <f t="shared" si="11"/>
        <v>-2.1753221213532736E-2</v>
      </c>
      <c r="N9" s="153">
        <f t="shared" si="12"/>
        <v>6.6197083930379375E-3</v>
      </c>
      <c r="O9" s="153">
        <f t="shared" si="13"/>
        <v>4.8916832557082124E-3</v>
      </c>
      <c r="P9" s="153">
        <f t="shared" si="14"/>
        <v>9.8249155516261233E-3</v>
      </c>
      <c r="Q9" s="154">
        <f t="shared" si="15"/>
        <v>3.2556733808517979E-2</v>
      </c>
      <c r="R9" s="161">
        <f t="shared" si="16"/>
        <v>66.434389810426552</v>
      </c>
      <c r="S9" s="162">
        <f t="shared" si="17"/>
        <v>200.4828558996673</v>
      </c>
      <c r="T9" s="162">
        <f t="shared" si="18"/>
        <v>1157.150085538379</v>
      </c>
      <c r="U9" s="162">
        <f t="shared" si="19"/>
        <v>2882.5573344345739</v>
      </c>
      <c r="V9" s="162">
        <f t="shared" si="20"/>
        <v>8199.9651539828883</v>
      </c>
      <c r="W9" s="162">
        <f t="shared" si="21"/>
        <v>10236.954858483503</v>
      </c>
      <c r="X9" s="163">
        <f t="shared" si="22"/>
        <v>15397.493758728124</v>
      </c>
      <c r="Y9" s="170">
        <f t="shared" si="23"/>
        <v>1414.0254739336201</v>
      </c>
      <c r="Z9" s="14">
        <f t="shared" si="24"/>
        <v>-5745.7117993345719</v>
      </c>
      <c r="AA9" s="14">
        <f t="shared" si="25"/>
        <v>1286.5742230810497</v>
      </c>
      <c r="AB9" s="14">
        <f t="shared" si="26"/>
        <v>-758.24817738295678</v>
      </c>
      <c r="AC9" s="14">
        <f t="shared" si="27"/>
        <v>-1995.8186991444109</v>
      </c>
      <c r="AD9" s="14">
        <f t="shared" si="28"/>
        <v>-2987.9600545051289</v>
      </c>
      <c r="AE9" s="171">
        <f t="shared" si="29"/>
        <v>-24274.312936406204</v>
      </c>
      <c r="AF9" s="186">
        <f t="shared" si="30"/>
        <v>-33061.4519697586</v>
      </c>
      <c r="AG9" s="15"/>
      <c r="AI9" s="3" t="s">
        <v>152</v>
      </c>
      <c r="AJ9" s="17">
        <f xml:space="preserve"> PERCENTILE(AF6:AF257, 0.01)</f>
        <v>-101934.21468946469</v>
      </c>
      <c r="AK9" s="10">
        <f>AJ9 / AG2</f>
        <v>-4.6457657144336972E-2</v>
      </c>
    </row>
    <row r="10" spans="1:39" x14ac:dyDescent="0.25">
      <c r="A10" s="7">
        <f t="shared" si="5"/>
        <v>4</v>
      </c>
      <c r="B10" s="40">
        <v>45372</v>
      </c>
      <c r="C10" s="138">
        <v>16.735199999999999</v>
      </c>
      <c r="D10" s="143">
        <v>67.52</v>
      </c>
      <c r="E10" s="144">
        <v>195.35</v>
      </c>
      <c r="F10" s="144">
        <v>73.83</v>
      </c>
      <c r="G10" s="144">
        <v>171.37</v>
      </c>
      <c r="H10" s="144">
        <v>507.76</v>
      </c>
      <c r="I10" s="144">
        <v>622.71</v>
      </c>
      <c r="J10" s="145">
        <v>914.35</v>
      </c>
      <c r="K10" s="152">
        <f t="shared" si="9"/>
        <v>-3.8359398052523197E-3</v>
      </c>
      <c r="L10" s="153">
        <f t="shared" si="10"/>
        <v>2.9778713354211561E-3</v>
      </c>
      <c r="M10" s="153">
        <f t="shared" si="11"/>
        <v>-1.0232471019270273E-3</v>
      </c>
      <c r="N10" s="153">
        <f t="shared" si="12"/>
        <v>-3.7296608460047342E-2</v>
      </c>
      <c r="O10" s="153">
        <f t="shared" si="13"/>
        <v>8.1600537703510057E-3</v>
      </c>
      <c r="P10" s="153">
        <f t="shared" si="14"/>
        <v>-4.2507848878968746E-3</v>
      </c>
      <c r="Q10" s="154">
        <f t="shared" si="15"/>
        <v>1.5518683741801764E-2</v>
      </c>
      <c r="R10" s="161">
        <f t="shared" si="16"/>
        <v>66.742992033048097</v>
      </c>
      <c r="S10" s="162">
        <f t="shared" si="17"/>
        <v>198.19845715459257</v>
      </c>
      <c r="T10" s="162">
        <f t="shared" si="18"/>
        <v>1181.6711898615747</v>
      </c>
      <c r="U10" s="162">
        <f t="shared" si="19"/>
        <v>2756.7985198686411</v>
      </c>
      <c r="V10" s="162">
        <f t="shared" si="20"/>
        <v>8226.6352168134872</v>
      </c>
      <c r="W10" s="162">
        <f t="shared" si="21"/>
        <v>10094.264469504318</v>
      </c>
      <c r="X10" s="163">
        <f t="shared" si="22"/>
        <v>15143.422228347876</v>
      </c>
      <c r="Y10" s="170">
        <f t="shared" si="23"/>
        <v>642.519917379758</v>
      </c>
      <c r="Z10" s="14">
        <f t="shared" si="24"/>
        <v>-1176.914309185122</v>
      </c>
      <c r="AA10" s="14">
        <f t="shared" si="25"/>
        <v>60.519006921265373</v>
      </c>
      <c r="AB10" s="14">
        <f t="shared" si="26"/>
        <v>4272.1044052543584</v>
      </c>
      <c r="AC10" s="14">
        <f t="shared" si="27"/>
        <v>-3329.3218406743563</v>
      </c>
      <c r="AD10" s="14">
        <f t="shared" si="28"/>
        <v>1292.7516148704126</v>
      </c>
      <c r="AE10" s="171">
        <f t="shared" si="29"/>
        <v>-11570.7364173938</v>
      </c>
      <c r="AF10" s="186">
        <f t="shared" si="30"/>
        <v>-9809.0776228274844</v>
      </c>
      <c r="AG10" s="15"/>
      <c r="AI10" s="3" t="s">
        <v>11</v>
      </c>
      <c r="AJ10" s="17">
        <f xml:space="preserve"> AVERAGEIF(AF6:AF257, "&lt;" &amp; AJ9, AF6:AF257)</f>
        <v>-153662.48814049936</v>
      </c>
      <c r="AK10" s="10">
        <f xml:space="preserve"> AJ10 / AG2</f>
        <v>-7.003339567313005E-2</v>
      </c>
    </row>
    <row r="11" spans="1:39" x14ac:dyDescent="0.25">
      <c r="A11" s="7">
        <f t="shared" si="5"/>
        <v>5</v>
      </c>
      <c r="B11" s="40">
        <v>45371</v>
      </c>
      <c r="C11" s="138">
        <v>16.673300000000001</v>
      </c>
      <c r="D11" s="143">
        <v>67.78</v>
      </c>
      <c r="E11" s="144">
        <v>194.77</v>
      </c>
      <c r="F11" s="144">
        <v>74.180000000000007</v>
      </c>
      <c r="G11" s="144">
        <v>178.67</v>
      </c>
      <c r="H11" s="144">
        <v>505.52</v>
      </c>
      <c r="I11" s="144">
        <v>627.69000000000005</v>
      </c>
      <c r="J11" s="145">
        <v>903.72</v>
      </c>
      <c r="K11" s="152">
        <f t="shared" si="9"/>
        <v>3.4809160305343534E-2</v>
      </c>
      <c r="L11" s="153">
        <f t="shared" si="10"/>
        <v>5.7316947227099568E-3</v>
      </c>
      <c r="M11" s="153">
        <f t="shared" si="11"/>
        <v>2.6123107822937364E-3</v>
      </c>
      <c r="N11" s="153">
        <f t="shared" si="12"/>
        <v>6.9367509336228927E-3</v>
      </c>
      <c r="O11" s="153">
        <f t="shared" si="13"/>
        <v>1.0897583202663208E-2</v>
      </c>
      <c r="P11" s="153">
        <f t="shared" si="14"/>
        <v>3.4507501187854839E-3</v>
      </c>
      <c r="Q11" s="154">
        <f t="shared" si="15"/>
        <v>3.1518416195299714E-3</v>
      </c>
      <c r="R11" s="161">
        <f t="shared" si="16"/>
        <v>69.332213740458016</v>
      </c>
      <c r="S11" s="162">
        <f t="shared" si="17"/>
        <v>198.74264019415472</v>
      </c>
      <c r="T11" s="162">
        <f t="shared" si="18"/>
        <v>1185.9716242794875</v>
      </c>
      <c r="U11" s="162">
        <f t="shared" si="19"/>
        <v>2883.4652178120509</v>
      </c>
      <c r="V11" s="162">
        <f t="shared" si="20"/>
        <v>8248.9735905178404</v>
      </c>
      <c r="W11" s="162">
        <f t="shared" si="21"/>
        <v>10172.337673076812</v>
      </c>
      <c r="X11" s="163">
        <f t="shared" si="22"/>
        <v>14959.007785869242</v>
      </c>
      <c r="Y11" s="170">
        <f t="shared" si="23"/>
        <v>-5830.5343511450401</v>
      </c>
      <c r="Z11" s="14">
        <f t="shared" si="24"/>
        <v>-2265.2803883094066</v>
      </c>
      <c r="AA11" s="14">
        <f t="shared" si="25"/>
        <v>-154.50271397437518</v>
      </c>
      <c r="AB11" s="14">
        <f t="shared" si="26"/>
        <v>-794.56351248203646</v>
      </c>
      <c r="AC11" s="14">
        <f t="shared" si="27"/>
        <v>-4446.2405258920171</v>
      </c>
      <c r="AD11" s="14">
        <f t="shared" si="28"/>
        <v>-1049.4444923044102</v>
      </c>
      <c r="AE11" s="171">
        <f t="shared" si="29"/>
        <v>-2350.0142934621181</v>
      </c>
      <c r="AF11" s="186">
        <f t="shared" si="30"/>
        <v>-16890.580277569403</v>
      </c>
      <c r="AG11" s="15"/>
    </row>
    <row r="12" spans="1:39" x14ac:dyDescent="0.25">
      <c r="A12" s="7">
        <f t="shared" si="5"/>
        <v>6</v>
      </c>
      <c r="B12" s="40">
        <v>45370</v>
      </c>
      <c r="C12" s="138">
        <v>16.802</v>
      </c>
      <c r="D12" s="143">
        <v>65.5</v>
      </c>
      <c r="E12" s="144">
        <v>193.66</v>
      </c>
      <c r="F12" s="144">
        <v>73.42</v>
      </c>
      <c r="G12" s="144">
        <v>176.08</v>
      </c>
      <c r="H12" s="144">
        <v>496.24</v>
      </c>
      <c r="I12" s="144">
        <v>620.74</v>
      </c>
      <c r="J12" s="145">
        <v>893.98</v>
      </c>
      <c r="K12" s="152">
        <f t="shared" si="9"/>
        <v>-1.4148103552077074E-2</v>
      </c>
      <c r="L12" s="153">
        <f t="shared" si="10"/>
        <v>-1.289566236811257E-2</v>
      </c>
      <c r="M12" s="153">
        <f t="shared" si="11"/>
        <v>6.5296831007006784E-3</v>
      </c>
      <c r="N12" s="153">
        <f t="shared" si="12"/>
        <v>2.6704591590611892E-2</v>
      </c>
      <c r="O12" s="153">
        <f t="shared" si="13"/>
        <v>3.1770894323263299E-2</v>
      </c>
      <c r="P12" s="153">
        <f t="shared" si="14"/>
        <v>3.12161409650904E-2</v>
      </c>
      <c r="Q12" s="154">
        <f t="shared" si="15"/>
        <v>2.4428942686784971E-2</v>
      </c>
      <c r="R12" s="161">
        <f t="shared" si="16"/>
        <v>66.052077062010838</v>
      </c>
      <c r="S12" s="162">
        <f t="shared" si="17"/>
        <v>195.0616881594373</v>
      </c>
      <c r="T12" s="162">
        <f t="shared" si="18"/>
        <v>1190.6054117977592</v>
      </c>
      <c r="U12" s="162">
        <f t="shared" si="19"/>
        <v>2940.0724286550649</v>
      </c>
      <c r="V12" s="162">
        <f t="shared" si="20"/>
        <v>8419.3008274620533</v>
      </c>
      <c r="W12" s="162">
        <f t="shared" si="21"/>
        <v>10453.80532984037</v>
      </c>
      <c r="X12" s="163">
        <f t="shared" si="22"/>
        <v>15276.292076562408</v>
      </c>
      <c r="Y12" s="170">
        <f t="shared" si="23"/>
        <v>2369.807344972905</v>
      </c>
      <c r="Z12" s="14">
        <f t="shared" si="24"/>
        <v>5096.6236811254366</v>
      </c>
      <c r="AA12" s="14">
        <f t="shared" si="25"/>
        <v>-386.1920898879589</v>
      </c>
      <c r="AB12" s="14">
        <f t="shared" si="26"/>
        <v>-3058.8519462025943</v>
      </c>
      <c r="AC12" s="14">
        <f t="shared" si="27"/>
        <v>-12962.602373102663</v>
      </c>
      <c r="AD12" s="14">
        <f t="shared" si="28"/>
        <v>-9493.4741952111472</v>
      </c>
      <c r="AE12" s="171">
        <f t="shared" si="29"/>
        <v>-18214.228828120395</v>
      </c>
      <c r="AF12" s="186">
        <f t="shared" si="30"/>
        <v>-36648.918406426412</v>
      </c>
      <c r="AG12" s="15"/>
    </row>
    <row r="13" spans="1:39" x14ac:dyDescent="0.25">
      <c r="A13" s="7">
        <f t="shared" si="5"/>
        <v>7</v>
      </c>
      <c r="B13" s="40">
        <v>45366</v>
      </c>
      <c r="C13" s="138">
        <v>16.693000000000001</v>
      </c>
      <c r="D13" s="143">
        <v>66.44</v>
      </c>
      <c r="E13" s="144">
        <v>196.19</v>
      </c>
      <c r="F13" s="144">
        <v>73.42</v>
      </c>
      <c r="G13" s="144">
        <v>172.62</v>
      </c>
      <c r="H13" s="144">
        <v>484.1</v>
      </c>
      <c r="I13" s="144">
        <v>605.88</v>
      </c>
      <c r="J13" s="145">
        <v>878.36</v>
      </c>
      <c r="K13" s="152">
        <f t="shared" si="9"/>
        <v>-1.2925271133561234E-2</v>
      </c>
      <c r="L13" s="153">
        <f t="shared" si="10"/>
        <v>1.9486593223861925E-2</v>
      </c>
      <c r="M13" s="153">
        <f t="shared" si="11"/>
        <v>9.2746847292657364E-5</v>
      </c>
      <c r="N13" s="153">
        <f t="shared" si="12"/>
        <v>-2.3758208674121706E-3</v>
      </c>
      <c r="O13" s="153">
        <f t="shared" si="13"/>
        <v>-1.5893672420479454E-2</v>
      </c>
      <c r="P13" s="153">
        <f t="shared" si="14"/>
        <v>-1.1808725460338065E-2</v>
      </c>
      <c r="Q13" s="154">
        <f t="shared" si="15"/>
        <v>-1.4075173115130069E-3</v>
      </c>
      <c r="R13" s="161">
        <f t="shared" si="16"/>
        <v>66.134006834051391</v>
      </c>
      <c r="S13" s="162">
        <f t="shared" si="17"/>
        <v>201.46074568696736</v>
      </c>
      <c r="T13" s="162">
        <f t="shared" si="18"/>
        <v>1182.9912785363381</v>
      </c>
      <c r="U13" s="162">
        <f t="shared" si="19"/>
        <v>2856.797726679401</v>
      </c>
      <c r="V13" s="162">
        <f t="shared" si="20"/>
        <v>8030.3556377555469</v>
      </c>
      <c r="W13" s="162">
        <f t="shared" si="21"/>
        <v>10017.64693385863</v>
      </c>
      <c r="X13" s="163">
        <f t="shared" si="22"/>
        <v>14891.018591294338</v>
      </c>
      <c r="Y13" s="170">
        <f t="shared" si="23"/>
        <v>2164.9829148715226</v>
      </c>
      <c r="Z13" s="14">
        <f t="shared" si="24"/>
        <v>-7701.4913739346866</v>
      </c>
      <c r="AA13" s="14">
        <f t="shared" si="25"/>
        <v>-5.4854268169037823</v>
      </c>
      <c r="AB13" s="14">
        <f t="shared" si="26"/>
        <v>272.13613282396182</v>
      </c>
      <c r="AC13" s="14">
        <f t="shared" si="27"/>
        <v>6484.6571122226578</v>
      </c>
      <c r="AD13" s="14">
        <f t="shared" si="28"/>
        <v>3591.2776842410494</v>
      </c>
      <c r="AE13" s="171">
        <f t="shared" si="29"/>
        <v>1049.4454352830871</v>
      </c>
      <c r="AF13" s="186">
        <f t="shared" si="30"/>
        <v>5855.5224786906883</v>
      </c>
      <c r="AG13" s="15"/>
    </row>
    <row r="14" spans="1:39" x14ac:dyDescent="0.25">
      <c r="A14" s="7">
        <f t="shared" si="5"/>
        <v>8</v>
      </c>
      <c r="B14" s="40">
        <v>45365</v>
      </c>
      <c r="C14" s="138">
        <v>16.696000000000002</v>
      </c>
      <c r="D14" s="143">
        <v>67.31</v>
      </c>
      <c r="E14" s="144">
        <v>192.44</v>
      </c>
      <c r="F14" s="144">
        <v>73.400000000000006</v>
      </c>
      <c r="G14" s="144">
        <v>173</v>
      </c>
      <c r="H14" s="144">
        <v>491.83</v>
      </c>
      <c r="I14" s="144">
        <v>613.01</v>
      </c>
      <c r="J14" s="145">
        <v>879.44</v>
      </c>
      <c r="K14" s="152">
        <f t="shared" si="9"/>
        <v>-1.0388839418223883E-3</v>
      </c>
      <c r="L14" s="153">
        <f t="shared" si="10"/>
        <v>1.9279661016949001E-2</v>
      </c>
      <c r="M14" s="153">
        <f t="shared" si="11"/>
        <v>-3.7036062959618699E-2</v>
      </c>
      <c r="N14" s="153">
        <f t="shared" si="12"/>
        <v>1.3142248490523034E-2</v>
      </c>
      <c r="O14" s="153">
        <f t="shared" si="13"/>
        <v>-5.3724578655813815E-3</v>
      </c>
      <c r="P14" s="153">
        <f t="shared" si="14"/>
        <v>8.0450724749372426E-3</v>
      </c>
      <c r="Q14" s="154">
        <f t="shared" si="15"/>
        <v>-3.0271540660027907E-2</v>
      </c>
      <c r="R14" s="161">
        <f t="shared" si="16"/>
        <v>66.930394775897895</v>
      </c>
      <c r="S14" s="162">
        <f t="shared" si="17"/>
        <v>201.41985381355931</v>
      </c>
      <c r="T14" s="162">
        <f t="shared" si="18"/>
        <v>1139.0722936997074</v>
      </c>
      <c r="U14" s="162">
        <f t="shared" si="19"/>
        <v>2901.2352876282025</v>
      </c>
      <c r="V14" s="162">
        <f t="shared" si="20"/>
        <v>8116.2092617483613</v>
      </c>
      <c r="W14" s="162">
        <f t="shared" si="21"/>
        <v>10218.911955252803</v>
      </c>
      <c r="X14" s="163">
        <f t="shared" si="22"/>
        <v>14460.598058641108</v>
      </c>
      <c r="Y14" s="170">
        <f t="shared" si="23"/>
        <v>174.01306025526253</v>
      </c>
      <c r="Z14" s="14">
        <f t="shared" si="24"/>
        <v>-7619.7076271186006</v>
      </c>
      <c r="AA14" s="14">
        <f t="shared" si="25"/>
        <v>2190.4638150146297</v>
      </c>
      <c r="AB14" s="14">
        <f t="shared" si="26"/>
        <v>-1505.3663051281001</v>
      </c>
      <c r="AC14" s="14">
        <f t="shared" si="27"/>
        <v>2191.9759125819382</v>
      </c>
      <c r="AD14" s="14">
        <f t="shared" si="28"/>
        <v>-2446.6729575841237</v>
      </c>
      <c r="AE14" s="171">
        <f t="shared" si="29"/>
        <v>22570.472067944593</v>
      </c>
      <c r="AF14" s="186">
        <f t="shared" si="30"/>
        <v>15555.177965965599</v>
      </c>
      <c r="AG14" s="15"/>
    </row>
    <row r="15" spans="1:39" x14ac:dyDescent="0.25">
      <c r="A15" s="7">
        <f t="shared" si="5"/>
        <v>9</v>
      </c>
      <c r="B15" s="40">
        <v>45364</v>
      </c>
      <c r="C15" s="138">
        <v>16.659500000000001</v>
      </c>
      <c r="D15" s="143">
        <v>67.38</v>
      </c>
      <c r="E15" s="144">
        <v>188.8</v>
      </c>
      <c r="F15" s="144">
        <v>76.39</v>
      </c>
      <c r="G15" s="144">
        <v>171.13</v>
      </c>
      <c r="H15" s="144">
        <v>495.57</v>
      </c>
      <c r="I15" s="144">
        <v>609.45000000000005</v>
      </c>
      <c r="J15" s="145">
        <v>908.88</v>
      </c>
      <c r="K15" s="152">
        <f t="shared" si="9"/>
        <v>3.5746201966040392E-3</v>
      </c>
      <c r="L15" s="153">
        <f t="shared" si="10"/>
        <v>2.5808204292311787E-2</v>
      </c>
      <c r="M15" s="153">
        <f t="shared" si="11"/>
        <v>-3.7345417080129062E-3</v>
      </c>
      <c r="N15" s="153">
        <f t="shared" si="12"/>
        <v>-2.0063511699187297E-2</v>
      </c>
      <c r="O15" s="153">
        <f t="shared" si="13"/>
        <v>-1.6335293789381589E-2</v>
      </c>
      <c r="P15" s="153">
        <f t="shared" si="14"/>
        <v>-1.0684312857335065E-2</v>
      </c>
      <c r="Q15" s="154">
        <f t="shared" si="15"/>
        <v>-1.9100553577642621E-2</v>
      </c>
      <c r="R15" s="161">
        <f t="shared" si="16"/>
        <v>67.239499553172465</v>
      </c>
      <c r="S15" s="162">
        <f t="shared" si="17"/>
        <v>202.70995925020375</v>
      </c>
      <c r="T15" s="162">
        <f t="shared" si="18"/>
        <v>1178.4640494411951</v>
      </c>
      <c r="U15" s="162">
        <f t="shared" si="19"/>
        <v>2806.1472352264391</v>
      </c>
      <c r="V15" s="162">
        <f t="shared" si="20"/>
        <v>8026.7519858430151</v>
      </c>
      <c r="W15" s="162">
        <f t="shared" si="21"/>
        <v>10029.045504919797</v>
      </c>
      <c r="X15" s="163">
        <f t="shared" si="22"/>
        <v>14627.179901796042</v>
      </c>
      <c r="Y15" s="170">
        <f t="shared" si="23"/>
        <v>-598.74888293116157</v>
      </c>
      <c r="Z15" s="14">
        <f t="shared" si="24"/>
        <v>-10199.918500407477</v>
      </c>
      <c r="AA15" s="14">
        <f t="shared" si="25"/>
        <v>220.87602794024406</v>
      </c>
      <c r="AB15" s="14">
        <f t="shared" si="26"/>
        <v>2298.1557909424373</v>
      </c>
      <c r="AC15" s="14">
        <f t="shared" si="27"/>
        <v>6664.8397078492508</v>
      </c>
      <c r="AD15" s="14">
        <f t="shared" si="28"/>
        <v>3249.3205524060431</v>
      </c>
      <c r="AE15" s="171">
        <f t="shared" si="29"/>
        <v>14241.379910197884</v>
      </c>
      <c r="AF15" s="186">
        <f t="shared" si="30"/>
        <v>15875.904605997219</v>
      </c>
      <c r="AG15" s="15"/>
    </row>
    <row r="16" spans="1:39" x14ac:dyDescent="0.25">
      <c r="A16" s="7">
        <f t="shared" si="5"/>
        <v>10</v>
      </c>
      <c r="B16" s="40">
        <v>45363</v>
      </c>
      <c r="C16" s="138">
        <v>16.794499999999999</v>
      </c>
      <c r="D16" s="143">
        <v>67.14</v>
      </c>
      <c r="E16" s="144">
        <v>184.05</v>
      </c>
      <c r="F16" s="144">
        <v>76.06</v>
      </c>
      <c r="G16" s="144">
        <v>173.23</v>
      </c>
      <c r="H16" s="144">
        <v>499.75</v>
      </c>
      <c r="I16" s="144">
        <v>611.08000000000004</v>
      </c>
      <c r="J16" s="145">
        <v>919.13</v>
      </c>
      <c r="K16" s="152">
        <f t="shared" si="9"/>
        <v>6.5967016491754737E-3</v>
      </c>
      <c r="L16" s="153">
        <f t="shared" si="10"/>
        <v>-4.8123715799718303E-3</v>
      </c>
      <c r="M16" s="153">
        <f t="shared" si="11"/>
        <v>1.6968504308744414E-2</v>
      </c>
      <c r="N16" s="153">
        <f t="shared" si="12"/>
        <v>3.7049223113205798E-3</v>
      </c>
      <c r="O16" s="153">
        <f t="shared" si="13"/>
        <v>3.437138058886946E-2</v>
      </c>
      <c r="P16" s="153">
        <f t="shared" si="14"/>
        <v>1.7829863165775173E-2</v>
      </c>
      <c r="Q16" s="154">
        <f t="shared" si="15"/>
        <v>7.2561694896429829E-2</v>
      </c>
      <c r="R16" s="161">
        <f t="shared" si="16"/>
        <v>67.441979010494762</v>
      </c>
      <c r="S16" s="162">
        <f t="shared" si="17"/>
        <v>196.65902725208178</v>
      </c>
      <c r="T16" s="162">
        <f t="shared" si="18"/>
        <v>1202.9533010172793</v>
      </c>
      <c r="U16" s="162">
        <f t="shared" si="19"/>
        <v>2874.2105497172597</v>
      </c>
      <c r="V16" s="162">
        <f t="shared" si="20"/>
        <v>8440.5209222411195</v>
      </c>
      <c r="W16" s="162">
        <f t="shared" si="21"/>
        <v>10318.103863730423</v>
      </c>
      <c r="X16" s="163">
        <f t="shared" si="22"/>
        <v>15994.048038508274</v>
      </c>
      <c r="Y16" s="170">
        <f t="shared" si="23"/>
        <v>-1104.9475262369058</v>
      </c>
      <c r="Z16" s="14">
        <f t="shared" si="24"/>
        <v>1901.9454958364577</v>
      </c>
      <c r="AA16" s="14">
        <f t="shared" si="25"/>
        <v>-1003.5865508639631</v>
      </c>
      <c r="AB16" s="14">
        <f t="shared" si="26"/>
        <v>-424.37678869038791</v>
      </c>
      <c r="AC16" s="14">
        <f t="shared" si="27"/>
        <v>-14023.60711205597</v>
      </c>
      <c r="AD16" s="14">
        <f t="shared" si="28"/>
        <v>-5422.4302119127242</v>
      </c>
      <c r="AE16" s="171">
        <f t="shared" si="29"/>
        <v>-54102.026925413702</v>
      </c>
      <c r="AF16" s="186">
        <f t="shared" si="30"/>
        <v>-74179.029619337205</v>
      </c>
      <c r="AG16" s="15"/>
    </row>
    <row r="17" spans="1:33" x14ac:dyDescent="0.25">
      <c r="A17" s="7">
        <f t="shared" si="5"/>
        <v>11</v>
      </c>
      <c r="B17" s="40">
        <v>45362</v>
      </c>
      <c r="C17" s="138">
        <v>16.779</v>
      </c>
      <c r="D17" s="143">
        <v>66.7</v>
      </c>
      <c r="E17" s="144">
        <v>184.94</v>
      </c>
      <c r="F17" s="144">
        <v>74.86</v>
      </c>
      <c r="G17" s="144">
        <v>172.75</v>
      </c>
      <c r="H17" s="144">
        <v>483.59</v>
      </c>
      <c r="I17" s="144">
        <v>600.92999999999995</v>
      </c>
      <c r="J17" s="145">
        <v>857.74</v>
      </c>
      <c r="K17" s="152">
        <f t="shared" si="9"/>
        <v>-5.9612518628910927E-3</v>
      </c>
      <c r="L17" s="153">
        <f t="shared" si="10"/>
        <v>-1.6485854073601369E-2</v>
      </c>
      <c r="M17" s="153">
        <f t="shared" si="11"/>
        <v>1.6000510784405675E-2</v>
      </c>
      <c r="N17" s="153">
        <f t="shared" si="12"/>
        <v>1.0031681146015048E-2</v>
      </c>
      <c r="O17" s="153">
        <f t="shared" si="13"/>
        <v>-4.5894296567019599E-2</v>
      </c>
      <c r="P17" s="153">
        <f t="shared" si="14"/>
        <v>-8.1990444008818164E-3</v>
      </c>
      <c r="Q17" s="154">
        <f t="shared" si="15"/>
        <v>-2.1782474961366982E-2</v>
      </c>
      <c r="R17" s="161">
        <f t="shared" si="16"/>
        <v>66.6005961251863</v>
      </c>
      <c r="S17" s="162">
        <f t="shared" si="17"/>
        <v>194.35223037651565</v>
      </c>
      <c r="T17" s="162">
        <f t="shared" si="18"/>
        <v>1201.8082793174597</v>
      </c>
      <c r="U17" s="162">
        <f t="shared" si="19"/>
        <v>2892.3278634655285</v>
      </c>
      <c r="V17" s="162">
        <f t="shared" si="20"/>
        <v>7785.549081289334</v>
      </c>
      <c r="W17" s="162">
        <f t="shared" si="21"/>
        <v>10054.239556490635</v>
      </c>
      <c r="X17" s="163">
        <f t="shared" si="22"/>
        <v>14587.187070007532</v>
      </c>
      <c r="Y17" s="170">
        <f t="shared" si="23"/>
        <v>998.50968703425019</v>
      </c>
      <c r="Z17" s="14">
        <f t="shared" si="24"/>
        <v>6515.5392469687285</v>
      </c>
      <c r="AA17" s="14">
        <f t="shared" si="25"/>
        <v>-946.3354658729827</v>
      </c>
      <c r="AB17" s="14">
        <f t="shared" si="26"/>
        <v>-1149.0693386211387</v>
      </c>
      <c r="AC17" s="14">
        <f t="shared" si="27"/>
        <v>18724.984935533303</v>
      </c>
      <c r="AD17" s="14">
        <f t="shared" si="28"/>
        <v>2493.4990052809189</v>
      </c>
      <c r="AE17" s="171">
        <f t="shared" si="29"/>
        <v>16241.021499623366</v>
      </c>
      <c r="AF17" s="186">
        <f t="shared" si="30"/>
        <v>42878.149569946443</v>
      </c>
      <c r="AG17" s="15"/>
    </row>
    <row r="18" spans="1:33" x14ac:dyDescent="0.25">
      <c r="A18" s="7">
        <f t="shared" si="5"/>
        <v>12</v>
      </c>
      <c r="B18" s="40">
        <v>45359</v>
      </c>
      <c r="C18" s="138">
        <v>16.808900000000001</v>
      </c>
      <c r="D18" s="143">
        <v>67.099999999999994</v>
      </c>
      <c r="E18" s="144">
        <v>188.04</v>
      </c>
      <c r="F18" s="144">
        <v>73.55</v>
      </c>
      <c r="G18" s="144">
        <v>170.73</v>
      </c>
      <c r="H18" s="144">
        <v>505.95</v>
      </c>
      <c r="I18" s="144">
        <v>604.82000000000005</v>
      </c>
      <c r="J18" s="145">
        <v>875.28</v>
      </c>
      <c r="K18" s="152">
        <f t="shared" si="9"/>
        <v>6.4496775161240194E-3</v>
      </c>
      <c r="L18" s="153">
        <f t="shared" si="10"/>
        <v>1.3312742957558577E-3</v>
      </c>
      <c r="M18" s="153">
        <f t="shared" si="11"/>
        <v>1.0251110970559418E-2</v>
      </c>
      <c r="N18" s="153">
        <f t="shared" si="12"/>
        <v>6.5777971469958008E-3</v>
      </c>
      <c r="O18" s="153">
        <f t="shared" si="13"/>
        <v>-1.5760668361193053E-2</v>
      </c>
      <c r="P18" s="153">
        <f t="shared" si="14"/>
        <v>-9.6638435938981582E-3</v>
      </c>
      <c r="Q18" s="154">
        <f t="shared" si="15"/>
        <v>-5.8897906791713805E-2</v>
      </c>
      <c r="R18" s="161">
        <f t="shared" si="16"/>
        <v>67.432128393580314</v>
      </c>
      <c r="S18" s="162">
        <f t="shared" si="17"/>
        <v>197.87307311358433</v>
      </c>
      <c r="T18" s="162">
        <f t="shared" si="18"/>
        <v>1195.0074202390995</v>
      </c>
      <c r="U18" s="162">
        <f t="shared" si="19"/>
        <v>2882.4373173430481</v>
      </c>
      <c r="V18" s="162">
        <f t="shared" si="20"/>
        <v>8031.4409573672619</v>
      </c>
      <c r="W18" s="162">
        <f t="shared" si="21"/>
        <v>10039.390365324203</v>
      </c>
      <c r="X18" s="163">
        <f t="shared" si="22"/>
        <v>14033.721472187663</v>
      </c>
      <c r="Y18" s="170">
        <f t="shared" si="23"/>
        <v>-1080.3209839507845</v>
      </c>
      <c r="Z18" s="14">
        <f t="shared" si="24"/>
        <v>-526.14622716862414</v>
      </c>
      <c r="AA18" s="14">
        <f t="shared" si="25"/>
        <v>-606.29251195497318</v>
      </c>
      <c r="AB18" s="14">
        <f t="shared" si="26"/>
        <v>-753.44749372192382</v>
      </c>
      <c r="AC18" s="14">
        <f t="shared" si="27"/>
        <v>6430.3911316369067</v>
      </c>
      <c r="AD18" s="14">
        <f t="shared" si="28"/>
        <v>2938.9747402738612</v>
      </c>
      <c r="AE18" s="171">
        <f t="shared" si="29"/>
        <v>43914.301390616856</v>
      </c>
      <c r="AF18" s="186">
        <f t="shared" si="30"/>
        <v>50317.460045731321</v>
      </c>
      <c r="AG18" s="15"/>
    </row>
    <row r="19" spans="1:33" x14ac:dyDescent="0.25">
      <c r="A19" s="7">
        <f t="shared" si="5"/>
        <v>13</v>
      </c>
      <c r="B19" s="40">
        <v>45358</v>
      </c>
      <c r="C19" s="138">
        <v>16.87</v>
      </c>
      <c r="D19" s="143">
        <v>66.67</v>
      </c>
      <c r="E19" s="144">
        <v>187.79</v>
      </c>
      <c r="F19" s="144">
        <v>72.540000000000006</v>
      </c>
      <c r="G19" s="144">
        <v>169</v>
      </c>
      <c r="H19" s="144">
        <v>512.19000000000005</v>
      </c>
      <c r="I19" s="144">
        <v>608.51</v>
      </c>
      <c r="J19" s="145">
        <v>926.69</v>
      </c>
      <c r="K19" s="152">
        <f t="shared" si="9"/>
        <v>-1.7966761491241545E-3</v>
      </c>
      <c r="L19" s="153">
        <f t="shared" si="10"/>
        <v>1.0873660978629296E-2</v>
      </c>
      <c r="M19" s="153">
        <f t="shared" si="11"/>
        <v>-1.6281197948555537E-2</v>
      </c>
      <c r="N19" s="153">
        <f t="shared" si="12"/>
        <v>-1.1240267035310669E-3</v>
      </c>
      <c r="O19" s="153">
        <f t="shared" si="13"/>
        <v>3.2025562252685269E-2</v>
      </c>
      <c r="P19" s="153">
        <f t="shared" si="14"/>
        <v>1.7680755826286809E-2</v>
      </c>
      <c r="Q19" s="154">
        <f t="shared" si="15"/>
        <v>4.4313011063067398E-2</v>
      </c>
      <c r="R19" s="161">
        <f t="shared" si="16"/>
        <v>66.879622698008689</v>
      </c>
      <c r="S19" s="162">
        <f t="shared" si="17"/>
        <v>199.75874414598695</v>
      </c>
      <c r="T19" s="162">
        <f t="shared" si="18"/>
        <v>1163.6228410091319</v>
      </c>
      <c r="U19" s="162">
        <f t="shared" si="19"/>
        <v>2860.3823658616184</v>
      </c>
      <c r="V19" s="162">
        <f t="shared" si="20"/>
        <v>8421.3789301888391</v>
      </c>
      <c r="W19" s="162">
        <f t="shared" si="21"/>
        <v>10316.592309519485</v>
      </c>
      <c r="X19" s="163">
        <f t="shared" si="22"/>
        <v>15572.803453320044</v>
      </c>
      <c r="Y19" s="170">
        <f t="shared" si="23"/>
        <v>300.94325497827867</v>
      </c>
      <c r="Z19" s="14">
        <f t="shared" si="24"/>
        <v>-4297.4882919738775</v>
      </c>
      <c r="AA19" s="14">
        <f t="shared" si="25"/>
        <v>962.93644954340607</v>
      </c>
      <c r="AB19" s="14">
        <f t="shared" si="26"/>
        <v>128.7505655352652</v>
      </c>
      <c r="AC19" s="14">
        <f t="shared" si="27"/>
        <v>-13066.507509441954</v>
      </c>
      <c r="AD19" s="14">
        <f t="shared" si="28"/>
        <v>-5377.0835855845871</v>
      </c>
      <c r="AE19" s="171">
        <f t="shared" si="29"/>
        <v>-33039.797666002232</v>
      </c>
      <c r="AF19" s="186">
        <f t="shared" si="30"/>
        <v>-54388.246782945702</v>
      </c>
      <c r="AG19" s="15"/>
    </row>
    <row r="20" spans="1:33" x14ac:dyDescent="0.25">
      <c r="A20" s="7">
        <f t="shared" si="5"/>
        <v>14</v>
      </c>
      <c r="B20" s="40">
        <v>45357</v>
      </c>
      <c r="C20" s="138">
        <v>16.876999999999999</v>
      </c>
      <c r="D20" s="143">
        <v>66.790000000000006</v>
      </c>
      <c r="E20" s="144">
        <v>185.77</v>
      </c>
      <c r="F20" s="144">
        <v>73.709999999999994</v>
      </c>
      <c r="G20" s="144">
        <v>169.12</v>
      </c>
      <c r="H20" s="144">
        <v>496.09</v>
      </c>
      <c r="I20" s="144">
        <v>597.69000000000005</v>
      </c>
      <c r="J20" s="145">
        <v>887</v>
      </c>
      <c r="K20" s="152">
        <f t="shared" si="9"/>
        <v>-4.4896737503719031E-4</v>
      </c>
      <c r="L20" s="153">
        <f t="shared" si="10"/>
        <v>1.2396248787325259E-3</v>
      </c>
      <c r="M20" s="153">
        <f t="shared" si="11"/>
        <v>1.8795649803236891E-2</v>
      </c>
      <c r="N20" s="153">
        <f t="shared" si="12"/>
        <v>-9.727340698072906E-3</v>
      </c>
      <c r="O20" s="153">
        <f t="shared" si="13"/>
        <v>8.0559558547519394E-3</v>
      </c>
      <c r="P20" s="153">
        <f t="shared" si="14"/>
        <v>-5.2200401727938717E-3</v>
      </c>
      <c r="Q20" s="154">
        <f t="shared" si="15"/>
        <v>2.7832147726467582E-2</v>
      </c>
      <c r="R20" s="161">
        <f t="shared" si="16"/>
        <v>66.969919185872513</v>
      </c>
      <c r="S20" s="162">
        <f t="shared" si="17"/>
        <v>197.85496227228634</v>
      </c>
      <c r="T20" s="162">
        <f t="shared" si="18"/>
        <v>1205.114597748423</v>
      </c>
      <c r="U20" s="162">
        <f t="shared" si="19"/>
        <v>2835.7459061851036</v>
      </c>
      <c r="V20" s="162">
        <f t="shared" si="20"/>
        <v>8225.7857727443024</v>
      </c>
      <c r="W20" s="162">
        <f t="shared" si="21"/>
        <v>10084.438783442278</v>
      </c>
      <c r="X20" s="163">
        <f t="shared" si="22"/>
        <v>15327.040695638192</v>
      </c>
      <c r="Y20" s="170">
        <f t="shared" si="23"/>
        <v>75.202035318717719</v>
      </c>
      <c r="Z20" s="14">
        <f t="shared" si="24"/>
        <v>-489.92454457265922</v>
      </c>
      <c r="AA20" s="14">
        <f t="shared" si="25"/>
        <v>-1111.6513874211478</v>
      </c>
      <c r="AB20" s="14">
        <f t="shared" si="26"/>
        <v>1114.2089525958545</v>
      </c>
      <c r="AC20" s="14">
        <f t="shared" si="27"/>
        <v>-3286.8496372151185</v>
      </c>
      <c r="AD20" s="14">
        <f t="shared" si="28"/>
        <v>1587.5221967316247</v>
      </c>
      <c r="AE20" s="171">
        <f t="shared" si="29"/>
        <v>-20751.659781909621</v>
      </c>
      <c r="AF20" s="186">
        <f t="shared" si="30"/>
        <v>-22863.152166472348</v>
      </c>
      <c r="AG20" s="15"/>
    </row>
    <row r="21" spans="1:33" x14ac:dyDescent="0.25">
      <c r="A21" s="7">
        <f t="shared" si="5"/>
        <v>15</v>
      </c>
      <c r="B21" s="40">
        <v>45356</v>
      </c>
      <c r="C21" s="138">
        <v>16.942599999999999</v>
      </c>
      <c r="D21" s="143">
        <v>66.819999999999993</v>
      </c>
      <c r="E21" s="144">
        <v>185.54</v>
      </c>
      <c r="F21" s="144">
        <v>72.069999999999993</v>
      </c>
      <c r="G21" s="144">
        <v>170.12</v>
      </c>
      <c r="H21" s="144">
        <v>490.22</v>
      </c>
      <c r="I21" s="144">
        <v>598.5</v>
      </c>
      <c r="J21" s="145">
        <v>859.64</v>
      </c>
      <c r="K21" s="152">
        <f t="shared" si="9"/>
        <v>-5.9506099375187249E-3</v>
      </c>
      <c r="L21" s="153">
        <f t="shared" si="10"/>
        <v>1.6601830036710341E-2</v>
      </c>
      <c r="M21" s="153">
        <f t="shared" si="11"/>
        <v>-5.4718618972993127E-5</v>
      </c>
      <c r="N21" s="153">
        <f t="shared" si="12"/>
        <v>-2.9437655571479371E-2</v>
      </c>
      <c r="O21" s="153">
        <f t="shared" si="13"/>
        <v>-1.7007442886646018E-2</v>
      </c>
      <c r="P21" s="153">
        <f t="shared" si="14"/>
        <v>-2.9137955479014543E-2</v>
      </c>
      <c r="Q21" s="154">
        <f t="shared" si="15"/>
        <v>7.4944660404141494E-3</v>
      </c>
      <c r="R21" s="161">
        <f t="shared" si="16"/>
        <v>66.601309134186252</v>
      </c>
      <c r="S21" s="162">
        <f t="shared" si="17"/>
        <v>200.89068763355434</v>
      </c>
      <c r="T21" s="162">
        <f t="shared" si="18"/>
        <v>1182.816844354081</v>
      </c>
      <c r="U21" s="162">
        <f t="shared" si="19"/>
        <v>2779.303426240961</v>
      </c>
      <c r="V21" s="162">
        <f t="shared" si="20"/>
        <v>8021.2672164219048</v>
      </c>
      <c r="W21" s="162">
        <f t="shared" si="21"/>
        <v>9841.9743566608668</v>
      </c>
      <c r="X21" s="163">
        <f t="shared" si="22"/>
        <v>15023.765033803151</v>
      </c>
      <c r="Y21" s="170">
        <f t="shared" si="23"/>
        <v>996.7271645343701</v>
      </c>
      <c r="Z21" s="14">
        <f t="shared" si="24"/>
        <v>-6561.375267108644</v>
      </c>
      <c r="AA21" s="14">
        <f t="shared" si="25"/>
        <v>3.2362822959498772</v>
      </c>
      <c r="AB21" s="14">
        <f t="shared" si="26"/>
        <v>3371.9081503615598</v>
      </c>
      <c r="AC21" s="14">
        <f t="shared" si="27"/>
        <v>6939.0781789047651</v>
      </c>
      <c r="AD21" s="14">
        <f t="shared" si="28"/>
        <v>8861.4550001739553</v>
      </c>
      <c r="AE21" s="171">
        <f t="shared" si="29"/>
        <v>-5587.8766901575545</v>
      </c>
      <c r="AF21" s="186">
        <f t="shared" si="30"/>
        <v>8023.152819004401</v>
      </c>
      <c r="AG21" s="15"/>
    </row>
    <row r="22" spans="1:33" x14ac:dyDescent="0.25">
      <c r="A22" s="7">
        <f t="shared" si="5"/>
        <v>16</v>
      </c>
      <c r="B22" s="40">
        <v>45355</v>
      </c>
      <c r="C22" s="138">
        <v>16.96</v>
      </c>
      <c r="D22" s="143">
        <v>67.22</v>
      </c>
      <c r="E22" s="144">
        <v>182.51</v>
      </c>
      <c r="F22" s="144">
        <v>72</v>
      </c>
      <c r="G22" s="144">
        <v>175.1</v>
      </c>
      <c r="H22" s="144">
        <v>498.19</v>
      </c>
      <c r="I22" s="144">
        <v>615.83000000000004</v>
      </c>
      <c r="J22" s="145">
        <v>852.37</v>
      </c>
      <c r="K22" s="152">
        <f t="shared" si="9"/>
        <v>-4.5905523471050369E-3</v>
      </c>
      <c r="L22" s="153">
        <f t="shared" si="10"/>
        <v>4.4026195586372996E-3</v>
      </c>
      <c r="M22" s="153">
        <f t="shared" si="11"/>
        <v>-3.7992714320005949E-2</v>
      </c>
      <c r="N22" s="153">
        <f t="shared" si="12"/>
        <v>-2.8291816763613253E-2</v>
      </c>
      <c r="O22" s="153">
        <f t="shared" si="13"/>
        <v>-1.1144263933112963E-2</v>
      </c>
      <c r="P22" s="153">
        <f t="shared" si="14"/>
        <v>-8.6367368273307932E-3</v>
      </c>
      <c r="Q22" s="154">
        <f t="shared" si="15"/>
        <v>3.2857150671852242E-2</v>
      </c>
      <c r="R22" s="161">
        <f t="shared" si="16"/>
        <v>66.69243299274396</v>
      </c>
      <c r="S22" s="162">
        <f t="shared" si="17"/>
        <v>198.48000165098233</v>
      </c>
      <c r="T22" s="162">
        <f t="shared" si="18"/>
        <v>1137.9406884365899</v>
      </c>
      <c r="U22" s="162">
        <f t="shared" si="19"/>
        <v>2782.5846515459643</v>
      </c>
      <c r="V22" s="162">
        <f t="shared" si="20"/>
        <v>8069.1110426886034</v>
      </c>
      <c r="W22" s="162">
        <f t="shared" si="21"/>
        <v>10049.802512462056</v>
      </c>
      <c r="X22" s="163">
        <f t="shared" si="22"/>
        <v>15401.97357724729</v>
      </c>
      <c r="Y22" s="170">
        <f t="shared" si="23"/>
        <v>768.91751814009979</v>
      </c>
      <c r="Z22" s="14">
        <f t="shared" si="24"/>
        <v>-1740.0033019646344</v>
      </c>
      <c r="AA22" s="14">
        <f t="shared" si="25"/>
        <v>2247.0440781705065</v>
      </c>
      <c r="AB22" s="14">
        <f t="shared" si="26"/>
        <v>3240.6591381614271</v>
      </c>
      <c r="AC22" s="14">
        <f t="shared" si="27"/>
        <v>4546.8868655698316</v>
      </c>
      <c r="AD22" s="14">
        <f t="shared" si="28"/>
        <v>2626.6103261382705</v>
      </c>
      <c r="AE22" s="171">
        <f t="shared" si="29"/>
        <v>-24498.303862364537</v>
      </c>
      <c r="AF22" s="186">
        <f t="shared" si="30"/>
        <v>-12808.189238149036</v>
      </c>
      <c r="AG22" s="15"/>
    </row>
    <row r="23" spans="1:33" x14ac:dyDescent="0.25">
      <c r="A23" s="7">
        <f t="shared" si="5"/>
        <v>17</v>
      </c>
      <c r="B23" s="40">
        <v>45352</v>
      </c>
      <c r="C23" s="138">
        <v>17.0108</v>
      </c>
      <c r="D23" s="143">
        <v>67.53</v>
      </c>
      <c r="E23" s="144">
        <v>181.71</v>
      </c>
      <c r="F23" s="144">
        <v>74.62</v>
      </c>
      <c r="G23" s="144">
        <v>179.66</v>
      </c>
      <c r="H23" s="144">
        <v>502.3</v>
      </c>
      <c r="I23" s="144">
        <v>619.34</v>
      </c>
      <c r="J23" s="145">
        <v>822.79</v>
      </c>
      <c r="K23" s="152">
        <f t="shared" si="9"/>
        <v>-1.0549450549450556E-2</v>
      </c>
      <c r="L23" s="153">
        <f t="shared" si="10"/>
        <v>9.7243831962658955E-3</v>
      </c>
      <c r="M23" s="153">
        <f t="shared" si="11"/>
        <v>5.7112843658781998E-3</v>
      </c>
      <c r="N23" s="153">
        <f t="shared" si="12"/>
        <v>-8.2575176083060642E-3</v>
      </c>
      <c r="O23" s="153">
        <f t="shared" si="13"/>
        <v>2.2533912039053527E-2</v>
      </c>
      <c r="P23" s="153">
        <f t="shared" si="14"/>
        <v>2.4932505823215712E-2</v>
      </c>
      <c r="Q23" s="154">
        <f t="shared" si="15"/>
        <v>3.770155755693283E-2</v>
      </c>
      <c r="R23" s="161">
        <f t="shared" si="16"/>
        <v>66.293186813186807</v>
      </c>
      <c r="S23" s="162">
        <f t="shared" si="17"/>
        <v>199.53163536341413</v>
      </c>
      <c r="T23" s="162">
        <f t="shared" si="18"/>
        <v>1189.6373430174265</v>
      </c>
      <c r="U23" s="162">
        <f t="shared" si="19"/>
        <v>2839.9548932458597</v>
      </c>
      <c r="V23" s="162">
        <f t="shared" si="20"/>
        <v>8343.9266014429068</v>
      </c>
      <c r="W23" s="162">
        <f t="shared" si="21"/>
        <v>10390.105882239186</v>
      </c>
      <c r="X23" s="163">
        <f t="shared" si="22"/>
        <v>15474.213409050664</v>
      </c>
      <c r="Y23" s="170">
        <f t="shared" si="23"/>
        <v>1767.032967032982</v>
      </c>
      <c r="Z23" s="14">
        <f t="shared" si="24"/>
        <v>-3843.2707268282229</v>
      </c>
      <c r="AA23" s="14">
        <f t="shared" si="25"/>
        <v>-337.78865087132317</v>
      </c>
      <c r="AB23" s="14">
        <f t="shared" si="26"/>
        <v>945.84947016561273</v>
      </c>
      <c r="AC23" s="14">
        <f t="shared" si="27"/>
        <v>-9193.891072145334</v>
      </c>
      <c r="AD23" s="14">
        <f t="shared" si="28"/>
        <v>-7582.4907671756228</v>
      </c>
      <c r="AE23" s="171">
        <f t="shared" si="29"/>
        <v>-28110.295452533228</v>
      </c>
      <c r="AF23" s="186">
        <f t="shared" si="30"/>
        <v>-46354.854232355137</v>
      </c>
      <c r="AG23" s="15"/>
    </row>
    <row r="24" spans="1:33" x14ac:dyDescent="0.25">
      <c r="A24" s="7">
        <f t="shared" si="5"/>
        <v>18</v>
      </c>
      <c r="B24" s="40">
        <v>45351</v>
      </c>
      <c r="C24" s="138">
        <v>17.048999999999999</v>
      </c>
      <c r="D24" s="143">
        <v>68.25</v>
      </c>
      <c r="E24" s="144">
        <v>179.96</v>
      </c>
      <c r="F24" s="144">
        <v>74.03</v>
      </c>
      <c r="G24" s="144">
        <v>180.75</v>
      </c>
      <c r="H24" s="144">
        <v>490.13</v>
      </c>
      <c r="I24" s="144">
        <v>602.91999999999996</v>
      </c>
      <c r="J24" s="145">
        <v>791.12</v>
      </c>
      <c r="K24" s="152">
        <f t="shared" si="9"/>
        <v>8.1240768094534843E-3</v>
      </c>
      <c r="L24" s="153">
        <f t="shared" si="10"/>
        <v>-1.5158977726700495E-2</v>
      </c>
      <c r="M24" s="153">
        <f t="shared" si="11"/>
        <v>-9.8771739558199956E-3</v>
      </c>
      <c r="N24" s="153">
        <f t="shared" si="12"/>
        <v>-6.0716599940534577E-3</v>
      </c>
      <c r="O24" s="153">
        <f t="shared" si="13"/>
        <v>1.0205919269231423E-2</v>
      </c>
      <c r="P24" s="153">
        <f t="shared" si="14"/>
        <v>8.3835089909061189E-3</v>
      </c>
      <c r="Q24" s="154">
        <f t="shared" si="15"/>
        <v>1.6225601430483572E-2</v>
      </c>
      <c r="R24" s="161">
        <f t="shared" si="16"/>
        <v>67.544313146233378</v>
      </c>
      <c r="S24" s="162">
        <f t="shared" si="17"/>
        <v>194.61443441142674</v>
      </c>
      <c r="T24" s="162">
        <f t="shared" si="18"/>
        <v>1171.1980429639766</v>
      </c>
      <c r="U24" s="162">
        <f t="shared" si="19"/>
        <v>2846.2143175800529</v>
      </c>
      <c r="V24" s="162">
        <f t="shared" si="20"/>
        <v>8243.3295790816701</v>
      </c>
      <c r="W24" s="162">
        <f t="shared" si="21"/>
        <v>10222.342806762881</v>
      </c>
      <c r="X24" s="163">
        <f t="shared" si="22"/>
        <v>15153.963790223381</v>
      </c>
      <c r="Y24" s="170">
        <f t="shared" si="23"/>
        <v>-1360.7828655834453</v>
      </c>
      <c r="Z24" s="14">
        <f t="shared" si="24"/>
        <v>5991.1311771465425</v>
      </c>
      <c r="AA24" s="14">
        <f t="shared" si="25"/>
        <v>584.17635180117031</v>
      </c>
      <c r="AB24" s="14">
        <f t="shared" si="26"/>
        <v>695.47249679788365</v>
      </c>
      <c r="AC24" s="14">
        <f t="shared" si="27"/>
        <v>-4164.0399540835006</v>
      </c>
      <c r="AD24" s="14">
        <f t="shared" si="28"/>
        <v>-2549.5985028864743</v>
      </c>
      <c r="AE24" s="171">
        <f t="shared" si="29"/>
        <v>-12097.814511169054</v>
      </c>
      <c r="AF24" s="186">
        <f t="shared" si="30"/>
        <v>-12901.455807976878</v>
      </c>
      <c r="AG24" s="15"/>
    </row>
    <row r="25" spans="1:33" x14ac:dyDescent="0.25">
      <c r="A25" s="7">
        <f t="shared" si="5"/>
        <v>19</v>
      </c>
      <c r="B25" s="40">
        <v>45350</v>
      </c>
      <c r="C25" s="138">
        <v>17.0898</v>
      </c>
      <c r="D25" s="143">
        <v>67.7</v>
      </c>
      <c r="E25" s="144">
        <v>182.73</v>
      </c>
      <c r="F25" s="144">
        <v>74.59</v>
      </c>
      <c r="G25" s="144">
        <v>181.42</v>
      </c>
      <c r="H25" s="144">
        <v>484.02</v>
      </c>
      <c r="I25" s="144">
        <v>596.48</v>
      </c>
      <c r="J25" s="145">
        <v>776.63</v>
      </c>
      <c r="K25" s="152">
        <f t="shared" si="9"/>
        <v>-2.3577954612437058E-3</v>
      </c>
      <c r="L25" s="153">
        <f t="shared" si="10"/>
        <v>1.2186340220461833E-2</v>
      </c>
      <c r="M25" s="153">
        <f t="shared" si="11"/>
        <v>-3.8027983123905096E-2</v>
      </c>
      <c r="N25" s="153">
        <f t="shared" si="12"/>
        <v>-4.8143797696375001E-3</v>
      </c>
      <c r="O25" s="153">
        <f t="shared" si="13"/>
        <v>-4.4093523847491545E-3</v>
      </c>
      <c r="P25" s="153">
        <f t="shared" si="14"/>
        <v>-6.8186005293857654E-3</v>
      </c>
      <c r="Q25" s="154">
        <f t="shared" si="15"/>
        <v>-1.1390087693917694E-2</v>
      </c>
      <c r="R25" s="161">
        <f t="shared" si="16"/>
        <v>66.842027704096665</v>
      </c>
      <c r="S25" s="162">
        <f t="shared" si="17"/>
        <v>200.01814269096548</v>
      </c>
      <c r="T25" s="162">
        <f t="shared" si="18"/>
        <v>1137.8989696184617</v>
      </c>
      <c r="U25" s="162">
        <f t="shared" si="19"/>
        <v>2849.8146666514167</v>
      </c>
      <c r="V25" s="162">
        <f t="shared" si="20"/>
        <v>8124.068249452238</v>
      </c>
      <c r="W25" s="162">
        <f t="shared" si="21"/>
        <v>10068.233607716293</v>
      </c>
      <c r="X25" s="163">
        <f t="shared" si="22"/>
        <v>14742.158426882641</v>
      </c>
      <c r="Y25" s="170">
        <f t="shared" si="23"/>
        <v>394.93073975833681</v>
      </c>
      <c r="Z25" s="14">
        <f t="shared" si="24"/>
        <v>-4816.2853819309248</v>
      </c>
      <c r="AA25" s="14">
        <f t="shared" si="25"/>
        <v>2249.1300190769152</v>
      </c>
      <c r="AB25" s="14">
        <f t="shared" si="26"/>
        <v>551.45853394333244</v>
      </c>
      <c r="AC25" s="14">
        <f t="shared" si="27"/>
        <v>1799.026527388105</v>
      </c>
      <c r="AD25" s="14">
        <f t="shared" si="28"/>
        <v>2073.6774685111777</v>
      </c>
      <c r="AE25" s="171">
        <f t="shared" si="29"/>
        <v>8492.4536558679392</v>
      </c>
      <c r="AF25" s="186">
        <f t="shared" si="30"/>
        <v>10744.391562614881</v>
      </c>
      <c r="AG25" s="15"/>
    </row>
    <row r="26" spans="1:33" x14ac:dyDescent="0.25">
      <c r="A26" s="7">
        <f t="shared" si="5"/>
        <v>20</v>
      </c>
      <c r="B26" s="40">
        <v>45349</v>
      </c>
      <c r="C26" s="138">
        <v>17.058700000000002</v>
      </c>
      <c r="D26" s="143">
        <v>67.86</v>
      </c>
      <c r="E26" s="144">
        <v>180.53</v>
      </c>
      <c r="F26" s="144">
        <v>77.680000000000007</v>
      </c>
      <c r="G26" s="144">
        <v>182.63</v>
      </c>
      <c r="H26" s="144">
        <v>487.05</v>
      </c>
      <c r="I26" s="144">
        <v>601.66999999999996</v>
      </c>
      <c r="J26" s="145">
        <v>787.01</v>
      </c>
      <c r="K26" s="152">
        <f t="shared" si="9"/>
        <v>-1.552299434208626E-2</v>
      </c>
      <c r="L26" s="153">
        <f t="shared" si="10"/>
        <v>-2.8206922538623114E-2</v>
      </c>
      <c r="M26" s="153">
        <f t="shared" si="11"/>
        <v>1.3171779347646684E-2</v>
      </c>
      <c r="N26" s="153">
        <f t="shared" si="12"/>
        <v>6.0090247293762555E-3</v>
      </c>
      <c r="O26" s="153">
        <f t="shared" si="13"/>
        <v>8.9111205459628806E-3</v>
      </c>
      <c r="P26" s="153">
        <f t="shared" si="14"/>
        <v>2.1719510652195018E-2</v>
      </c>
      <c r="Q26" s="154">
        <f t="shared" si="15"/>
        <v>-7.021688941978188E-3</v>
      </c>
      <c r="R26" s="161">
        <f t="shared" si="16"/>
        <v>65.959959379080217</v>
      </c>
      <c r="S26" s="162">
        <f t="shared" si="17"/>
        <v>192.03603003714269</v>
      </c>
      <c r="T26" s="162">
        <f t="shared" si="18"/>
        <v>1198.462225034438</v>
      </c>
      <c r="U26" s="162">
        <f t="shared" si="19"/>
        <v>2880.8085800052399</v>
      </c>
      <c r="V26" s="162">
        <f t="shared" si="20"/>
        <v>8232.7639583395176</v>
      </c>
      <c r="W26" s="162">
        <f t="shared" si="21"/>
        <v>10357.534605753799</v>
      </c>
      <c r="X26" s="163">
        <f t="shared" si="22"/>
        <v>14807.300021834553</v>
      </c>
      <c r="Y26" s="170">
        <f t="shared" si="23"/>
        <v>2600.1015522994562</v>
      </c>
      <c r="Z26" s="14">
        <f t="shared" si="24"/>
        <v>11147.939925714638</v>
      </c>
      <c r="AA26" s="14">
        <f t="shared" si="25"/>
        <v>-779.03275172189979</v>
      </c>
      <c r="AB26" s="14">
        <f t="shared" si="26"/>
        <v>-688.29800020959738</v>
      </c>
      <c r="AC26" s="14">
        <f t="shared" si="27"/>
        <v>-3635.7589169758739</v>
      </c>
      <c r="AD26" s="14">
        <f t="shared" si="28"/>
        <v>-6605.3524726140131</v>
      </c>
      <c r="AE26" s="171">
        <f t="shared" si="29"/>
        <v>5235.3739082723223</v>
      </c>
      <c r="AF26" s="186">
        <f t="shared" si="30"/>
        <v>7274.9732447650331</v>
      </c>
      <c r="AG26" s="15"/>
    </row>
    <row r="27" spans="1:33" x14ac:dyDescent="0.25">
      <c r="A27" s="7">
        <f t="shared" si="5"/>
        <v>21</v>
      </c>
      <c r="B27" s="40">
        <v>45348</v>
      </c>
      <c r="C27" s="138">
        <v>17.0944</v>
      </c>
      <c r="D27" s="143">
        <v>68.930000000000007</v>
      </c>
      <c r="E27" s="144">
        <v>185.77</v>
      </c>
      <c r="F27" s="144">
        <v>76.510000000000005</v>
      </c>
      <c r="G27" s="144">
        <v>181.16</v>
      </c>
      <c r="H27" s="144">
        <v>481.74</v>
      </c>
      <c r="I27" s="144">
        <v>587.65</v>
      </c>
      <c r="J27" s="145">
        <v>790.92</v>
      </c>
      <c r="K27" s="152">
        <f t="shared" si="9"/>
        <v>-9.7687113920412738E-3</v>
      </c>
      <c r="L27" s="153">
        <f t="shared" si="10"/>
        <v>1.3475636050022111E-3</v>
      </c>
      <c r="M27" s="153">
        <f t="shared" si="11"/>
        <v>6.4987793429658325E-3</v>
      </c>
      <c r="N27" s="153">
        <f t="shared" si="12"/>
        <v>-8.1822906784347893E-3</v>
      </c>
      <c r="O27" s="153">
        <f t="shared" si="13"/>
        <v>-5.4641676495243985E-3</v>
      </c>
      <c r="P27" s="153">
        <f t="shared" si="14"/>
        <v>6.2670023955175846E-3</v>
      </c>
      <c r="Q27" s="154">
        <f t="shared" si="15"/>
        <v>2.7499845346707907E-3</v>
      </c>
      <c r="R27" s="161">
        <f t="shared" si="16"/>
        <v>66.345496336733234</v>
      </c>
      <c r="S27" s="162">
        <f t="shared" si="17"/>
        <v>197.87629204398451</v>
      </c>
      <c r="T27" s="162">
        <f t="shared" si="18"/>
        <v>1190.568856312291</v>
      </c>
      <c r="U27" s="162">
        <f t="shared" si="19"/>
        <v>2840.1703131672457</v>
      </c>
      <c r="V27" s="162">
        <f t="shared" si="20"/>
        <v>8115.4609054377834</v>
      </c>
      <c r="W27" s="162">
        <f t="shared" si="21"/>
        <v>10200.887025526943</v>
      </c>
      <c r="X27" s="163">
        <f t="shared" si="22"/>
        <v>14953.015290005895</v>
      </c>
      <c r="Y27" s="170">
        <f t="shared" si="23"/>
        <v>1636.2591581669151</v>
      </c>
      <c r="Z27" s="14">
        <f t="shared" si="24"/>
        <v>-532.58408796898493</v>
      </c>
      <c r="AA27" s="14">
        <f t="shared" si="25"/>
        <v>-384.36431561455038</v>
      </c>
      <c r="AB27" s="14">
        <f t="shared" si="26"/>
        <v>937.23267331017269</v>
      </c>
      <c r="AC27" s="14">
        <f t="shared" si="27"/>
        <v>2229.3937281108356</v>
      </c>
      <c r="AD27" s="14">
        <f t="shared" si="28"/>
        <v>-1905.9250658083329</v>
      </c>
      <c r="AE27" s="171">
        <f t="shared" si="29"/>
        <v>-2050.3895002947502</v>
      </c>
      <c r="AF27" s="186">
        <f t="shared" si="30"/>
        <v>-70.377410098694781</v>
      </c>
      <c r="AG27" s="15"/>
    </row>
    <row r="28" spans="1:33" x14ac:dyDescent="0.25">
      <c r="A28" s="7">
        <f t="shared" si="5"/>
        <v>22</v>
      </c>
      <c r="B28" s="40">
        <v>45345</v>
      </c>
      <c r="C28" s="138">
        <v>17.106999999999999</v>
      </c>
      <c r="D28" s="143">
        <v>69.61</v>
      </c>
      <c r="E28" s="144">
        <v>185.52</v>
      </c>
      <c r="F28" s="144">
        <v>75.959999999999994</v>
      </c>
      <c r="G28" s="144">
        <v>182.52</v>
      </c>
      <c r="H28" s="144">
        <v>484.03</v>
      </c>
      <c r="I28" s="144">
        <v>583.55999999999995</v>
      </c>
      <c r="J28" s="145">
        <v>788.17</v>
      </c>
      <c r="K28" s="152">
        <f t="shared" si="9"/>
        <v>1.2803724719918419E-2</v>
      </c>
      <c r="L28" s="153">
        <f t="shared" si="10"/>
        <v>7.2208046039416995E-3</v>
      </c>
      <c r="M28" s="153">
        <f t="shared" si="11"/>
        <v>-1.5766733602778915E-3</v>
      </c>
      <c r="N28" s="153">
        <f t="shared" si="12"/>
        <v>-9.5130748241794016E-3</v>
      </c>
      <c r="O28" s="153">
        <f t="shared" si="13"/>
        <v>-3.7957286514026523E-3</v>
      </c>
      <c r="P28" s="153">
        <f t="shared" si="14"/>
        <v>-7.8216854406429892E-3</v>
      </c>
      <c r="Q28" s="154">
        <f t="shared" si="15"/>
        <v>4.0806677521232348E-3</v>
      </c>
      <c r="R28" s="161">
        <f t="shared" si="16"/>
        <v>67.857849556234541</v>
      </c>
      <c r="S28" s="162">
        <f t="shared" si="17"/>
        <v>199.03690319778494</v>
      </c>
      <c r="T28" s="162">
        <f t="shared" si="18"/>
        <v>1181.0165521402173</v>
      </c>
      <c r="U28" s="162">
        <f t="shared" si="19"/>
        <v>2836.3594781837055</v>
      </c>
      <c r="V28" s="162">
        <f t="shared" si="20"/>
        <v>8129.0754490489107</v>
      </c>
      <c r="W28" s="162">
        <f t="shared" si="21"/>
        <v>10058.064978682063</v>
      </c>
      <c r="X28" s="163">
        <f t="shared" si="22"/>
        <v>14972.858448124669</v>
      </c>
      <c r="Y28" s="170">
        <f t="shared" si="23"/>
        <v>-2144.6238905863524</v>
      </c>
      <c r="Z28" s="14">
        <f t="shared" si="24"/>
        <v>-2853.8063955698476</v>
      </c>
      <c r="AA28" s="14">
        <f t="shared" si="25"/>
        <v>93.250892989135536</v>
      </c>
      <c r="AB28" s="14">
        <f t="shared" si="26"/>
        <v>1089.6660726517803</v>
      </c>
      <c r="AC28" s="14">
        <f t="shared" si="27"/>
        <v>1548.6665475544669</v>
      </c>
      <c r="AD28" s="14">
        <f t="shared" si="28"/>
        <v>2378.7363395380635</v>
      </c>
      <c r="AE28" s="171">
        <f t="shared" si="29"/>
        <v>-3042.5474062334615</v>
      </c>
      <c r="AF28" s="186">
        <f t="shared" si="30"/>
        <v>-2930.6578396562154</v>
      </c>
      <c r="AG28" s="15"/>
    </row>
    <row r="29" spans="1:33" x14ac:dyDescent="0.25">
      <c r="A29" s="7">
        <f t="shared" si="5"/>
        <v>23</v>
      </c>
      <c r="B29" s="40">
        <v>45344</v>
      </c>
      <c r="C29" s="138">
        <v>17.097999999999999</v>
      </c>
      <c r="D29" s="143">
        <v>68.73</v>
      </c>
      <c r="E29" s="144">
        <v>184.19</v>
      </c>
      <c r="F29" s="144">
        <v>76.12</v>
      </c>
      <c r="G29" s="144">
        <v>184.37</v>
      </c>
      <c r="H29" s="144">
        <v>486.13</v>
      </c>
      <c r="I29" s="144">
        <v>588.47</v>
      </c>
      <c r="J29" s="145">
        <v>785.38</v>
      </c>
      <c r="K29" s="152">
        <f t="shared" si="9"/>
        <v>-3.9130434782608248E-3</v>
      </c>
      <c r="L29" s="153">
        <f t="shared" si="10"/>
        <v>-4.539804356050392E-3</v>
      </c>
      <c r="M29" s="153">
        <f t="shared" si="11"/>
        <v>1.067958405959013E-2</v>
      </c>
      <c r="N29" s="153">
        <f t="shared" si="12"/>
        <v>1.4793190701869241E-2</v>
      </c>
      <c r="O29" s="153">
        <f t="shared" si="13"/>
        <v>4.2318227107911222E-2</v>
      </c>
      <c r="P29" s="153">
        <f t="shared" si="14"/>
        <v>2.9973643873324018E-2</v>
      </c>
      <c r="Q29" s="154">
        <f t="shared" si="15"/>
        <v>0.16809416593432935</v>
      </c>
      <c r="R29" s="161">
        <f t="shared" si="16"/>
        <v>66.737826086956531</v>
      </c>
      <c r="S29" s="162">
        <f t="shared" si="17"/>
        <v>196.7128892612009</v>
      </c>
      <c r="T29" s="162">
        <f t="shared" si="18"/>
        <v>1195.5142531593549</v>
      </c>
      <c r="U29" s="162">
        <f t="shared" si="19"/>
        <v>2905.9629276101782</v>
      </c>
      <c r="V29" s="162">
        <f t="shared" si="20"/>
        <v>8505.3675774836738</v>
      </c>
      <c r="W29" s="162">
        <f t="shared" si="21"/>
        <v>10441.209694256095</v>
      </c>
      <c r="X29" s="163">
        <f t="shared" si="22"/>
        <v>17418.628963118965</v>
      </c>
      <c r="Y29" s="170">
        <f t="shared" si="23"/>
        <v>655.43478260867255</v>
      </c>
      <c r="Z29" s="14">
        <f t="shared" si="24"/>
        <v>1794.2214775982279</v>
      </c>
      <c r="AA29" s="14">
        <f t="shared" si="25"/>
        <v>-631.63415796774416</v>
      </c>
      <c r="AB29" s="14">
        <f t="shared" si="26"/>
        <v>-1694.471904407128</v>
      </c>
      <c r="AC29" s="14">
        <f t="shared" si="27"/>
        <v>-17265.939874183685</v>
      </c>
      <c r="AD29" s="14">
        <f t="shared" si="28"/>
        <v>-9115.6051276828839</v>
      </c>
      <c r="AE29" s="171">
        <f t="shared" si="29"/>
        <v>-125331.07315594825</v>
      </c>
      <c r="AF29" s="186">
        <f t="shared" si="30"/>
        <v>-151589.06795998279</v>
      </c>
      <c r="AG29" s="15"/>
    </row>
    <row r="30" spans="1:33" x14ac:dyDescent="0.25">
      <c r="A30" s="7">
        <f t="shared" si="5"/>
        <v>24</v>
      </c>
      <c r="B30" s="40">
        <v>45343</v>
      </c>
      <c r="C30" s="138">
        <v>17.0382</v>
      </c>
      <c r="D30" s="143">
        <v>69</v>
      </c>
      <c r="E30" s="144">
        <v>185.03</v>
      </c>
      <c r="F30" s="144">
        <v>75.58</v>
      </c>
      <c r="G30" s="144">
        <v>182.32</v>
      </c>
      <c r="H30" s="144">
        <v>468.03</v>
      </c>
      <c r="I30" s="144">
        <v>573.35</v>
      </c>
      <c r="J30" s="145">
        <v>674.72</v>
      </c>
      <c r="K30" s="152">
        <f t="shared" si="9"/>
        <v>7.2516316171133965E-4</v>
      </c>
      <c r="L30" s="153">
        <f t="shared" si="10"/>
        <v>-3.2322361687227019E-3</v>
      </c>
      <c r="M30" s="153">
        <f t="shared" si="11"/>
        <v>3.2766653359967313E-2</v>
      </c>
      <c r="N30" s="153">
        <f t="shared" si="12"/>
        <v>3.6086902716734315E-3</v>
      </c>
      <c r="O30" s="153">
        <f t="shared" si="13"/>
        <v>-8.4558471022434523E-3</v>
      </c>
      <c r="P30" s="153">
        <f t="shared" si="14"/>
        <v>-3.6680208093322619E-3</v>
      </c>
      <c r="Q30" s="154">
        <f t="shared" si="15"/>
        <v>-2.9067357452738474E-2</v>
      </c>
      <c r="R30" s="161">
        <f t="shared" si="16"/>
        <v>67.048585931834666</v>
      </c>
      <c r="S30" s="162">
        <f t="shared" si="17"/>
        <v>196.97127781069872</v>
      </c>
      <c r="T30" s="162">
        <f t="shared" si="18"/>
        <v>1221.6406403700839</v>
      </c>
      <c r="U30" s="162">
        <f t="shared" si="19"/>
        <v>2873.9349795397839</v>
      </c>
      <c r="V30" s="162">
        <f t="shared" si="20"/>
        <v>8091.0486551694721</v>
      </c>
      <c r="W30" s="162">
        <f t="shared" si="21"/>
        <v>10100.172156543465</v>
      </c>
      <c r="X30" s="163">
        <f t="shared" si="22"/>
        <v>14478.554847659583</v>
      </c>
      <c r="Y30" s="170">
        <f t="shared" si="23"/>
        <v>-121.46482958666383</v>
      </c>
      <c r="Z30" s="14">
        <f t="shared" si="24"/>
        <v>1277.4443786025813</v>
      </c>
      <c r="AA30" s="14">
        <f t="shared" si="25"/>
        <v>-1937.9535185041959</v>
      </c>
      <c r="AB30" s="14">
        <f t="shared" si="26"/>
        <v>-413.35398159135366</v>
      </c>
      <c r="AC30" s="14">
        <f t="shared" si="27"/>
        <v>3450.0062415263983</v>
      </c>
      <c r="AD30" s="14">
        <f t="shared" si="28"/>
        <v>1115.5210036959943</v>
      </c>
      <c r="AE30" s="171">
        <f t="shared" si="29"/>
        <v>21672.632617020827</v>
      </c>
      <c r="AF30" s="186">
        <f t="shared" si="30"/>
        <v>25042.831911163586</v>
      </c>
      <c r="AG30" s="15"/>
    </row>
    <row r="31" spans="1:33" x14ac:dyDescent="0.25">
      <c r="A31" s="7">
        <f t="shared" si="5"/>
        <v>25</v>
      </c>
      <c r="B31" s="40">
        <v>45342</v>
      </c>
      <c r="C31" s="138">
        <v>17.047999999999998</v>
      </c>
      <c r="D31" s="143">
        <v>68.95</v>
      </c>
      <c r="E31" s="144">
        <v>185.63</v>
      </c>
      <c r="F31" s="144">
        <v>73.14</v>
      </c>
      <c r="G31" s="144">
        <v>181.56</v>
      </c>
      <c r="H31" s="144">
        <v>471.75</v>
      </c>
      <c r="I31" s="144">
        <v>575.13</v>
      </c>
      <c r="J31" s="145">
        <v>694.52</v>
      </c>
      <c r="K31" s="152">
        <f t="shared" si="9"/>
        <v>7.8935828095307858E-3</v>
      </c>
      <c r="L31" s="153">
        <f t="shared" si="10"/>
        <v>-2.2279574423259341E-2</v>
      </c>
      <c r="M31" s="153">
        <f t="shared" si="11"/>
        <v>-1.0011581497744948E-2</v>
      </c>
      <c r="N31" s="153">
        <f t="shared" si="12"/>
        <v>-3.7047878324062422E-3</v>
      </c>
      <c r="O31" s="153">
        <f t="shared" si="13"/>
        <v>-2.9075833646080573E-3</v>
      </c>
      <c r="P31" s="153">
        <f t="shared" si="14"/>
        <v>-1.4699463208156072E-2</v>
      </c>
      <c r="Q31" s="154">
        <f t="shared" si="15"/>
        <v>-4.3139257750924864E-2</v>
      </c>
      <c r="R31" s="161">
        <f t="shared" si="16"/>
        <v>67.528870048238559</v>
      </c>
      <c r="S31" s="162">
        <f t="shared" si="17"/>
        <v>193.20733329821974</v>
      </c>
      <c r="T31" s="162">
        <f t="shared" si="18"/>
        <v>1171.0390547597644</v>
      </c>
      <c r="U31" s="162">
        <f t="shared" si="19"/>
        <v>2852.9920953767114</v>
      </c>
      <c r="V31" s="162">
        <f t="shared" si="20"/>
        <v>8136.3227579128816</v>
      </c>
      <c r="W31" s="162">
        <f t="shared" si="21"/>
        <v>9988.3424956571198</v>
      </c>
      <c r="X31" s="163">
        <f t="shared" si="22"/>
        <v>14268.714564873775</v>
      </c>
      <c r="Y31" s="170">
        <f t="shared" si="23"/>
        <v>-1322.1751205963983</v>
      </c>
      <c r="Z31" s="14">
        <f t="shared" si="24"/>
        <v>8805.3334035605531</v>
      </c>
      <c r="AA31" s="14">
        <f t="shared" si="25"/>
        <v>592.12576201177853</v>
      </c>
      <c r="AB31" s="14">
        <f t="shared" si="26"/>
        <v>424.36138493154431</v>
      </c>
      <c r="AC31" s="14">
        <f t="shared" si="27"/>
        <v>1186.3011043559254</v>
      </c>
      <c r="AD31" s="14">
        <f t="shared" si="28"/>
        <v>4470.4108302863642</v>
      </c>
      <c r="AE31" s="171">
        <f t="shared" si="29"/>
        <v>32164.646756311231</v>
      </c>
      <c r="AF31" s="186">
        <f t="shared" si="30"/>
        <v>46321.004120860998</v>
      </c>
      <c r="AG31" s="15"/>
    </row>
    <row r="32" spans="1:33" x14ac:dyDescent="0.25">
      <c r="A32" s="7">
        <f t="shared" si="5"/>
        <v>26</v>
      </c>
      <c r="B32" s="40">
        <v>45341</v>
      </c>
      <c r="C32" s="138">
        <v>17.041</v>
      </c>
      <c r="D32" s="143">
        <v>68.41</v>
      </c>
      <c r="E32" s="144">
        <v>189.86</v>
      </c>
      <c r="F32" s="144">
        <v>73.91</v>
      </c>
      <c r="G32" s="144">
        <v>182.31</v>
      </c>
      <c r="H32" s="144">
        <v>473.32</v>
      </c>
      <c r="I32" s="144">
        <v>583.95000000000005</v>
      </c>
      <c r="J32" s="145">
        <v>726.13</v>
      </c>
      <c r="K32" s="152">
        <f t="shared" si="9"/>
        <v>5.8814880164681504E-3</v>
      </c>
      <c r="L32" s="153">
        <f t="shared" si="10"/>
        <v>3.3532934131736747E-2</v>
      </c>
      <c r="M32" s="153">
        <f t="shared" si="11"/>
        <v>-5.8647586651805472E-4</v>
      </c>
      <c r="N32" s="153">
        <f t="shared" si="12"/>
        <v>-5.864758665179437E-4</v>
      </c>
      <c r="O32" s="153">
        <f t="shared" si="13"/>
        <v>-5.864758665179437E-4</v>
      </c>
      <c r="P32" s="153">
        <f t="shared" si="14"/>
        <v>-5.864758665179437E-4</v>
      </c>
      <c r="Q32" s="154">
        <f t="shared" si="15"/>
        <v>-5.864758665179437E-4</v>
      </c>
      <c r="R32" s="161">
        <f t="shared" si="16"/>
        <v>67.394059697103373</v>
      </c>
      <c r="S32" s="162">
        <f t="shared" si="17"/>
        <v>204.23644311377251</v>
      </c>
      <c r="T32" s="162">
        <f t="shared" si="18"/>
        <v>1182.187838506246</v>
      </c>
      <c r="U32" s="162">
        <f t="shared" si="19"/>
        <v>2861.9216970459215</v>
      </c>
      <c r="V32" s="162">
        <f t="shared" si="20"/>
        <v>8155.2631083209208</v>
      </c>
      <c r="W32" s="162">
        <f t="shared" si="21"/>
        <v>10131.410875244268</v>
      </c>
      <c r="X32" s="163">
        <f t="shared" si="22"/>
        <v>14903.261967479915</v>
      </c>
      <c r="Y32" s="170">
        <f t="shared" si="23"/>
        <v>-985.14924275843191</v>
      </c>
      <c r="Z32" s="14">
        <f t="shared" si="24"/>
        <v>-13252.88622754499</v>
      </c>
      <c r="AA32" s="14">
        <f t="shared" si="25"/>
        <v>34.686574687702887</v>
      </c>
      <c r="AB32" s="14">
        <f t="shared" si="26"/>
        <v>67.177318163139716</v>
      </c>
      <c r="AC32" s="14">
        <f t="shared" si="27"/>
        <v>239.28358395396572</v>
      </c>
      <c r="AD32" s="14">
        <f t="shared" si="28"/>
        <v>178.35944267191735</v>
      </c>
      <c r="AE32" s="171">
        <f t="shared" si="29"/>
        <v>437.27662600422263</v>
      </c>
      <c r="AF32" s="186">
        <f t="shared" si="30"/>
        <v>-13281.251924822474</v>
      </c>
      <c r="AG32" s="15"/>
    </row>
    <row r="33" spans="1:33" x14ac:dyDescent="0.25">
      <c r="A33" s="7">
        <f t="shared" si="5"/>
        <v>27</v>
      </c>
      <c r="B33" s="40">
        <v>45338</v>
      </c>
      <c r="C33" s="138">
        <v>17.050999999999998</v>
      </c>
      <c r="D33" s="143">
        <v>68.010000000000005</v>
      </c>
      <c r="E33" s="144">
        <v>183.7</v>
      </c>
      <c r="F33" s="144">
        <v>73.91</v>
      </c>
      <c r="G33" s="144">
        <v>182.31</v>
      </c>
      <c r="H33" s="144">
        <v>473.32</v>
      </c>
      <c r="I33" s="144">
        <v>583.95000000000005</v>
      </c>
      <c r="J33" s="145">
        <v>726.13</v>
      </c>
      <c r="K33" s="152">
        <f t="shared" si="9"/>
        <v>-1.0331781140861418E-2</v>
      </c>
      <c r="L33" s="153">
        <f t="shared" si="10"/>
        <v>-1.675319809452458E-2</v>
      </c>
      <c r="M33" s="153">
        <f t="shared" si="11"/>
        <v>1.9243071049857008E-3</v>
      </c>
      <c r="N33" s="153">
        <f t="shared" si="12"/>
        <v>-7.7319979394475657E-3</v>
      </c>
      <c r="O33" s="153">
        <f t="shared" si="13"/>
        <v>-2.1438044116946831E-2</v>
      </c>
      <c r="P33" s="153">
        <f t="shared" si="14"/>
        <v>-1.5331687848989084E-2</v>
      </c>
      <c r="Q33" s="154">
        <f t="shared" si="15"/>
        <v>8.4490580570140139E-5</v>
      </c>
      <c r="R33" s="161">
        <f t="shared" si="16"/>
        <v>66.30777066356228</v>
      </c>
      <c r="S33" s="162">
        <f t="shared" si="17"/>
        <v>194.299400524541</v>
      </c>
      <c r="T33" s="162">
        <f t="shared" si="18"/>
        <v>1185.1577974095076</v>
      </c>
      <c r="U33" s="162">
        <f t="shared" si="19"/>
        <v>2841.4597719634403</v>
      </c>
      <c r="V33" s="162">
        <f t="shared" si="20"/>
        <v>7985.1132942579216</v>
      </c>
      <c r="W33" s="162">
        <f t="shared" si="21"/>
        <v>9981.9334092809022</v>
      </c>
      <c r="X33" s="163">
        <f t="shared" si="22"/>
        <v>14913.267424171141</v>
      </c>
      <c r="Y33" s="170">
        <f t="shared" si="23"/>
        <v>1730.5733410942992</v>
      </c>
      <c r="Z33" s="14">
        <f t="shared" si="24"/>
        <v>6621.1989509180285</v>
      </c>
      <c r="AA33" s="14">
        <f t="shared" si="25"/>
        <v>-113.81137047537777</v>
      </c>
      <c r="AB33" s="14">
        <f t="shared" si="26"/>
        <v>885.65432146238891</v>
      </c>
      <c r="AC33" s="14">
        <f t="shared" si="27"/>
        <v>8746.7742871039263</v>
      </c>
      <c r="AD33" s="14">
        <f t="shared" si="28"/>
        <v>4662.6834215728923</v>
      </c>
      <c r="AE33" s="171">
        <f t="shared" si="29"/>
        <v>-62.996208557069622</v>
      </c>
      <c r="AF33" s="186">
        <f t="shared" si="30"/>
        <v>22470.076743119087</v>
      </c>
      <c r="AG33" s="15"/>
    </row>
    <row r="34" spans="1:33" x14ac:dyDescent="0.25">
      <c r="A34" s="7">
        <f t="shared" si="5"/>
        <v>28</v>
      </c>
      <c r="B34" s="40">
        <v>45337</v>
      </c>
      <c r="C34" s="138">
        <v>17.039000000000001</v>
      </c>
      <c r="D34" s="143">
        <v>68.72</v>
      </c>
      <c r="E34" s="144">
        <v>186.83</v>
      </c>
      <c r="F34" s="144">
        <v>73.819999999999993</v>
      </c>
      <c r="G34" s="144">
        <v>183.86</v>
      </c>
      <c r="H34" s="144">
        <v>484.03</v>
      </c>
      <c r="I34" s="144">
        <v>593.46</v>
      </c>
      <c r="J34" s="145">
        <v>726.58</v>
      </c>
      <c r="K34" s="152">
        <f t="shared" si="9"/>
        <v>-2.8555272830081968E-2</v>
      </c>
      <c r="L34" s="153">
        <f t="shared" si="10"/>
        <v>-8.0700822936022876E-3</v>
      </c>
      <c r="M34" s="153">
        <f t="shared" si="11"/>
        <v>3.8559922710159622E-3</v>
      </c>
      <c r="N34" s="153">
        <f t="shared" si="12"/>
        <v>-3.5631154961718314E-3</v>
      </c>
      <c r="O34" s="153">
        <f t="shared" si="13"/>
        <v>2.0677145007951481E-2</v>
      </c>
      <c r="P34" s="153">
        <f t="shared" si="14"/>
        <v>2.2350223502235034E-2</v>
      </c>
      <c r="Q34" s="154">
        <f t="shared" si="15"/>
        <v>-1.8764474480236548E-2</v>
      </c>
      <c r="R34" s="161">
        <f t="shared" si="16"/>
        <v>65.086796720384513</v>
      </c>
      <c r="S34" s="162">
        <f t="shared" si="17"/>
        <v>196.01527103796127</v>
      </c>
      <c r="T34" s="162">
        <f t="shared" si="18"/>
        <v>1187.4427521914472</v>
      </c>
      <c r="U34" s="162">
        <f t="shared" si="19"/>
        <v>2853.3977884388419</v>
      </c>
      <c r="V34" s="162">
        <f t="shared" si="20"/>
        <v>8328.7752918960177</v>
      </c>
      <c r="W34" s="162">
        <f t="shared" si="21"/>
        <v>10363.928366568265</v>
      </c>
      <c r="X34" s="163">
        <f t="shared" si="22"/>
        <v>14632.191515817154</v>
      </c>
      <c r="Y34" s="170">
        <f t="shared" si="23"/>
        <v>4783.0081990387189</v>
      </c>
      <c r="Z34" s="14">
        <f t="shared" si="24"/>
        <v>3189.4579240774874</v>
      </c>
      <c r="AA34" s="14">
        <f t="shared" si="25"/>
        <v>-228.05910957235938</v>
      </c>
      <c r="AB34" s="14">
        <f t="shared" si="26"/>
        <v>408.13366244632562</v>
      </c>
      <c r="AC34" s="14">
        <f t="shared" si="27"/>
        <v>-8436.3255948008828</v>
      </c>
      <c r="AD34" s="14">
        <f t="shared" si="28"/>
        <v>-6797.1652970479954</v>
      </c>
      <c r="AE34" s="171">
        <f t="shared" si="29"/>
        <v>13990.799209142278</v>
      </c>
      <c r="AF34" s="186">
        <f t="shared" si="30"/>
        <v>6909.8489932835728</v>
      </c>
      <c r="AG34" s="15"/>
    </row>
    <row r="35" spans="1:33" x14ac:dyDescent="0.25">
      <c r="A35" s="7">
        <f t="shared" si="5"/>
        <v>29</v>
      </c>
      <c r="B35" s="40">
        <v>45336</v>
      </c>
      <c r="C35" s="138">
        <v>17.073</v>
      </c>
      <c r="D35" s="143">
        <v>70.739999999999995</v>
      </c>
      <c r="E35" s="144">
        <v>188.35</v>
      </c>
      <c r="F35" s="144">
        <v>73.39</v>
      </c>
      <c r="G35" s="144">
        <v>184.15</v>
      </c>
      <c r="H35" s="144">
        <v>473.28</v>
      </c>
      <c r="I35" s="144">
        <v>579.33000000000004</v>
      </c>
      <c r="J35" s="145">
        <v>739</v>
      </c>
      <c r="K35" s="152">
        <f t="shared" si="9"/>
        <v>7.0731362286036159E-4</v>
      </c>
      <c r="L35" s="153">
        <f t="shared" si="10"/>
        <v>-1.0818759518932852E-2</v>
      </c>
      <c r="M35" s="153">
        <f t="shared" si="11"/>
        <v>1.8912663755458414E-2</v>
      </c>
      <c r="N35" s="153">
        <f t="shared" si="12"/>
        <v>-1.0720070911140023E-2</v>
      </c>
      <c r="O35" s="153">
        <f t="shared" si="13"/>
        <v>2.2492510972075941E-2</v>
      </c>
      <c r="P35" s="153">
        <f t="shared" si="14"/>
        <v>3.8536820231164448E-2</v>
      </c>
      <c r="Q35" s="154">
        <f t="shared" si="15"/>
        <v>1.848266836637813E-2</v>
      </c>
      <c r="R35" s="161">
        <f t="shared" si="16"/>
        <v>67.04739001273164</v>
      </c>
      <c r="S35" s="162">
        <f t="shared" si="17"/>
        <v>195.47210493146369</v>
      </c>
      <c r="T35" s="162">
        <f t="shared" si="18"/>
        <v>1205.2530113959388</v>
      </c>
      <c r="U35" s="162">
        <f t="shared" si="19"/>
        <v>2832.9031228251793</v>
      </c>
      <c r="V35" s="162">
        <f t="shared" si="20"/>
        <v>8343.5887667168245</v>
      </c>
      <c r="W35" s="162">
        <f t="shared" si="21"/>
        <v>10528.017663113311</v>
      </c>
      <c r="X35" s="163">
        <f t="shared" si="22"/>
        <v>15187.621189299443</v>
      </c>
      <c r="Y35" s="170">
        <f t="shared" si="23"/>
        <v>-118.47503182909946</v>
      </c>
      <c r="Z35" s="14">
        <f t="shared" si="24"/>
        <v>4275.7901370726468</v>
      </c>
      <c r="AA35" s="14">
        <f t="shared" si="25"/>
        <v>-1118.5720697969373</v>
      </c>
      <c r="AB35" s="14">
        <f t="shared" si="26"/>
        <v>1227.9202869928304</v>
      </c>
      <c r="AC35" s="14">
        <f t="shared" si="27"/>
        <v>-9176.9993358412194</v>
      </c>
      <c r="AD35" s="14">
        <f t="shared" si="28"/>
        <v>-11719.844193399367</v>
      </c>
      <c r="AE35" s="171">
        <f t="shared" si="29"/>
        <v>-13780.684464972182</v>
      </c>
      <c r="AF35" s="186">
        <f t="shared" si="30"/>
        <v>-30410.864671773328</v>
      </c>
      <c r="AG35" s="15"/>
    </row>
    <row r="36" spans="1:33" x14ac:dyDescent="0.25">
      <c r="A36" s="7">
        <f t="shared" si="5"/>
        <v>30</v>
      </c>
      <c r="B36" s="40">
        <v>45335</v>
      </c>
      <c r="C36" s="138">
        <v>17.175000000000001</v>
      </c>
      <c r="D36" s="143">
        <v>70.69</v>
      </c>
      <c r="E36" s="144">
        <v>190.41</v>
      </c>
      <c r="F36" s="144">
        <v>71.599999999999994</v>
      </c>
      <c r="G36" s="144">
        <v>185.04</v>
      </c>
      <c r="H36" s="144">
        <v>460.12</v>
      </c>
      <c r="I36" s="144">
        <v>554.52</v>
      </c>
      <c r="J36" s="145">
        <v>721.28</v>
      </c>
      <c r="K36" s="152">
        <f t="shared" si="9"/>
        <v>-9.9439775910364903E-3</v>
      </c>
      <c r="L36" s="153">
        <f t="shared" si="10"/>
        <v>-1.5561989453003799E-2</v>
      </c>
      <c r="M36" s="153">
        <f t="shared" si="11"/>
        <v>-1.4710648128340109E-2</v>
      </c>
      <c r="N36" s="153">
        <f t="shared" si="12"/>
        <v>-4.8661222536758864E-3</v>
      </c>
      <c r="O36" s="153">
        <f t="shared" si="13"/>
        <v>-1.2364706007094051E-2</v>
      </c>
      <c r="P36" s="153">
        <f t="shared" si="14"/>
        <v>4.7329365052029004E-4</v>
      </c>
      <c r="Q36" s="154">
        <f t="shared" si="15"/>
        <v>4.8096187838617688E-3</v>
      </c>
      <c r="R36" s="161">
        <f t="shared" si="16"/>
        <v>66.333753501400551</v>
      </c>
      <c r="S36" s="162">
        <f t="shared" si="17"/>
        <v>194.53479526419193</v>
      </c>
      <c r="T36" s="162">
        <f t="shared" si="18"/>
        <v>1165.4806154462315</v>
      </c>
      <c r="U36" s="162">
        <f t="shared" si="19"/>
        <v>2849.6664968156556</v>
      </c>
      <c r="V36" s="162">
        <f t="shared" si="20"/>
        <v>8059.152175831754</v>
      </c>
      <c r="W36" s="162">
        <f t="shared" si="21"/>
        <v>10142.154136317788</v>
      </c>
      <c r="X36" s="163">
        <f t="shared" si="22"/>
        <v>14983.728571377087</v>
      </c>
      <c r="Y36" s="170">
        <f t="shared" si="23"/>
        <v>1665.6162464986223</v>
      </c>
      <c r="Z36" s="14">
        <f t="shared" si="24"/>
        <v>6150.4094716161717</v>
      </c>
      <c r="AA36" s="14">
        <f t="shared" si="25"/>
        <v>870.04772768842713</v>
      </c>
      <c r="AB36" s="14">
        <f t="shared" si="26"/>
        <v>557.38532737377682</v>
      </c>
      <c r="AC36" s="14">
        <f t="shared" si="27"/>
        <v>5044.8302084123043</v>
      </c>
      <c r="AD36" s="14">
        <f t="shared" si="28"/>
        <v>-143.93838953366867</v>
      </c>
      <c r="AE36" s="171">
        <f t="shared" si="29"/>
        <v>-3586.0535688543678</v>
      </c>
      <c r="AF36" s="186">
        <f t="shared" si="30"/>
        <v>10558.297023201265</v>
      </c>
      <c r="AG36" s="15"/>
    </row>
    <row r="37" spans="1:33" x14ac:dyDescent="0.25">
      <c r="A37" s="7">
        <f t="shared" si="5"/>
        <v>31</v>
      </c>
      <c r="B37" s="40">
        <v>45334</v>
      </c>
      <c r="C37" s="138">
        <v>17.064399999999999</v>
      </c>
      <c r="D37" s="143">
        <v>71.400000000000006</v>
      </c>
      <c r="E37" s="144">
        <v>193.42</v>
      </c>
      <c r="F37" s="144">
        <v>73.14</v>
      </c>
      <c r="G37" s="144">
        <v>187.15</v>
      </c>
      <c r="H37" s="144">
        <v>468.9</v>
      </c>
      <c r="I37" s="144">
        <v>557.85</v>
      </c>
      <c r="J37" s="145">
        <v>722.48</v>
      </c>
      <c r="K37" s="152">
        <f t="shared" si="9"/>
        <v>-5.1553573916677253E-3</v>
      </c>
      <c r="L37" s="153">
        <f t="shared" si="10"/>
        <v>3.6771012006860948E-2</v>
      </c>
      <c r="M37" s="153">
        <f t="shared" si="11"/>
        <v>1.4861355565517043E-2</v>
      </c>
      <c r="N37" s="153">
        <f t="shared" si="12"/>
        <v>-9.6750542188225319E-3</v>
      </c>
      <c r="O37" s="153">
        <f t="shared" si="13"/>
        <v>1.0071750828635206E-3</v>
      </c>
      <c r="P37" s="153">
        <f t="shared" si="14"/>
        <v>-6.8569736159007633E-3</v>
      </c>
      <c r="Q37" s="154">
        <f t="shared" si="15"/>
        <v>9.1387822078226044E-4</v>
      </c>
      <c r="R37" s="161">
        <f t="shared" si="16"/>
        <v>66.654591054758257</v>
      </c>
      <c r="S37" s="162">
        <f t="shared" si="17"/>
        <v>204.87631968267581</v>
      </c>
      <c r="T37" s="162">
        <f t="shared" si="18"/>
        <v>1200.4607936036671</v>
      </c>
      <c r="U37" s="162">
        <f t="shared" si="19"/>
        <v>2835.8956338061685</v>
      </c>
      <c r="V37" s="162">
        <f t="shared" si="20"/>
        <v>8168.2673778061671</v>
      </c>
      <c r="W37" s="162">
        <f t="shared" si="21"/>
        <v>10067.844606070181</v>
      </c>
      <c r="X37" s="163">
        <f t="shared" si="22"/>
        <v>14925.635258882392</v>
      </c>
      <c r="Y37" s="170">
        <f t="shared" si="23"/>
        <v>863.52236310435865</v>
      </c>
      <c r="Z37" s="14">
        <f t="shared" si="24"/>
        <v>-14532.639365351599</v>
      </c>
      <c r="AA37" s="14">
        <f t="shared" si="25"/>
        <v>-878.96118018335301</v>
      </c>
      <c r="AB37" s="14">
        <f t="shared" si="26"/>
        <v>1108.219847753262</v>
      </c>
      <c r="AC37" s="14">
        <f t="shared" si="27"/>
        <v>-410.9298903083527</v>
      </c>
      <c r="AD37" s="14">
        <f t="shared" si="28"/>
        <v>2085.3475178945337</v>
      </c>
      <c r="AE37" s="171">
        <f t="shared" si="29"/>
        <v>-681.38794411961499</v>
      </c>
      <c r="AF37" s="186">
        <f t="shared" si="30"/>
        <v>-12446.828651210764</v>
      </c>
      <c r="AG37" s="15"/>
    </row>
    <row r="38" spans="1:33" x14ac:dyDescent="0.25">
      <c r="A38" s="7">
        <f t="shared" si="5"/>
        <v>32</v>
      </c>
      <c r="B38" s="40">
        <v>45331</v>
      </c>
      <c r="C38" s="138">
        <v>17.076000000000001</v>
      </c>
      <c r="D38" s="143">
        <v>71.77</v>
      </c>
      <c r="E38" s="144">
        <v>186.56</v>
      </c>
      <c r="F38" s="144">
        <v>72.02</v>
      </c>
      <c r="G38" s="144">
        <v>188.85</v>
      </c>
      <c r="H38" s="144">
        <v>468.11</v>
      </c>
      <c r="I38" s="144">
        <v>561.32000000000005</v>
      </c>
      <c r="J38" s="145">
        <v>721.33</v>
      </c>
      <c r="K38" s="152">
        <f t="shared" si="9"/>
        <v>2.934600335382731E-3</v>
      </c>
      <c r="L38" s="153">
        <f t="shared" si="10"/>
        <v>-2.5745469737323168E-2</v>
      </c>
      <c r="M38" s="153">
        <f t="shared" si="11"/>
        <v>1.3672389485834158E-2</v>
      </c>
      <c r="N38" s="153">
        <f t="shared" si="12"/>
        <v>-9.7673466780323626E-4</v>
      </c>
      <c r="O38" s="153">
        <f t="shared" si="13"/>
        <v>-7.7865280003811543E-3</v>
      </c>
      <c r="P38" s="153">
        <f t="shared" si="14"/>
        <v>1.1959174165947495E-3</v>
      </c>
      <c r="Q38" s="154">
        <f t="shared" si="15"/>
        <v>3.1867786742642901E-2</v>
      </c>
      <c r="R38" s="161">
        <f t="shared" si="16"/>
        <v>67.196618222470647</v>
      </c>
      <c r="S38" s="162">
        <f t="shared" si="17"/>
        <v>192.5224377252076</v>
      </c>
      <c r="T38" s="162">
        <f t="shared" si="18"/>
        <v>1199.0543875406549</v>
      </c>
      <c r="U38" s="162">
        <f t="shared" si="19"/>
        <v>2860.8041515015684</v>
      </c>
      <c r="V38" s="162">
        <f t="shared" si="20"/>
        <v>8096.510331690054</v>
      </c>
      <c r="W38" s="162">
        <f t="shared" si="21"/>
        <v>10149.479630825845</v>
      </c>
      <c r="X38" s="163">
        <f t="shared" si="22"/>
        <v>15387.220174914692</v>
      </c>
      <c r="Y38" s="170">
        <f t="shared" si="23"/>
        <v>-491.54555617661799</v>
      </c>
      <c r="Z38" s="14">
        <f t="shared" si="24"/>
        <v>10175.124549584836</v>
      </c>
      <c r="AA38" s="14">
        <f t="shared" si="25"/>
        <v>-808.64087703274663</v>
      </c>
      <c r="AB38" s="14">
        <f t="shared" si="26"/>
        <v>111.87913993726397</v>
      </c>
      <c r="AC38" s="14">
        <f t="shared" si="27"/>
        <v>3176.9224154973017</v>
      </c>
      <c r="AD38" s="14">
        <f t="shared" si="28"/>
        <v>-363.70322477538139</v>
      </c>
      <c r="AE38" s="171">
        <f t="shared" si="29"/>
        <v>-23760.633745734594</v>
      </c>
      <c r="AF38" s="186">
        <f t="shared" si="30"/>
        <v>-11960.597298699939</v>
      </c>
      <c r="AG38" s="15"/>
    </row>
    <row r="39" spans="1:33" x14ac:dyDescent="0.25">
      <c r="A39" s="7">
        <f t="shared" si="5"/>
        <v>33</v>
      </c>
      <c r="B39" s="40">
        <v>45330</v>
      </c>
      <c r="C39" s="138">
        <v>17.140799999999999</v>
      </c>
      <c r="D39" s="143">
        <v>71.56</v>
      </c>
      <c r="E39" s="144">
        <v>191.49</v>
      </c>
      <c r="F39" s="144">
        <v>70.78</v>
      </c>
      <c r="G39" s="144">
        <v>188.32</v>
      </c>
      <c r="H39" s="144">
        <v>470</v>
      </c>
      <c r="I39" s="144">
        <v>558.53</v>
      </c>
      <c r="J39" s="145">
        <v>696.41</v>
      </c>
      <c r="K39" s="152">
        <f t="shared" si="9"/>
        <v>-6.982265046781011E-4</v>
      </c>
      <c r="L39" s="153">
        <f t="shared" si="10"/>
        <v>-4.0294692527439446E-2</v>
      </c>
      <c r="M39" s="153">
        <f t="shared" si="11"/>
        <v>-3.2356826792623861E-2</v>
      </c>
      <c r="N39" s="153">
        <f t="shared" si="12"/>
        <v>9.4911503248917839E-4</v>
      </c>
      <c r="O39" s="153">
        <f t="shared" si="13"/>
        <v>7.6216179914885274E-3</v>
      </c>
      <c r="P39" s="153">
        <f t="shared" si="14"/>
        <v>5.3566253011847476E-3</v>
      </c>
      <c r="Q39" s="154">
        <f t="shared" si="15"/>
        <v>1.6495842523811532E-4</v>
      </c>
      <c r="R39" s="161">
        <f t="shared" si="16"/>
        <v>66.953218824186564</v>
      </c>
      <c r="S39" s="162">
        <f t="shared" si="17"/>
        <v>189.64736580965271</v>
      </c>
      <c r="T39" s="162">
        <f t="shared" si="18"/>
        <v>1144.607275923323</v>
      </c>
      <c r="U39" s="162">
        <f t="shared" si="19"/>
        <v>2866.3190168795359</v>
      </c>
      <c r="V39" s="162">
        <f t="shared" si="20"/>
        <v>8222.2415545930726</v>
      </c>
      <c r="W39" s="162">
        <f t="shared" si="21"/>
        <v>10191.658208654475</v>
      </c>
      <c r="X39" s="163">
        <f t="shared" si="22"/>
        <v>14914.467361274339</v>
      </c>
      <c r="Y39" s="170">
        <f t="shared" si="23"/>
        <v>116.95293953358998</v>
      </c>
      <c r="Z39" s="14">
        <f t="shared" si="24"/>
        <v>15925.268380694604</v>
      </c>
      <c r="AA39" s="14">
        <f t="shared" si="25"/>
        <v>1913.7147038338526</v>
      </c>
      <c r="AB39" s="14">
        <f t="shared" si="26"/>
        <v>-108.71547518143416</v>
      </c>
      <c r="AC39" s="14">
        <f t="shared" si="27"/>
        <v>-3109.638729653625</v>
      </c>
      <c r="AD39" s="14">
        <f t="shared" si="28"/>
        <v>-1629.0605596342903</v>
      </c>
      <c r="AE39" s="171">
        <f t="shared" si="29"/>
        <v>-122.9930637169673</v>
      </c>
      <c r="AF39" s="186">
        <f t="shared" si="30"/>
        <v>12985.528195875731</v>
      </c>
      <c r="AG39" s="15"/>
    </row>
    <row r="40" spans="1:33" x14ac:dyDescent="0.25">
      <c r="A40" s="7">
        <f t="shared" si="5"/>
        <v>34</v>
      </c>
      <c r="B40" s="40">
        <v>45329</v>
      </c>
      <c r="C40" s="138">
        <v>17.026</v>
      </c>
      <c r="D40" s="143">
        <v>71.61</v>
      </c>
      <c r="E40" s="144">
        <v>199.53</v>
      </c>
      <c r="F40" s="144">
        <v>73.64</v>
      </c>
      <c r="G40" s="144">
        <v>189.41</v>
      </c>
      <c r="H40" s="144">
        <v>469.59</v>
      </c>
      <c r="I40" s="144">
        <v>559.29999999999995</v>
      </c>
      <c r="J40" s="145">
        <v>700.99</v>
      </c>
      <c r="K40" s="152">
        <f t="shared" si="9"/>
        <v>-1.7425905598243641E-2</v>
      </c>
      <c r="L40" s="153">
        <f t="shared" si="10"/>
        <v>-1.0807595062218067E-2</v>
      </c>
      <c r="M40" s="153">
        <f t="shared" si="11"/>
        <v>-5.9004752098853142E-2</v>
      </c>
      <c r="N40" s="153">
        <f t="shared" si="12"/>
        <v>2.2860545030423118E-4</v>
      </c>
      <c r="O40" s="153">
        <f t="shared" si="13"/>
        <v>3.2337644580272551E-2</v>
      </c>
      <c r="P40" s="153">
        <f t="shared" si="14"/>
        <v>5.7979615714662813E-3</v>
      </c>
      <c r="Q40" s="154">
        <f t="shared" si="15"/>
        <v>2.7136092812310331E-2</v>
      </c>
      <c r="R40" s="161">
        <f t="shared" si="16"/>
        <v>65.83246432491768</v>
      </c>
      <c r="S40" s="162">
        <f t="shared" si="17"/>
        <v>195.47431113975509</v>
      </c>
      <c r="T40" s="162">
        <f t="shared" si="18"/>
        <v>1113.0859361998478</v>
      </c>
      <c r="U40" s="162">
        <f t="shared" si="19"/>
        <v>2864.2557648258153</v>
      </c>
      <c r="V40" s="162">
        <f t="shared" si="20"/>
        <v>8423.9255372053267</v>
      </c>
      <c r="W40" s="162">
        <f t="shared" si="21"/>
        <v>10196.132191625884</v>
      </c>
      <c r="X40" s="163">
        <f t="shared" si="22"/>
        <v>15316.661119537868</v>
      </c>
      <c r="Y40" s="170">
        <f t="shared" si="23"/>
        <v>2918.8391877057993</v>
      </c>
      <c r="Z40" s="14">
        <f t="shared" si="24"/>
        <v>4271.3777204898524</v>
      </c>
      <c r="AA40" s="14">
        <f t="shared" si="25"/>
        <v>3489.7816900076123</v>
      </c>
      <c r="AB40" s="14">
        <f t="shared" si="26"/>
        <v>-26.185393032610591</v>
      </c>
      <c r="AC40" s="14">
        <f t="shared" si="27"/>
        <v>-13193.837860266331</v>
      </c>
      <c r="AD40" s="14">
        <f t="shared" si="28"/>
        <v>-1763.2800487765599</v>
      </c>
      <c r="AE40" s="171">
        <f t="shared" si="29"/>
        <v>-20232.680976893425</v>
      </c>
      <c r="AF40" s="186">
        <f t="shared" si="30"/>
        <v>-24535.985680765662</v>
      </c>
      <c r="AG40" s="15"/>
    </row>
    <row r="41" spans="1:33" x14ac:dyDescent="0.25">
      <c r="A41" s="7">
        <f t="shared" si="5"/>
        <v>35</v>
      </c>
      <c r="B41" s="40">
        <v>45328</v>
      </c>
      <c r="C41" s="138">
        <v>17.032</v>
      </c>
      <c r="D41" s="143">
        <v>72.88</v>
      </c>
      <c r="E41" s="144">
        <v>201.71</v>
      </c>
      <c r="F41" s="144">
        <v>78.23</v>
      </c>
      <c r="G41" s="144">
        <v>189.3</v>
      </c>
      <c r="H41" s="144">
        <v>454.72</v>
      </c>
      <c r="I41" s="144">
        <v>555.88</v>
      </c>
      <c r="J41" s="145">
        <v>682.23</v>
      </c>
      <c r="K41" s="152">
        <f t="shared" si="9"/>
        <v>1.4759120022277861E-2</v>
      </c>
      <c r="L41" s="153">
        <f t="shared" si="10"/>
        <v>2.0283257460799398E-2</v>
      </c>
      <c r="M41" s="153">
        <f t="shared" si="11"/>
        <v>8.3642565661522061E-2</v>
      </c>
      <c r="N41" s="153">
        <f t="shared" si="12"/>
        <v>1.3742248917806954E-2</v>
      </c>
      <c r="O41" s="153">
        <f t="shared" si="13"/>
        <v>-4.7205837154876029E-2</v>
      </c>
      <c r="P41" s="153">
        <f t="shared" si="14"/>
        <v>-2.0174120725078293E-2</v>
      </c>
      <c r="Q41" s="154">
        <f t="shared" si="15"/>
        <v>2.6301147412557624E-2</v>
      </c>
      <c r="R41" s="161">
        <f t="shared" si="16"/>
        <v>67.988861041492612</v>
      </c>
      <c r="S41" s="162">
        <f t="shared" si="17"/>
        <v>201.61817450682858</v>
      </c>
      <c r="T41" s="162">
        <f t="shared" si="18"/>
        <v>1281.8208193885293</v>
      </c>
      <c r="U41" s="162">
        <f t="shared" si="19"/>
        <v>2902.9534495297735</v>
      </c>
      <c r="V41" s="162">
        <f t="shared" si="20"/>
        <v>7774.8468461154753</v>
      </c>
      <c r="W41" s="162">
        <f t="shared" si="21"/>
        <v>9932.843942389818</v>
      </c>
      <c r="X41" s="163">
        <f t="shared" si="22"/>
        <v>15304.210407474664</v>
      </c>
      <c r="Y41" s="170">
        <f t="shared" si="23"/>
        <v>-2472.1526037315298</v>
      </c>
      <c r="Z41" s="14">
        <f t="shared" si="24"/>
        <v>-8016.3490136571345</v>
      </c>
      <c r="AA41" s="14">
        <f t="shared" si="25"/>
        <v>-4946.9624694264667</v>
      </c>
      <c r="AB41" s="14">
        <f t="shared" si="26"/>
        <v>-1574.0927811909387</v>
      </c>
      <c r="AC41" s="14">
        <f t="shared" si="27"/>
        <v>19260.096694226238</v>
      </c>
      <c r="AD41" s="14">
        <f t="shared" si="28"/>
        <v>6135.367428305417</v>
      </c>
      <c r="AE41" s="171">
        <f t="shared" si="29"/>
        <v>-19610.145373733212</v>
      </c>
      <c r="AF41" s="186">
        <f t="shared" si="30"/>
        <v>-11224.238119207628</v>
      </c>
      <c r="AG41" s="15"/>
    </row>
    <row r="42" spans="1:33" x14ac:dyDescent="0.25">
      <c r="A42" s="7">
        <f t="shared" si="5"/>
        <v>36</v>
      </c>
      <c r="B42" s="40">
        <v>45324</v>
      </c>
      <c r="C42" s="138">
        <v>17.113</v>
      </c>
      <c r="D42" s="143">
        <v>71.819999999999993</v>
      </c>
      <c r="E42" s="144">
        <v>197.7</v>
      </c>
      <c r="F42" s="144">
        <v>71.849999999999994</v>
      </c>
      <c r="G42" s="144">
        <v>185.85</v>
      </c>
      <c r="H42" s="144">
        <v>474.99</v>
      </c>
      <c r="I42" s="144">
        <v>564.64</v>
      </c>
      <c r="J42" s="145">
        <v>661.6</v>
      </c>
      <c r="K42" s="152">
        <f t="shared" si="9"/>
        <v>-1.9455252918287869E-3</v>
      </c>
      <c r="L42" s="153">
        <f t="shared" si="10"/>
        <v>2.0236770211479183E-4</v>
      </c>
      <c r="M42" s="153">
        <f t="shared" si="11"/>
        <v>-6.5026185811311032E-3</v>
      </c>
      <c r="N42" s="153">
        <f t="shared" si="12"/>
        <v>-3.4834749606527105E-3</v>
      </c>
      <c r="O42" s="153">
        <f t="shared" si="13"/>
        <v>0.20550109105323311</v>
      </c>
      <c r="P42" s="153">
        <f t="shared" si="14"/>
        <v>-3.1348661974076597E-3</v>
      </c>
      <c r="Q42" s="154">
        <f t="shared" si="15"/>
        <v>5.1736980942965527E-2</v>
      </c>
      <c r="R42" s="161">
        <f t="shared" si="16"/>
        <v>66.869649805447466</v>
      </c>
      <c r="S42" s="162">
        <f t="shared" si="17"/>
        <v>197.64998988161491</v>
      </c>
      <c r="T42" s="162">
        <f t="shared" si="18"/>
        <v>1175.1897423236405</v>
      </c>
      <c r="U42" s="162">
        <f t="shared" si="19"/>
        <v>2853.6258471663482</v>
      </c>
      <c r="V42" s="162">
        <f t="shared" si="20"/>
        <v>9836.9477073376038</v>
      </c>
      <c r="W42" s="162">
        <f t="shared" si="21"/>
        <v>10105.576934748886</v>
      </c>
      <c r="X42" s="163">
        <f t="shared" si="22"/>
        <v>15683.509747848859</v>
      </c>
      <c r="Y42" s="170">
        <f t="shared" si="23"/>
        <v>325.87548638133512</v>
      </c>
      <c r="Z42" s="14">
        <f t="shared" si="24"/>
        <v>-79.979763229800938</v>
      </c>
      <c r="AA42" s="14">
        <f t="shared" si="25"/>
        <v>384.59138381797402</v>
      </c>
      <c r="AB42" s="14">
        <f t="shared" si="26"/>
        <v>399.01131334607271</v>
      </c>
      <c r="AC42" s="14">
        <f t="shared" si="27"/>
        <v>-83844.946366880191</v>
      </c>
      <c r="AD42" s="14">
        <f t="shared" si="28"/>
        <v>953.37765753338317</v>
      </c>
      <c r="AE42" s="171">
        <f t="shared" si="29"/>
        <v>-38575.112392442956</v>
      </c>
      <c r="AF42" s="186">
        <f t="shared" si="30"/>
        <v>-120437.18268147418</v>
      </c>
      <c r="AG42" s="15"/>
    </row>
    <row r="43" spans="1:33" x14ac:dyDescent="0.25">
      <c r="A43" s="7">
        <f t="shared" si="5"/>
        <v>37</v>
      </c>
      <c r="B43" s="40">
        <v>45323</v>
      </c>
      <c r="C43" s="138">
        <v>17.079999999999998</v>
      </c>
      <c r="D43" s="143">
        <v>71.959999999999994</v>
      </c>
      <c r="E43" s="144">
        <v>197.66</v>
      </c>
      <c r="F43" s="144">
        <v>72.459999999999994</v>
      </c>
      <c r="G43" s="144">
        <v>186.86</v>
      </c>
      <c r="H43" s="144">
        <v>394.78</v>
      </c>
      <c r="I43" s="144">
        <v>567.51</v>
      </c>
      <c r="J43" s="145">
        <v>630.27</v>
      </c>
      <c r="K43" s="152">
        <f t="shared" si="9"/>
        <v>1.1953311770496411E-2</v>
      </c>
      <c r="L43" s="153">
        <f t="shared" si="10"/>
        <v>-5.5843437138402008E-3</v>
      </c>
      <c r="M43" s="153">
        <f t="shared" si="11"/>
        <v>-3.6815944845284276E-3</v>
      </c>
      <c r="N43" s="153">
        <f t="shared" si="12"/>
        <v>5.569186205658827E-3</v>
      </c>
      <c r="O43" s="153">
        <f t="shared" si="13"/>
        <v>4.1328889594216545E-3</v>
      </c>
      <c r="P43" s="153">
        <f t="shared" si="14"/>
        <v>-1.6880977697741884E-3</v>
      </c>
      <c r="Q43" s="154">
        <f t="shared" si="15"/>
        <v>1.6523504239824627E-2</v>
      </c>
      <c r="R43" s="161">
        <f t="shared" si="16"/>
        <v>67.800871888623263</v>
      </c>
      <c r="S43" s="162">
        <f t="shared" si="17"/>
        <v>196.50647783870807</v>
      </c>
      <c r="T43" s="162">
        <f t="shared" si="18"/>
        <v>1178.5266797360377</v>
      </c>
      <c r="U43" s="162">
        <f t="shared" si="19"/>
        <v>2879.5490579117049</v>
      </c>
      <c r="V43" s="162">
        <f t="shared" si="20"/>
        <v>8193.7733555112045</v>
      </c>
      <c r="W43" s="162">
        <f t="shared" si="21"/>
        <v>10120.243341624253</v>
      </c>
      <c r="X43" s="163">
        <f t="shared" si="22"/>
        <v>15158.406119150546</v>
      </c>
      <c r="Y43" s="170">
        <f t="shared" si="23"/>
        <v>-2002.1797215581571</v>
      </c>
      <c r="Z43" s="14">
        <f t="shared" si="24"/>
        <v>2207.0443225838972</v>
      </c>
      <c r="AA43" s="14">
        <f t="shared" si="25"/>
        <v>217.74451319811305</v>
      </c>
      <c r="AB43" s="14">
        <f t="shared" si="26"/>
        <v>-637.91711646819749</v>
      </c>
      <c r="AC43" s="14">
        <f t="shared" si="27"/>
        <v>-1686.228775560221</v>
      </c>
      <c r="AD43" s="14">
        <f t="shared" si="28"/>
        <v>513.38545127237012</v>
      </c>
      <c r="AE43" s="171">
        <f t="shared" si="29"/>
        <v>-12319.930957527322</v>
      </c>
      <c r="AF43" s="186">
        <f t="shared" si="30"/>
        <v>-13708.082284059517</v>
      </c>
      <c r="AG43" s="15"/>
    </row>
    <row r="44" spans="1:33" x14ac:dyDescent="0.25">
      <c r="A44" s="7">
        <f t="shared" si="5"/>
        <v>38</v>
      </c>
      <c r="B44" s="40">
        <v>45322</v>
      </c>
      <c r="C44" s="138">
        <v>17.212</v>
      </c>
      <c r="D44" s="143">
        <v>71.11</v>
      </c>
      <c r="E44" s="144">
        <v>198.77</v>
      </c>
      <c r="F44" s="144">
        <v>72.17</v>
      </c>
      <c r="G44" s="144">
        <v>184.4</v>
      </c>
      <c r="H44" s="144">
        <v>390.14</v>
      </c>
      <c r="I44" s="144">
        <v>564.11</v>
      </c>
      <c r="J44" s="145">
        <v>615.27</v>
      </c>
      <c r="K44" s="152">
        <f t="shared" si="9"/>
        <v>-9.3340763443856556E-3</v>
      </c>
      <c r="L44" s="153">
        <f t="shared" si="10"/>
        <v>1.662971175166339E-3</v>
      </c>
      <c r="M44" s="153">
        <f t="shared" si="11"/>
        <v>2.1178723371300112E-3</v>
      </c>
      <c r="N44" s="153">
        <f t="shared" si="12"/>
        <v>-1.5238198779425005E-2</v>
      </c>
      <c r="O44" s="153">
        <f t="shared" si="13"/>
        <v>-2.0699742179863256E-2</v>
      </c>
      <c r="P44" s="153">
        <f t="shared" si="14"/>
        <v>6.4487109226680772E-3</v>
      </c>
      <c r="Q44" s="154">
        <f t="shared" si="15"/>
        <v>-1.5747658647221163E-2</v>
      </c>
      <c r="R44" s="161">
        <f t="shared" si="16"/>
        <v>66.374616884926155</v>
      </c>
      <c r="S44" s="162">
        <f t="shared" si="17"/>
        <v>197.93861973392464</v>
      </c>
      <c r="T44" s="162">
        <f t="shared" si="18"/>
        <v>1185.386762155204</v>
      </c>
      <c r="U44" s="162">
        <f t="shared" si="19"/>
        <v>2819.9650067560738</v>
      </c>
      <c r="V44" s="162">
        <f t="shared" si="20"/>
        <v>7991.1378740788923</v>
      </c>
      <c r="W44" s="162">
        <f t="shared" si="21"/>
        <v>10202.729069589428</v>
      </c>
      <c r="X44" s="163">
        <f t="shared" si="22"/>
        <v>14677.178296145197</v>
      </c>
      <c r="Y44" s="170">
        <f t="shared" si="23"/>
        <v>1563.4577876846124</v>
      </c>
      <c r="Z44" s="14">
        <f t="shared" si="24"/>
        <v>-657.23946784925147</v>
      </c>
      <c r="AA44" s="14">
        <f t="shared" si="25"/>
        <v>-125.25960776019929</v>
      </c>
      <c r="AB44" s="14">
        <f t="shared" si="26"/>
        <v>1745.44492975705</v>
      </c>
      <c r="AC44" s="14">
        <f t="shared" si="27"/>
        <v>8445.5452960553885</v>
      </c>
      <c r="AD44" s="14">
        <f t="shared" si="28"/>
        <v>-1961.1863876828829</v>
      </c>
      <c r="AE44" s="171">
        <f t="shared" si="29"/>
        <v>11741.460192740124</v>
      </c>
      <c r="AF44" s="186">
        <f t="shared" si="30"/>
        <v>20752.222742944839</v>
      </c>
      <c r="AG44" s="15"/>
    </row>
    <row r="45" spans="1:33" x14ac:dyDescent="0.25">
      <c r="A45" s="7">
        <f t="shared" si="5"/>
        <v>39</v>
      </c>
      <c r="B45" s="40">
        <v>45321</v>
      </c>
      <c r="C45" s="138">
        <v>17.14</v>
      </c>
      <c r="D45" s="143">
        <v>71.78</v>
      </c>
      <c r="E45" s="144">
        <v>198.44</v>
      </c>
      <c r="F45" s="144">
        <v>72.319999999999993</v>
      </c>
      <c r="G45" s="144">
        <v>188.04</v>
      </c>
      <c r="H45" s="144">
        <v>400.06</v>
      </c>
      <c r="I45" s="144">
        <v>562.85</v>
      </c>
      <c r="J45" s="145">
        <v>627.74</v>
      </c>
      <c r="K45" s="152">
        <f t="shared" si="9"/>
        <v>1.8156028368794264E-2</v>
      </c>
      <c r="L45" s="153">
        <f t="shared" si="10"/>
        <v>1.358667892532428E-2</v>
      </c>
      <c r="M45" s="153">
        <f t="shared" si="11"/>
        <v>-2.1576786254806302E-2</v>
      </c>
      <c r="N45" s="153">
        <f t="shared" si="12"/>
        <v>-2.3688771011200482E-2</v>
      </c>
      <c r="O45" s="153">
        <f t="shared" si="13"/>
        <v>-6.9131937511024422E-3</v>
      </c>
      <c r="P45" s="153">
        <f t="shared" si="14"/>
        <v>-2.6901806069022705E-2</v>
      </c>
      <c r="Q45" s="154">
        <f t="shared" si="15"/>
        <v>3.9421774184011937E-4</v>
      </c>
      <c r="R45" s="161">
        <f t="shared" si="16"/>
        <v>68.216453900709212</v>
      </c>
      <c r="S45" s="162">
        <f t="shared" si="17"/>
        <v>200.29486362243335</v>
      </c>
      <c r="T45" s="162">
        <f t="shared" si="18"/>
        <v>1157.3587871993602</v>
      </c>
      <c r="U45" s="162">
        <f t="shared" si="19"/>
        <v>2795.765938564015</v>
      </c>
      <c r="V45" s="162">
        <f t="shared" si="20"/>
        <v>8103.6367817654127</v>
      </c>
      <c r="W45" s="162">
        <f t="shared" si="21"/>
        <v>9864.642999724012</v>
      </c>
      <c r="X45" s="163">
        <f t="shared" si="22"/>
        <v>14917.886077922953</v>
      </c>
      <c r="Y45" s="170">
        <f t="shared" si="23"/>
        <v>-3041.1347517730292</v>
      </c>
      <c r="Z45" s="14">
        <f t="shared" si="24"/>
        <v>-5369.7272448666808</v>
      </c>
      <c r="AA45" s="14">
        <f t="shared" si="25"/>
        <v>1276.1391400319894</v>
      </c>
      <c r="AB45" s="14">
        <f t="shared" si="26"/>
        <v>2713.4076574394021</v>
      </c>
      <c r="AC45" s="14">
        <f t="shared" si="27"/>
        <v>2820.5999117293686</v>
      </c>
      <c r="AD45" s="14">
        <f t="shared" si="28"/>
        <v>8181.3957082795969</v>
      </c>
      <c r="AE45" s="171">
        <f t="shared" si="29"/>
        <v>-293.92889614764499</v>
      </c>
      <c r="AF45" s="186">
        <f t="shared" si="30"/>
        <v>6286.7515246930034</v>
      </c>
      <c r="AG45" s="15"/>
    </row>
    <row r="46" spans="1:33" x14ac:dyDescent="0.25">
      <c r="A46" s="7">
        <f t="shared" si="5"/>
        <v>40</v>
      </c>
      <c r="B46" s="40">
        <v>45320</v>
      </c>
      <c r="C46" s="138">
        <v>17.218</v>
      </c>
      <c r="D46" s="143">
        <v>70.5</v>
      </c>
      <c r="E46" s="144">
        <v>195.78</v>
      </c>
      <c r="F46" s="144">
        <v>73.58</v>
      </c>
      <c r="G46" s="144">
        <v>191.73</v>
      </c>
      <c r="H46" s="144">
        <v>401.02</v>
      </c>
      <c r="I46" s="144">
        <v>575.79</v>
      </c>
      <c r="J46" s="145">
        <v>624.65</v>
      </c>
      <c r="K46" s="152">
        <f t="shared" si="9"/>
        <v>-3.1108597285067763E-3</v>
      </c>
      <c r="L46" s="153">
        <f t="shared" si="10"/>
        <v>-3.0045322605286584E-3</v>
      </c>
      <c r="M46" s="153">
        <f t="shared" si="11"/>
        <v>-2.1182456890722623E-3</v>
      </c>
      <c r="N46" s="153">
        <f t="shared" si="12"/>
        <v>1.1413309793661952E-4</v>
      </c>
      <c r="O46" s="153">
        <f t="shared" si="13"/>
        <v>2.1233900363827996E-2</v>
      </c>
      <c r="P46" s="153">
        <f t="shared" si="14"/>
        <v>1.3162428534967852E-2</v>
      </c>
      <c r="Q46" s="154">
        <f t="shared" si="15"/>
        <v>2.7296860602068262E-2</v>
      </c>
      <c r="R46" s="161">
        <f t="shared" si="16"/>
        <v>66.791572398190041</v>
      </c>
      <c r="S46" s="162">
        <f t="shared" si="17"/>
        <v>197.01627437999696</v>
      </c>
      <c r="T46" s="162">
        <f t="shared" si="18"/>
        <v>1180.3759362136645</v>
      </c>
      <c r="U46" s="162">
        <f t="shared" si="19"/>
        <v>2863.9279616682215</v>
      </c>
      <c r="V46" s="162">
        <f t="shared" si="20"/>
        <v>8333.3184427584965</v>
      </c>
      <c r="W46" s="162">
        <f t="shared" si="21"/>
        <v>10270.788416384388</v>
      </c>
      <c r="X46" s="163">
        <f t="shared" si="22"/>
        <v>15319.058490024496</v>
      </c>
      <c r="Y46" s="170">
        <f t="shared" si="23"/>
        <v>521.06900452489663</v>
      </c>
      <c r="Z46" s="14">
        <f t="shared" si="24"/>
        <v>1187.4512400061121</v>
      </c>
      <c r="AA46" s="14">
        <f t="shared" si="25"/>
        <v>125.28168931677328</v>
      </c>
      <c r="AB46" s="14">
        <f t="shared" si="26"/>
        <v>-13.073266728861199</v>
      </c>
      <c r="AC46" s="14">
        <f t="shared" si="27"/>
        <v>-8663.4831379248226</v>
      </c>
      <c r="AD46" s="14">
        <f t="shared" si="28"/>
        <v>-4002.9667915316895</v>
      </c>
      <c r="AE46" s="171">
        <f t="shared" si="29"/>
        <v>-20352.549501224803</v>
      </c>
      <c r="AF46" s="186">
        <f t="shared" si="30"/>
        <v>-31198.270763562396</v>
      </c>
      <c r="AG46" s="15"/>
    </row>
    <row r="47" spans="1:33" x14ac:dyDescent="0.25">
      <c r="A47" s="7">
        <f t="shared" si="5"/>
        <v>41</v>
      </c>
      <c r="B47" s="40">
        <v>45317</v>
      </c>
      <c r="C47" s="138">
        <v>17.154299999999999</v>
      </c>
      <c r="D47" s="143">
        <v>70.72</v>
      </c>
      <c r="E47" s="144">
        <v>196.37</v>
      </c>
      <c r="F47" s="144">
        <v>74.010000000000005</v>
      </c>
      <c r="G47" s="144">
        <v>192.42</v>
      </c>
      <c r="H47" s="144">
        <v>394.14</v>
      </c>
      <c r="I47" s="144">
        <v>570.41999999999996</v>
      </c>
      <c r="J47" s="145">
        <v>610.30999999999995</v>
      </c>
      <c r="K47" s="152">
        <f t="shared" si="9"/>
        <v>2.1817656408033681E-2</v>
      </c>
      <c r="L47" s="153">
        <f t="shared" si="10"/>
        <v>1.7855320885624693E-3</v>
      </c>
      <c r="M47" s="153">
        <f t="shared" si="11"/>
        <v>8.5265519820465485E-5</v>
      </c>
      <c r="N47" s="153">
        <f t="shared" si="12"/>
        <v>-1.1070792124459494E-2</v>
      </c>
      <c r="O47" s="153">
        <f t="shared" si="13"/>
        <v>3.5977020769539791E-4</v>
      </c>
      <c r="P47" s="153">
        <f t="shared" si="14"/>
        <v>1.2874302696055384E-2</v>
      </c>
      <c r="Q47" s="154">
        <f t="shared" si="15"/>
        <v>-1.156740021629421E-2</v>
      </c>
      <c r="R47" s="161">
        <f t="shared" si="16"/>
        <v>68.461782979338253</v>
      </c>
      <c r="S47" s="162">
        <f t="shared" si="17"/>
        <v>197.96283899602085</v>
      </c>
      <c r="T47" s="162">
        <f t="shared" si="18"/>
        <v>1182.982429011952</v>
      </c>
      <c r="U47" s="162">
        <f t="shared" si="19"/>
        <v>2831.8987971624028</v>
      </c>
      <c r="V47" s="162">
        <f t="shared" si="20"/>
        <v>8162.9845224443852</v>
      </c>
      <c r="W47" s="162">
        <f t="shared" si="21"/>
        <v>10267.86758212779</v>
      </c>
      <c r="X47" s="163">
        <f t="shared" si="22"/>
        <v>14739.514341219119</v>
      </c>
      <c r="Y47" s="170">
        <f t="shared" si="23"/>
        <v>-3654.4574483456317</v>
      </c>
      <c r="Z47" s="14">
        <f t="shared" si="24"/>
        <v>-705.67799204167159</v>
      </c>
      <c r="AA47" s="14">
        <f t="shared" si="25"/>
        <v>-5.0429505976012479</v>
      </c>
      <c r="AB47" s="14">
        <f t="shared" si="26"/>
        <v>1268.0933135038867</v>
      </c>
      <c r="AC47" s="14">
        <f t="shared" si="27"/>
        <v>-146.78712221925707</v>
      </c>
      <c r="AD47" s="14">
        <f t="shared" si="28"/>
        <v>-3915.3417638337487</v>
      </c>
      <c r="AE47" s="171">
        <f t="shared" si="29"/>
        <v>8624.6579390440274</v>
      </c>
      <c r="AF47" s="186">
        <f t="shared" si="30"/>
        <v>1465.4439755100047</v>
      </c>
      <c r="AG47" s="15"/>
    </row>
    <row r="48" spans="1:33" x14ac:dyDescent="0.25">
      <c r="A48" s="7">
        <f t="shared" si="5"/>
        <v>42</v>
      </c>
      <c r="B48" s="40">
        <v>45316</v>
      </c>
      <c r="C48" s="138">
        <v>17.190000000000001</v>
      </c>
      <c r="D48" s="143">
        <v>69.209999999999994</v>
      </c>
      <c r="E48" s="144">
        <v>196.02</v>
      </c>
      <c r="F48" s="144">
        <v>73.849999999999994</v>
      </c>
      <c r="G48" s="144">
        <v>194.17</v>
      </c>
      <c r="H48" s="144">
        <v>393.18</v>
      </c>
      <c r="I48" s="144">
        <v>562</v>
      </c>
      <c r="J48" s="145">
        <v>616.16999999999996</v>
      </c>
      <c r="K48" s="152">
        <f t="shared" si="9"/>
        <v>3.6853932584269611E-2</v>
      </c>
      <c r="L48" s="153">
        <f t="shared" si="10"/>
        <v>4.0887850467289821E-2</v>
      </c>
      <c r="M48" s="153">
        <f t="shared" si="11"/>
        <v>-1.9093380271242522E-2</v>
      </c>
      <c r="N48" s="153">
        <f t="shared" si="12"/>
        <v>-2.856801435167422E-3</v>
      </c>
      <c r="O48" s="153">
        <f t="shared" si="13"/>
        <v>5.1780895952928674E-3</v>
      </c>
      <c r="P48" s="153">
        <f t="shared" si="14"/>
        <v>3.0240041371782045E-2</v>
      </c>
      <c r="Q48" s="154">
        <f t="shared" si="15"/>
        <v>2.9887219615027938E-3</v>
      </c>
      <c r="R48" s="161">
        <f t="shared" si="16"/>
        <v>69.469213483146063</v>
      </c>
      <c r="S48" s="162">
        <f t="shared" si="17"/>
        <v>205.68984813084114</v>
      </c>
      <c r="T48" s="162">
        <f t="shared" si="18"/>
        <v>1160.2963623681455</v>
      </c>
      <c r="U48" s="162">
        <f t="shared" si="19"/>
        <v>2855.4203901820688</v>
      </c>
      <c r="V48" s="162">
        <f t="shared" si="20"/>
        <v>8202.3022436848005</v>
      </c>
      <c r="W48" s="162">
        <f t="shared" si="21"/>
        <v>10443.91026058609</v>
      </c>
      <c r="X48" s="163">
        <f t="shared" si="22"/>
        <v>14956.575344305344</v>
      </c>
      <c r="Y48" s="170">
        <f t="shared" si="23"/>
        <v>-6173.0337078651592</v>
      </c>
      <c r="Z48" s="14">
        <f t="shared" si="24"/>
        <v>-16159.696261682257</v>
      </c>
      <c r="AA48" s="14">
        <f t="shared" si="25"/>
        <v>1129.2603815927237</v>
      </c>
      <c r="AB48" s="14">
        <f t="shared" si="26"/>
        <v>327.22959271724903</v>
      </c>
      <c r="AC48" s="14">
        <f t="shared" si="27"/>
        <v>-2112.6731842400204</v>
      </c>
      <c r="AD48" s="14">
        <f t="shared" si="28"/>
        <v>-9196.6221175827377</v>
      </c>
      <c r="AE48" s="171">
        <f t="shared" si="29"/>
        <v>-2228.3922152671948</v>
      </c>
      <c r="AF48" s="186">
        <f t="shared" si="30"/>
        <v>-34413.927512327391</v>
      </c>
      <c r="AG48" s="15"/>
    </row>
    <row r="49" spans="1:33" x14ac:dyDescent="0.25">
      <c r="A49" s="7">
        <f t="shared" si="5"/>
        <v>43</v>
      </c>
      <c r="B49" s="40">
        <v>45315</v>
      </c>
      <c r="C49" s="138">
        <v>17.21</v>
      </c>
      <c r="D49" s="143">
        <v>66.75</v>
      </c>
      <c r="E49" s="144">
        <v>188.32</v>
      </c>
      <c r="F49" s="144">
        <v>75.2</v>
      </c>
      <c r="G49" s="144">
        <v>194.5</v>
      </c>
      <c r="H49" s="144">
        <v>390.7</v>
      </c>
      <c r="I49" s="144">
        <v>544.87</v>
      </c>
      <c r="J49" s="145">
        <v>613.62</v>
      </c>
      <c r="K49" s="152">
        <f t="shared" si="9"/>
        <v>-9.3499554764023829E-3</v>
      </c>
      <c r="L49" s="153">
        <f t="shared" si="10"/>
        <v>-1.3979789517775898E-2</v>
      </c>
      <c r="M49" s="153">
        <f t="shared" si="11"/>
        <v>1.0656391882837513E-2</v>
      </c>
      <c r="N49" s="153">
        <f t="shared" si="12"/>
        <v>-8.66815099386542E-3</v>
      </c>
      <c r="O49" s="153">
        <f t="shared" si="13"/>
        <v>9.0017046921049282E-3</v>
      </c>
      <c r="P49" s="153">
        <f t="shared" si="14"/>
        <v>0.10127271213346689</v>
      </c>
      <c r="Q49" s="154">
        <f t="shared" si="15"/>
        <v>1.9537616664328628E-2</v>
      </c>
      <c r="R49" s="161">
        <f t="shared" si="16"/>
        <v>66.373552983081041</v>
      </c>
      <c r="S49" s="162">
        <f t="shared" si="17"/>
        <v>194.8474537933923</v>
      </c>
      <c r="T49" s="162">
        <f t="shared" si="18"/>
        <v>1195.486819560906</v>
      </c>
      <c r="U49" s="162">
        <f t="shared" si="19"/>
        <v>2838.7790030189562</v>
      </c>
      <c r="V49" s="162">
        <f t="shared" si="20"/>
        <v>8233.5031293907305</v>
      </c>
      <c r="W49" s="162">
        <f t="shared" si="21"/>
        <v>11163.993745224287</v>
      </c>
      <c r="X49" s="163">
        <f t="shared" si="22"/>
        <v>15203.352586230592</v>
      </c>
      <c r="Y49" s="170">
        <f t="shared" si="23"/>
        <v>1566.1175422973984</v>
      </c>
      <c r="Z49" s="14">
        <f t="shared" si="24"/>
        <v>5525.0924132154178</v>
      </c>
      <c r="AA49" s="14">
        <f t="shared" si="25"/>
        <v>-630.26247804530158</v>
      </c>
      <c r="AB49" s="14">
        <f t="shared" si="26"/>
        <v>992.88507924175065</v>
      </c>
      <c r="AC49" s="14">
        <f t="shared" si="27"/>
        <v>-3672.7174695365193</v>
      </c>
      <c r="AD49" s="14">
        <f t="shared" si="28"/>
        <v>-30799.12665672864</v>
      </c>
      <c r="AE49" s="171">
        <f t="shared" si="29"/>
        <v>-14567.254311529632</v>
      </c>
      <c r="AF49" s="186">
        <f t="shared" si="30"/>
        <v>-41585.265881085521</v>
      </c>
      <c r="AG49" s="15"/>
    </row>
    <row r="50" spans="1:33" x14ac:dyDescent="0.25">
      <c r="A50" s="7">
        <f t="shared" si="5"/>
        <v>44</v>
      </c>
      <c r="B50" s="40">
        <v>45314</v>
      </c>
      <c r="C50" s="138">
        <v>17.3</v>
      </c>
      <c r="D50" s="143">
        <v>67.38</v>
      </c>
      <c r="E50" s="144">
        <v>190.99</v>
      </c>
      <c r="F50" s="144">
        <v>74.02</v>
      </c>
      <c r="G50" s="144">
        <v>195.18</v>
      </c>
      <c r="H50" s="144">
        <v>385.2</v>
      </c>
      <c r="I50" s="144">
        <v>492.19</v>
      </c>
      <c r="J50" s="145">
        <v>598.73</v>
      </c>
      <c r="K50" s="152">
        <f t="shared" si="9"/>
        <v>2.2148058252427161E-2</v>
      </c>
      <c r="L50" s="153">
        <f t="shared" si="10"/>
        <v>2.4669326055006824E-3</v>
      </c>
      <c r="M50" s="153">
        <f t="shared" si="11"/>
        <v>8.6449955416003421E-2</v>
      </c>
      <c r="N50" s="153">
        <f t="shared" si="12"/>
        <v>1.4038741476888994E-2</v>
      </c>
      <c r="O50" s="153">
        <f t="shared" si="13"/>
        <v>1.6360432562912308E-2</v>
      </c>
      <c r="P50" s="153">
        <f t="shared" si="14"/>
        <v>2.0775846596628567E-2</v>
      </c>
      <c r="Q50" s="154">
        <f t="shared" si="15"/>
        <v>1.1034776301266147E-2</v>
      </c>
      <c r="R50" s="161">
        <f t="shared" si="16"/>
        <v>68.483919902912618</v>
      </c>
      <c r="S50" s="162">
        <f t="shared" si="17"/>
        <v>198.09749055217301</v>
      </c>
      <c r="T50" s="162">
        <f t="shared" si="18"/>
        <v>1285.1416289889121</v>
      </c>
      <c r="U50" s="162">
        <f t="shared" si="19"/>
        <v>2903.8024859569973</v>
      </c>
      <c r="V50" s="162">
        <f t="shared" si="20"/>
        <v>8293.5507077752645</v>
      </c>
      <c r="W50" s="162">
        <f t="shared" si="21"/>
        <v>10347.968347098822</v>
      </c>
      <c r="X50" s="163">
        <f t="shared" si="22"/>
        <v>15076.558166965302</v>
      </c>
      <c r="Y50" s="170">
        <f t="shared" si="23"/>
        <v>-3709.7997572815443</v>
      </c>
      <c r="Z50" s="14">
        <f t="shared" si="24"/>
        <v>-974.98110434599994</v>
      </c>
      <c r="AA50" s="14">
        <f t="shared" si="25"/>
        <v>-5113.0029494456039</v>
      </c>
      <c r="AB50" s="14">
        <f t="shared" si="26"/>
        <v>-1608.0542382798922</v>
      </c>
      <c r="AC50" s="14">
        <f t="shared" si="27"/>
        <v>-6675.0963887632224</v>
      </c>
      <c r="AD50" s="14">
        <f t="shared" si="28"/>
        <v>-6318.3647129647034</v>
      </c>
      <c r="AE50" s="171">
        <f t="shared" si="29"/>
        <v>-8227.5333482651149</v>
      </c>
      <c r="AF50" s="186">
        <f t="shared" si="30"/>
        <v>-32626.832499346081</v>
      </c>
      <c r="AG50" s="15"/>
    </row>
    <row r="51" spans="1:33" x14ac:dyDescent="0.25">
      <c r="A51" s="7">
        <f t="shared" si="5"/>
        <v>45</v>
      </c>
      <c r="B51" s="40">
        <v>45313</v>
      </c>
      <c r="C51" s="138">
        <v>17.173999999999999</v>
      </c>
      <c r="D51" s="143">
        <v>65.92</v>
      </c>
      <c r="E51" s="144">
        <v>190.52</v>
      </c>
      <c r="F51" s="144">
        <v>68.63</v>
      </c>
      <c r="G51" s="144">
        <v>193.89</v>
      </c>
      <c r="H51" s="144">
        <v>381.78</v>
      </c>
      <c r="I51" s="144">
        <v>485.71</v>
      </c>
      <c r="J51" s="145">
        <v>596.54</v>
      </c>
      <c r="K51" s="152">
        <f t="shared" si="9"/>
        <v>-3.6539023677287341E-2</v>
      </c>
      <c r="L51" s="153">
        <f t="shared" si="10"/>
        <v>5.6479282132488873E-3</v>
      </c>
      <c r="M51" s="153">
        <f t="shared" si="11"/>
        <v>-5.8227086870286104E-3</v>
      </c>
      <c r="N51" s="153">
        <f t="shared" si="12"/>
        <v>1.7852931109374914E-2</v>
      </c>
      <c r="O51" s="153">
        <f t="shared" si="13"/>
        <v>1.2415891611943231E-3</v>
      </c>
      <c r="P51" s="153">
        <f t="shared" si="14"/>
        <v>1.1368269295786382E-2</v>
      </c>
      <c r="Q51" s="154">
        <f t="shared" si="15"/>
        <v>8.3765791331773531E-3</v>
      </c>
      <c r="R51" s="161">
        <f t="shared" si="16"/>
        <v>64.551885413621747</v>
      </c>
      <c r="S51" s="162">
        <f t="shared" si="17"/>
        <v>198.72608709422013</v>
      </c>
      <c r="T51" s="162">
        <f t="shared" si="18"/>
        <v>1175.993995206635</v>
      </c>
      <c r="U51" s="162">
        <f t="shared" si="19"/>
        <v>2914.724803698618</v>
      </c>
      <c r="V51" s="162">
        <f t="shared" si="20"/>
        <v>8170.1802081200649</v>
      </c>
      <c r="W51" s="162">
        <f t="shared" si="21"/>
        <v>10252.600385115225</v>
      </c>
      <c r="X51" s="163">
        <f t="shared" si="22"/>
        <v>15036.919110858284</v>
      </c>
      <c r="Y51" s="170">
        <f t="shared" si="23"/>
        <v>6120.2864659456327</v>
      </c>
      <c r="Z51" s="14">
        <f t="shared" si="24"/>
        <v>-2232.17418844024</v>
      </c>
      <c r="AA51" s="14">
        <f t="shared" si="25"/>
        <v>344.37873966825236</v>
      </c>
      <c r="AB51" s="14">
        <f t="shared" si="26"/>
        <v>-2044.946947944718</v>
      </c>
      <c r="AC51" s="14">
        <f t="shared" si="27"/>
        <v>-506.57140600324055</v>
      </c>
      <c r="AD51" s="14">
        <f t="shared" si="28"/>
        <v>-3457.3258534568049</v>
      </c>
      <c r="AE51" s="171">
        <f t="shared" si="29"/>
        <v>-6245.5805429141947</v>
      </c>
      <c r="AF51" s="186">
        <f t="shared" si="30"/>
        <v>-8021.9337331453135</v>
      </c>
      <c r="AG51" s="15"/>
    </row>
    <row r="52" spans="1:33" x14ac:dyDescent="0.25">
      <c r="A52" s="7">
        <f t="shared" si="5"/>
        <v>46</v>
      </c>
      <c r="B52" s="40">
        <v>45310</v>
      </c>
      <c r="C52" s="138">
        <v>17.077999999999999</v>
      </c>
      <c r="D52" s="143">
        <v>68.42</v>
      </c>
      <c r="E52" s="144">
        <v>189.45</v>
      </c>
      <c r="F52" s="144">
        <v>69.42</v>
      </c>
      <c r="G52" s="144">
        <v>191.56</v>
      </c>
      <c r="H52" s="144">
        <v>383.45</v>
      </c>
      <c r="I52" s="144">
        <v>482.95</v>
      </c>
      <c r="J52" s="145">
        <v>594.91</v>
      </c>
      <c r="K52" s="152">
        <f t="shared" si="9"/>
        <v>2.9316915860451154E-3</v>
      </c>
      <c r="L52" s="153">
        <f t="shared" si="10"/>
        <v>2.805513349251143E-2</v>
      </c>
      <c r="M52" s="153">
        <f t="shared" si="11"/>
        <v>1.6086472806950747E-2</v>
      </c>
      <c r="N52" s="153">
        <f t="shared" si="12"/>
        <v>1.1505511395257129E-2</v>
      </c>
      <c r="O52" s="153">
        <f t="shared" si="13"/>
        <v>1.5418234304400036E-2</v>
      </c>
      <c r="P52" s="153">
        <f t="shared" si="14"/>
        <v>-8.8095248790909242E-3</v>
      </c>
      <c r="Q52" s="154">
        <f t="shared" si="15"/>
        <v>3.7614693270184185E-2</v>
      </c>
      <c r="R52" s="161">
        <f t="shared" si="16"/>
        <v>67.196423336265028</v>
      </c>
      <c r="S52" s="162">
        <f t="shared" si="17"/>
        <v>203.15397492945519</v>
      </c>
      <c r="T52" s="162">
        <f t="shared" si="18"/>
        <v>1201.9099622096483</v>
      </c>
      <c r="U52" s="162">
        <f t="shared" si="19"/>
        <v>2896.5483254326864</v>
      </c>
      <c r="V52" s="162">
        <f t="shared" si="20"/>
        <v>8285.8623240253746</v>
      </c>
      <c r="W52" s="162">
        <f t="shared" si="21"/>
        <v>10048.050898435988</v>
      </c>
      <c r="X52" s="163">
        <f t="shared" si="22"/>
        <v>15472.918088155186</v>
      </c>
      <c r="Y52" s="170">
        <f t="shared" si="23"/>
        <v>-491.05834066256904</v>
      </c>
      <c r="Z52" s="14">
        <f t="shared" si="24"/>
        <v>-11087.94985891035</v>
      </c>
      <c r="AA52" s="14">
        <f t="shared" si="25"/>
        <v>-951.41961048241228</v>
      </c>
      <c r="AB52" s="14">
        <f t="shared" si="26"/>
        <v>-1317.8878173074554</v>
      </c>
      <c r="AC52" s="14">
        <f t="shared" si="27"/>
        <v>-6290.677201268727</v>
      </c>
      <c r="AD52" s="14">
        <f t="shared" si="28"/>
        <v>2679.1587469203296</v>
      </c>
      <c r="AE52" s="171">
        <f t="shared" si="29"/>
        <v>-28045.529407759295</v>
      </c>
      <c r="AF52" s="186">
        <f t="shared" si="30"/>
        <v>-45505.363489470474</v>
      </c>
      <c r="AG52" s="15"/>
    </row>
    <row r="53" spans="1:33" x14ac:dyDescent="0.25">
      <c r="A53" s="7">
        <f t="shared" si="5"/>
        <v>47</v>
      </c>
      <c r="B53" s="40">
        <v>45309</v>
      </c>
      <c r="C53" s="138">
        <v>17.146000000000001</v>
      </c>
      <c r="D53" s="143">
        <v>68.22</v>
      </c>
      <c r="E53" s="144">
        <v>184.28</v>
      </c>
      <c r="F53" s="144">
        <v>68.05</v>
      </c>
      <c r="G53" s="144">
        <v>188.63</v>
      </c>
      <c r="H53" s="144">
        <v>376.13</v>
      </c>
      <c r="I53" s="144">
        <v>485.31</v>
      </c>
      <c r="J53" s="145">
        <v>571.07000000000005</v>
      </c>
      <c r="K53" s="152">
        <f t="shared" si="9"/>
        <v>-1.0874293170943905E-2</v>
      </c>
      <c r="L53" s="153">
        <f t="shared" si="10"/>
        <v>-1.6276924746350119E-4</v>
      </c>
      <c r="M53" s="153">
        <f t="shared" si="11"/>
        <v>-1.5522606216180734E-2</v>
      </c>
      <c r="N53" s="153">
        <f t="shared" si="12"/>
        <v>2.9688017311379156E-2</v>
      </c>
      <c r="O53" s="153">
        <f t="shared" si="13"/>
        <v>1.8215296016764304E-2</v>
      </c>
      <c r="P53" s="153">
        <f t="shared" si="14"/>
        <v>7.5472568814594077E-3</v>
      </c>
      <c r="Q53" s="154">
        <f t="shared" si="15"/>
        <v>1.5959467198703337E-2</v>
      </c>
      <c r="R53" s="161">
        <f t="shared" si="16"/>
        <v>66.271422357546754</v>
      </c>
      <c r="S53" s="162">
        <f t="shared" si="17"/>
        <v>197.57783516900875</v>
      </c>
      <c r="T53" s="162">
        <f t="shared" si="18"/>
        <v>1164.5201651885125</v>
      </c>
      <c r="U53" s="162">
        <f t="shared" si="19"/>
        <v>2948.615769920325</v>
      </c>
      <c r="V53" s="162">
        <f t="shared" si="20"/>
        <v>8308.6864840389371</v>
      </c>
      <c r="W53" s="162">
        <f t="shared" si="21"/>
        <v>10213.865421264782</v>
      </c>
      <c r="X53" s="163">
        <f t="shared" si="22"/>
        <v>15149.995194563067</v>
      </c>
      <c r="Y53" s="170">
        <f t="shared" si="23"/>
        <v>1821.4441061331145</v>
      </c>
      <c r="Z53" s="14">
        <f t="shared" si="24"/>
        <v>64.329661982526432</v>
      </c>
      <c r="AA53" s="14">
        <f t="shared" si="25"/>
        <v>918.07024057437729</v>
      </c>
      <c r="AB53" s="14">
        <f t="shared" si="26"/>
        <v>-3400.5855968129981</v>
      </c>
      <c r="AC53" s="14">
        <f t="shared" si="27"/>
        <v>-7431.8852019468522</v>
      </c>
      <c r="AD53" s="14">
        <f t="shared" si="28"/>
        <v>-2295.2769379434903</v>
      </c>
      <c r="AE53" s="171">
        <f t="shared" si="29"/>
        <v>-11899.384728153382</v>
      </c>
      <c r="AF53" s="186">
        <f t="shared" si="30"/>
        <v>-22223.288456166705</v>
      </c>
      <c r="AG53" s="15"/>
    </row>
    <row r="54" spans="1:33" x14ac:dyDescent="0.25">
      <c r="A54" s="7">
        <f t="shared" si="5"/>
        <v>48</v>
      </c>
      <c r="B54" s="40">
        <v>45308</v>
      </c>
      <c r="C54" s="138">
        <v>17.193999999999999</v>
      </c>
      <c r="D54" s="143">
        <v>68.97</v>
      </c>
      <c r="E54" s="144">
        <v>184.31</v>
      </c>
      <c r="F54" s="144">
        <v>68.930000000000007</v>
      </c>
      <c r="G54" s="144">
        <v>182.68</v>
      </c>
      <c r="H54" s="144">
        <v>368.37</v>
      </c>
      <c r="I54" s="144">
        <v>480.33</v>
      </c>
      <c r="J54" s="145">
        <v>560.53</v>
      </c>
      <c r="K54" s="152">
        <f t="shared" si="9"/>
        <v>-1.6400456360524895E-2</v>
      </c>
      <c r="L54" s="153">
        <f t="shared" si="10"/>
        <v>-1.1954540581108564E-2</v>
      </c>
      <c r="M54" s="153">
        <f t="shared" si="11"/>
        <v>-8.0918044570782444E-3</v>
      </c>
      <c r="N54" s="153">
        <f t="shared" si="12"/>
        <v>-5.6361028321847417E-3</v>
      </c>
      <c r="O54" s="153">
        <f t="shared" si="13"/>
        <v>2.0102461128383986E-3</v>
      </c>
      <c r="P54" s="153">
        <f t="shared" si="14"/>
        <v>-2.3551311767936456E-3</v>
      </c>
      <c r="Q54" s="154">
        <f t="shared" si="15"/>
        <v>-6.29754410295158E-3</v>
      </c>
      <c r="R54" s="161">
        <f t="shared" si="16"/>
        <v>65.901169423844834</v>
      </c>
      <c r="S54" s="162">
        <f t="shared" si="17"/>
        <v>195.24766323576716</v>
      </c>
      <c r="T54" s="162">
        <f t="shared" si="18"/>
        <v>1173.3099236396783</v>
      </c>
      <c r="U54" s="162">
        <f t="shared" si="19"/>
        <v>2847.4615795609598</v>
      </c>
      <c r="V54" s="162">
        <f t="shared" si="20"/>
        <v>8176.4524863405668</v>
      </c>
      <c r="W54" s="162">
        <f t="shared" si="21"/>
        <v>10113.481386386668</v>
      </c>
      <c r="X54" s="163">
        <f t="shared" si="22"/>
        <v>14818.098475105206</v>
      </c>
      <c r="Y54" s="170">
        <f t="shared" si="23"/>
        <v>2747.0764403879143</v>
      </c>
      <c r="Z54" s="14">
        <f t="shared" si="24"/>
        <v>4724.6735284657007</v>
      </c>
      <c r="AA54" s="14">
        <f t="shared" si="25"/>
        <v>478.58231801608326</v>
      </c>
      <c r="AB54" s="14">
        <f t="shared" si="26"/>
        <v>645.58201756160997</v>
      </c>
      <c r="AC54" s="14">
        <f t="shared" si="27"/>
        <v>-820.1853170283357</v>
      </c>
      <c r="AD54" s="14">
        <f t="shared" si="28"/>
        <v>716.24410839993288</v>
      </c>
      <c r="AE54" s="171">
        <f t="shared" si="29"/>
        <v>4695.4512447397065</v>
      </c>
      <c r="AF54" s="186">
        <f t="shared" si="30"/>
        <v>13187.424340542613</v>
      </c>
      <c r="AG54" s="15"/>
    </row>
    <row r="55" spans="1:33" x14ac:dyDescent="0.25">
      <c r="A55" s="7">
        <f t="shared" si="5"/>
        <v>49</v>
      </c>
      <c r="B55" s="40">
        <v>45307</v>
      </c>
      <c r="C55" s="138">
        <v>17.202000000000002</v>
      </c>
      <c r="D55" s="143">
        <v>70.12</v>
      </c>
      <c r="E55" s="144">
        <v>186.54</v>
      </c>
      <c r="F55" s="144">
        <v>69.459999999999994</v>
      </c>
      <c r="G55" s="144">
        <v>183.63</v>
      </c>
      <c r="H55" s="144">
        <v>367.46</v>
      </c>
      <c r="I55" s="144">
        <v>481.24</v>
      </c>
      <c r="J55" s="145">
        <v>563.82000000000005</v>
      </c>
      <c r="K55" s="152">
        <f t="shared" si="9"/>
        <v>-6.0949681077249185E-3</v>
      </c>
      <c r="L55" s="153">
        <f t="shared" si="10"/>
        <v>-2.4066129538558134E-2</v>
      </c>
      <c r="M55" s="153">
        <f t="shared" si="11"/>
        <v>-1.4510166773272326E-2</v>
      </c>
      <c r="N55" s="153">
        <f t="shared" si="12"/>
        <v>6.7026607007858452E-3</v>
      </c>
      <c r="O55" s="153">
        <f t="shared" si="13"/>
        <v>1.2328433434904973E-4</v>
      </c>
      <c r="P55" s="153">
        <f t="shared" si="14"/>
        <v>-3.3582014226236634E-3</v>
      </c>
      <c r="Q55" s="154">
        <f t="shared" si="15"/>
        <v>5.0406632689536268E-2</v>
      </c>
      <c r="R55" s="161">
        <f t="shared" si="16"/>
        <v>66.591637136782424</v>
      </c>
      <c r="S55" s="162">
        <f t="shared" si="17"/>
        <v>192.85429214188554</v>
      </c>
      <c r="T55" s="162">
        <f t="shared" si="18"/>
        <v>1165.7177611462698</v>
      </c>
      <c r="U55" s="162">
        <f t="shared" si="19"/>
        <v>2882.7948767567768</v>
      </c>
      <c r="V55" s="162">
        <f t="shared" si="20"/>
        <v>8161.0547861820978</v>
      </c>
      <c r="W55" s="162">
        <f t="shared" si="21"/>
        <v>10103.312906021098</v>
      </c>
      <c r="X55" s="163">
        <f t="shared" si="22"/>
        <v>15663.67158471611</v>
      </c>
      <c r="Y55" s="170">
        <f t="shared" si="23"/>
        <v>1020.9071580439399</v>
      </c>
      <c r="Z55" s="14">
        <f t="shared" si="24"/>
        <v>9511.4157162289521</v>
      </c>
      <c r="AA55" s="14">
        <f t="shared" si="25"/>
        <v>858.19044268650941</v>
      </c>
      <c r="AB55" s="14">
        <f t="shared" si="26"/>
        <v>-767.74987027107272</v>
      </c>
      <c r="AC55" s="14">
        <f t="shared" si="27"/>
        <v>-50.300309104886765</v>
      </c>
      <c r="AD55" s="14">
        <f t="shared" si="28"/>
        <v>1021.2985193670283</v>
      </c>
      <c r="AE55" s="171">
        <f t="shared" si="29"/>
        <v>-37583.204235805533</v>
      </c>
      <c r="AF55" s="186">
        <f t="shared" si="30"/>
        <v>-25989.442578855065</v>
      </c>
      <c r="AG55" s="15"/>
    </row>
    <row r="56" spans="1:33" x14ac:dyDescent="0.25">
      <c r="A56" s="7">
        <f t="shared" si="5"/>
        <v>50</v>
      </c>
      <c r="B56" s="40">
        <v>45306</v>
      </c>
      <c r="C56" s="138">
        <v>16.876999999999999</v>
      </c>
      <c r="D56" s="143">
        <v>70.55</v>
      </c>
      <c r="E56" s="144">
        <v>191.14</v>
      </c>
      <c r="F56" s="144">
        <v>71.84</v>
      </c>
      <c r="G56" s="144">
        <v>185.92</v>
      </c>
      <c r="H56" s="144">
        <v>374.49</v>
      </c>
      <c r="I56" s="144">
        <v>492.16</v>
      </c>
      <c r="J56" s="145">
        <v>547.1</v>
      </c>
      <c r="K56" s="152">
        <f t="shared" si="9"/>
        <v>-5.3573946144087614E-3</v>
      </c>
      <c r="L56" s="153">
        <f t="shared" si="10"/>
        <v>-3.13807531380772E-4</v>
      </c>
      <c r="M56" s="153">
        <f t="shared" si="11"/>
        <v>9.4893541308338492E-4</v>
      </c>
      <c r="N56" s="153">
        <f t="shared" si="12"/>
        <v>9.4893541308338492E-4</v>
      </c>
      <c r="O56" s="153">
        <f t="shared" si="13"/>
        <v>9.4893541308316287E-4</v>
      </c>
      <c r="P56" s="153">
        <f t="shared" si="14"/>
        <v>9.4893541308338492E-4</v>
      </c>
      <c r="Q56" s="154">
        <f t="shared" si="15"/>
        <v>9.4893541308316287E-4</v>
      </c>
      <c r="R56" s="161">
        <f t="shared" si="16"/>
        <v>66.641054560834618</v>
      </c>
      <c r="S56" s="162">
        <f t="shared" si="17"/>
        <v>197.54798849372386</v>
      </c>
      <c r="T56" s="162">
        <f t="shared" si="18"/>
        <v>1184.0040482112568</v>
      </c>
      <c r="U56" s="162">
        <f t="shared" si="19"/>
        <v>2866.3185025212024</v>
      </c>
      <c r="V56" s="162">
        <f t="shared" si="20"/>
        <v>8167.7921392598282</v>
      </c>
      <c r="W56" s="162">
        <f t="shared" si="21"/>
        <v>10146.97588628373</v>
      </c>
      <c r="X56" s="163">
        <f t="shared" si="22"/>
        <v>14926.158031996911</v>
      </c>
      <c r="Y56" s="170">
        <f t="shared" si="23"/>
        <v>897.36359791345421</v>
      </c>
      <c r="Z56" s="14">
        <f t="shared" si="24"/>
        <v>124.02301255229986</v>
      </c>
      <c r="AA56" s="14">
        <f t="shared" si="25"/>
        <v>-56.123910562837409</v>
      </c>
      <c r="AB56" s="14">
        <f t="shared" si="26"/>
        <v>-108.69490084809513</v>
      </c>
      <c r="AC56" s="14">
        <f t="shared" si="27"/>
        <v>-387.16796299140697</v>
      </c>
      <c r="AD56" s="14">
        <f t="shared" si="28"/>
        <v>-288.59088851193519</v>
      </c>
      <c r="AE56" s="171">
        <f t="shared" si="29"/>
        <v>-707.52659984555066</v>
      </c>
      <c r="AF56" s="186">
        <f t="shared" si="30"/>
        <v>-526.71765229407129</v>
      </c>
      <c r="AG56" s="15"/>
    </row>
    <row r="57" spans="1:33" x14ac:dyDescent="0.25">
      <c r="A57" s="7">
        <f t="shared" si="5"/>
        <v>51</v>
      </c>
      <c r="B57" s="40">
        <v>45303</v>
      </c>
      <c r="C57" s="138">
        <v>16.861000000000001</v>
      </c>
      <c r="D57" s="143">
        <v>70.930000000000007</v>
      </c>
      <c r="E57" s="144">
        <v>191.2</v>
      </c>
      <c r="F57" s="144">
        <v>71.84</v>
      </c>
      <c r="G57" s="144">
        <v>185.92</v>
      </c>
      <c r="H57" s="144">
        <v>374.49</v>
      </c>
      <c r="I57" s="144">
        <v>492.16</v>
      </c>
      <c r="J57" s="145">
        <v>547.1</v>
      </c>
      <c r="K57" s="152">
        <f t="shared" si="9"/>
        <v>1.3430490070010181E-2</v>
      </c>
      <c r="L57" s="153">
        <f t="shared" si="10"/>
        <v>-1.2141565486954442E-2</v>
      </c>
      <c r="M57" s="153">
        <f t="shared" si="11"/>
        <v>-1.0336699549930883E-2</v>
      </c>
      <c r="N57" s="153">
        <f t="shared" si="12"/>
        <v>-1.1247330544184031E-3</v>
      </c>
      <c r="O57" s="153">
        <f t="shared" si="13"/>
        <v>1.0103180395026001E-2</v>
      </c>
      <c r="P57" s="153">
        <f t="shared" si="14"/>
        <v>-3.0394915340391515E-3</v>
      </c>
      <c r="Q57" s="154">
        <f t="shared" si="15"/>
        <v>-4.934749203168054E-3</v>
      </c>
      <c r="R57" s="161">
        <f t="shared" si="16"/>
        <v>67.899842834690688</v>
      </c>
      <c r="S57" s="162">
        <f t="shared" si="17"/>
        <v>195.21070524412295</v>
      </c>
      <c r="T57" s="162">
        <f t="shared" si="18"/>
        <v>1170.6544786077595</v>
      </c>
      <c r="U57" s="162">
        <f t="shared" si="19"/>
        <v>2860.3803431544193</v>
      </c>
      <c r="V57" s="162">
        <f t="shared" si="20"/>
        <v>8242.4912248565524</v>
      </c>
      <c r="W57" s="162">
        <f t="shared" si="21"/>
        <v>10106.543781682954</v>
      </c>
      <c r="X57" s="163">
        <f t="shared" si="22"/>
        <v>14838.420482871739</v>
      </c>
      <c r="Y57" s="170">
        <f t="shared" si="23"/>
        <v>-2249.6070867267194</v>
      </c>
      <c r="Z57" s="14">
        <f t="shared" si="24"/>
        <v>4798.5895117541304</v>
      </c>
      <c r="AA57" s="14">
        <f t="shared" si="25"/>
        <v>611.35456961202408</v>
      </c>
      <c r="AB57" s="14">
        <f t="shared" si="26"/>
        <v>128.83147382322932</v>
      </c>
      <c r="AC57" s="14">
        <f t="shared" si="27"/>
        <v>-4122.1222428276178</v>
      </c>
      <c r="AD57" s="14">
        <f t="shared" si="28"/>
        <v>924.37224951132521</v>
      </c>
      <c r="AE57" s="171">
        <f t="shared" si="29"/>
        <v>3679.3508564130207</v>
      </c>
      <c r="AF57" s="186">
        <f t="shared" si="30"/>
        <v>3770.7693315593924</v>
      </c>
      <c r="AG57" s="15"/>
    </row>
    <row r="58" spans="1:33" x14ac:dyDescent="0.25">
      <c r="A58" s="7">
        <f t="shared" si="5"/>
        <v>52</v>
      </c>
      <c r="B58" s="40">
        <v>45302</v>
      </c>
      <c r="C58" s="138">
        <v>16.91</v>
      </c>
      <c r="D58" s="143">
        <v>69.989999999999995</v>
      </c>
      <c r="E58" s="144">
        <v>193.55</v>
      </c>
      <c r="F58" s="144">
        <v>72.38</v>
      </c>
      <c r="G58" s="144">
        <v>185.59</v>
      </c>
      <c r="H58" s="144">
        <v>369.67</v>
      </c>
      <c r="I58" s="144">
        <v>492.23</v>
      </c>
      <c r="J58" s="145">
        <v>548.22</v>
      </c>
      <c r="K58" s="152">
        <f t="shared" si="9"/>
        <v>5.7479522919958725E-3</v>
      </c>
      <c r="L58" s="153">
        <f t="shared" si="10"/>
        <v>8.0204156033540919E-3</v>
      </c>
      <c r="M58" s="153">
        <f t="shared" si="11"/>
        <v>1.1191594180268494E-2</v>
      </c>
      <c r="N58" s="153">
        <f t="shared" si="12"/>
        <v>-5.5747918871846824E-3</v>
      </c>
      <c r="O58" s="153">
        <f t="shared" si="13"/>
        <v>-4.5142051478418432E-3</v>
      </c>
      <c r="P58" s="153">
        <f t="shared" si="14"/>
        <v>2.6630977108347942E-2</v>
      </c>
      <c r="Q58" s="154">
        <f t="shared" si="15"/>
        <v>6.3040763325219462E-3</v>
      </c>
      <c r="R58" s="161">
        <f t="shared" si="16"/>
        <v>67.385112803563729</v>
      </c>
      <c r="S58" s="162">
        <f t="shared" si="17"/>
        <v>199.19491432737883</v>
      </c>
      <c r="T58" s="162">
        <f t="shared" si="18"/>
        <v>1196.1199004947589</v>
      </c>
      <c r="U58" s="162">
        <f t="shared" si="19"/>
        <v>2847.6371496523429</v>
      </c>
      <c r="V58" s="162">
        <f t="shared" si="20"/>
        <v>8123.2126457906834</v>
      </c>
      <c r="W58" s="162">
        <f t="shared" si="21"/>
        <v>10407.323890635058</v>
      </c>
      <c r="X58" s="163">
        <f t="shared" si="22"/>
        <v>15006.013933551139</v>
      </c>
      <c r="Y58" s="170">
        <f t="shared" si="23"/>
        <v>-962.78200890932203</v>
      </c>
      <c r="Z58" s="14">
        <f t="shared" si="24"/>
        <v>-3169.8286547576231</v>
      </c>
      <c r="AA58" s="14">
        <f t="shared" si="25"/>
        <v>-661.9165247379442</v>
      </c>
      <c r="AB58" s="14">
        <f t="shared" si="26"/>
        <v>638.55921390628282</v>
      </c>
      <c r="AC58" s="14">
        <f t="shared" si="27"/>
        <v>1841.8067104658348</v>
      </c>
      <c r="AD58" s="14">
        <f t="shared" si="28"/>
        <v>-8099.0310190517812</v>
      </c>
      <c r="AE58" s="171">
        <f t="shared" si="29"/>
        <v>-4700.3216775569854</v>
      </c>
      <c r="AF58" s="186">
        <f t="shared" si="30"/>
        <v>-15113.513960641538</v>
      </c>
      <c r="AG58" s="15"/>
    </row>
    <row r="59" spans="1:33" x14ac:dyDescent="0.25">
      <c r="A59" s="7">
        <f t="shared" si="5"/>
        <v>53</v>
      </c>
      <c r="B59" s="40">
        <v>45301</v>
      </c>
      <c r="C59" s="138">
        <v>16.95</v>
      </c>
      <c r="D59" s="143">
        <v>69.59</v>
      </c>
      <c r="E59" s="144">
        <v>192.01</v>
      </c>
      <c r="F59" s="144">
        <v>71.41</v>
      </c>
      <c r="G59" s="144">
        <v>186.19</v>
      </c>
      <c r="H59" s="144">
        <v>370.47</v>
      </c>
      <c r="I59" s="144">
        <v>478.33</v>
      </c>
      <c r="J59" s="145">
        <v>543.5</v>
      </c>
      <c r="K59" s="152">
        <f t="shared" si="9"/>
        <v>2.8372986552386514E-2</v>
      </c>
      <c r="L59" s="153">
        <f t="shared" si="10"/>
        <v>-1.2548212908202627E-2</v>
      </c>
      <c r="M59" s="153">
        <f t="shared" si="11"/>
        <v>-9.1129230409681128E-3</v>
      </c>
      <c r="N59" s="153">
        <f t="shared" si="12"/>
        <v>5.0191589947050641E-3</v>
      </c>
      <c r="O59" s="153">
        <f t="shared" si="13"/>
        <v>3.5810460556448209E-2</v>
      </c>
      <c r="P59" s="153">
        <f t="shared" si="14"/>
        <v>-8.4428619691149231E-3</v>
      </c>
      <c r="Q59" s="154">
        <f t="shared" si="15"/>
        <v>2.2106727299762596E-2</v>
      </c>
      <c r="R59" s="161">
        <f t="shared" si="16"/>
        <v>68.900990099009903</v>
      </c>
      <c r="S59" s="162">
        <f t="shared" si="17"/>
        <v>195.1303476472101</v>
      </c>
      <c r="T59" s="162">
        <f t="shared" si="18"/>
        <v>1172.1020612860104</v>
      </c>
      <c r="U59" s="162">
        <f t="shared" si="19"/>
        <v>2877.9739993688872</v>
      </c>
      <c r="V59" s="162">
        <f t="shared" si="20"/>
        <v>8452.2638849748837</v>
      </c>
      <c r="W59" s="162">
        <f t="shared" si="21"/>
        <v>10051.767890956076</v>
      </c>
      <c r="X59" s="163">
        <f t="shared" si="22"/>
        <v>15241.663183294515</v>
      </c>
      <c r="Y59" s="170">
        <f t="shared" si="23"/>
        <v>-4752.4752475247569</v>
      </c>
      <c r="Z59" s="14">
        <f t="shared" si="24"/>
        <v>4959.3047055798252</v>
      </c>
      <c r="AA59" s="14">
        <f t="shared" si="25"/>
        <v>538.97543569947857</v>
      </c>
      <c r="AB59" s="14">
        <f t="shared" si="26"/>
        <v>-574.91477475548891</v>
      </c>
      <c r="AC59" s="14">
        <f t="shared" si="27"/>
        <v>-14610.755248744181</v>
      </c>
      <c r="AD59" s="14">
        <f t="shared" si="28"/>
        <v>2567.648971317667</v>
      </c>
      <c r="AE59" s="171">
        <f t="shared" si="29"/>
        <v>-16482.784164725763</v>
      </c>
      <c r="AF59" s="186">
        <f t="shared" si="30"/>
        <v>-28355.000323153217</v>
      </c>
      <c r="AG59" s="15"/>
    </row>
    <row r="60" spans="1:33" x14ac:dyDescent="0.25">
      <c r="A60" s="7">
        <f t="shared" si="5"/>
        <v>54</v>
      </c>
      <c r="B60" s="40">
        <v>45300</v>
      </c>
      <c r="C60" s="138">
        <v>16.960999999999999</v>
      </c>
      <c r="D60" s="143">
        <v>67.67</v>
      </c>
      <c r="E60" s="144">
        <v>194.45</v>
      </c>
      <c r="F60" s="144">
        <v>72.02</v>
      </c>
      <c r="G60" s="144">
        <v>185.14</v>
      </c>
      <c r="H60" s="144">
        <v>357.43</v>
      </c>
      <c r="I60" s="144">
        <v>482.09</v>
      </c>
      <c r="J60" s="145">
        <v>531.4</v>
      </c>
      <c r="K60" s="152">
        <f t="shared" si="9"/>
        <v>-3.5215283718277757E-2</v>
      </c>
      <c r="L60" s="153">
        <f t="shared" si="10"/>
        <v>-1.8276366940980449E-2</v>
      </c>
      <c r="M60" s="153">
        <f t="shared" si="11"/>
        <v>-3.33849816259979E-3</v>
      </c>
      <c r="N60" s="153">
        <f t="shared" si="12"/>
        <v>6.2799639085582282E-3</v>
      </c>
      <c r="O60" s="153">
        <f t="shared" si="13"/>
        <v>5.1039666815813067E-3</v>
      </c>
      <c r="P60" s="153">
        <f t="shared" si="14"/>
        <v>2.4493801085230249E-3</v>
      </c>
      <c r="Q60" s="154">
        <f t="shared" si="15"/>
        <v>2.5683219567223636E-2</v>
      </c>
      <c r="R60" s="161">
        <f t="shared" si="16"/>
        <v>64.640575990875391</v>
      </c>
      <c r="S60" s="162">
        <f t="shared" si="17"/>
        <v>193.99840712879288</v>
      </c>
      <c r="T60" s="162">
        <f t="shared" si="18"/>
        <v>1178.9325220519818</v>
      </c>
      <c r="U60" s="162">
        <f t="shared" si="19"/>
        <v>2881.5844417449066</v>
      </c>
      <c r="V60" s="162">
        <f t="shared" si="20"/>
        <v>8201.6973970931977</v>
      </c>
      <c r="W60" s="162">
        <f t="shared" si="21"/>
        <v>10162.186428604797</v>
      </c>
      <c r="X60" s="163">
        <f t="shared" si="22"/>
        <v>15294.995862810585</v>
      </c>
      <c r="Y60" s="170">
        <f t="shared" si="23"/>
        <v>5898.5600228115236</v>
      </c>
      <c r="Z60" s="14">
        <f t="shared" si="24"/>
        <v>7223.1857424142727</v>
      </c>
      <c r="AA60" s="14">
        <f t="shared" si="25"/>
        <v>197.45239740091165</v>
      </c>
      <c r="AB60" s="14">
        <f t="shared" si="26"/>
        <v>-719.33246979626347</v>
      </c>
      <c r="AC60" s="14">
        <f t="shared" si="27"/>
        <v>-2082.4308546598786</v>
      </c>
      <c r="AD60" s="14">
        <f t="shared" si="28"/>
        <v>-744.90715814394207</v>
      </c>
      <c r="AE60" s="171">
        <f t="shared" si="29"/>
        <v>-19149.418140529269</v>
      </c>
      <c r="AF60" s="186">
        <f t="shared" si="30"/>
        <v>-9376.8904605026455</v>
      </c>
      <c r="AG60" s="15"/>
    </row>
    <row r="61" spans="1:33" x14ac:dyDescent="0.25">
      <c r="A61" s="7">
        <f t="shared" si="5"/>
        <v>55</v>
      </c>
      <c r="B61" s="40">
        <v>45299</v>
      </c>
      <c r="C61" s="138">
        <v>16.817</v>
      </c>
      <c r="D61" s="143">
        <v>70.14</v>
      </c>
      <c r="E61" s="144">
        <v>198.07</v>
      </c>
      <c r="F61" s="144">
        <v>72.88</v>
      </c>
      <c r="G61" s="144">
        <v>185.56</v>
      </c>
      <c r="H61" s="144">
        <v>358.66</v>
      </c>
      <c r="I61" s="144">
        <v>485.03</v>
      </c>
      <c r="J61" s="145">
        <v>522.53</v>
      </c>
      <c r="K61" s="152">
        <f t="shared" si="9"/>
        <v>7.4691180695201087E-3</v>
      </c>
      <c r="L61" s="153">
        <f t="shared" si="10"/>
        <v>-9.5014252137820554E-3</v>
      </c>
      <c r="M61" s="153">
        <f t="shared" si="11"/>
        <v>-4.6806581451842577E-3</v>
      </c>
      <c r="N61" s="153">
        <f t="shared" si="12"/>
        <v>2.1199366494050853E-2</v>
      </c>
      <c r="O61" s="153">
        <f t="shared" si="13"/>
        <v>1.6104565697707685E-2</v>
      </c>
      <c r="P61" s="153">
        <f t="shared" si="14"/>
        <v>2.0168048462124277E-2</v>
      </c>
      <c r="Q61" s="154">
        <f t="shared" si="15"/>
        <v>6.118890779477848E-2</v>
      </c>
      <c r="R61" s="161">
        <f t="shared" si="16"/>
        <v>67.50043091065784</v>
      </c>
      <c r="S61" s="162">
        <f t="shared" si="17"/>
        <v>195.73242336350455</v>
      </c>
      <c r="T61" s="162">
        <f t="shared" si="18"/>
        <v>1177.3449057445912</v>
      </c>
      <c r="U61" s="162">
        <f t="shared" si="19"/>
        <v>2924.3076598476482</v>
      </c>
      <c r="V61" s="162">
        <f t="shared" si="20"/>
        <v>8291.4628216740093</v>
      </c>
      <c r="W61" s="162">
        <f t="shared" si="21"/>
        <v>10341.806880917735</v>
      </c>
      <c r="X61" s="163">
        <f t="shared" si="22"/>
        <v>15824.456951952545</v>
      </c>
      <c r="Y61" s="170">
        <f t="shared" si="23"/>
        <v>-1251.0772766446009</v>
      </c>
      <c r="Z61" s="14">
        <f t="shared" si="24"/>
        <v>3755.1532729909241</v>
      </c>
      <c r="AA61" s="14">
        <f t="shared" si="25"/>
        <v>276.83321277044115</v>
      </c>
      <c r="AB61" s="14">
        <f t="shared" si="26"/>
        <v>-2428.2611939059279</v>
      </c>
      <c r="AC61" s="14">
        <f t="shared" si="27"/>
        <v>-6570.702083700462</v>
      </c>
      <c r="AD61" s="14">
        <f t="shared" si="28"/>
        <v>-6133.5207275320863</v>
      </c>
      <c r="AE61" s="171">
        <f t="shared" si="29"/>
        <v>-45622.47259762726</v>
      </c>
      <c r="AF61" s="186">
        <f t="shared" si="30"/>
        <v>-57974.047393648973</v>
      </c>
      <c r="AG61" s="15"/>
    </row>
    <row r="62" spans="1:33" x14ac:dyDescent="0.25">
      <c r="A62" s="7">
        <f t="shared" si="5"/>
        <v>56</v>
      </c>
      <c r="B62" s="40">
        <v>45296</v>
      </c>
      <c r="C62" s="138">
        <v>16.866</v>
      </c>
      <c r="D62" s="143">
        <v>69.62</v>
      </c>
      <c r="E62" s="144">
        <v>199.97</v>
      </c>
      <c r="F62" s="144">
        <v>73.010000000000005</v>
      </c>
      <c r="G62" s="144">
        <v>181.18</v>
      </c>
      <c r="H62" s="144">
        <v>351.95</v>
      </c>
      <c r="I62" s="144">
        <v>474.06</v>
      </c>
      <c r="J62" s="145">
        <v>490.97</v>
      </c>
      <c r="K62" s="152">
        <f t="shared" si="9"/>
        <v>-5.1443269505573319E-3</v>
      </c>
      <c r="L62" s="153">
        <f t="shared" si="10"/>
        <v>3.2422943879394817E-2</v>
      </c>
      <c r="M62" s="153">
        <f t="shared" si="11"/>
        <v>-3.0264685010429115E-2</v>
      </c>
      <c r="N62" s="153">
        <f t="shared" si="12"/>
        <v>-1.2328481313550022E-2</v>
      </c>
      <c r="O62" s="153">
        <f t="shared" si="13"/>
        <v>5.4493118973661936E-3</v>
      </c>
      <c r="P62" s="153">
        <f t="shared" si="14"/>
        <v>-9.6233862210277632E-3</v>
      </c>
      <c r="Q62" s="154">
        <f t="shared" si="15"/>
        <v>1.435660957886431E-2</v>
      </c>
      <c r="R62" s="161">
        <f t="shared" si="16"/>
        <v>66.65533009431266</v>
      </c>
      <c r="S62" s="162">
        <f t="shared" si="17"/>
        <v>204.01709794000723</v>
      </c>
      <c r="T62" s="162">
        <f t="shared" si="18"/>
        <v>1147.0820318793083</v>
      </c>
      <c r="U62" s="162">
        <f t="shared" si="19"/>
        <v>2828.2972769793341</v>
      </c>
      <c r="V62" s="162">
        <f t="shared" si="20"/>
        <v>8204.5154308999427</v>
      </c>
      <c r="W62" s="162">
        <f t="shared" si="21"/>
        <v>10039.800496123502</v>
      </c>
      <c r="X62" s="163">
        <f t="shared" si="22"/>
        <v>15126.093369714596</v>
      </c>
      <c r="Y62" s="170">
        <f t="shared" si="23"/>
        <v>861.67476421834976</v>
      </c>
      <c r="Z62" s="14">
        <f t="shared" si="24"/>
        <v>-12814.195880014438</v>
      </c>
      <c r="AA62" s="14">
        <f t="shared" si="25"/>
        <v>1789.9769060345875</v>
      </c>
      <c r="AB62" s="14">
        <f t="shared" si="26"/>
        <v>1412.1541208266353</v>
      </c>
      <c r="AC62" s="14">
        <f t="shared" si="27"/>
        <v>-2223.3325449971289</v>
      </c>
      <c r="AD62" s="14">
        <f t="shared" si="28"/>
        <v>2926.6708162948999</v>
      </c>
      <c r="AE62" s="171">
        <f t="shared" si="29"/>
        <v>-10704.293485729795</v>
      </c>
      <c r="AF62" s="186">
        <f t="shared" si="30"/>
        <v>-18751.345303366892</v>
      </c>
      <c r="AG62" s="15"/>
    </row>
    <row r="63" spans="1:33" x14ac:dyDescent="0.25">
      <c r="A63" s="7">
        <f t="shared" si="5"/>
        <v>57</v>
      </c>
      <c r="B63" s="40">
        <v>45295</v>
      </c>
      <c r="C63" s="138">
        <v>17.007999999999999</v>
      </c>
      <c r="D63" s="143">
        <v>69.98</v>
      </c>
      <c r="E63" s="144">
        <v>193.69</v>
      </c>
      <c r="F63" s="144">
        <v>74.66</v>
      </c>
      <c r="G63" s="144">
        <v>181.91</v>
      </c>
      <c r="H63" s="144">
        <v>347.12</v>
      </c>
      <c r="I63" s="144">
        <v>474.67</v>
      </c>
      <c r="J63" s="145">
        <v>479.98</v>
      </c>
      <c r="K63" s="152">
        <f t="shared" si="9"/>
        <v>1.4310246136235438E-3</v>
      </c>
      <c r="L63" s="153">
        <f t="shared" si="10"/>
        <v>-8.5990684342529544E-3</v>
      </c>
      <c r="M63" s="153">
        <f t="shared" si="11"/>
        <v>-2.4912456598425115E-2</v>
      </c>
      <c r="N63" s="153">
        <f t="shared" si="12"/>
        <v>-1.2409804607072639E-2</v>
      </c>
      <c r="O63" s="153">
        <f t="shared" si="13"/>
        <v>7.9893056121487227E-3</v>
      </c>
      <c r="P63" s="153">
        <f t="shared" si="14"/>
        <v>9.6746144495067909E-3</v>
      </c>
      <c r="Q63" s="154">
        <f t="shared" si="15"/>
        <v>9.3151961995712185E-3</v>
      </c>
      <c r="R63" s="161">
        <f t="shared" si="16"/>
        <v>67.095878649112777</v>
      </c>
      <c r="S63" s="162">
        <f t="shared" si="17"/>
        <v>195.91073808670728</v>
      </c>
      <c r="T63" s="162">
        <f t="shared" si="18"/>
        <v>1153.413084226298</v>
      </c>
      <c r="U63" s="162">
        <f t="shared" si="19"/>
        <v>2828.0643995041078</v>
      </c>
      <c r="V63" s="162">
        <f t="shared" si="20"/>
        <v>8225.2419035134608</v>
      </c>
      <c r="W63" s="162">
        <f t="shared" si="21"/>
        <v>10235.431202675571</v>
      </c>
      <c r="X63" s="163">
        <f t="shared" si="22"/>
        <v>15050.915775591977</v>
      </c>
      <c r="Y63" s="170">
        <f t="shared" si="23"/>
        <v>-239.69662278194193</v>
      </c>
      <c r="Z63" s="14">
        <f t="shared" si="24"/>
        <v>3398.5238265854605</v>
      </c>
      <c r="AA63" s="14">
        <f t="shared" si="25"/>
        <v>1473.4242886851007</v>
      </c>
      <c r="AB63" s="14">
        <f t="shared" si="26"/>
        <v>1421.4692198356897</v>
      </c>
      <c r="AC63" s="14">
        <f t="shared" si="27"/>
        <v>-3259.6561756730352</v>
      </c>
      <c r="AD63" s="14">
        <f t="shared" si="28"/>
        <v>-2942.2503802671599</v>
      </c>
      <c r="AE63" s="171">
        <f t="shared" si="29"/>
        <v>-6945.4137795988572</v>
      </c>
      <c r="AF63" s="186">
        <f t="shared" si="30"/>
        <v>-7093.5996232147436</v>
      </c>
      <c r="AG63" s="15"/>
    </row>
    <row r="64" spans="1:33" x14ac:dyDescent="0.25">
      <c r="A64" s="7">
        <f t="shared" si="5"/>
        <v>58</v>
      </c>
      <c r="B64" s="40">
        <v>45294</v>
      </c>
      <c r="C64" s="138">
        <v>17.003</v>
      </c>
      <c r="D64" s="143">
        <v>69.88</v>
      </c>
      <c r="E64" s="144">
        <v>195.37</v>
      </c>
      <c r="F64" s="144">
        <v>76.59</v>
      </c>
      <c r="G64" s="144">
        <v>184.25</v>
      </c>
      <c r="H64" s="144">
        <v>344.47</v>
      </c>
      <c r="I64" s="144">
        <v>470.26</v>
      </c>
      <c r="J64" s="145">
        <v>475.69</v>
      </c>
      <c r="K64" s="152">
        <f t="shared" si="9"/>
        <v>-2.5247593806667634E-2</v>
      </c>
      <c r="L64" s="153">
        <f t="shared" si="10"/>
        <v>-1.3133303025710918E-2</v>
      </c>
      <c r="M64" s="153">
        <f t="shared" si="11"/>
        <v>2.381597838131988E-2</v>
      </c>
      <c r="N64" s="153">
        <f t="shared" si="12"/>
        <v>-8.1292958810780247E-3</v>
      </c>
      <c r="O64" s="153">
        <f t="shared" si="13"/>
        <v>-5.8988389661099871E-3</v>
      </c>
      <c r="P64" s="153">
        <f t="shared" si="14"/>
        <v>3.1077150476492843E-3</v>
      </c>
      <c r="Q64" s="154">
        <f t="shared" si="15"/>
        <v>-1.3074128339300328E-2</v>
      </c>
      <c r="R64" s="161">
        <f t="shared" si="16"/>
        <v>65.308411214953267</v>
      </c>
      <c r="S64" s="162">
        <f t="shared" si="17"/>
        <v>195.01472798908927</v>
      </c>
      <c r="T64" s="162">
        <f t="shared" si="18"/>
        <v>1211.0530518987816</v>
      </c>
      <c r="U64" s="162">
        <f t="shared" si="19"/>
        <v>2840.3220691288407</v>
      </c>
      <c r="V64" s="162">
        <f t="shared" si="20"/>
        <v>8111.9139662911775</v>
      </c>
      <c r="W64" s="162">
        <f t="shared" si="21"/>
        <v>10168.860204375042</v>
      </c>
      <c r="X64" s="163">
        <f t="shared" si="22"/>
        <v>14717.04600014839</v>
      </c>
      <c r="Y64" s="170">
        <f t="shared" si="23"/>
        <v>4228.9719626168317</v>
      </c>
      <c r="Z64" s="14">
        <f t="shared" si="24"/>
        <v>5190.5440218214953</v>
      </c>
      <c r="AA64" s="14">
        <f t="shared" si="25"/>
        <v>-1408.5740949390811</v>
      </c>
      <c r="AB64" s="14">
        <f t="shared" si="26"/>
        <v>931.1624348463738</v>
      </c>
      <c r="AC64" s="14">
        <f t="shared" si="27"/>
        <v>2406.7406854411274</v>
      </c>
      <c r="AD64" s="14">
        <f t="shared" si="28"/>
        <v>-945.12043125128912</v>
      </c>
      <c r="AE64" s="171">
        <f t="shared" si="29"/>
        <v>9748.0749925804957</v>
      </c>
      <c r="AF64" s="186">
        <f t="shared" si="30"/>
        <v>20151.799571115953</v>
      </c>
      <c r="AG64" s="15"/>
    </row>
    <row r="65" spans="1:33" x14ac:dyDescent="0.25">
      <c r="A65" s="7">
        <f t="shared" si="5"/>
        <v>59</v>
      </c>
      <c r="B65" s="40">
        <v>45293</v>
      </c>
      <c r="C65" s="138">
        <v>17.013999999999999</v>
      </c>
      <c r="D65" s="143">
        <v>71.69</v>
      </c>
      <c r="E65" s="144">
        <v>197.97</v>
      </c>
      <c r="F65" s="144">
        <v>74.760000000000005</v>
      </c>
      <c r="G65" s="144">
        <v>185.64</v>
      </c>
      <c r="H65" s="144">
        <v>346.29</v>
      </c>
      <c r="I65" s="144">
        <v>468.5</v>
      </c>
      <c r="J65" s="145">
        <v>481.68</v>
      </c>
      <c r="K65" s="152">
        <f t="shared" si="9"/>
        <v>1.6766801732570613E-3</v>
      </c>
      <c r="L65" s="153">
        <f t="shared" si="10"/>
        <v>-1.0545781687325118E-2</v>
      </c>
      <c r="M65" s="153">
        <f t="shared" si="11"/>
        <v>-3.2065865931792614E-2</v>
      </c>
      <c r="N65" s="153">
        <f t="shared" si="12"/>
        <v>-3.2374291256549559E-2</v>
      </c>
      <c r="O65" s="153">
        <f t="shared" si="13"/>
        <v>-1.8206814040019337E-2</v>
      </c>
      <c r="P65" s="153">
        <f t="shared" si="14"/>
        <v>-3.4345186067451849E-2</v>
      </c>
      <c r="Q65" s="154">
        <f t="shared" si="15"/>
        <v>-2.3899156602449234E-2</v>
      </c>
      <c r="R65" s="161">
        <f t="shared" si="16"/>
        <v>67.112337571608222</v>
      </c>
      <c r="S65" s="162">
        <f t="shared" si="17"/>
        <v>195.52604808076771</v>
      </c>
      <c r="T65" s="162">
        <f t="shared" si="18"/>
        <v>1144.9514481631916</v>
      </c>
      <c r="U65" s="162">
        <f t="shared" si="19"/>
        <v>2770.8940729747956</v>
      </c>
      <c r="V65" s="162">
        <f t="shared" si="20"/>
        <v>8011.4802893050537</v>
      </c>
      <c r="W65" s="162">
        <f t="shared" si="21"/>
        <v>9789.1868054224142</v>
      </c>
      <c r="X65" s="163">
        <f t="shared" si="22"/>
        <v>14555.623097500602</v>
      </c>
      <c r="Y65" s="170">
        <f t="shared" si="23"/>
        <v>-280.84392902055555</v>
      </c>
      <c r="Z65" s="14">
        <f t="shared" si="24"/>
        <v>4167.9038384646101</v>
      </c>
      <c r="AA65" s="14">
        <f t="shared" si="25"/>
        <v>1896.506091840422</v>
      </c>
      <c r="AB65" s="14">
        <f t="shared" si="26"/>
        <v>3708.282281008178</v>
      </c>
      <c r="AC65" s="14">
        <f t="shared" si="27"/>
        <v>7428.4245347473188</v>
      </c>
      <c r="AD65" s="14">
        <f t="shared" si="28"/>
        <v>10445.081537327533</v>
      </c>
      <c r="AE65" s="171">
        <f t="shared" si="29"/>
        <v>17819.220124969888</v>
      </c>
      <c r="AF65" s="186">
        <f t="shared" si="30"/>
        <v>45184.574479337389</v>
      </c>
      <c r="AG65" s="15"/>
    </row>
    <row r="66" spans="1:33" x14ac:dyDescent="0.25">
      <c r="A66" s="7">
        <f t="shared" si="5"/>
        <v>60</v>
      </c>
      <c r="B66" s="40">
        <v>45289</v>
      </c>
      <c r="C66" s="138">
        <v>16.954000000000001</v>
      </c>
      <c r="D66" s="143">
        <v>71.569999999999993</v>
      </c>
      <c r="E66" s="144">
        <v>200.08</v>
      </c>
      <c r="F66" s="144">
        <v>77.510000000000005</v>
      </c>
      <c r="G66" s="144">
        <v>192.53</v>
      </c>
      <c r="H66" s="144">
        <v>353.96</v>
      </c>
      <c r="I66" s="144">
        <v>486.88</v>
      </c>
      <c r="J66" s="145">
        <v>495.22</v>
      </c>
      <c r="K66" s="152">
        <f t="shared" si="9"/>
        <v>1.9599608007838665E-3</v>
      </c>
      <c r="L66" s="153">
        <f t="shared" si="10"/>
        <v>-8.8670926834101271E-3</v>
      </c>
      <c r="M66" s="153">
        <f t="shared" si="11"/>
        <v>4.9775161434424398E-3</v>
      </c>
      <c r="N66" s="153">
        <f t="shared" si="12"/>
        <v>-3.9553682908893828E-3</v>
      </c>
      <c r="O66" s="153">
        <f t="shared" si="13"/>
        <v>-1.0709107766329828E-2</v>
      </c>
      <c r="P66" s="153">
        <f t="shared" si="14"/>
        <v>-5.9346335560099828E-3</v>
      </c>
      <c r="Q66" s="154">
        <f t="shared" si="15"/>
        <v>1.476755862720891E-3</v>
      </c>
      <c r="R66" s="161">
        <f t="shared" si="16"/>
        <v>67.131317373652521</v>
      </c>
      <c r="S66" s="162">
        <f t="shared" si="17"/>
        <v>195.85777381483135</v>
      </c>
      <c r="T66" s="162">
        <f t="shared" si="18"/>
        <v>1188.7693821104556</v>
      </c>
      <c r="U66" s="162">
        <f t="shared" si="19"/>
        <v>2852.274532892643</v>
      </c>
      <c r="V66" s="162">
        <f t="shared" si="20"/>
        <v>8072.6619382364715</v>
      </c>
      <c r="W66" s="162">
        <f t="shared" si="21"/>
        <v>10077.1946957856</v>
      </c>
      <c r="X66" s="163">
        <f t="shared" si="22"/>
        <v>14934.028894500563</v>
      </c>
      <c r="Y66" s="170">
        <f t="shared" si="23"/>
        <v>-328.29343413130374</v>
      </c>
      <c r="Z66" s="14">
        <f t="shared" si="24"/>
        <v>3504.4523703373329</v>
      </c>
      <c r="AA66" s="14">
        <f t="shared" si="25"/>
        <v>-294.39060552277851</v>
      </c>
      <c r="AB66" s="14">
        <f t="shared" si="26"/>
        <v>453.06388429427898</v>
      </c>
      <c r="AC66" s="14">
        <f t="shared" si="27"/>
        <v>4369.3420881764268</v>
      </c>
      <c r="AD66" s="14">
        <f t="shared" si="28"/>
        <v>1804.8448264319632</v>
      </c>
      <c r="AE66" s="171">
        <f t="shared" si="29"/>
        <v>-1101.0697250281737</v>
      </c>
      <c r="AF66" s="186">
        <f t="shared" si="30"/>
        <v>8407.9494045577449</v>
      </c>
      <c r="AG66" s="15"/>
    </row>
    <row r="67" spans="1:33" x14ac:dyDescent="0.25">
      <c r="A67" s="7">
        <f t="shared" si="5"/>
        <v>61</v>
      </c>
      <c r="B67" s="40">
        <v>45288</v>
      </c>
      <c r="C67" s="138">
        <v>16.928999999999998</v>
      </c>
      <c r="D67" s="143">
        <v>71.430000000000007</v>
      </c>
      <c r="E67" s="144">
        <v>201.87</v>
      </c>
      <c r="F67" s="144">
        <v>77.239999999999995</v>
      </c>
      <c r="G67" s="144">
        <v>193.58</v>
      </c>
      <c r="H67" s="144">
        <v>358.32</v>
      </c>
      <c r="I67" s="144">
        <v>490.51</v>
      </c>
      <c r="J67" s="145">
        <v>495.22</v>
      </c>
      <c r="K67" s="152">
        <f t="shared" si="9"/>
        <v>-6.5368567454797688E-3</v>
      </c>
      <c r="L67" s="153">
        <f t="shared" si="10"/>
        <v>-1.1458792419568153E-2</v>
      </c>
      <c r="M67" s="153">
        <f t="shared" si="11"/>
        <v>1.5506780532385855E-2</v>
      </c>
      <c r="N67" s="153">
        <f t="shared" si="12"/>
        <v>2.8778915838874042E-3</v>
      </c>
      <c r="O67" s="153">
        <f t="shared" si="13"/>
        <v>2.020450754179226E-3</v>
      </c>
      <c r="P67" s="153">
        <f t="shared" si="14"/>
        <v>-1.9542341687440734E-3</v>
      </c>
      <c r="Q67" s="154">
        <f t="shared" si="15"/>
        <v>2.7763514516845333E-3</v>
      </c>
      <c r="R67" s="161">
        <f t="shared" si="16"/>
        <v>66.562030598052857</v>
      </c>
      <c r="S67" s="162">
        <f t="shared" si="17"/>
        <v>195.34562802996916</v>
      </c>
      <c r="T67" s="162">
        <f t="shared" si="18"/>
        <v>1201.224254901794</v>
      </c>
      <c r="U67" s="162">
        <f t="shared" si="19"/>
        <v>2871.8422635916377</v>
      </c>
      <c r="V67" s="162">
        <f t="shared" si="20"/>
        <v>8176.5357567116907</v>
      </c>
      <c r="W67" s="162">
        <f t="shared" si="21"/>
        <v>10117.545422152771</v>
      </c>
      <c r="X67" s="163">
        <f t="shared" si="22"/>
        <v>14953.408473670155</v>
      </c>
      <c r="Y67" s="170">
        <f t="shared" si="23"/>
        <v>1094.9235048678574</v>
      </c>
      <c r="Z67" s="14">
        <f t="shared" si="24"/>
        <v>4528.7439400617022</v>
      </c>
      <c r="AA67" s="14">
        <f t="shared" si="25"/>
        <v>-917.13424508969865</v>
      </c>
      <c r="AB67" s="14">
        <f t="shared" si="26"/>
        <v>-329.64534366550652</v>
      </c>
      <c r="AC67" s="14">
        <f t="shared" si="27"/>
        <v>-824.34883558453294</v>
      </c>
      <c r="AD67" s="14">
        <f t="shared" si="28"/>
        <v>594.32303541683723</v>
      </c>
      <c r="AE67" s="171">
        <f t="shared" si="29"/>
        <v>-2070.0486835077754</v>
      </c>
      <c r="AF67" s="186">
        <f t="shared" si="30"/>
        <v>2076.8133724988838</v>
      </c>
      <c r="AG67" s="15"/>
    </row>
    <row r="68" spans="1:33" x14ac:dyDescent="0.25">
      <c r="A68" s="7">
        <f t="shared" si="5"/>
        <v>62</v>
      </c>
      <c r="B68" s="40">
        <v>45287</v>
      </c>
      <c r="C68" s="138">
        <v>16.917999999999999</v>
      </c>
      <c r="D68" s="143">
        <v>71.900000000000006</v>
      </c>
      <c r="E68" s="144">
        <v>204.21</v>
      </c>
      <c r="F68" s="144">
        <v>76.11</v>
      </c>
      <c r="G68" s="144">
        <v>193.15</v>
      </c>
      <c r="H68" s="144">
        <v>357.83</v>
      </c>
      <c r="I68" s="144">
        <v>491.79</v>
      </c>
      <c r="J68" s="145">
        <v>494.17</v>
      </c>
      <c r="K68" s="152">
        <f t="shared" si="9"/>
        <v>8.4151472650773051E-3</v>
      </c>
      <c r="L68" s="153">
        <f t="shared" si="10"/>
        <v>1.9591516873207482E-4</v>
      </c>
      <c r="M68" s="153">
        <f t="shared" si="11"/>
        <v>5.8428628707751784E-5</v>
      </c>
      <c r="N68" s="153">
        <f t="shared" si="12"/>
        <v>-2.8416180993502405E-3</v>
      </c>
      <c r="O68" s="153">
        <f t="shared" si="13"/>
        <v>5.0684837066699018E-3</v>
      </c>
      <c r="P68" s="153">
        <f t="shared" si="14"/>
        <v>-2.1404577222080556E-3</v>
      </c>
      <c r="Q68" s="154">
        <f t="shared" si="15"/>
        <v>-5.6690107581081062E-4</v>
      </c>
      <c r="R68" s="161">
        <f t="shared" si="16"/>
        <v>67.563814866760183</v>
      </c>
      <c r="S68" s="162">
        <f t="shared" si="17"/>
        <v>197.64871479649315</v>
      </c>
      <c r="T68" s="162">
        <f t="shared" si="18"/>
        <v>1182.9506841480588</v>
      </c>
      <c r="U68" s="162">
        <f t="shared" si="19"/>
        <v>2855.463869199672</v>
      </c>
      <c r="V68" s="162">
        <f t="shared" si="20"/>
        <v>8201.4078542870611</v>
      </c>
      <c r="W68" s="162">
        <f t="shared" si="21"/>
        <v>10115.65760766034</v>
      </c>
      <c r="X68" s="163">
        <f t="shared" si="22"/>
        <v>14903.553866905751</v>
      </c>
      <c r="Y68" s="170">
        <f t="shared" si="23"/>
        <v>-1409.5371669004564</v>
      </c>
      <c r="Z68" s="14">
        <f t="shared" si="24"/>
        <v>-77.429592986277385</v>
      </c>
      <c r="AA68" s="14">
        <f t="shared" si="25"/>
        <v>-3.4557074029407886</v>
      </c>
      <c r="AB68" s="14">
        <f t="shared" si="26"/>
        <v>325.49043201312088</v>
      </c>
      <c r="AC68" s="14">
        <f t="shared" si="27"/>
        <v>-2067.9537143530524</v>
      </c>
      <c r="AD68" s="14">
        <f t="shared" si="28"/>
        <v>650.95747018976908</v>
      </c>
      <c r="AE68" s="171">
        <f t="shared" si="29"/>
        <v>422.68165471241446</v>
      </c>
      <c r="AF68" s="186">
        <f t="shared" si="30"/>
        <v>-2159.2466247274224</v>
      </c>
      <c r="AG68" s="15"/>
    </row>
    <row r="69" spans="1:33" x14ac:dyDescent="0.25">
      <c r="A69" s="7">
        <f t="shared" si="5"/>
        <v>63</v>
      </c>
      <c r="B69" s="40">
        <v>45286</v>
      </c>
      <c r="C69" s="138">
        <v>16.975000000000001</v>
      </c>
      <c r="D69" s="143">
        <v>71.3</v>
      </c>
      <c r="E69" s="144">
        <v>204.17</v>
      </c>
      <c r="F69" s="144">
        <v>75.849999999999994</v>
      </c>
      <c r="G69" s="144">
        <v>193.05</v>
      </c>
      <c r="H69" s="144">
        <v>354.83</v>
      </c>
      <c r="I69" s="144">
        <v>491.19</v>
      </c>
      <c r="J69" s="145">
        <v>492.79</v>
      </c>
      <c r="K69" s="152">
        <f t="shared" si="9"/>
        <v>9.4860540846666286E-3</v>
      </c>
      <c r="L69" s="153">
        <f t="shared" si="10"/>
        <v>1.3904752445746515E-2</v>
      </c>
      <c r="M69" s="153">
        <f t="shared" si="11"/>
        <v>7.9873971058104232E-3</v>
      </c>
      <c r="N69" s="153">
        <f t="shared" si="12"/>
        <v>-2.4295398289827519E-3</v>
      </c>
      <c r="O69" s="153">
        <f t="shared" si="13"/>
        <v>4.4890404742674583E-3</v>
      </c>
      <c r="P69" s="153">
        <f t="shared" si="14"/>
        <v>9.5172901195945681E-3</v>
      </c>
      <c r="Q69" s="154">
        <f t="shared" si="15"/>
        <v>9.6115015454034669E-3</v>
      </c>
      <c r="R69" s="161">
        <f t="shared" si="16"/>
        <v>67.635565623672662</v>
      </c>
      <c r="S69" s="162">
        <f t="shared" si="17"/>
        <v>200.35771813080399</v>
      </c>
      <c r="T69" s="162">
        <f t="shared" si="18"/>
        <v>1192.3297148287345</v>
      </c>
      <c r="U69" s="162">
        <f t="shared" si="19"/>
        <v>2856.6438970003451</v>
      </c>
      <c r="V69" s="162">
        <f t="shared" si="20"/>
        <v>8196.6795692454161</v>
      </c>
      <c r="W69" s="162">
        <f t="shared" si="21"/>
        <v>10233.836349905896</v>
      </c>
      <c r="X69" s="163">
        <f t="shared" si="22"/>
        <v>15055.334283131318</v>
      </c>
      <c r="Y69" s="170">
        <f t="shared" si="23"/>
        <v>-1588.9140591816542</v>
      </c>
      <c r="Z69" s="14">
        <f t="shared" si="24"/>
        <v>-5495.4362616079488</v>
      </c>
      <c r="AA69" s="14">
        <f t="shared" si="25"/>
        <v>-472.40724143672423</v>
      </c>
      <c r="AB69" s="14">
        <f t="shared" si="26"/>
        <v>278.28931998619737</v>
      </c>
      <c r="AC69" s="14">
        <f t="shared" si="27"/>
        <v>-1831.5394622708027</v>
      </c>
      <c r="AD69" s="14">
        <f t="shared" si="28"/>
        <v>-2894.4047971769214</v>
      </c>
      <c r="AE69" s="171">
        <f t="shared" si="29"/>
        <v>-7166.3391565659367</v>
      </c>
      <c r="AF69" s="186">
        <f t="shared" si="30"/>
        <v>-19170.75165825379</v>
      </c>
      <c r="AG69" s="15"/>
    </row>
    <row r="70" spans="1:33" x14ac:dyDescent="0.25">
      <c r="A70" s="7">
        <f t="shared" ref="A70:A133" si="31">+A71-1</f>
        <v>64</v>
      </c>
      <c r="B70" s="40">
        <v>45282</v>
      </c>
      <c r="C70" s="138">
        <v>16.968</v>
      </c>
      <c r="D70" s="143">
        <v>70.63</v>
      </c>
      <c r="E70" s="144">
        <v>201.37</v>
      </c>
      <c r="F70" s="144">
        <v>75.28</v>
      </c>
      <c r="G70" s="144">
        <v>193.6</v>
      </c>
      <c r="H70" s="144">
        <v>353.39</v>
      </c>
      <c r="I70" s="144">
        <v>486.76</v>
      </c>
      <c r="J70" s="145">
        <v>488.3</v>
      </c>
      <c r="K70" s="152">
        <f t="shared" si="9"/>
        <v>-1.6961130742050301E-3</v>
      </c>
      <c r="L70" s="153">
        <f t="shared" si="10"/>
        <v>-1.2214264691454924E-2</v>
      </c>
      <c r="M70" s="153">
        <f t="shared" si="11"/>
        <v>-1.598237149665438E-2</v>
      </c>
      <c r="N70" s="153">
        <f t="shared" si="12"/>
        <v>-8.7023315069825191E-3</v>
      </c>
      <c r="O70" s="153">
        <f t="shared" si="13"/>
        <v>-5.142992259057011E-3</v>
      </c>
      <c r="P70" s="153">
        <f t="shared" si="14"/>
        <v>-1.3006611892211084E-2</v>
      </c>
      <c r="Q70" s="154">
        <f t="shared" si="15"/>
        <v>-6.4279769640712692E-3</v>
      </c>
      <c r="R70" s="161">
        <f t="shared" si="16"/>
        <v>66.886360424028268</v>
      </c>
      <c r="S70" s="162">
        <f t="shared" si="17"/>
        <v>195.19633915432161</v>
      </c>
      <c r="T70" s="162">
        <f t="shared" si="18"/>
        <v>1163.9763173117142</v>
      </c>
      <c r="U70" s="162">
        <f t="shared" si="19"/>
        <v>2838.6811236629701</v>
      </c>
      <c r="V70" s="162">
        <f t="shared" si="20"/>
        <v>8118.081712290932</v>
      </c>
      <c r="W70" s="162">
        <f t="shared" si="21"/>
        <v>10005.503532423565</v>
      </c>
      <c r="X70" s="163">
        <f t="shared" si="22"/>
        <v>14816.153459301942</v>
      </c>
      <c r="Y70" s="170">
        <f t="shared" si="23"/>
        <v>284.09893992932922</v>
      </c>
      <c r="Z70" s="14">
        <f t="shared" si="24"/>
        <v>4827.3216913568149</v>
      </c>
      <c r="AA70" s="14">
        <f t="shared" si="25"/>
        <v>945.26263441429137</v>
      </c>
      <c r="AB70" s="14">
        <f t="shared" si="26"/>
        <v>996.80025348119671</v>
      </c>
      <c r="AC70" s="14">
        <f t="shared" si="27"/>
        <v>2098.3533854534016</v>
      </c>
      <c r="AD70" s="14">
        <f t="shared" si="28"/>
        <v>3955.5797272930067</v>
      </c>
      <c r="AE70" s="171">
        <f t="shared" si="29"/>
        <v>4792.702034902868</v>
      </c>
      <c r="AF70" s="186">
        <f t="shared" si="30"/>
        <v>17900.118666830909</v>
      </c>
      <c r="AG70" s="15"/>
    </row>
    <row r="71" spans="1:33" x14ac:dyDescent="0.25">
      <c r="A71" s="7">
        <f t="shared" si="31"/>
        <v>65</v>
      </c>
      <c r="B71" s="40">
        <v>45281</v>
      </c>
      <c r="C71" s="138">
        <v>17.021999999999998</v>
      </c>
      <c r="D71" s="143">
        <v>70.75</v>
      </c>
      <c r="E71" s="144">
        <v>203.86</v>
      </c>
      <c r="F71" s="144">
        <v>76.260000000000005</v>
      </c>
      <c r="G71" s="144">
        <v>194.68</v>
      </c>
      <c r="H71" s="144">
        <v>354.09</v>
      </c>
      <c r="I71" s="144">
        <v>491.61</v>
      </c>
      <c r="J71" s="145">
        <v>489.9</v>
      </c>
      <c r="K71" s="152">
        <f t="shared" ref="K71:K134" si="32" xml:space="preserve"> (D71/D72) - 1</f>
        <v>-4.2384854478672018E-4</v>
      </c>
      <c r="L71" s="153">
        <f t="shared" ref="L71:L134" si="33" xml:space="preserve"> (E71/E72) - 1</f>
        <v>1.0558667525901066E-2</v>
      </c>
      <c r="M71" s="153">
        <f t="shared" ref="M71:M134" si="34" xml:space="preserve"> (F71*$C71) / (F72*$C72) - 1</f>
        <v>3.2430865007983645E-2</v>
      </c>
      <c r="N71" s="153">
        <f t="shared" ref="N71:N134" si="35" xml:space="preserve"> (G71*$C71) / (G72*$C72) - 1</f>
        <v>-7.7301312181110582E-3</v>
      </c>
      <c r="O71" s="153">
        <f t="shared" ref="O71:O134" si="36" xml:space="preserve"> (H71*$C71) / (H72*$C72) - 1</f>
        <v>6.7096698982125336E-3</v>
      </c>
      <c r="P71" s="153">
        <f t="shared" ref="P71:P134" si="37" xml:space="preserve"> (I71*$C71) / (I72*$C72) - 1</f>
        <v>-2.2162706075403715E-3</v>
      </c>
      <c r="Q71" s="154">
        <f t="shared" ref="Q71:Q134" si="38" xml:space="preserve"> (J71*$C71) / (J72*$C72) - 1</f>
        <v>1.1177394862500245E-2</v>
      </c>
      <c r="R71" s="161">
        <f t="shared" ref="R71:R134" si="39" xml:space="preserve"> D$6 * (K71 + 1)</f>
        <v>66.971602147499283</v>
      </c>
      <c r="S71" s="162">
        <f t="shared" ref="S71:S134" si="40" xml:space="preserve"> E$6 * (L71 + 1)</f>
        <v>199.69649828979331</v>
      </c>
      <c r="T71" s="162">
        <f t="shared" ref="T71:T134" si="41" xml:space="preserve"> F$6 * $C$6 * (M71 + 1)</f>
        <v>1221.2434425171018</v>
      </c>
      <c r="U71" s="162">
        <f t="shared" ref="U71:U134" si="42" xml:space="preserve"> G$6 * $C$6 * (N71 + 1)</f>
        <v>2841.4651175087688</v>
      </c>
      <c r="V71" s="162">
        <f t="shared" ref="V71:V134" si="43" xml:space="preserve"> H$6 * $C$6 * (O71 + 1)</f>
        <v>8214.8000136671126</v>
      </c>
      <c r="W71" s="162">
        <f t="shared" ref="W71:W134" si="44" xml:space="preserve"> I$6 * $C$6 * (P71 + 1)</f>
        <v>10114.889065437934</v>
      </c>
      <c r="X71" s="163">
        <f t="shared" ref="X71:X134" si="45" xml:space="preserve"> J$6 * $C$6 * (Q71 + 1)</f>
        <v>15078.684896020064</v>
      </c>
      <c r="Y71" s="170">
        <f t="shared" ref="Y71:Y134" si="46" xml:space="preserve"> (D$6 - R71) * Y$3</f>
        <v>70.994631251792839</v>
      </c>
      <c r="Z71" s="14">
        <f t="shared" ref="Z71:Z134" si="47" xml:space="preserve"> (E$6 - S71) * Z$3</f>
        <v>-4172.9965795865955</v>
      </c>
      <c r="AA71" s="14">
        <f t="shared" ref="AA71:AA134" si="48" xml:space="preserve"> (F$6 * $C$6 - T71) * AA$3</f>
        <v>-1918.0936258550901</v>
      </c>
      <c r="AB71" s="14">
        <f t="shared" ref="AB71:AB134" si="49" xml:space="preserve"> (G$6 * $C$6 - U71) * AB$3</f>
        <v>885.44049964924852</v>
      </c>
      <c r="AC71" s="14">
        <f t="shared" ref="AC71:AC134" si="50" xml:space="preserve"> (H$6 * $C$6 - V71) * AC$3</f>
        <v>-2737.5616833556251</v>
      </c>
      <c r="AD71" s="14">
        <f t="shared" ref="AD71:AD134" si="51" xml:space="preserve"> (I$6 * $C$6 - W71) * AD$3</f>
        <v>674.01373686194347</v>
      </c>
      <c r="AE71" s="171">
        <f t="shared" ref="AE71:AE134" si="52" xml:space="preserve"> (J$6 * $C$6 - X71) * AE$3</f>
        <v>-8333.8698010032203</v>
      </c>
      <c r="AF71" s="186">
        <f t="shared" ref="AF71:AF134" si="53" xml:space="preserve"> SUM(Y71:AE71)</f>
        <v>-15532.072822037546</v>
      </c>
      <c r="AG71" s="15"/>
    </row>
    <row r="72" spans="1:33" x14ac:dyDescent="0.25">
      <c r="A72" s="7">
        <f t="shared" si="31"/>
        <v>66</v>
      </c>
      <c r="B72" s="40">
        <v>45280</v>
      </c>
      <c r="C72" s="138">
        <v>17.141400000000001</v>
      </c>
      <c r="D72" s="143">
        <v>70.78</v>
      </c>
      <c r="E72" s="144">
        <v>201.73</v>
      </c>
      <c r="F72" s="144">
        <v>73.349999999999994</v>
      </c>
      <c r="G72" s="144">
        <v>194.83</v>
      </c>
      <c r="H72" s="144">
        <v>349.28</v>
      </c>
      <c r="I72" s="144">
        <v>489.27</v>
      </c>
      <c r="J72" s="145">
        <v>481.11</v>
      </c>
      <c r="K72" s="152">
        <f t="shared" si="32"/>
        <v>-1.0208362466787912E-2</v>
      </c>
      <c r="L72" s="153">
        <f t="shared" si="33"/>
        <v>-8.0153422501968441E-3</v>
      </c>
      <c r="M72" s="153">
        <f t="shared" si="34"/>
        <v>-2.2760702124646204E-2</v>
      </c>
      <c r="N72" s="153">
        <f t="shared" si="35"/>
        <v>-6.3431173147443509E-3</v>
      </c>
      <c r="O72" s="153">
        <f t="shared" si="36"/>
        <v>1.3219785506786152E-3</v>
      </c>
      <c r="P72" s="153">
        <f t="shared" si="37"/>
        <v>-7.2488707318634216E-3</v>
      </c>
      <c r="Q72" s="154">
        <f t="shared" si="38"/>
        <v>-2.5813216722380461E-2</v>
      </c>
      <c r="R72" s="161">
        <f t="shared" si="39"/>
        <v>66.316039714725207</v>
      </c>
      <c r="S72" s="162">
        <f t="shared" si="40"/>
        <v>196.02608821793862</v>
      </c>
      <c r="T72" s="162">
        <f t="shared" si="41"/>
        <v>1155.9583549364961</v>
      </c>
      <c r="U72" s="162">
        <f t="shared" si="42"/>
        <v>2845.4369720897757</v>
      </c>
      <c r="V72" s="162">
        <f t="shared" si="43"/>
        <v>8170.836189459651</v>
      </c>
      <c r="W72" s="162">
        <f t="shared" si="44"/>
        <v>10063.871805415833</v>
      </c>
      <c r="X72" s="163">
        <f t="shared" si="45"/>
        <v>14527.080618636737</v>
      </c>
      <c r="Y72" s="170">
        <f t="shared" si="46"/>
        <v>1709.9007131869826</v>
      </c>
      <c r="Z72" s="14">
        <f t="shared" si="47"/>
        <v>3167.8235641227843</v>
      </c>
      <c r="AA72" s="14">
        <f t="shared" si="48"/>
        <v>1346.1607531751952</v>
      </c>
      <c r="AB72" s="14">
        <f t="shared" si="49"/>
        <v>726.56631640897103</v>
      </c>
      <c r="AC72" s="14">
        <f t="shared" si="50"/>
        <v>-539.37047298254583</v>
      </c>
      <c r="AD72" s="14">
        <f t="shared" si="51"/>
        <v>2204.5315375249811</v>
      </c>
      <c r="AE72" s="171">
        <f t="shared" si="52"/>
        <v>19246.344068163125</v>
      </c>
      <c r="AF72" s="186">
        <f t="shared" si="53"/>
        <v>27861.956479599496</v>
      </c>
      <c r="AG72" s="15"/>
    </row>
    <row r="73" spans="1:33" x14ac:dyDescent="0.25">
      <c r="A73" s="7">
        <f t="shared" si="31"/>
        <v>67</v>
      </c>
      <c r="B73" s="40">
        <v>45279</v>
      </c>
      <c r="C73" s="138">
        <v>17.065999999999999</v>
      </c>
      <c r="D73" s="143">
        <v>71.510000000000005</v>
      </c>
      <c r="E73" s="144">
        <v>203.36</v>
      </c>
      <c r="F73" s="144">
        <v>75.39</v>
      </c>
      <c r="G73" s="144">
        <v>196.94</v>
      </c>
      <c r="H73" s="144">
        <v>350.36</v>
      </c>
      <c r="I73" s="144">
        <v>495.02</v>
      </c>
      <c r="J73" s="145">
        <v>496.04</v>
      </c>
      <c r="K73" s="152">
        <f t="shared" si="32"/>
        <v>2.0405251141552672E-2</v>
      </c>
      <c r="L73" s="153">
        <f t="shared" si="33"/>
        <v>2.9566626164439169E-2</v>
      </c>
      <c r="M73" s="153">
        <f t="shared" si="34"/>
        <v>1.5552361216745858E-2</v>
      </c>
      <c r="N73" s="153">
        <f t="shared" si="35"/>
        <v>4.4493199173878395E-6</v>
      </c>
      <c r="O73" s="153">
        <f t="shared" si="36"/>
        <v>1.1240150346605304E-2</v>
      </c>
      <c r="P73" s="153">
        <f t="shared" si="37"/>
        <v>1.2883558502945647E-2</v>
      </c>
      <c r="Q73" s="154">
        <f t="shared" si="38"/>
        <v>-1.4722284144352504E-2</v>
      </c>
      <c r="R73" s="161">
        <f t="shared" si="39"/>
        <v>68.367151826484033</v>
      </c>
      <c r="S73" s="162">
        <f t="shared" si="40"/>
        <v>203.45266099635484</v>
      </c>
      <c r="T73" s="162">
        <f t="shared" si="41"/>
        <v>1201.2781714532714</v>
      </c>
      <c r="U73" s="162">
        <f t="shared" si="42"/>
        <v>2863.6138710775431</v>
      </c>
      <c r="V73" s="162">
        <f t="shared" si="43"/>
        <v>8251.7689551228341</v>
      </c>
      <c r="W73" s="162">
        <f t="shared" si="44"/>
        <v>10267.961411539061</v>
      </c>
      <c r="X73" s="163">
        <f t="shared" si="45"/>
        <v>14692.468688422285</v>
      </c>
      <c r="Y73" s="170">
        <f t="shared" si="46"/>
        <v>-3417.8795662100824</v>
      </c>
      <c r="Z73" s="14">
        <f t="shared" si="47"/>
        <v>-11685.321992709647</v>
      </c>
      <c r="AA73" s="14">
        <f t="shared" si="48"/>
        <v>-919.83007266356935</v>
      </c>
      <c r="AB73" s="14">
        <f t="shared" si="49"/>
        <v>-0.50964310172275873</v>
      </c>
      <c r="AC73" s="14">
        <f t="shared" si="50"/>
        <v>-4586.0087561417004</v>
      </c>
      <c r="AD73" s="14">
        <f t="shared" si="51"/>
        <v>-3918.156646171883</v>
      </c>
      <c r="AE73" s="171">
        <f t="shared" si="52"/>
        <v>10976.940578885751</v>
      </c>
      <c r="AF73" s="186">
        <f t="shared" si="53"/>
        <v>-13550.766098112854</v>
      </c>
      <c r="AG73" s="15"/>
    </row>
    <row r="74" spans="1:33" x14ac:dyDescent="0.25">
      <c r="A74" s="7">
        <f t="shared" si="31"/>
        <v>68</v>
      </c>
      <c r="B74" s="40">
        <v>45278</v>
      </c>
      <c r="C74" s="138">
        <v>17.157399999999999</v>
      </c>
      <c r="D74" s="143">
        <v>70.08</v>
      </c>
      <c r="E74" s="144">
        <v>197.52</v>
      </c>
      <c r="F74" s="144">
        <v>73.84</v>
      </c>
      <c r="G74" s="144">
        <v>195.89</v>
      </c>
      <c r="H74" s="144">
        <v>344.62</v>
      </c>
      <c r="I74" s="144">
        <v>486.12</v>
      </c>
      <c r="J74" s="145">
        <v>500.77</v>
      </c>
      <c r="K74" s="152">
        <f t="shared" si="32"/>
        <v>1.6683592049905549E-2</v>
      </c>
      <c r="L74" s="153">
        <f t="shared" si="33"/>
        <v>-8.0938891137194435E-4</v>
      </c>
      <c r="M74" s="153">
        <f t="shared" si="34"/>
        <v>-1.0526113875707455E-2</v>
      </c>
      <c r="N74" s="153">
        <f t="shared" si="35"/>
        <v>-1.0038104143179516E-2</v>
      </c>
      <c r="O74" s="153">
        <f t="shared" si="36"/>
        <v>2.7369356638934805E-2</v>
      </c>
      <c r="P74" s="153">
        <f t="shared" si="37"/>
        <v>2.8190293133364852E-2</v>
      </c>
      <c r="Q74" s="154">
        <f t="shared" si="38"/>
        <v>2.2693459369701907E-2</v>
      </c>
      <c r="R74" s="161">
        <f t="shared" si="39"/>
        <v>68.117800667343673</v>
      </c>
      <c r="S74" s="162">
        <f t="shared" si="40"/>
        <v>197.4500566572238</v>
      </c>
      <c r="T74" s="162">
        <f t="shared" si="41"/>
        <v>1170.4304238927043</v>
      </c>
      <c r="U74" s="162">
        <f t="shared" si="42"/>
        <v>2834.8560036325334</v>
      </c>
      <c r="V74" s="162">
        <f t="shared" si="43"/>
        <v>8383.3840652509243</v>
      </c>
      <c r="W74" s="162">
        <f t="shared" si="44"/>
        <v>10423.131232593429</v>
      </c>
      <c r="X74" s="163">
        <f t="shared" si="45"/>
        <v>15250.412536321939</v>
      </c>
      <c r="Y74" s="170">
        <f t="shared" si="46"/>
        <v>-2794.5016683591816</v>
      </c>
      <c r="Z74" s="14">
        <f t="shared" si="47"/>
        <v>319.88668555243294</v>
      </c>
      <c r="AA74" s="14">
        <f t="shared" si="48"/>
        <v>622.55730536478495</v>
      </c>
      <c r="AB74" s="14">
        <f t="shared" si="49"/>
        <v>1149.8050546986633</v>
      </c>
      <c r="AC74" s="14">
        <f t="shared" si="50"/>
        <v>-11166.764262546212</v>
      </c>
      <c r="AD74" s="14">
        <f t="shared" si="51"/>
        <v>-8573.2512778029013</v>
      </c>
      <c r="AE74" s="171">
        <f t="shared" si="52"/>
        <v>-16920.25181609697</v>
      </c>
      <c r="AF74" s="186">
        <f t="shared" si="53"/>
        <v>-37362.519979189383</v>
      </c>
      <c r="AG74" s="15"/>
    </row>
    <row r="75" spans="1:33" x14ac:dyDescent="0.25">
      <c r="A75" s="7">
        <f t="shared" si="31"/>
        <v>69</v>
      </c>
      <c r="B75" s="40">
        <v>45275</v>
      </c>
      <c r="C75" s="138">
        <v>17.184000000000001</v>
      </c>
      <c r="D75" s="143">
        <v>68.930000000000007</v>
      </c>
      <c r="E75" s="144">
        <v>197.68</v>
      </c>
      <c r="F75" s="144">
        <v>74.510000000000005</v>
      </c>
      <c r="G75" s="144">
        <v>197.57</v>
      </c>
      <c r="H75" s="144">
        <v>334.92</v>
      </c>
      <c r="I75" s="144">
        <v>472.06</v>
      </c>
      <c r="J75" s="145">
        <v>488.9</v>
      </c>
      <c r="K75" s="152">
        <f t="shared" si="32"/>
        <v>-1.6690442225392066E-2</v>
      </c>
      <c r="L75" s="153">
        <f t="shared" si="33"/>
        <v>-1.4144271570014633E-3</v>
      </c>
      <c r="M75" s="153">
        <f t="shared" si="34"/>
        <v>2.7462818765849439E-2</v>
      </c>
      <c r="N75" s="153">
        <f t="shared" si="35"/>
        <v>-2.8418150028182154E-3</v>
      </c>
      <c r="O75" s="153">
        <f t="shared" si="36"/>
        <v>5.1355887065915873E-3</v>
      </c>
      <c r="P75" s="153">
        <f t="shared" si="37"/>
        <v>4.6294714842707307E-3</v>
      </c>
      <c r="Q75" s="154">
        <f t="shared" si="38"/>
        <v>1.105088904402729E-2</v>
      </c>
      <c r="R75" s="161">
        <f t="shared" si="39"/>
        <v>65.881740370898726</v>
      </c>
      <c r="S75" s="162">
        <f t="shared" si="40"/>
        <v>197.33049504950495</v>
      </c>
      <c r="T75" s="162">
        <f t="shared" si="41"/>
        <v>1215.3668321783734</v>
      </c>
      <c r="U75" s="162">
        <f t="shared" si="42"/>
        <v>2855.4633053466787</v>
      </c>
      <c r="V75" s="162">
        <f t="shared" si="43"/>
        <v>8201.9554343598047</v>
      </c>
      <c r="W75" s="162">
        <f t="shared" si="44"/>
        <v>10184.2867914075</v>
      </c>
      <c r="X75" s="163">
        <f t="shared" si="45"/>
        <v>15076.798440306202</v>
      </c>
      <c r="Y75" s="170">
        <f t="shared" si="46"/>
        <v>2795.6490727531859</v>
      </c>
      <c r="Z75" s="14">
        <f t="shared" si="47"/>
        <v>559.0099009901337</v>
      </c>
      <c r="AA75" s="14">
        <f t="shared" si="48"/>
        <v>-1624.2631089186716</v>
      </c>
      <c r="AB75" s="14">
        <f t="shared" si="49"/>
        <v>325.51298613285326</v>
      </c>
      <c r="AC75" s="14">
        <f t="shared" si="50"/>
        <v>-2095.3327179902317</v>
      </c>
      <c r="AD75" s="14">
        <f t="shared" si="51"/>
        <v>-1407.9180422250283</v>
      </c>
      <c r="AE75" s="171">
        <f t="shared" si="52"/>
        <v>-8239.5470153101087</v>
      </c>
      <c r="AF75" s="186">
        <f t="shared" si="53"/>
        <v>-9686.8889245678674</v>
      </c>
      <c r="AG75" s="15"/>
    </row>
    <row r="76" spans="1:33" x14ac:dyDescent="0.25">
      <c r="A76" s="7">
        <f t="shared" si="31"/>
        <v>70</v>
      </c>
      <c r="B76" s="40">
        <v>45274</v>
      </c>
      <c r="C76" s="138">
        <v>17.186</v>
      </c>
      <c r="D76" s="143">
        <v>70.099999999999994</v>
      </c>
      <c r="E76" s="144">
        <v>197.96</v>
      </c>
      <c r="F76" s="144">
        <v>72.510000000000005</v>
      </c>
      <c r="G76" s="144">
        <v>198.11</v>
      </c>
      <c r="H76" s="144">
        <v>333.17</v>
      </c>
      <c r="I76" s="144">
        <v>469.83</v>
      </c>
      <c r="J76" s="145">
        <v>483.5</v>
      </c>
      <c r="K76" s="152">
        <f t="shared" si="32"/>
        <v>3.4228385954558682E-2</v>
      </c>
      <c r="L76" s="153">
        <f t="shared" si="33"/>
        <v>2.1623574340713159E-2</v>
      </c>
      <c r="M76" s="153">
        <f t="shared" si="34"/>
        <v>1.1808708432867743E-2</v>
      </c>
      <c r="N76" s="153">
        <f t="shared" si="35"/>
        <v>-2.0874773575295658E-3</v>
      </c>
      <c r="O76" s="153">
        <f t="shared" si="36"/>
        <v>-7.519924751318019E-3</v>
      </c>
      <c r="P76" s="153">
        <f t="shared" si="37"/>
        <v>-2.3929645168345615E-2</v>
      </c>
      <c r="Q76" s="154">
        <f t="shared" si="38"/>
        <v>2.5898028452526756E-3</v>
      </c>
      <c r="R76" s="161">
        <f t="shared" si="39"/>
        <v>69.293301858955431</v>
      </c>
      <c r="S76" s="162">
        <f t="shared" si="40"/>
        <v>201.88303452546833</v>
      </c>
      <c r="T76" s="162">
        <f t="shared" si="41"/>
        <v>1196.8498735707428</v>
      </c>
      <c r="U76" s="162">
        <f t="shared" si="42"/>
        <v>2857.6234274801291</v>
      </c>
      <c r="V76" s="162">
        <f t="shared" si="43"/>
        <v>8098.6858272073159</v>
      </c>
      <c r="W76" s="162">
        <f t="shared" si="44"/>
        <v>9894.7728534281669</v>
      </c>
      <c r="X76" s="163">
        <f t="shared" si="45"/>
        <v>14950.626659451929</v>
      </c>
      <c r="Y76" s="170">
        <f t="shared" si="46"/>
        <v>-5733.2546473885768</v>
      </c>
      <c r="Z76" s="14">
        <f t="shared" si="47"/>
        <v>-8546.0690509366377</v>
      </c>
      <c r="AA76" s="14">
        <f t="shared" si="48"/>
        <v>-698.41517853714095</v>
      </c>
      <c r="AB76" s="14">
        <f t="shared" si="49"/>
        <v>239.10810079483781</v>
      </c>
      <c r="AC76" s="14">
        <f t="shared" si="50"/>
        <v>3068.1476396342077</v>
      </c>
      <c r="AD76" s="14">
        <f t="shared" si="51"/>
        <v>7277.5000971549525</v>
      </c>
      <c r="AE76" s="171">
        <f t="shared" si="52"/>
        <v>-1930.9579725964795</v>
      </c>
      <c r="AF76" s="186">
        <f t="shared" si="53"/>
        <v>-6323.9410118748365</v>
      </c>
      <c r="AG76" s="15"/>
    </row>
    <row r="77" spans="1:33" x14ac:dyDescent="0.25">
      <c r="A77" s="7">
        <f t="shared" si="31"/>
        <v>71</v>
      </c>
      <c r="B77" s="40">
        <v>45273</v>
      </c>
      <c r="C77" s="138">
        <v>17.234999999999999</v>
      </c>
      <c r="D77" s="143">
        <v>67.78</v>
      </c>
      <c r="E77" s="144">
        <v>193.77</v>
      </c>
      <c r="F77" s="144">
        <v>71.459999999999994</v>
      </c>
      <c r="G77" s="144">
        <v>197.96</v>
      </c>
      <c r="H77" s="144">
        <v>334.74</v>
      </c>
      <c r="I77" s="144">
        <v>479.98</v>
      </c>
      <c r="J77" s="145">
        <v>480.88</v>
      </c>
      <c r="K77" s="152">
        <f t="shared" si="32"/>
        <v>2.7748294162244003E-2</v>
      </c>
      <c r="L77" s="153">
        <f t="shared" si="33"/>
        <v>2.9650884744141681E-2</v>
      </c>
      <c r="M77" s="153">
        <f t="shared" si="34"/>
        <v>-6.835261039055851E-3</v>
      </c>
      <c r="N77" s="153">
        <f t="shared" si="35"/>
        <v>1.6457583559673861E-2</v>
      </c>
      <c r="O77" s="153">
        <f t="shared" si="36"/>
        <v>2.0761373200158584E-2</v>
      </c>
      <c r="P77" s="153">
        <f t="shared" si="37"/>
        <v>3.5245025040578914E-2</v>
      </c>
      <c r="Q77" s="154">
        <f t="shared" si="38"/>
        <v>2.299431032983934E-2</v>
      </c>
      <c r="R77" s="161">
        <f t="shared" si="39"/>
        <v>68.859135708870355</v>
      </c>
      <c r="S77" s="162">
        <f t="shared" si="40"/>
        <v>203.46931133428984</v>
      </c>
      <c r="T77" s="162">
        <f t="shared" si="41"/>
        <v>1174.7962656907619</v>
      </c>
      <c r="U77" s="162">
        <f t="shared" si="42"/>
        <v>2910.7290848785515</v>
      </c>
      <c r="V77" s="162">
        <f t="shared" si="43"/>
        <v>8329.4625980530782</v>
      </c>
      <c r="W77" s="162">
        <f t="shared" si="44"/>
        <v>10494.647562761817</v>
      </c>
      <c r="X77" s="163">
        <f t="shared" si="45"/>
        <v>15254.898828095891</v>
      </c>
      <c r="Y77" s="170">
        <f t="shared" si="46"/>
        <v>-4647.8392721758864</v>
      </c>
      <c r="Z77" s="14">
        <f t="shared" si="47"/>
        <v>-11718.622668579656</v>
      </c>
      <c r="AA77" s="14">
        <f t="shared" si="48"/>
        <v>404.2652154619077</v>
      </c>
      <c r="AB77" s="14">
        <f t="shared" si="49"/>
        <v>-1885.1181951420585</v>
      </c>
      <c r="AC77" s="14">
        <f t="shared" si="50"/>
        <v>-8470.6909026539051</v>
      </c>
      <c r="AD77" s="14">
        <f t="shared" si="51"/>
        <v>-10718.741182854537</v>
      </c>
      <c r="AE77" s="171">
        <f t="shared" si="52"/>
        <v>-17144.566404794568</v>
      </c>
      <c r="AF77" s="186">
        <f t="shared" si="53"/>
        <v>-54181.313410738701</v>
      </c>
      <c r="AG77" s="15"/>
    </row>
    <row r="78" spans="1:33" x14ac:dyDescent="0.25">
      <c r="A78" s="7">
        <f t="shared" si="31"/>
        <v>72</v>
      </c>
      <c r="B78" s="40">
        <v>45271</v>
      </c>
      <c r="C78" s="138">
        <v>17.375499999999999</v>
      </c>
      <c r="D78" s="143">
        <v>65.95</v>
      </c>
      <c r="E78" s="144">
        <v>188.19</v>
      </c>
      <c r="F78" s="144">
        <v>71.37</v>
      </c>
      <c r="G78" s="144">
        <v>193.18</v>
      </c>
      <c r="H78" s="144">
        <v>325.27999999999997</v>
      </c>
      <c r="I78" s="144">
        <v>459.89</v>
      </c>
      <c r="J78" s="145">
        <v>466.27</v>
      </c>
      <c r="K78" s="152">
        <f t="shared" si="32"/>
        <v>-2.420208743004082E-3</v>
      </c>
      <c r="L78" s="153">
        <f t="shared" si="33"/>
        <v>4.4861473543945207E-2</v>
      </c>
      <c r="M78" s="153">
        <f t="shared" si="34"/>
        <v>-9.0482908522464545E-3</v>
      </c>
      <c r="N78" s="153">
        <f t="shared" si="35"/>
        <v>-1.1305593703449635E-2</v>
      </c>
      <c r="O78" s="153">
        <f t="shared" si="36"/>
        <v>-2.0843233599653788E-2</v>
      </c>
      <c r="P78" s="153">
        <f t="shared" si="37"/>
        <v>1.5174474503990787E-2</v>
      </c>
      <c r="Q78" s="154">
        <f t="shared" si="38"/>
        <v>-1.6890389679952489E-2</v>
      </c>
      <c r="R78" s="161">
        <f t="shared" si="39"/>
        <v>66.837846014218727</v>
      </c>
      <c r="S78" s="162">
        <f t="shared" si="40"/>
        <v>206.47507578701902</v>
      </c>
      <c r="T78" s="162">
        <f t="shared" si="41"/>
        <v>1172.178513510878</v>
      </c>
      <c r="U78" s="162">
        <f t="shared" si="42"/>
        <v>2831.2264190954807</v>
      </c>
      <c r="V78" s="162">
        <f t="shared" si="43"/>
        <v>7989.9669770938899</v>
      </c>
      <c r="W78" s="162">
        <f t="shared" si="44"/>
        <v>10291.185243043026</v>
      </c>
      <c r="X78" s="163">
        <f t="shared" si="45"/>
        <v>14660.137882414625</v>
      </c>
      <c r="Y78" s="170">
        <f t="shared" si="46"/>
        <v>405.38496445318373</v>
      </c>
      <c r="Z78" s="14">
        <f t="shared" si="47"/>
        <v>-17730.15157403802</v>
      </c>
      <c r="AA78" s="14">
        <f t="shared" si="48"/>
        <v>535.15282445609955</v>
      </c>
      <c r="AB78" s="14">
        <f t="shared" si="49"/>
        <v>1294.9884361807744</v>
      </c>
      <c r="AC78" s="14">
        <f t="shared" si="50"/>
        <v>8504.0901453055085</v>
      </c>
      <c r="AD78" s="14">
        <f t="shared" si="51"/>
        <v>-4614.8715912908301</v>
      </c>
      <c r="AE78" s="171">
        <f t="shared" si="52"/>
        <v>12593.480879268736</v>
      </c>
      <c r="AF78" s="186">
        <f t="shared" si="53"/>
        <v>988.07408433545424</v>
      </c>
      <c r="AG78" s="15"/>
    </row>
    <row r="79" spans="1:33" x14ac:dyDescent="0.25">
      <c r="A79" s="7">
        <f t="shared" si="31"/>
        <v>73</v>
      </c>
      <c r="B79" s="40">
        <v>45268</v>
      </c>
      <c r="C79" s="138">
        <v>17.347000000000001</v>
      </c>
      <c r="D79" s="143">
        <v>66.11</v>
      </c>
      <c r="E79" s="144">
        <v>180.11</v>
      </c>
      <c r="F79" s="144">
        <v>72.14</v>
      </c>
      <c r="G79" s="144">
        <v>195.71</v>
      </c>
      <c r="H79" s="144">
        <v>332.75</v>
      </c>
      <c r="I79" s="144">
        <v>453.76</v>
      </c>
      <c r="J79" s="145">
        <v>475.06</v>
      </c>
      <c r="K79" s="152">
        <f t="shared" si="32"/>
        <v>9.0840272520820164E-4</v>
      </c>
      <c r="L79" s="153">
        <f t="shared" si="33"/>
        <v>-1.1850551379821161E-2</v>
      </c>
      <c r="M79" s="153">
        <f t="shared" si="34"/>
        <v>-8.6843495353349232E-3</v>
      </c>
      <c r="N79" s="153">
        <f t="shared" si="35"/>
        <v>1.293891158568039E-3</v>
      </c>
      <c r="O79" s="153">
        <f t="shared" si="36"/>
        <v>1.2673560248622096E-2</v>
      </c>
      <c r="P79" s="153">
        <f t="shared" si="37"/>
        <v>-2.2032979597795821E-3</v>
      </c>
      <c r="Q79" s="154">
        <f t="shared" si="38"/>
        <v>1.3337506959876899E-2</v>
      </c>
      <c r="R79" s="161">
        <f t="shared" si="39"/>
        <v>67.060862982588944</v>
      </c>
      <c r="S79" s="162">
        <f t="shared" si="40"/>
        <v>195.26821254183355</v>
      </c>
      <c r="T79" s="162">
        <f t="shared" si="41"/>
        <v>1172.6090129872143</v>
      </c>
      <c r="U79" s="162">
        <f t="shared" si="42"/>
        <v>2867.3063181837724</v>
      </c>
      <c r="V79" s="162">
        <f t="shared" si="43"/>
        <v>8263.4656498450258</v>
      </c>
      <c r="W79" s="162">
        <f t="shared" si="44"/>
        <v>10115.020573789012</v>
      </c>
      <c r="X79" s="163">
        <f t="shared" si="45"/>
        <v>15110.896503816986</v>
      </c>
      <c r="Y79" s="170">
        <f t="shared" si="46"/>
        <v>-152.15745647235934</v>
      </c>
      <c r="Z79" s="14">
        <f t="shared" si="47"/>
        <v>4683.5749163329292</v>
      </c>
      <c r="AA79" s="14">
        <f t="shared" si="48"/>
        <v>513.62785063928413</v>
      </c>
      <c r="AB79" s="14">
        <f t="shared" si="49"/>
        <v>-148.20752735089627</v>
      </c>
      <c r="AC79" s="14">
        <f t="shared" si="50"/>
        <v>-5170.8434922512879</v>
      </c>
      <c r="AD79" s="14">
        <f t="shared" si="51"/>
        <v>670.068486329601</v>
      </c>
      <c r="AE79" s="171">
        <f t="shared" si="52"/>
        <v>-9944.4501908493294</v>
      </c>
      <c r="AF79" s="186">
        <f t="shared" si="53"/>
        <v>-9548.3874136220584</v>
      </c>
      <c r="AG79" s="15"/>
    </row>
    <row r="80" spans="1:33" x14ac:dyDescent="0.25">
      <c r="A80" s="7">
        <f t="shared" si="31"/>
        <v>74</v>
      </c>
      <c r="B80" s="40">
        <v>45267</v>
      </c>
      <c r="C80" s="138">
        <v>17.452999999999999</v>
      </c>
      <c r="D80" s="143">
        <v>66.05</v>
      </c>
      <c r="E80" s="144">
        <v>182.27</v>
      </c>
      <c r="F80" s="144">
        <v>72.33</v>
      </c>
      <c r="G80" s="144">
        <v>194.27</v>
      </c>
      <c r="H80" s="144">
        <v>326.58999999999997</v>
      </c>
      <c r="I80" s="144">
        <v>452</v>
      </c>
      <c r="J80" s="145">
        <v>465.96</v>
      </c>
      <c r="K80" s="152">
        <f t="shared" si="32"/>
        <v>-6.3186399879645583E-3</v>
      </c>
      <c r="L80" s="153">
        <f t="shared" si="33"/>
        <v>2.4564362001124218E-2</v>
      </c>
      <c r="M80" s="153">
        <f t="shared" si="34"/>
        <v>2.3181766080058841E-2</v>
      </c>
      <c r="N80" s="153">
        <f t="shared" si="35"/>
        <v>2.1553024361221418E-2</v>
      </c>
      <c r="O80" s="153">
        <f t="shared" si="36"/>
        <v>4.0416366579775653E-2</v>
      </c>
      <c r="P80" s="153">
        <f t="shared" si="37"/>
        <v>2.3229236143570864E-2</v>
      </c>
      <c r="Q80" s="154">
        <f t="shared" si="38"/>
        <v>3.5590910940716203E-2</v>
      </c>
      <c r="R80" s="161">
        <f t="shared" si="39"/>
        <v>66.576651120806375</v>
      </c>
      <c r="S80" s="162">
        <f t="shared" si="40"/>
        <v>202.46416357504216</v>
      </c>
      <c r="T80" s="162">
        <f t="shared" si="41"/>
        <v>1210.3028538561528</v>
      </c>
      <c r="U80" s="162">
        <f t="shared" si="42"/>
        <v>2925.3203949157114</v>
      </c>
      <c r="V80" s="162">
        <f t="shared" si="43"/>
        <v>8489.8483028013306</v>
      </c>
      <c r="W80" s="162">
        <f t="shared" si="44"/>
        <v>10372.839230808999</v>
      </c>
      <c r="X80" s="163">
        <f t="shared" si="45"/>
        <v>15442.739430879792</v>
      </c>
      <c r="Y80" s="170">
        <f t="shared" si="46"/>
        <v>1058.3721979840632</v>
      </c>
      <c r="Z80" s="14">
        <f t="shared" si="47"/>
        <v>-9708.3271500843002</v>
      </c>
      <c r="AA80" s="14">
        <f t="shared" si="48"/>
        <v>-1371.064192807637</v>
      </c>
      <c r="AB80" s="14">
        <f t="shared" si="49"/>
        <v>-2468.7705966284557</v>
      </c>
      <c r="AC80" s="14">
        <f t="shared" si="50"/>
        <v>-16489.97614006653</v>
      </c>
      <c r="AD80" s="14">
        <f t="shared" si="51"/>
        <v>-7064.4912242700047</v>
      </c>
      <c r="AE80" s="171">
        <f t="shared" si="52"/>
        <v>-26536.596543989617</v>
      </c>
      <c r="AF80" s="186">
        <f t="shared" si="53"/>
        <v>-62580.853649862482</v>
      </c>
      <c r="AG80" s="15"/>
    </row>
    <row r="81" spans="1:33" x14ac:dyDescent="0.25">
      <c r="A81" s="7">
        <f t="shared" si="31"/>
        <v>75</v>
      </c>
      <c r="B81" s="40">
        <v>45266</v>
      </c>
      <c r="C81" s="138">
        <v>17.257999999999999</v>
      </c>
      <c r="D81" s="143">
        <v>66.47</v>
      </c>
      <c r="E81" s="144">
        <v>177.9</v>
      </c>
      <c r="F81" s="144">
        <v>71.489999999999995</v>
      </c>
      <c r="G81" s="144">
        <v>192.32</v>
      </c>
      <c r="H81" s="144">
        <v>317.45</v>
      </c>
      <c r="I81" s="144">
        <v>446.73</v>
      </c>
      <c r="J81" s="145">
        <v>455.03</v>
      </c>
      <c r="K81" s="152">
        <f t="shared" si="32"/>
        <v>-7.0212130265909778E-3</v>
      </c>
      <c r="L81" s="153">
        <f t="shared" si="33"/>
        <v>1.0738026248508614E-2</v>
      </c>
      <c r="M81" s="153">
        <f t="shared" si="34"/>
        <v>-1.9088365330296009E-2</v>
      </c>
      <c r="N81" s="153">
        <f t="shared" si="35"/>
        <v>-1.2524705599432195E-2</v>
      </c>
      <c r="O81" s="153">
        <f t="shared" si="36"/>
        <v>-9.4976627526558444E-3</v>
      </c>
      <c r="P81" s="153">
        <f t="shared" si="37"/>
        <v>-2.5248889240581551E-2</v>
      </c>
      <c r="Q81" s="154">
        <f t="shared" si="38"/>
        <v>-2.954754245042579E-2</v>
      </c>
      <c r="R81" s="161">
        <f t="shared" si="39"/>
        <v>66.529578727218407</v>
      </c>
      <c r="S81" s="162">
        <f t="shared" si="40"/>
        <v>199.73194136696779</v>
      </c>
      <c r="T81" s="162">
        <f t="shared" si="41"/>
        <v>1160.3022944493659</v>
      </c>
      <c r="U81" s="162">
        <f t="shared" si="42"/>
        <v>2827.7353688925486</v>
      </c>
      <c r="V81" s="162">
        <f t="shared" si="43"/>
        <v>8082.5473886423397</v>
      </c>
      <c r="W81" s="162">
        <f t="shared" si="44"/>
        <v>9881.3992063663645</v>
      </c>
      <c r="X81" s="163">
        <f t="shared" si="45"/>
        <v>14471.394325372681</v>
      </c>
      <c r="Y81" s="170">
        <f t="shared" si="46"/>
        <v>1176.0531819539822</v>
      </c>
      <c r="Z81" s="14">
        <f t="shared" si="47"/>
        <v>-4243.8827339355503</v>
      </c>
      <c r="AA81" s="14">
        <f t="shared" si="48"/>
        <v>1128.9637775317033</v>
      </c>
      <c r="AB81" s="14">
        <f t="shared" si="49"/>
        <v>1434.6304442980545</v>
      </c>
      <c r="AC81" s="14">
        <f t="shared" si="50"/>
        <v>3875.0695678830198</v>
      </c>
      <c r="AD81" s="14">
        <f t="shared" si="51"/>
        <v>7678.7095090090224</v>
      </c>
      <c r="AE81" s="171">
        <f t="shared" si="52"/>
        <v>22030.658731365929</v>
      </c>
      <c r="AF81" s="186">
        <f t="shared" si="53"/>
        <v>33080.202478106163</v>
      </c>
      <c r="AG81" s="15"/>
    </row>
    <row r="82" spans="1:33" x14ac:dyDescent="0.25">
      <c r="A82" s="7">
        <f t="shared" si="31"/>
        <v>76</v>
      </c>
      <c r="B82" s="40">
        <v>45265</v>
      </c>
      <c r="C82" s="138">
        <v>17.377500000000001</v>
      </c>
      <c r="D82" s="143">
        <v>66.94</v>
      </c>
      <c r="E82" s="144">
        <v>176.01</v>
      </c>
      <c r="F82" s="144">
        <v>72.38</v>
      </c>
      <c r="G82" s="144">
        <v>193.42</v>
      </c>
      <c r="H82" s="144">
        <v>318.29000000000002</v>
      </c>
      <c r="I82" s="144">
        <v>455.15</v>
      </c>
      <c r="J82" s="145">
        <v>465.66</v>
      </c>
      <c r="K82" s="152">
        <f t="shared" si="32"/>
        <v>1.1636693365573381E-2</v>
      </c>
      <c r="L82" s="153">
        <f t="shared" si="33"/>
        <v>1.1377348732976911E-2</v>
      </c>
      <c r="M82" s="153">
        <f t="shared" si="34"/>
        <v>-1.3142618257594996E-2</v>
      </c>
      <c r="N82" s="153">
        <f t="shared" si="35"/>
        <v>1.6692770924593425E-2</v>
      </c>
      <c r="O82" s="153">
        <f t="shared" si="36"/>
        <v>-9.6630360669497373E-3</v>
      </c>
      <c r="P82" s="153">
        <f t="shared" si="37"/>
        <v>-1.538139567819452E-3</v>
      </c>
      <c r="Q82" s="154">
        <f t="shared" si="38"/>
        <v>1.8824110941786598E-2</v>
      </c>
      <c r="R82" s="161">
        <f t="shared" si="39"/>
        <v>67.779658455493419</v>
      </c>
      <c r="S82" s="162">
        <f t="shared" si="40"/>
        <v>199.85827788312358</v>
      </c>
      <c r="T82" s="162">
        <f t="shared" si="41"/>
        <v>1167.3354090815453</v>
      </c>
      <c r="U82" s="162">
        <f t="shared" si="42"/>
        <v>2911.4025676824967</v>
      </c>
      <c r="V82" s="162">
        <f t="shared" si="43"/>
        <v>8081.1979343307912</v>
      </c>
      <c r="W82" s="162">
        <f t="shared" si="44"/>
        <v>10121.76352133108</v>
      </c>
      <c r="X82" s="163">
        <f t="shared" si="45"/>
        <v>15192.712783544754</v>
      </c>
      <c r="Y82" s="170">
        <f t="shared" si="46"/>
        <v>-1949.1461387335462</v>
      </c>
      <c r="Z82" s="14">
        <f t="shared" si="47"/>
        <v>-4496.5557662471274</v>
      </c>
      <c r="AA82" s="14">
        <f t="shared" si="48"/>
        <v>777.30804592273444</v>
      </c>
      <c r="AB82" s="14">
        <f t="shared" si="49"/>
        <v>-1912.057507299869</v>
      </c>
      <c r="AC82" s="14">
        <f t="shared" si="50"/>
        <v>3942.5422834604433</v>
      </c>
      <c r="AD82" s="14">
        <f t="shared" si="51"/>
        <v>467.78006006754367</v>
      </c>
      <c r="AE82" s="171">
        <f t="shared" si="52"/>
        <v>-14035.264177237696</v>
      </c>
      <c r="AF82" s="186">
        <f t="shared" si="53"/>
        <v>-17205.393200067516</v>
      </c>
      <c r="AG82" s="15"/>
    </row>
    <row r="83" spans="1:33" x14ac:dyDescent="0.25">
      <c r="A83" s="7">
        <f t="shared" si="31"/>
        <v>77</v>
      </c>
      <c r="B83" s="40">
        <v>45264</v>
      </c>
      <c r="C83" s="138">
        <v>17.452200000000001</v>
      </c>
      <c r="D83" s="143">
        <v>66.17</v>
      </c>
      <c r="E83" s="144">
        <v>174.03</v>
      </c>
      <c r="F83" s="144">
        <v>73.03</v>
      </c>
      <c r="G83" s="144">
        <v>189.43</v>
      </c>
      <c r="H83" s="144">
        <v>320.02</v>
      </c>
      <c r="I83" s="144">
        <v>453.9</v>
      </c>
      <c r="J83" s="145">
        <v>455.1</v>
      </c>
      <c r="K83" s="152">
        <f t="shared" si="32"/>
        <v>-1.5913146936347267E-2</v>
      </c>
      <c r="L83" s="153">
        <f t="shared" si="33"/>
        <v>1.5640501896702741E-2</v>
      </c>
      <c r="M83" s="153">
        <f t="shared" si="34"/>
        <v>3.2476692729417334E-3</v>
      </c>
      <c r="N83" s="153">
        <f t="shared" si="35"/>
        <v>6.8155404747753945E-3</v>
      </c>
      <c r="O83" s="153">
        <f t="shared" si="36"/>
        <v>1.4153520517989904E-3</v>
      </c>
      <c r="P83" s="153">
        <f t="shared" si="37"/>
        <v>-9.404091094041056E-3</v>
      </c>
      <c r="Q83" s="154">
        <f t="shared" si="38"/>
        <v>-1.0841737653932149E-2</v>
      </c>
      <c r="R83" s="161">
        <f t="shared" si="39"/>
        <v>65.933819155264729</v>
      </c>
      <c r="S83" s="162">
        <f t="shared" si="40"/>
        <v>200.70071957980744</v>
      </c>
      <c r="T83" s="162">
        <f t="shared" si="41"/>
        <v>1186.7231781284181</v>
      </c>
      <c r="U83" s="162">
        <f t="shared" si="42"/>
        <v>2883.1181194051273</v>
      </c>
      <c r="V83" s="162">
        <f t="shared" si="43"/>
        <v>8171.5981217835533</v>
      </c>
      <c r="W83" s="162">
        <f t="shared" si="44"/>
        <v>10042.023568936498</v>
      </c>
      <c r="X83" s="163">
        <f t="shared" si="45"/>
        <v>14750.335426791531</v>
      </c>
      <c r="Y83" s="170">
        <f t="shared" si="46"/>
        <v>2665.4521118381781</v>
      </c>
      <c r="Z83" s="14">
        <f t="shared" si="47"/>
        <v>-6181.4391596148544</v>
      </c>
      <c r="AA83" s="14">
        <f t="shared" si="48"/>
        <v>-192.08040642090509</v>
      </c>
      <c r="AB83" s="14">
        <f t="shared" si="49"/>
        <v>-780.67957620509333</v>
      </c>
      <c r="AC83" s="14">
        <f t="shared" si="50"/>
        <v>-577.46708917766227</v>
      </c>
      <c r="AD83" s="14">
        <f t="shared" si="51"/>
        <v>2859.9786319050145</v>
      </c>
      <c r="AE83" s="171">
        <f t="shared" si="52"/>
        <v>8083.6036604234323</v>
      </c>
      <c r="AF83" s="186">
        <f t="shared" si="53"/>
        <v>5877.3681727481098</v>
      </c>
      <c r="AG83" s="15"/>
    </row>
    <row r="84" spans="1:33" x14ac:dyDescent="0.25">
      <c r="A84" s="7">
        <f t="shared" si="31"/>
        <v>78</v>
      </c>
      <c r="B84" s="40">
        <v>45261</v>
      </c>
      <c r="C84" s="138">
        <v>17.170000000000002</v>
      </c>
      <c r="D84" s="143">
        <v>67.239999999999995</v>
      </c>
      <c r="E84" s="144">
        <v>171.35</v>
      </c>
      <c r="F84" s="144">
        <v>73.989999999999995</v>
      </c>
      <c r="G84" s="144">
        <v>191.24</v>
      </c>
      <c r="H84" s="144">
        <v>324.82</v>
      </c>
      <c r="I84" s="144">
        <v>465.74</v>
      </c>
      <c r="J84" s="145">
        <v>467.65</v>
      </c>
      <c r="K84" s="152">
        <f t="shared" si="32"/>
        <v>-1.2483477750036887E-2</v>
      </c>
      <c r="L84" s="153">
        <f t="shared" si="33"/>
        <v>7.5263126947726633E-3</v>
      </c>
      <c r="M84" s="153">
        <f t="shared" si="34"/>
        <v>-2.3735049841811628E-2</v>
      </c>
      <c r="N84" s="153">
        <f t="shared" si="35"/>
        <v>-5.2820772376092062E-3</v>
      </c>
      <c r="O84" s="153">
        <f t="shared" si="36"/>
        <v>-1.9028605546574706E-2</v>
      </c>
      <c r="P84" s="153">
        <f t="shared" si="37"/>
        <v>-2.914763923681718E-2</v>
      </c>
      <c r="Q84" s="154">
        <f t="shared" si="38"/>
        <v>-1.2097522117237247E-2</v>
      </c>
      <c r="R84" s="161">
        <f t="shared" si="39"/>
        <v>66.163606990747525</v>
      </c>
      <c r="S84" s="162">
        <f t="shared" si="40"/>
        <v>199.09727465161404</v>
      </c>
      <c r="T84" s="162">
        <f t="shared" si="41"/>
        <v>1154.8058169790895</v>
      </c>
      <c r="U84" s="162">
        <f t="shared" si="42"/>
        <v>2848.4753676536352</v>
      </c>
      <c r="V84" s="162">
        <f t="shared" si="43"/>
        <v>8004.7744305245715</v>
      </c>
      <c r="W84" s="162">
        <f t="shared" si="44"/>
        <v>9841.876188958764</v>
      </c>
      <c r="X84" s="163">
        <f t="shared" si="45"/>
        <v>14731.609159456342</v>
      </c>
      <c r="Y84" s="170">
        <f t="shared" si="46"/>
        <v>2090.9825231311884</v>
      </c>
      <c r="Z84" s="14">
        <f t="shared" si="47"/>
        <v>-2974.5493032280592</v>
      </c>
      <c r="AA84" s="14">
        <f t="shared" si="48"/>
        <v>1403.7876510455249</v>
      </c>
      <c r="AB84" s="14">
        <f t="shared" si="49"/>
        <v>605.03049385459235</v>
      </c>
      <c r="AC84" s="14">
        <f t="shared" si="50"/>
        <v>7763.7174737714304</v>
      </c>
      <c r="AD84" s="14">
        <f t="shared" si="51"/>
        <v>8864.4000312370372</v>
      </c>
      <c r="AE84" s="171">
        <f t="shared" si="52"/>
        <v>9019.9170271828734</v>
      </c>
      <c r="AF84" s="186">
        <f t="shared" si="53"/>
        <v>26773.285896994588</v>
      </c>
      <c r="AG84" s="15"/>
    </row>
    <row r="85" spans="1:33" x14ac:dyDescent="0.25">
      <c r="A85" s="7">
        <f t="shared" si="31"/>
        <v>79</v>
      </c>
      <c r="B85" s="40">
        <v>45260</v>
      </c>
      <c r="C85" s="138">
        <v>17.378399999999999</v>
      </c>
      <c r="D85" s="143">
        <v>68.09</v>
      </c>
      <c r="E85" s="144">
        <v>170.07</v>
      </c>
      <c r="F85" s="144">
        <v>74.88</v>
      </c>
      <c r="G85" s="144">
        <v>189.95</v>
      </c>
      <c r="H85" s="144">
        <v>327.14999999999998</v>
      </c>
      <c r="I85" s="144">
        <v>473.97</v>
      </c>
      <c r="J85" s="145">
        <v>467.7</v>
      </c>
      <c r="K85" s="152">
        <f t="shared" si="32"/>
        <v>1.6723906226668639E-2</v>
      </c>
      <c r="L85" s="153">
        <f t="shared" si="33"/>
        <v>-2.4604267033723426E-2</v>
      </c>
      <c r="M85" s="153">
        <f t="shared" si="34"/>
        <v>8.7563422146119674E-3</v>
      </c>
      <c r="N85" s="153">
        <f t="shared" si="35"/>
        <v>9.0082391739620959E-3</v>
      </c>
      <c r="O85" s="153">
        <f t="shared" si="36"/>
        <v>-9.3644926670569673E-3</v>
      </c>
      <c r="P85" s="153">
        <f t="shared" si="37"/>
        <v>-8.605347424377463E-4</v>
      </c>
      <c r="Q85" s="154">
        <f t="shared" si="38"/>
        <v>-2.2700047220843289E-2</v>
      </c>
      <c r="R85" s="161">
        <f t="shared" si="39"/>
        <v>68.120501717186798</v>
      </c>
      <c r="S85" s="162">
        <f t="shared" si="40"/>
        <v>192.74795079146594</v>
      </c>
      <c r="T85" s="162">
        <f t="shared" si="41"/>
        <v>1193.2392858262774</v>
      </c>
      <c r="U85" s="162">
        <f t="shared" si="42"/>
        <v>2889.3971338778683</v>
      </c>
      <c r="V85" s="162">
        <f t="shared" si="43"/>
        <v>8083.6340630368632</v>
      </c>
      <c r="W85" s="162">
        <f t="shared" si="44"/>
        <v>10128.632642802037</v>
      </c>
      <c r="X85" s="163">
        <f t="shared" si="45"/>
        <v>14573.504225592431</v>
      </c>
      <c r="Y85" s="170">
        <f t="shared" si="46"/>
        <v>-2801.2542929669949</v>
      </c>
      <c r="Z85" s="14">
        <f t="shared" si="47"/>
        <v>9724.0984170681477</v>
      </c>
      <c r="AA85" s="14">
        <f t="shared" si="48"/>
        <v>-517.88579131386996</v>
      </c>
      <c r="AB85" s="14">
        <f t="shared" si="49"/>
        <v>-1031.8401551147326</v>
      </c>
      <c r="AC85" s="14">
        <f t="shared" si="50"/>
        <v>3820.7358481568463</v>
      </c>
      <c r="AD85" s="14">
        <f t="shared" si="51"/>
        <v>261.70641593886103</v>
      </c>
      <c r="AE85" s="171">
        <f t="shared" si="52"/>
        <v>16925.163720378441</v>
      </c>
      <c r="AF85" s="186">
        <f t="shared" si="53"/>
        <v>26380.7241621467</v>
      </c>
      <c r="AG85" s="15"/>
    </row>
    <row r="86" spans="1:33" x14ac:dyDescent="0.25">
      <c r="A86" s="7">
        <f t="shared" si="31"/>
        <v>80</v>
      </c>
      <c r="B86" s="40">
        <v>45259</v>
      </c>
      <c r="C86" s="138">
        <v>17.276</v>
      </c>
      <c r="D86" s="143">
        <v>66.97</v>
      </c>
      <c r="E86" s="144">
        <v>174.36</v>
      </c>
      <c r="F86" s="144">
        <v>74.67</v>
      </c>
      <c r="G86" s="144">
        <v>189.37</v>
      </c>
      <c r="H86" s="144">
        <v>332.2</v>
      </c>
      <c r="I86" s="144">
        <v>477.19</v>
      </c>
      <c r="J86" s="145">
        <v>481.4</v>
      </c>
      <c r="K86" s="152">
        <f t="shared" si="32"/>
        <v>-7.4604595643090743E-4</v>
      </c>
      <c r="L86" s="153">
        <f t="shared" si="33"/>
        <v>-9.2618898801067884E-3</v>
      </c>
      <c r="M86" s="153">
        <f t="shared" si="34"/>
        <v>-1.9001742272615529E-2</v>
      </c>
      <c r="N86" s="153">
        <f t="shared" si="35"/>
        <v>2.7394807919667308E-3</v>
      </c>
      <c r="O86" s="153">
        <f t="shared" si="36"/>
        <v>-1.20007367225895E-2</v>
      </c>
      <c r="P86" s="153">
        <f t="shared" si="37"/>
        <v>4.3838022257536302E-3</v>
      </c>
      <c r="Q86" s="154">
        <f t="shared" si="38"/>
        <v>1.4918834338070841E-2</v>
      </c>
      <c r="R86" s="161">
        <f t="shared" si="39"/>
        <v>66.950014920919131</v>
      </c>
      <c r="S86" s="162">
        <f t="shared" si="40"/>
        <v>195.77975794079211</v>
      </c>
      <c r="T86" s="162">
        <f t="shared" si="41"/>
        <v>1160.4047592678332</v>
      </c>
      <c r="U86" s="162">
        <f t="shared" si="42"/>
        <v>2871.4459102914893</v>
      </c>
      <c r="V86" s="162">
        <f t="shared" si="43"/>
        <v>8062.1221829477327</v>
      </c>
      <c r="W86" s="162">
        <f t="shared" si="44"/>
        <v>10181.796354628977</v>
      </c>
      <c r="X86" s="163">
        <f t="shared" si="45"/>
        <v>15134.47726954057</v>
      </c>
      <c r="Y86" s="170">
        <f t="shared" si="46"/>
        <v>124.96269770217339</v>
      </c>
      <c r="Z86" s="14">
        <f t="shared" si="47"/>
        <v>3660.484118415809</v>
      </c>
      <c r="AA86" s="14">
        <f t="shared" si="48"/>
        <v>1123.8405366083384</v>
      </c>
      <c r="AB86" s="14">
        <f t="shared" si="49"/>
        <v>-313.79121165957258</v>
      </c>
      <c r="AC86" s="14">
        <f t="shared" si="50"/>
        <v>4896.3298526133713</v>
      </c>
      <c r="AD86" s="14">
        <f t="shared" si="51"/>
        <v>-1333.2049388693667</v>
      </c>
      <c r="AE86" s="171">
        <f t="shared" si="52"/>
        <v>-11123.488477028513</v>
      </c>
      <c r="AF86" s="186">
        <f t="shared" si="53"/>
        <v>-2964.8674222177615</v>
      </c>
      <c r="AG86" s="15"/>
    </row>
    <row r="87" spans="1:33" x14ac:dyDescent="0.25">
      <c r="A87" s="7">
        <f t="shared" si="31"/>
        <v>81</v>
      </c>
      <c r="B87" s="40">
        <v>45258</v>
      </c>
      <c r="C87" s="138">
        <v>17.1356</v>
      </c>
      <c r="D87" s="143">
        <v>67.02</v>
      </c>
      <c r="E87" s="144">
        <v>175.99</v>
      </c>
      <c r="F87" s="144">
        <v>76.739999999999995</v>
      </c>
      <c r="G87" s="144">
        <v>190.4</v>
      </c>
      <c r="H87" s="144">
        <v>338.99</v>
      </c>
      <c r="I87" s="144">
        <v>479</v>
      </c>
      <c r="J87" s="145">
        <v>478.21</v>
      </c>
      <c r="K87" s="152">
        <f t="shared" si="32"/>
        <v>7.9711234772146256E-3</v>
      </c>
      <c r="L87" s="153">
        <f t="shared" si="33"/>
        <v>-1.3453668927630336E-2</v>
      </c>
      <c r="M87" s="153">
        <f t="shared" si="34"/>
        <v>-1.1856155362400145E-2</v>
      </c>
      <c r="N87" s="153">
        <f t="shared" si="35"/>
        <v>1.5249594972277514E-3</v>
      </c>
      <c r="O87" s="153">
        <f t="shared" si="36"/>
        <v>1.1112159972827662E-2</v>
      </c>
      <c r="P87" s="153">
        <f t="shared" si="37"/>
        <v>-2.0378904470443882E-3</v>
      </c>
      <c r="Q87" s="154">
        <f t="shared" si="38"/>
        <v>-1.0395849750144848E-2</v>
      </c>
      <c r="R87" s="161">
        <f t="shared" si="39"/>
        <v>67.534065272973379</v>
      </c>
      <c r="S87" s="162">
        <f t="shared" si="40"/>
        <v>194.951420483211</v>
      </c>
      <c r="T87" s="162">
        <f t="shared" si="41"/>
        <v>1168.8571423307601</v>
      </c>
      <c r="U87" s="162">
        <f t="shared" si="42"/>
        <v>2867.9680057394658</v>
      </c>
      <c r="V87" s="162">
        <f t="shared" si="43"/>
        <v>8250.7245474294377</v>
      </c>
      <c r="W87" s="162">
        <f t="shared" si="44"/>
        <v>10116.697368662111</v>
      </c>
      <c r="X87" s="163">
        <f t="shared" si="45"/>
        <v>14756.984510556968</v>
      </c>
      <c r="Y87" s="170">
        <f t="shared" si="46"/>
        <v>-1335.1631824334477</v>
      </c>
      <c r="Z87" s="14">
        <f t="shared" si="47"/>
        <v>5317.1590335780365</v>
      </c>
      <c r="AA87" s="14">
        <f t="shared" si="48"/>
        <v>701.22138346199563</v>
      </c>
      <c r="AB87" s="14">
        <f t="shared" si="49"/>
        <v>-174.67502957862962</v>
      </c>
      <c r="AC87" s="14">
        <f t="shared" si="50"/>
        <v>-4533.7883714718828</v>
      </c>
      <c r="AD87" s="14">
        <f t="shared" si="51"/>
        <v>619.76464013661825</v>
      </c>
      <c r="AE87" s="171">
        <f t="shared" si="52"/>
        <v>7751.1494721516101</v>
      </c>
      <c r="AF87" s="186">
        <f t="shared" si="53"/>
        <v>8345.6679458442995</v>
      </c>
      <c r="AG87" s="15"/>
    </row>
    <row r="88" spans="1:33" x14ac:dyDescent="0.25">
      <c r="A88" s="7">
        <f t="shared" si="31"/>
        <v>82</v>
      </c>
      <c r="B88" s="40">
        <v>45257</v>
      </c>
      <c r="C88" s="138">
        <v>17.1645</v>
      </c>
      <c r="D88" s="143">
        <v>66.489999999999995</v>
      </c>
      <c r="E88" s="144">
        <v>178.39</v>
      </c>
      <c r="F88" s="144">
        <v>77.53</v>
      </c>
      <c r="G88" s="144">
        <v>189.79</v>
      </c>
      <c r="H88" s="144">
        <v>334.7</v>
      </c>
      <c r="I88" s="144">
        <v>479.17</v>
      </c>
      <c r="J88" s="145">
        <v>482.42</v>
      </c>
      <c r="K88" s="152">
        <f t="shared" si="32"/>
        <v>-4.1101817132968121E-2</v>
      </c>
      <c r="L88" s="153">
        <f t="shared" si="33"/>
        <v>-2.074984904210353E-2</v>
      </c>
      <c r="M88" s="153">
        <f t="shared" si="34"/>
        <v>-8.5050615454421719E-3</v>
      </c>
      <c r="N88" s="153">
        <f t="shared" si="35"/>
        <v>2.8208378238854248E-3</v>
      </c>
      <c r="O88" s="153">
        <f t="shared" si="36"/>
        <v>-6.7041217151624366E-3</v>
      </c>
      <c r="P88" s="153">
        <f t="shared" si="37"/>
        <v>2.9556168446807085E-3</v>
      </c>
      <c r="Q88" s="154">
        <f t="shared" si="38"/>
        <v>1.3562571973302351E-2</v>
      </c>
      <c r="R88" s="161">
        <f t="shared" si="39"/>
        <v>64.246178252091141</v>
      </c>
      <c r="S88" s="162">
        <f t="shared" si="40"/>
        <v>193.50962233078994</v>
      </c>
      <c r="T88" s="162">
        <f t="shared" si="41"/>
        <v>1172.8210894461808</v>
      </c>
      <c r="U88" s="162">
        <f t="shared" si="42"/>
        <v>2871.678884380025</v>
      </c>
      <c r="V88" s="162">
        <f t="shared" si="43"/>
        <v>8105.3428197772173</v>
      </c>
      <c r="W88" s="162">
        <f t="shared" si="44"/>
        <v>10167.318330715691</v>
      </c>
      <c r="X88" s="163">
        <f t="shared" si="45"/>
        <v>15114.252674985175</v>
      </c>
      <c r="Y88" s="170">
        <f t="shared" si="46"/>
        <v>6884.5543697721469</v>
      </c>
      <c r="Z88" s="14">
        <f t="shared" si="47"/>
        <v>8200.755338420151</v>
      </c>
      <c r="AA88" s="14">
        <f t="shared" si="48"/>
        <v>503.02402769095806</v>
      </c>
      <c r="AB88" s="14">
        <f t="shared" si="49"/>
        <v>-323.11017520099995</v>
      </c>
      <c r="AC88" s="14">
        <f t="shared" si="50"/>
        <v>2735.2980111391389</v>
      </c>
      <c r="AD88" s="14">
        <f t="shared" si="51"/>
        <v>-898.86422147075791</v>
      </c>
      <c r="AE88" s="171">
        <f t="shared" si="52"/>
        <v>-10112.258749258763</v>
      </c>
      <c r="AF88" s="186">
        <f t="shared" si="53"/>
        <v>6989.3986010918743</v>
      </c>
      <c r="AG88" s="15"/>
    </row>
    <row r="89" spans="1:33" x14ac:dyDescent="0.25">
      <c r="A89" s="7">
        <f t="shared" si="31"/>
        <v>83</v>
      </c>
      <c r="B89" s="40">
        <v>45254</v>
      </c>
      <c r="C89" s="138">
        <v>17.100000000000001</v>
      </c>
      <c r="D89" s="143">
        <v>69.34</v>
      </c>
      <c r="E89" s="144">
        <v>182.17</v>
      </c>
      <c r="F89" s="144">
        <v>78.489999999999995</v>
      </c>
      <c r="G89" s="144">
        <v>189.97</v>
      </c>
      <c r="H89" s="144">
        <v>338.23</v>
      </c>
      <c r="I89" s="144">
        <v>479.56</v>
      </c>
      <c r="J89" s="145">
        <v>477.76</v>
      </c>
      <c r="K89" s="152">
        <f t="shared" si="32"/>
        <v>-7.8695092287880408E-3</v>
      </c>
      <c r="L89" s="153">
        <f t="shared" si="33"/>
        <v>-1.0107047763951549E-2</v>
      </c>
      <c r="M89" s="153">
        <f t="shared" si="34"/>
        <v>-1.0523645979725771E-2</v>
      </c>
      <c r="N89" s="153">
        <f t="shared" si="35"/>
        <v>-1.1570765963669793E-2</v>
      </c>
      <c r="O89" s="153">
        <f t="shared" si="36"/>
        <v>-1.4101137038817102E-2</v>
      </c>
      <c r="P89" s="153">
        <f t="shared" si="37"/>
        <v>-1.3500476523223837E-3</v>
      </c>
      <c r="Q89" s="154">
        <f t="shared" si="38"/>
        <v>-2.3805413477380744E-2</v>
      </c>
      <c r="R89" s="161">
        <f t="shared" si="39"/>
        <v>66.472742881671195</v>
      </c>
      <c r="S89" s="162">
        <f t="shared" si="40"/>
        <v>195.61274629136554</v>
      </c>
      <c r="T89" s="162">
        <f t="shared" si="41"/>
        <v>1170.4333431213779</v>
      </c>
      <c r="U89" s="162">
        <f t="shared" si="42"/>
        <v>2830.4670715114698</v>
      </c>
      <c r="V89" s="162">
        <f t="shared" si="43"/>
        <v>8044.9828139097881</v>
      </c>
      <c r="W89" s="162">
        <f t="shared" si="44"/>
        <v>10123.670276074934</v>
      </c>
      <c r="X89" s="163">
        <f t="shared" si="45"/>
        <v>14557.020995684697</v>
      </c>
      <c r="Y89" s="170">
        <f t="shared" si="46"/>
        <v>1318.1427958220127</v>
      </c>
      <c r="Z89" s="14">
        <f t="shared" si="47"/>
        <v>3994.5074172689488</v>
      </c>
      <c r="AA89" s="14">
        <f t="shared" si="48"/>
        <v>622.41134393110542</v>
      </c>
      <c r="AB89" s="14">
        <f t="shared" si="49"/>
        <v>1325.3623395412069</v>
      </c>
      <c r="AC89" s="14">
        <f t="shared" si="50"/>
        <v>5753.2983045105993</v>
      </c>
      <c r="AD89" s="14">
        <f t="shared" si="51"/>
        <v>410.5774177519379</v>
      </c>
      <c r="AE89" s="171">
        <f t="shared" si="52"/>
        <v>17749.325215765111</v>
      </c>
      <c r="AF89" s="186">
        <f t="shared" si="53"/>
        <v>31173.624834590923</v>
      </c>
      <c r="AG89" s="15"/>
    </row>
    <row r="90" spans="1:33" x14ac:dyDescent="0.25">
      <c r="A90" s="7">
        <f t="shared" si="31"/>
        <v>84</v>
      </c>
      <c r="B90" s="40">
        <v>45253</v>
      </c>
      <c r="C90" s="138">
        <v>17.178999999999998</v>
      </c>
      <c r="D90" s="143">
        <v>69.89</v>
      </c>
      <c r="E90" s="144">
        <v>184.03</v>
      </c>
      <c r="F90" s="144">
        <v>78.959999999999994</v>
      </c>
      <c r="G90" s="144">
        <v>191.31</v>
      </c>
      <c r="H90" s="144">
        <v>341.49</v>
      </c>
      <c r="I90" s="144">
        <v>478</v>
      </c>
      <c r="J90" s="145">
        <v>487.16</v>
      </c>
      <c r="K90" s="152">
        <f t="shared" si="32"/>
        <v>2.5821259503659988E-3</v>
      </c>
      <c r="L90" s="153">
        <f t="shared" si="33"/>
        <v>3.7373167981961553E-2</v>
      </c>
      <c r="M90" s="153">
        <f t="shared" si="34"/>
        <v>5.8213994644118472E-5</v>
      </c>
      <c r="N90" s="153">
        <f t="shared" si="35"/>
        <v>5.8213994644118472E-5</v>
      </c>
      <c r="O90" s="153">
        <f t="shared" si="36"/>
        <v>5.8213994644118472E-5</v>
      </c>
      <c r="P90" s="153">
        <f t="shared" si="37"/>
        <v>5.8213994644118472E-5</v>
      </c>
      <c r="Q90" s="154">
        <f t="shared" si="38"/>
        <v>5.8213994644118472E-5</v>
      </c>
      <c r="R90" s="161">
        <f t="shared" si="39"/>
        <v>67.173002438674516</v>
      </c>
      <c r="S90" s="162">
        <f t="shared" si="40"/>
        <v>204.99531172491544</v>
      </c>
      <c r="T90" s="162">
        <f t="shared" si="41"/>
        <v>1182.9504302613807</v>
      </c>
      <c r="U90" s="162">
        <f t="shared" si="42"/>
        <v>2863.7678316608449</v>
      </c>
      <c r="V90" s="162">
        <f t="shared" si="43"/>
        <v>8160.5238090359744</v>
      </c>
      <c r="W90" s="162">
        <f t="shared" si="44"/>
        <v>10137.946325998948</v>
      </c>
      <c r="X90" s="163">
        <f t="shared" si="45"/>
        <v>14912.875587524737</v>
      </c>
      <c r="Y90" s="170">
        <f t="shared" si="46"/>
        <v>-432.50609668628925</v>
      </c>
      <c r="Z90" s="14">
        <f t="shared" si="47"/>
        <v>-14770.623449830851</v>
      </c>
      <c r="AA90" s="14">
        <f t="shared" si="48"/>
        <v>-3.4430130690338956</v>
      </c>
      <c r="AB90" s="14">
        <f t="shared" si="49"/>
        <v>-6.6680664337945927</v>
      </c>
      <c r="AC90" s="14">
        <f t="shared" si="50"/>
        <v>-23.751451798716516</v>
      </c>
      <c r="AD90" s="14">
        <f t="shared" si="51"/>
        <v>-17.704079968480073</v>
      </c>
      <c r="AE90" s="171">
        <f t="shared" si="52"/>
        <v>-43.404376236867392</v>
      </c>
      <c r="AF90" s="186">
        <f t="shared" si="53"/>
        <v>-15298.100534024034</v>
      </c>
      <c r="AG90" s="15"/>
    </row>
    <row r="91" spans="1:33" x14ac:dyDescent="0.25">
      <c r="A91" s="7">
        <f t="shared" si="31"/>
        <v>85</v>
      </c>
      <c r="B91" s="40">
        <v>45252</v>
      </c>
      <c r="C91" s="138">
        <v>17.178000000000001</v>
      </c>
      <c r="D91" s="143">
        <v>69.709999999999994</v>
      </c>
      <c r="E91" s="144">
        <v>177.4</v>
      </c>
      <c r="F91" s="144">
        <v>78.959999999999994</v>
      </c>
      <c r="G91" s="144">
        <v>191.31</v>
      </c>
      <c r="H91" s="144">
        <v>341.49</v>
      </c>
      <c r="I91" s="144">
        <v>478</v>
      </c>
      <c r="J91" s="145">
        <v>487.16</v>
      </c>
      <c r="K91" s="152">
        <f t="shared" si="32"/>
        <v>2.5448661370991221E-2</v>
      </c>
      <c r="L91" s="153">
        <f t="shared" si="33"/>
        <v>-6.2181390398295955E-3</v>
      </c>
      <c r="M91" s="153">
        <f t="shared" si="34"/>
        <v>7.870125150888363E-5</v>
      </c>
      <c r="N91" s="153">
        <f t="shared" si="35"/>
        <v>3.3392523917121775E-3</v>
      </c>
      <c r="O91" s="153">
        <f t="shared" si="36"/>
        <v>1.3206635178564019E-2</v>
      </c>
      <c r="P91" s="153">
        <f t="shared" si="37"/>
        <v>6.2459958059788434E-3</v>
      </c>
      <c r="Q91" s="154">
        <f t="shared" si="38"/>
        <v>-2.4757856265404388E-2</v>
      </c>
      <c r="R91" s="161">
        <f t="shared" si="39"/>
        <v>68.705060311856414</v>
      </c>
      <c r="S91" s="162">
        <f t="shared" si="40"/>
        <v>196.3812335443393</v>
      </c>
      <c r="T91" s="162">
        <f t="shared" si="41"/>
        <v>1182.9746642599457</v>
      </c>
      <c r="U91" s="162">
        <f t="shared" si="42"/>
        <v>2873.1634169222621</v>
      </c>
      <c r="V91" s="162">
        <f t="shared" si="43"/>
        <v>8267.8155672767462</v>
      </c>
      <c r="W91" s="162">
        <f t="shared" si="44"/>
        <v>10200.674074246452</v>
      </c>
      <c r="X91" s="163">
        <f t="shared" si="45"/>
        <v>14542.818161686368</v>
      </c>
      <c r="Y91" s="170">
        <f t="shared" si="46"/>
        <v>-4262.6507796410351</v>
      </c>
      <c r="Z91" s="14">
        <f t="shared" si="47"/>
        <v>2457.5329113214366</v>
      </c>
      <c r="AA91" s="14">
        <f t="shared" si="48"/>
        <v>-4.6547129972850598</v>
      </c>
      <c r="AB91" s="14">
        <f t="shared" si="49"/>
        <v>-382.49147689048186</v>
      </c>
      <c r="AC91" s="14">
        <f t="shared" si="50"/>
        <v>-5388.3393638373036</v>
      </c>
      <c r="AD91" s="14">
        <f t="shared" si="51"/>
        <v>-1899.5365273935931</v>
      </c>
      <c r="AE91" s="171">
        <f t="shared" si="52"/>
        <v>18459.466915681605</v>
      </c>
      <c r="AF91" s="186">
        <f t="shared" si="53"/>
        <v>8979.3269662433431</v>
      </c>
      <c r="AG91" s="15"/>
    </row>
    <row r="92" spans="1:33" x14ac:dyDescent="0.25">
      <c r="A92" s="7">
        <f t="shared" si="31"/>
        <v>86</v>
      </c>
      <c r="B92" s="40">
        <v>45251</v>
      </c>
      <c r="C92" s="138">
        <v>17.181000000000001</v>
      </c>
      <c r="D92" s="143">
        <v>67.98</v>
      </c>
      <c r="E92" s="144">
        <v>178.51</v>
      </c>
      <c r="F92" s="144">
        <v>78.94</v>
      </c>
      <c r="G92" s="144">
        <v>190.64</v>
      </c>
      <c r="H92" s="144">
        <v>336.98</v>
      </c>
      <c r="I92" s="144">
        <v>474.95</v>
      </c>
      <c r="J92" s="145">
        <v>499.44</v>
      </c>
      <c r="K92" s="152">
        <f t="shared" si="32"/>
        <v>-2.7871497726271732E-3</v>
      </c>
      <c r="L92" s="153">
        <f t="shared" si="33"/>
        <v>6.0302073940485812E-3</v>
      </c>
      <c r="M92" s="153">
        <f t="shared" si="34"/>
        <v>1.5789969574267593E-2</v>
      </c>
      <c r="N92" s="153">
        <f t="shared" si="35"/>
        <v>3.5479129284314848E-3</v>
      </c>
      <c r="O92" s="153">
        <f t="shared" si="36"/>
        <v>4.3289585961050481E-3</v>
      </c>
      <c r="P92" s="153">
        <f t="shared" si="37"/>
        <v>1.7921715412827055E-2</v>
      </c>
      <c r="Q92" s="154">
        <f t="shared" si="38"/>
        <v>1.1631958518829588E-2</v>
      </c>
      <c r="R92" s="161">
        <f t="shared" si="39"/>
        <v>66.81326096523398</v>
      </c>
      <c r="S92" s="162">
        <f t="shared" si="40"/>
        <v>198.80162928313794</v>
      </c>
      <c r="T92" s="162">
        <f t="shared" si="41"/>
        <v>1201.559234000262</v>
      </c>
      <c r="U92" s="162">
        <f t="shared" si="42"/>
        <v>2873.7609374709982</v>
      </c>
      <c r="V92" s="162">
        <f t="shared" si="43"/>
        <v>8195.3732933108167</v>
      </c>
      <c r="W92" s="162">
        <f t="shared" si="44"/>
        <v>10319.035002675639</v>
      </c>
      <c r="X92" s="163">
        <f t="shared" si="45"/>
        <v>15085.463352672476</v>
      </c>
      <c r="Y92" s="170">
        <f t="shared" si="46"/>
        <v>466.84758691505124</v>
      </c>
      <c r="Z92" s="14">
        <f t="shared" si="47"/>
        <v>-2383.2585662758561</v>
      </c>
      <c r="AA92" s="14">
        <f t="shared" si="48"/>
        <v>-933.88320001309921</v>
      </c>
      <c r="AB92" s="14">
        <f t="shared" si="49"/>
        <v>-406.39229883992812</v>
      </c>
      <c r="AC92" s="14">
        <f t="shared" si="50"/>
        <v>-1766.2256655408328</v>
      </c>
      <c r="AD92" s="14">
        <f t="shared" si="51"/>
        <v>-5450.3643802692022</v>
      </c>
      <c r="AE92" s="171">
        <f t="shared" si="52"/>
        <v>-8672.7926336237942</v>
      </c>
      <c r="AF92" s="186">
        <f t="shared" si="53"/>
        <v>-19146.06915764766</v>
      </c>
      <c r="AG92" s="15"/>
    </row>
    <row r="93" spans="1:33" x14ac:dyDescent="0.25">
      <c r="A93" s="7">
        <f t="shared" si="31"/>
        <v>87</v>
      </c>
      <c r="B93" s="40">
        <v>45247</v>
      </c>
      <c r="C93" s="138">
        <v>17.206</v>
      </c>
      <c r="D93" s="143">
        <v>68.17</v>
      </c>
      <c r="E93" s="144">
        <v>177.44</v>
      </c>
      <c r="F93" s="144">
        <v>77.599999999999994</v>
      </c>
      <c r="G93" s="144">
        <v>189.69</v>
      </c>
      <c r="H93" s="144">
        <v>335.04</v>
      </c>
      <c r="I93" s="144">
        <v>465.91</v>
      </c>
      <c r="J93" s="145">
        <v>492.98</v>
      </c>
      <c r="K93" s="152">
        <f t="shared" si="32"/>
        <v>1.7634092578986404E-3</v>
      </c>
      <c r="L93" s="153">
        <f t="shared" si="33"/>
        <v>1.8632488284116011E-3</v>
      </c>
      <c r="M93" s="153">
        <f t="shared" si="34"/>
        <v>-2.0089695991409529E-2</v>
      </c>
      <c r="N93" s="153">
        <f t="shared" si="35"/>
        <v>-1.127170075909123E-3</v>
      </c>
      <c r="O93" s="153">
        <f t="shared" si="36"/>
        <v>1.51901051627501E-3</v>
      </c>
      <c r="P93" s="153">
        <f t="shared" si="37"/>
        <v>-3.2467970316744088E-3</v>
      </c>
      <c r="Q93" s="154">
        <f t="shared" si="38"/>
        <v>-4.6963489380809076E-3</v>
      </c>
      <c r="R93" s="161">
        <f t="shared" si="39"/>
        <v>67.118148420279212</v>
      </c>
      <c r="S93" s="162">
        <f t="shared" si="40"/>
        <v>197.97819660098244</v>
      </c>
      <c r="T93" s="162">
        <f t="shared" si="41"/>
        <v>1159.1178388648589</v>
      </c>
      <c r="U93" s="162">
        <f t="shared" si="42"/>
        <v>2860.3733644969243</v>
      </c>
      <c r="V93" s="162">
        <f t="shared" si="43"/>
        <v>8172.4439799101374</v>
      </c>
      <c r="W93" s="162">
        <f t="shared" si="44"/>
        <v>10104.442252013281</v>
      </c>
      <c r="X93" s="163">
        <f t="shared" si="45"/>
        <v>14841.975509412719</v>
      </c>
      <c r="Y93" s="170">
        <f t="shared" si="46"/>
        <v>-295.37105069803005</v>
      </c>
      <c r="Z93" s="14">
        <f t="shared" si="47"/>
        <v>-736.39320196485869</v>
      </c>
      <c r="AA93" s="14">
        <f t="shared" si="48"/>
        <v>1188.1865567570571</v>
      </c>
      <c r="AB93" s="14">
        <f t="shared" si="49"/>
        <v>129.11062012302864</v>
      </c>
      <c r="AC93" s="14">
        <f t="shared" si="50"/>
        <v>-619.75999550686538</v>
      </c>
      <c r="AD93" s="14">
        <f t="shared" si="51"/>
        <v>987.41813960152285</v>
      </c>
      <c r="AE93" s="171">
        <f t="shared" si="52"/>
        <v>3501.5995293640117</v>
      </c>
      <c r="AF93" s="186">
        <f t="shared" si="53"/>
        <v>4154.7905976758666</v>
      </c>
      <c r="AG93" s="15"/>
    </row>
    <row r="94" spans="1:33" x14ac:dyDescent="0.25">
      <c r="A94" s="7">
        <f t="shared" si="31"/>
        <v>88</v>
      </c>
      <c r="B94" s="40">
        <v>45246</v>
      </c>
      <c r="C94" s="138">
        <v>17.223600000000001</v>
      </c>
      <c r="D94" s="143">
        <v>68.05</v>
      </c>
      <c r="E94" s="144">
        <v>177.11</v>
      </c>
      <c r="F94" s="144">
        <v>79.11</v>
      </c>
      <c r="G94" s="144">
        <v>189.71</v>
      </c>
      <c r="H94" s="144">
        <v>334.19</v>
      </c>
      <c r="I94" s="144">
        <v>466.95</v>
      </c>
      <c r="J94" s="145">
        <v>494.8</v>
      </c>
      <c r="K94" s="152">
        <f t="shared" si="32"/>
        <v>-1.3911027387335295E-2</v>
      </c>
      <c r="L94" s="153">
        <f t="shared" si="33"/>
        <v>-1.5180160142348686E-2</v>
      </c>
      <c r="M94" s="153">
        <f t="shared" si="34"/>
        <v>-9.5155943698541967E-2</v>
      </c>
      <c r="N94" s="153">
        <f t="shared" si="35"/>
        <v>4.893813437879091E-3</v>
      </c>
      <c r="O94" s="153">
        <f t="shared" si="36"/>
        <v>3.1894488049921677E-4</v>
      </c>
      <c r="P94" s="153">
        <f t="shared" si="37"/>
        <v>6.6898912553443601E-3</v>
      </c>
      <c r="Q94" s="154">
        <f t="shared" si="38"/>
        <v>7.9484426032048194E-3</v>
      </c>
      <c r="R94" s="161">
        <f t="shared" si="39"/>
        <v>66.06796116504853</v>
      </c>
      <c r="S94" s="162">
        <f t="shared" si="40"/>
        <v>194.6102485542705</v>
      </c>
      <c r="T94" s="162">
        <f t="shared" si="41"/>
        <v>1070.3233579230371</v>
      </c>
      <c r="U94" s="162">
        <f t="shared" si="42"/>
        <v>2877.6150596907196</v>
      </c>
      <c r="V94" s="162">
        <f t="shared" si="43"/>
        <v>8162.651385783005</v>
      </c>
      <c r="W94" s="162">
        <f t="shared" si="44"/>
        <v>10205.17400052779</v>
      </c>
      <c r="X94" s="163">
        <f t="shared" si="45"/>
        <v>15030.53473571231</v>
      </c>
      <c r="Y94" s="170">
        <f t="shared" si="46"/>
        <v>2330.0970873786755</v>
      </c>
      <c r="Z94" s="14">
        <f t="shared" si="47"/>
        <v>5999.5028914590312</v>
      </c>
      <c r="AA94" s="14">
        <f t="shared" si="48"/>
        <v>5627.9106038481477</v>
      </c>
      <c r="AB94" s="14">
        <f t="shared" si="49"/>
        <v>-560.55718762878314</v>
      </c>
      <c r="AC94" s="14">
        <f t="shared" si="50"/>
        <v>-130.13028915024734</v>
      </c>
      <c r="AD94" s="14">
        <f t="shared" si="51"/>
        <v>-2034.5343158337346</v>
      </c>
      <c r="AE94" s="171">
        <f t="shared" si="52"/>
        <v>-5926.3617856155179</v>
      </c>
      <c r="AF94" s="186">
        <f t="shared" si="53"/>
        <v>5305.9270044575715</v>
      </c>
      <c r="AG94" s="15"/>
    </row>
    <row r="95" spans="1:33" x14ac:dyDescent="0.25">
      <c r="A95" s="7">
        <f t="shared" si="31"/>
        <v>89</v>
      </c>
      <c r="B95" s="40">
        <v>45245</v>
      </c>
      <c r="C95" s="138">
        <v>17.294699999999999</v>
      </c>
      <c r="D95" s="143">
        <v>69.010000000000005</v>
      </c>
      <c r="E95" s="144">
        <v>179.84</v>
      </c>
      <c r="F95" s="144">
        <v>87.07</v>
      </c>
      <c r="G95" s="144">
        <v>188.01</v>
      </c>
      <c r="H95" s="144">
        <v>332.71</v>
      </c>
      <c r="I95" s="144">
        <v>461.94</v>
      </c>
      <c r="J95" s="145">
        <v>488.88</v>
      </c>
      <c r="K95" s="152">
        <f t="shared" si="32"/>
        <v>-7.9068430132259726E-3</v>
      </c>
      <c r="L95" s="153">
        <f t="shared" si="33"/>
        <v>1.2498592500844508E-2</v>
      </c>
      <c r="M95" s="153">
        <f t="shared" si="34"/>
        <v>3.5501870749535369E-2</v>
      </c>
      <c r="N95" s="153">
        <f t="shared" si="35"/>
        <v>4.7826966201358623E-4</v>
      </c>
      <c r="O95" s="153">
        <f t="shared" si="36"/>
        <v>-1.3231994526264557E-2</v>
      </c>
      <c r="P95" s="153">
        <f t="shared" si="37"/>
        <v>2.699158320454198E-2</v>
      </c>
      <c r="Q95" s="154">
        <f t="shared" si="38"/>
        <v>-1.7981827203700895E-2</v>
      </c>
      <c r="R95" s="161">
        <f t="shared" si="39"/>
        <v>66.470241518113866</v>
      </c>
      <c r="S95" s="162">
        <f t="shared" si="40"/>
        <v>200.07984686409191</v>
      </c>
      <c r="T95" s="162">
        <f t="shared" si="41"/>
        <v>1224.8760786101475</v>
      </c>
      <c r="U95" s="162">
        <f t="shared" si="42"/>
        <v>2864.9707035445867</v>
      </c>
      <c r="V95" s="162">
        <f t="shared" si="43"/>
        <v>8052.075059208988</v>
      </c>
      <c r="W95" s="162">
        <f t="shared" si="44"/>
        <v>10410.979483076462</v>
      </c>
      <c r="X95" s="163">
        <f t="shared" si="45"/>
        <v>14643.862357874708</v>
      </c>
      <c r="Y95" s="170">
        <f t="shared" si="46"/>
        <v>1324.3962047153345</v>
      </c>
      <c r="Z95" s="14">
        <f t="shared" si="47"/>
        <v>-4939.6937281837836</v>
      </c>
      <c r="AA95" s="14">
        <f t="shared" si="48"/>
        <v>-2099.7254305073739</v>
      </c>
      <c r="AB95" s="14">
        <f t="shared" si="49"/>
        <v>-54.782941783469141</v>
      </c>
      <c r="AC95" s="14">
        <f t="shared" si="50"/>
        <v>5398.6860395506028</v>
      </c>
      <c r="AD95" s="14">
        <f t="shared" si="51"/>
        <v>-8208.6987922939079</v>
      </c>
      <c r="AE95" s="171">
        <f t="shared" si="52"/>
        <v>13407.257106264569</v>
      </c>
      <c r="AF95" s="186">
        <f t="shared" si="53"/>
        <v>4827.4384577619712</v>
      </c>
      <c r="AG95" s="15"/>
    </row>
    <row r="96" spans="1:33" x14ac:dyDescent="0.25">
      <c r="A96" s="7">
        <f t="shared" si="31"/>
        <v>90</v>
      </c>
      <c r="B96" s="40">
        <v>45244</v>
      </c>
      <c r="C96" s="138">
        <v>17.338999999999999</v>
      </c>
      <c r="D96" s="143">
        <v>69.56</v>
      </c>
      <c r="E96" s="144">
        <v>177.62</v>
      </c>
      <c r="F96" s="144">
        <v>83.87</v>
      </c>
      <c r="G96" s="144">
        <v>187.44</v>
      </c>
      <c r="H96" s="144">
        <v>336.31</v>
      </c>
      <c r="I96" s="144">
        <v>448.65</v>
      </c>
      <c r="J96" s="145">
        <v>496.56</v>
      </c>
      <c r="K96" s="152">
        <f t="shared" si="32"/>
        <v>5.3141559424678464E-2</v>
      </c>
      <c r="L96" s="153">
        <f t="shared" si="33"/>
        <v>2.3392486748098573E-2</v>
      </c>
      <c r="M96" s="153">
        <f t="shared" si="34"/>
        <v>4.6806343770966485E-3</v>
      </c>
      <c r="N96" s="153">
        <f t="shared" si="35"/>
        <v>-5.2852921118451412E-4</v>
      </c>
      <c r="O96" s="153">
        <f t="shared" si="36"/>
        <v>6.7073522705138888E-3</v>
      </c>
      <c r="P96" s="153">
        <f t="shared" si="37"/>
        <v>-5.6740563437888136E-3</v>
      </c>
      <c r="Q96" s="154">
        <f t="shared" si="38"/>
        <v>6.3912940088006742E-3</v>
      </c>
      <c r="R96" s="161">
        <f t="shared" si="39"/>
        <v>70.560484481453457</v>
      </c>
      <c r="S96" s="162">
        <f t="shared" si="40"/>
        <v>202.23258930629177</v>
      </c>
      <c r="T96" s="162">
        <f t="shared" si="41"/>
        <v>1188.4182061405761</v>
      </c>
      <c r="U96" s="162">
        <f t="shared" si="42"/>
        <v>2862.0876331536142</v>
      </c>
      <c r="V96" s="162">
        <f t="shared" si="43"/>
        <v>8214.7811017120366</v>
      </c>
      <c r="W96" s="162">
        <f t="shared" si="44"/>
        <v>10079.836259800883</v>
      </c>
      <c r="X96" s="163">
        <f t="shared" si="45"/>
        <v>15007.31452419394</v>
      </c>
      <c r="Y96" s="170">
        <f t="shared" si="46"/>
        <v>-8901.2112036336439</v>
      </c>
      <c r="Z96" s="14">
        <f t="shared" si="47"/>
        <v>-9245.1786125835151</v>
      </c>
      <c r="AA96" s="14">
        <f t="shared" si="48"/>
        <v>-276.83180702880463</v>
      </c>
      <c r="AB96" s="14">
        <f t="shared" si="49"/>
        <v>60.539873855432234</v>
      </c>
      <c r="AC96" s="14">
        <f t="shared" si="50"/>
        <v>-2736.6160856018269</v>
      </c>
      <c r="AD96" s="14">
        <f t="shared" si="51"/>
        <v>1725.5979059734818</v>
      </c>
      <c r="AE96" s="171">
        <f t="shared" si="52"/>
        <v>-4765.3512096970189</v>
      </c>
      <c r="AF96" s="186">
        <f t="shared" si="53"/>
        <v>-24139.051138715895</v>
      </c>
      <c r="AG96" s="15"/>
    </row>
    <row r="97" spans="1:33" x14ac:dyDescent="0.25">
      <c r="A97" s="7">
        <f t="shared" si="31"/>
        <v>91</v>
      </c>
      <c r="B97" s="40">
        <v>45243</v>
      </c>
      <c r="C97" s="138">
        <v>17.596</v>
      </c>
      <c r="D97" s="143">
        <v>66.05</v>
      </c>
      <c r="E97" s="144">
        <v>173.56</v>
      </c>
      <c r="F97" s="144">
        <v>82.26</v>
      </c>
      <c r="G97" s="144">
        <v>184.8</v>
      </c>
      <c r="H97" s="144">
        <v>329.19</v>
      </c>
      <c r="I97" s="144">
        <v>444.62</v>
      </c>
      <c r="J97" s="145">
        <v>486.2</v>
      </c>
      <c r="K97" s="152">
        <f t="shared" si="32"/>
        <v>-1.373749440047789E-2</v>
      </c>
      <c r="L97" s="153">
        <f t="shared" si="33"/>
        <v>2.2866572371522897E-2</v>
      </c>
      <c r="M97" s="153">
        <f t="shared" si="34"/>
        <v>-7.9511023626366306E-3</v>
      </c>
      <c r="N97" s="153">
        <f t="shared" si="35"/>
        <v>-1.0607907589011201E-2</v>
      </c>
      <c r="O97" s="153">
        <f t="shared" si="36"/>
        <v>-7.6686176772733372E-4</v>
      </c>
      <c r="P97" s="153">
        <f t="shared" si="37"/>
        <v>-7.8879336721568993E-3</v>
      </c>
      <c r="Q97" s="154">
        <f t="shared" si="38"/>
        <v>3.8425672911583941E-3</v>
      </c>
      <c r="R97" s="161">
        <f t="shared" si="39"/>
        <v>66.079587875167988</v>
      </c>
      <c r="S97" s="162">
        <f t="shared" si="40"/>
        <v>202.12866336633667</v>
      </c>
      <c r="T97" s="162">
        <f t="shared" si="41"/>
        <v>1173.4763575540537</v>
      </c>
      <c r="U97" s="162">
        <f t="shared" si="42"/>
        <v>2833.2243138411718</v>
      </c>
      <c r="V97" s="162">
        <f t="shared" si="43"/>
        <v>8153.7911505678276</v>
      </c>
      <c r="W97" s="162">
        <f t="shared" si="44"/>
        <v>10057.393396762249</v>
      </c>
      <c r="X97" s="163">
        <f t="shared" si="45"/>
        <v>14969.307892265007</v>
      </c>
      <c r="Y97" s="170">
        <f t="shared" si="46"/>
        <v>2301.0303120800299</v>
      </c>
      <c r="Z97" s="14">
        <f t="shared" si="47"/>
        <v>-9037.3267326733076</v>
      </c>
      <c r="AA97" s="14">
        <f t="shared" si="48"/>
        <v>470.26062229731451</v>
      </c>
      <c r="AB97" s="14">
        <f t="shared" si="49"/>
        <v>1215.0726463531282</v>
      </c>
      <c r="AC97" s="14">
        <f t="shared" si="50"/>
        <v>312.88147160862536</v>
      </c>
      <c r="AD97" s="14">
        <f t="shared" si="51"/>
        <v>2398.8837971324938</v>
      </c>
      <c r="AE97" s="171">
        <f t="shared" si="52"/>
        <v>-2865.0196132503879</v>
      </c>
      <c r="AF97" s="186">
        <f t="shared" si="53"/>
        <v>-5204.2174964521037</v>
      </c>
      <c r="AG97" s="15"/>
    </row>
    <row r="98" spans="1:33" x14ac:dyDescent="0.25">
      <c r="A98" s="7">
        <f t="shared" si="31"/>
        <v>92</v>
      </c>
      <c r="B98" s="40">
        <v>45240</v>
      </c>
      <c r="C98" s="138">
        <v>17.632000000000001</v>
      </c>
      <c r="D98" s="143">
        <v>66.97</v>
      </c>
      <c r="E98" s="144">
        <v>169.68</v>
      </c>
      <c r="F98" s="144">
        <v>82.75</v>
      </c>
      <c r="G98" s="144">
        <v>186.4</v>
      </c>
      <c r="H98" s="144">
        <v>328.77</v>
      </c>
      <c r="I98" s="144">
        <v>447.24</v>
      </c>
      <c r="J98" s="145">
        <v>483.35</v>
      </c>
      <c r="K98" s="152">
        <f t="shared" si="32"/>
        <v>3.8133622694155767E-2</v>
      </c>
      <c r="L98" s="153">
        <f t="shared" si="33"/>
        <v>3.133313626958234E-3</v>
      </c>
      <c r="M98" s="153">
        <f t="shared" si="34"/>
        <v>-9.6438375564150691E-3</v>
      </c>
      <c r="N98" s="153">
        <f t="shared" si="35"/>
        <v>1.1774419099613631E-2</v>
      </c>
      <c r="O98" s="153">
        <f t="shared" si="36"/>
        <v>1.5506787735533711E-2</v>
      </c>
      <c r="P98" s="153">
        <f t="shared" si="37"/>
        <v>1.7625734286872863E-2</v>
      </c>
      <c r="Q98" s="154">
        <f t="shared" si="38"/>
        <v>1.9324719861220307E-2</v>
      </c>
      <c r="R98" s="161">
        <f t="shared" si="39"/>
        <v>69.554952720508439</v>
      </c>
      <c r="S98" s="162">
        <f t="shared" si="40"/>
        <v>198.22917410582323</v>
      </c>
      <c r="T98" s="162">
        <f t="shared" si="41"/>
        <v>1171.4740522904428</v>
      </c>
      <c r="U98" s="162">
        <f t="shared" si="42"/>
        <v>2897.318369838747</v>
      </c>
      <c r="V98" s="162">
        <f t="shared" si="43"/>
        <v>8286.5849243430603</v>
      </c>
      <c r="W98" s="162">
        <f t="shared" si="44"/>
        <v>10316.034536576324</v>
      </c>
      <c r="X98" s="163">
        <f t="shared" si="45"/>
        <v>15200.177867505916</v>
      </c>
      <c r="Y98" s="170">
        <f t="shared" si="46"/>
        <v>-6387.3818012710972</v>
      </c>
      <c r="Z98" s="14">
        <f t="shared" si="47"/>
        <v>-1238.3482116464393</v>
      </c>
      <c r="AA98" s="14">
        <f t="shared" si="48"/>
        <v>570.37588547785845</v>
      </c>
      <c r="AB98" s="14">
        <f t="shared" si="49"/>
        <v>-1348.6895935498796</v>
      </c>
      <c r="AC98" s="14">
        <f t="shared" si="50"/>
        <v>-6326.8072171530093</v>
      </c>
      <c r="AD98" s="14">
        <f t="shared" si="51"/>
        <v>-5360.350397289767</v>
      </c>
      <c r="AE98" s="171">
        <f t="shared" si="52"/>
        <v>-14408.518375295807</v>
      </c>
      <c r="AF98" s="186">
        <f t="shared" si="53"/>
        <v>-34499.719710728139</v>
      </c>
      <c r="AG98" s="15"/>
    </row>
    <row r="99" spans="1:33" x14ac:dyDescent="0.25">
      <c r="A99" s="7">
        <f t="shared" si="31"/>
        <v>93</v>
      </c>
      <c r="B99" s="40">
        <v>45239</v>
      </c>
      <c r="C99" s="138">
        <v>17.808</v>
      </c>
      <c r="D99" s="143">
        <v>64.510000000000005</v>
      </c>
      <c r="E99" s="144">
        <v>169.15</v>
      </c>
      <c r="F99" s="144">
        <v>82.73</v>
      </c>
      <c r="G99" s="144">
        <v>182.41</v>
      </c>
      <c r="H99" s="144">
        <v>320.55</v>
      </c>
      <c r="I99" s="144">
        <v>435.15</v>
      </c>
      <c r="J99" s="145">
        <v>469.5</v>
      </c>
      <c r="K99" s="152">
        <f t="shared" si="32"/>
        <v>-1.5865751334858791E-2</v>
      </c>
      <c r="L99" s="153">
        <f t="shared" si="33"/>
        <v>-5.0000000000000044E-3</v>
      </c>
      <c r="M99" s="153">
        <f t="shared" si="34"/>
        <v>-9.1254926340164078E-3</v>
      </c>
      <c r="N99" s="153">
        <f t="shared" si="35"/>
        <v>1.3001682407922655E-2</v>
      </c>
      <c r="O99" s="153">
        <f t="shared" si="36"/>
        <v>1.8112961050471998E-2</v>
      </c>
      <c r="P99" s="153">
        <f t="shared" si="37"/>
        <v>1.2178263418634261E-2</v>
      </c>
      <c r="Q99" s="154">
        <f t="shared" si="38"/>
        <v>2.3866989120431059E-2</v>
      </c>
      <c r="R99" s="161">
        <f t="shared" si="39"/>
        <v>65.936994660564466</v>
      </c>
      <c r="S99" s="162">
        <f t="shared" si="40"/>
        <v>196.62195000000003</v>
      </c>
      <c r="T99" s="162">
        <f t="shared" si="41"/>
        <v>1172.0871929460513</v>
      </c>
      <c r="U99" s="162">
        <f t="shared" si="42"/>
        <v>2900.8327624352282</v>
      </c>
      <c r="V99" s="162">
        <f t="shared" si="43"/>
        <v>8307.8514257220922</v>
      </c>
      <c r="W99" s="162">
        <f t="shared" si="44"/>
        <v>10260.811584050341</v>
      </c>
      <c r="X99" s="163">
        <f t="shared" si="45"/>
        <v>15267.912220766286</v>
      </c>
      <c r="Y99" s="170">
        <f t="shared" si="46"/>
        <v>2657.5133485888359</v>
      </c>
      <c r="Z99" s="14">
        <f t="shared" si="47"/>
        <v>1976.099999999974</v>
      </c>
      <c r="AA99" s="14">
        <f t="shared" si="48"/>
        <v>539.71885269743325</v>
      </c>
      <c r="AB99" s="14">
        <f t="shared" si="49"/>
        <v>-1489.2652974091288</v>
      </c>
      <c r="AC99" s="14">
        <f t="shared" si="50"/>
        <v>-7390.1322861046083</v>
      </c>
      <c r="AD99" s="14">
        <f t="shared" si="51"/>
        <v>-3703.6618215102862</v>
      </c>
      <c r="AE99" s="171">
        <f t="shared" si="52"/>
        <v>-17795.236038314306</v>
      </c>
      <c r="AF99" s="186">
        <f t="shared" si="53"/>
        <v>-25204.963242052087</v>
      </c>
      <c r="AG99" s="15"/>
    </row>
    <row r="100" spans="1:33" x14ac:dyDescent="0.25">
      <c r="A100" s="7">
        <f t="shared" si="31"/>
        <v>94</v>
      </c>
      <c r="B100" s="40">
        <v>45238</v>
      </c>
      <c r="C100" s="138">
        <v>17.533300000000001</v>
      </c>
      <c r="D100" s="143">
        <v>65.55</v>
      </c>
      <c r="E100" s="144">
        <v>170</v>
      </c>
      <c r="F100" s="144">
        <v>84.8</v>
      </c>
      <c r="G100" s="144">
        <v>182.89</v>
      </c>
      <c r="H100" s="144">
        <v>319.77999999999997</v>
      </c>
      <c r="I100" s="144">
        <v>436.65</v>
      </c>
      <c r="J100" s="145">
        <v>465.74</v>
      </c>
      <c r="K100" s="152">
        <f t="shared" si="32"/>
        <v>-9.6691343103187943E-3</v>
      </c>
      <c r="L100" s="153">
        <f t="shared" si="33"/>
        <v>1.0010010010008674E-3</v>
      </c>
      <c r="M100" s="153">
        <f t="shared" si="34"/>
        <v>-3.6586077155096319E-3</v>
      </c>
      <c r="N100" s="153">
        <f t="shared" si="35"/>
        <v>9.4140589901334781E-3</v>
      </c>
      <c r="O100" s="153">
        <f t="shared" si="36"/>
        <v>6.5301385081157903E-3</v>
      </c>
      <c r="P100" s="153">
        <f t="shared" si="37"/>
        <v>8.2188024421794292E-3</v>
      </c>
      <c r="Q100" s="154">
        <f t="shared" si="38"/>
        <v>1.70254273570698E-2</v>
      </c>
      <c r="R100" s="161">
        <f t="shared" si="39"/>
        <v>66.352168001208639</v>
      </c>
      <c r="S100" s="162">
        <f t="shared" si="40"/>
        <v>197.80780780780779</v>
      </c>
      <c r="T100" s="162">
        <f t="shared" si="41"/>
        <v>1178.5538703614639</v>
      </c>
      <c r="U100" s="162">
        <f t="shared" si="42"/>
        <v>2890.5592399620327</v>
      </c>
      <c r="V100" s="162">
        <f t="shared" si="43"/>
        <v>8213.3350287663816</v>
      </c>
      <c r="W100" s="162">
        <f t="shared" si="44"/>
        <v>10220.673117811613</v>
      </c>
      <c r="X100" s="163">
        <f t="shared" si="45"/>
        <v>15165.890800439331</v>
      </c>
      <c r="Y100" s="170">
        <f t="shared" si="46"/>
        <v>1619.5799969784021</v>
      </c>
      <c r="Z100" s="14">
        <f t="shared" si="47"/>
        <v>-395.61561561555436</v>
      </c>
      <c r="AA100" s="14">
        <f t="shared" si="48"/>
        <v>216.384981926808</v>
      </c>
      <c r="AB100" s="14">
        <f t="shared" si="49"/>
        <v>-1078.3243984813089</v>
      </c>
      <c r="AC100" s="14">
        <f t="shared" si="50"/>
        <v>-2664.3124383190752</v>
      </c>
      <c r="AD100" s="14">
        <f t="shared" si="51"/>
        <v>-2499.507834348442</v>
      </c>
      <c r="AE100" s="171">
        <f t="shared" si="52"/>
        <v>-12694.165021966546</v>
      </c>
      <c r="AF100" s="186">
        <f t="shared" si="53"/>
        <v>-17495.960329825717</v>
      </c>
      <c r="AG100" s="15"/>
    </row>
    <row r="101" spans="1:33" x14ac:dyDescent="0.25">
      <c r="A101" s="7">
        <f t="shared" si="31"/>
        <v>95</v>
      </c>
      <c r="B101" s="40">
        <v>45237</v>
      </c>
      <c r="C101" s="138">
        <v>17.472000000000001</v>
      </c>
      <c r="D101" s="143">
        <v>66.19</v>
      </c>
      <c r="E101" s="144">
        <v>169.83</v>
      </c>
      <c r="F101" s="144">
        <v>85.41</v>
      </c>
      <c r="G101" s="144">
        <v>181.82</v>
      </c>
      <c r="H101" s="144">
        <v>318.82</v>
      </c>
      <c r="I101" s="144">
        <v>434.61</v>
      </c>
      <c r="J101" s="145">
        <v>459.55</v>
      </c>
      <c r="K101" s="152">
        <f t="shared" si="32"/>
        <v>-1.0020939276099372E-2</v>
      </c>
      <c r="L101" s="153">
        <f t="shared" si="33"/>
        <v>4.435770049680654E-3</v>
      </c>
      <c r="M101" s="153">
        <f t="shared" si="34"/>
        <v>-3.469495027635161E-3</v>
      </c>
      <c r="N101" s="153">
        <f t="shared" si="35"/>
        <v>1.0339263396181186E-2</v>
      </c>
      <c r="O101" s="153">
        <f t="shared" si="36"/>
        <v>5.4713813693314517E-3</v>
      </c>
      <c r="P101" s="153">
        <f t="shared" si="37"/>
        <v>-4.3506928658401112E-3</v>
      </c>
      <c r="Q101" s="154">
        <f t="shared" si="38"/>
        <v>3.8797199798112914E-4</v>
      </c>
      <c r="R101" s="161">
        <f t="shared" si="39"/>
        <v>66.328597068501338</v>
      </c>
      <c r="S101" s="162">
        <f t="shared" si="40"/>
        <v>198.4865525195174</v>
      </c>
      <c r="T101" s="162">
        <f t="shared" si="41"/>
        <v>1178.7775682746037</v>
      </c>
      <c r="U101" s="162">
        <f t="shared" si="42"/>
        <v>2893.2086563446719</v>
      </c>
      <c r="V101" s="162">
        <f t="shared" si="43"/>
        <v>8204.6955188677275</v>
      </c>
      <c r="W101" s="162">
        <f t="shared" si="44"/>
        <v>10093.251666745686</v>
      </c>
      <c r="X101" s="163">
        <f t="shared" si="45"/>
        <v>14917.792941343685</v>
      </c>
      <c r="Y101" s="170">
        <f t="shared" si="46"/>
        <v>1678.5073287466546</v>
      </c>
      <c r="Z101" s="14">
        <f t="shared" si="47"/>
        <v>-1753.1050390347787</v>
      </c>
      <c r="AA101" s="14">
        <f t="shared" si="48"/>
        <v>205.20008626981507</v>
      </c>
      <c r="AB101" s="14">
        <f t="shared" si="49"/>
        <v>-1184.3010537868759</v>
      </c>
      <c r="AC101" s="14">
        <f t="shared" si="50"/>
        <v>-2232.3369433863718</v>
      </c>
      <c r="AD101" s="14">
        <f t="shared" si="51"/>
        <v>1323.1356976293864</v>
      </c>
      <c r="AE101" s="171">
        <f t="shared" si="52"/>
        <v>-289.27206718426532</v>
      </c>
      <c r="AF101" s="186">
        <f t="shared" si="53"/>
        <v>-2252.1719907464358</v>
      </c>
      <c r="AG101" s="15"/>
    </row>
    <row r="102" spans="1:33" x14ac:dyDescent="0.25">
      <c r="A102" s="7">
        <f t="shared" si="31"/>
        <v>96</v>
      </c>
      <c r="B102" s="40">
        <v>45236</v>
      </c>
      <c r="C102" s="138">
        <v>17.543099999999999</v>
      </c>
      <c r="D102" s="143">
        <v>66.86</v>
      </c>
      <c r="E102" s="144">
        <v>169.08</v>
      </c>
      <c r="F102" s="144">
        <v>85.36</v>
      </c>
      <c r="G102" s="144">
        <v>179.23</v>
      </c>
      <c r="H102" s="144">
        <v>315.8</v>
      </c>
      <c r="I102" s="144">
        <v>434.74</v>
      </c>
      <c r="J102" s="145">
        <v>457.51</v>
      </c>
      <c r="K102" s="152">
        <f t="shared" si="32"/>
        <v>-1.3442867811800374E-3</v>
      </c>
      <c r="L102" s="153">
        <f t="shared" si="33"/>
        <v>5.2318668252082645E-3</v>
      </c>
      <c r="M102" s="153">
        <f t="shared" si="34"/>
        <v>5.982117693441813E-3</v>
      </c>
      <c r="N102" s="153">
        <f t="shared" si="35"/>
        <v>2.0076774144120124E-2</v>
      </c>
      <c r="O102" s="153">
        <f t="shared" si="36"/>
        <v>9.2277969869285492E-3</v>
      </c>
      <c r="P102" s="153">
        <f t="shared" si="37"/>
        <v>1.0927217143360313E-2</v>
      </c>
      <c r="Q102" s="154">
        <f t="shared" si="38"/>
        <v>2.2058186885571374E-2</v>
      </c>
      <c r="R102" s="161">
        <f t="shared" si="39"/>
        <v>66.909932785660942</v>
      </c>
      <c r="S102" s="162">
        <f t="shared" si="40"/>
        <v>198.64386920332942</v>
      </c>
      <c r="T102" s="162">
        <f t="shared" si="41"/>
        <v>1189.9577067691432</v>
      </c>
      <c r="U102" s="162">
        <f t="shared" si="42"/>
        <v>2921.0930031258572</v>
      </c>
      <c r="V102" s="162">
        <f t="shared" si="43"/>
        <v>8235.3480535452745</v>
      </c>
      <c r="W102" s="162">
        <f t="shared" si="44"/>
        <v>10248.129282347716</v>
      </c>
      <c r="X102" s="163">
        <f t="shared" si="45"/>
        <v>15240.939348274042</v>
      </c>
      <c r="Y102" s="170">
        <f t="shared" si="46"/>
        <v>225.16803584764489</v>
      </c>
      <c r="Z102" s="14">
        <f t="shared" si="47"/>
        <v>-2067.7384066588047</v>
      </c>
      <c r="AA102" s="14">
        <f t="shared" si="48"/>
        <v>-353.80683845716021</v>
      </c>
      <c r="AB102" s="14">
        <f t="shared" si="49"/>
        <v>-2299.6749250342873</v>
      </c>
      <c r="AC102" s="14">
        <f t="shared" si="50"/>
        <v>-3764.9636772637223</v>
      </c>
      <c r="AD102" s="14">
        <f t="shared" si="51"/>
        <v>-3323.192770431524</v>
      </c>
      <c r="AE102" s="171">
        <f t="shared" si="52"/>
        <v>-16446.592413702092</v>
      </c>
      <c r="AF102" s="186">
        <f t="shared" si="53"/>
        <v>-28030.800995699945</v>
      </c>
      <c r="AG102" s="15"/>
    </row>
    <row r="103" spans="1:33" x14ac:dyDescent="0.25">
      <c r="A103" s="7">
        <f t="shared" si="31"/>
        <v>97</v>
      </c>
      <c r="B103" s="40">
        <v>45233</v>
      </c>
      <c r="C103" s="138">
        <v>17.449000000000002</v>
      </c>
      <c r="D103" s="143">
        <v>66.95</v>
      </c>
      <c r="E103" s="144">
        <v>168.2</v>
      </c>
      <c r="F103" s="144">
        <v>85.31</v>
      </c>
      <c r="G103" s="144">
        <v>176.65</v>
      </c>
      <c r="H103" s="144">
        <v>314.60000000000002</v>
      </c>
      <c r="I103" s="144">
        <v>432.36</v>
      </c>
      <c r="J103" s="145">
        <v>450.05</v>
      </c>
      <c r="K103" s="152">
        <f t="shared" si="32"/>
        <v>2.6840490797545913E-2</v>
      </c>
      <c r="L103" s="153">
        <f t="shared" si="33"/>
        <v>1.8406393799951459E-2</v>
      </c>
      <c r="M103" s="153">
        <f t="shared" si="34"/>
        <v>1.5930396507678912E-2</v>
      </c>
      <c r="N103" s="153">
        <f t="shared" si="35"/>
        <v>-2.6400075625470087E-3</v>
      </c>
      <c r="O103" s="153">
        <f t="shared" si="36"/>
        <v>-9.1095682896651375E-3</v>
      </c>
      <c r="P103" s="153">
        <f t="shared" si="37"/>
        <v>1.067718141733498E-2</v>
      </c>
      <c r="Q103" s="154">
        <f t="shared" si="38"/>
        <v>4.4423088879470551E-2</v>
      </c>
      <c r="R103" s="161">
        <f t="shared" si="39"/>
        <v>68.798312883435571</v>
      </c>
      <c r="S103" s="162">
        <f t="shared" si="40"/>
        <v>201.24728747880843</v>
      </c>
      <c r="T103" s="162">
        <f t="shared" si="41"/>
        <v>1201.7253424317257</v>
      </c>
      <c r="U103" s="162">
        <f t="shared" si="42"/>
        <v>2856.041201360682</v>
      </c>
      <c r="V103" s="162">
        <f t="shared" si="43"/>
        <v>8085.7142583915911</v>
      </c>
      <c r="W103" s="162">
        <f t="shared" si="44"/>
        <v>10245.594581132773</v>
      </c>
      <c r="X103" s="163">
        <f t="shared" si="45"/>
        <v>15574.444934543832</v>
      </c>
      <c r="Y103" s="170">
        <f t="shared" si="46"/>
        <v>-4495.7822085889275</v>
      </c>
      <c r="Z103" s="14">
        <f t="shared" si="47"/>
        <v>-7274.5749576168346</v>
      </c>
      <c r="AA103" s="14">
        <f t="shared" si="48"/>
        <v>-942.18862158628554</v>
      </c>
      <c r="AB103" s="14">
        <f t="shared" si="49"/>
        <v>302.39714557272237</v>
      </c>
      <c r="AC103" s="14">
        <f t="shared" si="50"/>
        <v>3716.7260804204489</v>
      </c>
      <c r="AD103" s="14">
        <f t="shared" si="51"/>
        <v>-3247.151733983228</v>
      </c>
      <c r="AE103" s="171">
        <f t="shared" si="52"/>
        <v>-33121.871727191596</v>
      </c>
      <c r="AF103" s="186">
        <f t="shared" si="53"/>
        <v>-45062.446022973701</v>
      </c>
      <c r="AG103" s="15"/>
    </row>
    <row r="104" spans="1:33" x14ac:dyDescent="0.25">
      <c r="A104" s="7">
        <f t="shared" si="31"/>
        <v>98</v>
      </c>
      <c r="B104" s="40">
        <v>45231</v>
      </c>
      <c r="C104" s="138">
        <v>17.764700000000001</v>
      </c>
      <c r="D104" s="143">
        <v>65.2</v>
      </c>
      <c r="E104" s="144">
        <v>165.16</v>
      </c>
      <c r="F104" s="144">
        <v>82.48</v>
      </c>
      <c r="G104" s="144">
        <v>173.97</v>
      </c>
      <c r="H104" s="144">
        <v>311.85000000000002</v>
      </c>
      <c r="I104" s="144">
        <v>420.19</v>
      </c>
      <c r="J104" s="145">
        <v>423.25</v>
      </c>
      <c r="K104" s="152">
        <f t="shared" si="32"/>
        <v>1.0382767704943507E-2</v>
      </c>
      <c r="L104" s="153">
        <f t="shared" si="33"/>
        <v>2.8841961004173688E-2</v>
      </c>
      <c r="M104" s="153">
        <f t="shared" si="34"/>
        <v>-1.5812691729069406E-2</v>
      </c>
      <c r="N104" s="153">
        <f t="shared" si="35"/>
        <v>3.3590160549428205E-3</v>
      </c>
      <c r="O104" s="153">
        <f t="shared" si="36"/>
        <v>1.9491087367924376E-2</v>
      </c>
      <c r="P104" s="153">
        <f t="shared" si="37"/>
        <v>5.2381609350635738E-3</v>
      </c>
      <c r="Q104" s="154">
        <f t="shared" si="38"/>
        <v>2.2217514550971096E-2</v>
      </c>
      <c r="R104" s="161">
        <f t="shared" si="39"/>
        <v>67.695645436231217</v>
      </c>
      <c r="S104" s="162">
        <f t="shared" si="40"/>
        <v>203.30945991403479</v>
      </c>
      <c r="T104" s="162">
        <f t="shared" si="41"/>
        <v>1164.1770283815924</v>
      </c>
      <c r="U104" s="162">
        <f t="shared" si="42"/>
        <v>2873.2200121706223</v>
      </c>
      <c r="V104" s="162">
        <f t="shared" si="43"/>
        <v>8319.097003697505</v>
      </c>
      <c r="W104" s="162">
        <f t="shared" si="44"/>
        <v>10190.457293179281</v>
      </c>
      <c r="X104" s="163">
        <f t="shared" si="45"/>
        <v>15243.31524361544</v>
      </c>
      <c r="Y104" s="170">
        <f t="shared" si="46"/>
        <v>-1739.1135905780429</v>
      </c>
      <c r="Z104" s="14">
        <f t="shared" si="47"/>
        <v>-11398.919828069553</v>
      </c>
      <c r="AA104" s="14">
        <f t="shared" si="48"/>
        <v>935.22708092037874</v>
      </c>
      <c r="AB104" s="14">
        <f t="shared" si="49"/>
        <v>-384.75528682489312</v>
      </c>
      <c r="AC104" s="14">
        <f t="shared" si="50"/>
        <v>-7952.4111848752455</v>
      </c>
      <c r="AD104" s="14">
        <f t="shared" si="51"/>
        <v>-1593.0330953784687</v>
      </c>
      <c r="AE104" s="171">
        <f t="shared" si="52"/>
        <v>-16565.387180771995</v>
      </c>
      <c r="AF104" s="186">
        <f t="shared" si="53"/>
        <v>-38698.393085577816</v>
      </c>
      <c r="AG104" s="15"/>
    </row>
    <row r="105" spans="1:33" x14ac:dyDescent="0.25">
      <c r="A105" s="7">
        <f t="shared" si="31"/>
        <v>99</v>
      </c>
      <c r="B105" s="40">
        <v>45230</v>
      </c>
      <c r="C105" s="138">
        <v>18.036999999999999</v>
      </c>
      <c r="D105" s="143">
        <v>64.53</v>
      </c>
      <c r="E105" s="144">
        <v>160.53</v>
      </c>
      <c r="F105" s="144">
        <v>82.54</v>
      </c>
      <c r="G105" s="144">
        <v>170.77</v>
      </c>
      <c r="H105" s="144">
        <v>301.27</v>
      </c>
      <c r="I105" s="144">
        <v>411.69</v>
      </c>
      <c r="J105" s="145">
        <v>407.8</v>
      </c>
      <c r="K105" s="152">
        <f t="shared" si="32"/>
        <v>-4.6274872744099804E-3</v>
      </c>
      <c r="L105" s="153">
        <f t="shared" si="33"/>
        <v>2.9764577586760099E-2</v>
      </c>
      <c r="M105" s="153">
        <f t="shared" si="34"/>
        <v>-7.6513802052849966E-3</v>
      </c>
      <c r="N105" s="153">
        <f t="shared" si="35"/>
        <v>2.3796901492050271E-3</v>
      </c>
      <c r="O105" s="153">
        <f t="shared" si="36"/>
        <v>-5.028398370049536E-3</v>
      </c>
      <c r="P105" s="153">
        <f t="shared" si="37"/>
        <v>3.4865475601355556E-3</v>
      </c>
      <c r="Q105" s="154">
        <f t="shared" si="38"/>
        <v>-9.6900793150670461E-3</v>
      </c>
      <c r="R105" s="161">
        <f t="shared" si="39"/>
        <v>66.689958352614525</v>
      </c>
      <c r="S105" s="162">
        <f t="shared" si="40"/>
        <v>203.49177817691967</v>
      </c>
      <c r="T105" s="162">
        <f t="shared" si="41"/>
        <v>1173.8308933701055</v>
      </c>
      <c r="U105" s="162">
        <f t="shared" si="42"/>
        <v>2870.4156134003133</v>
      </c>
      <c r="V105" s="162">
        <f t="shared" si="43"/>
        <v>8119.0168040151229</v>
      </c>
      <c r="W105" s="162">
        <f t="shared" si="44"/>
        <v>10172.700564490468</v>
      </c>
      <c r="X105" s="163">
        <f t="shared" si="45"/>
        <v>14767.508964578125</v>
      </c>
      <c r="Y105" s="170">
        <f t="shared" si="46"/>
        <v>775.10411846368754</v>
      </c>
      <c r="Z105" s="14">
        <f t="shared" si="47"/>
        <v>-11763.556353839305</v>
      </c>
      <c r="AA105" s="14">
        <f t="shared" si="48"/>
        <v>452.53383149472484</v>
      </c>
      <c r="AB105" s="14">
        <f t="shared" si="49"/>
        <v>-272.57933601253171</v>
      </c>
      <c r="AC105" s="14">
        <f t="shared" si="50"/>
        <v>2051.5987992438568</v>
      </c>
      <c r="AD105" s="14">
        <f t="shared" si="51"/>
        <v>-1060.3312347140673</v>
      </c>
      <c r="AE105" s="171">
        <f t="shared" si="52"/>
        <v>7224.9267710937602</v>
      </c>
      <c r="AF105" s="186">
        <f t="shared" si="53"/>
        <v>-2592.3034042698746</v>
      </c>
      <c r="AG105" s="15"/>
    </row>
    <row r="106" spans="1:33" x14ac:dyDescent="0.25">
      <c r="A106" s="7">
        <f t="shared" si="31"/>
        <v>100</v>
      </c>
      <c r="B106" s="40">
        <v>45229</v>
      </c>
      <c r="C106" s="138">
        <v>18.044899999999998</v>
      </c>
      <c r="D106" s="143">
        <v>64.83</v>
      </c>
      <c r="E106" s="144">
        <v>155.88999999999999</v>
      </c>
      <c r="F106" s="144">
        <v>83.14</v>
      </c>
      <c r="G106" s="144">
        <v>170.29</v>
      </c>
      <c r="H106" s="144">
        <v>302.66000000000003</v>
      </c>
      <c r="I106" s="144">
        <v>410.08</v>
      </c>
      <c r="J106" s="145">
        <v>411.61</v>
      </c>
      <c r="K106" s="152">
        <f t="shared" si="32"/>
        <v>-2.0842772995015801E-2</v>
      </c>
      <c r="L106" s="153">
        <f t="shared" si="33"/>
        <v>-3.5930735930735924E-2</v>
      </c>
      <c r="M106" s="153">
        <f t="shared" si="34"/>
        <v>8.9543583172257968E-5</v>
      </c>
      <c r="N106" s="153">
        <f t="shared" si="35"/>
        <v>8.4993192217919233E-3</v>
      </c>
      <c r="O106" s="153">
        <f t="shared" si="36"/>
        <v>1.6149630784155988E-2</v>
      </c>
      <c r="P106" s="153">
        <f t="shared" si="37"/>
        <v>2.6813305058568382E-2</v>
      </c>
      <c r="Q106" s="154">
        <f t="shared" si="38"/>
        <v>1.2499894557691071E-2</v>
      </c>
      <c r="R106" s="161">
        <f t="shared" si="39"/>
        <v>65.603534209333944</v>
      </c>
      <c r="S106" s="162">
        <f t="shared" si="40"/>
        <v>190.50972727272728</v>
      </c>
      <c r="T106" s="162">
        <f t="shared" si="41"/>
        <v>1182.9874894542463</v>
      </c>
      <c r="U106" s="162">
        <f t="shared" si="42"/>
        <v>2887.9397901277539</v>
      </c>
      <c r="V106" s="162">
        <f t="shared" si="43"/>
        <v>8291.8305549777033</v>
      </c>
      <c r="W106" s="162">
        <f t="shared" si="44"/>
        <v>10409.172214009835</v>
      </c>
      <c r="X106" s="163">
        <f t="shared" si="45"/>
        <v>15098.406021393499</v>
      </c>
      <c r="Y106" s="170">
        <f t="shared" si="46"/>
        <v>3491.1644766651407</v>
      </c>
      <c r="Z106" s="14">
        <f t="shared" si="47"/>
        <v>14200.545454545478</v>
      </c>
      <c r="AA106" s="14">
        <f t="shared" si="48"/>
        <v>-5.2959727123152334</v>
      </c>
      <c r="AB106" s="14">
        <f t="shared" si="49"/>
        <v>-973.54640511015532</v>
      </c>
      <c r="AC106" s="14">
        <f t="shared" si="50"/>
        <v>-6589.0887488851604</v>
      </c>
      <c r="AD106" s="14">
        <f t="shared" si="51"/>
        <v>-8154.4807202951051</v>
      </c>
      <c r="AE106" s="171">
        <f t="shared" si="52"/>
        <v>-9319.9260696749661</v>
      </c>
      <c r="AF106" s="186">
        <f t="shared" si="53"/>
        <v>-7350.6279854670847</v>
      </c>
      <c r="AG106" s="15"/>
    </row>
    <row r="107" spans="1:33" x14ac:dyDescent="0.25">
      <c r="A107" s="7">
        <f t="shared" si="31"/>
        <v>101</v>
      </c>
      <c r="B107" s="40">
        <v>45226</v>
      </c>
      <c r="C107" s="138">
        <v>18.113</v>
      </c>
      <c r="D107" s="143">
        <v>66.209999999999994</v>
      </c>
      <c r="E107" s="144">
        <v>161.69999999999999</v>
      </c>
      <c r="F107" s="144">
        <v>82.82</v>
      </c>
      <c r="G107" s="144">
        <v>168.22</v>
      </c>
      <c r="H107" s="144">
        <v>296.73</v>
      </c>
      <c r="I107" s="144">
        <v>397.87</v>
      </c>
      <c r="J107" s="145">
        <v>405</v>
      </c>
      <c r="K107" s="152">
        <f t="shared" si="32"/>
        <v>3.2112236944660699E-2</v>
      </c>
      <c r="L107" s="153">
        <f t="shared" si="33"/>
        <v>-3.6525055115295357E-2</v>
      </c>
      <c r="M107" s="153">
        <f t="shared" si="34"/>
        <v>1.7219319707277858E-3</v>
      </c>
      <c r="N107" s="153">
        <f t="shared" si="35"/>
        <v>5.925592197172147E-3</v>
      </c>
      <c r="O107" s="153">
        <f t="shared" si="36"/>
        <v>2.6975408323848482E-2</v>
      </c>
      <c r="P107" s="153">
        <f t="shared" si="37"/>
        <v>-1.6049733596226967E-2</v>
      </c>
      <c r="Q107" s="154">
        <f t="shared" si="38"/>
        <v>2.2785149197654953E-3</v>
      </c>
      <c r="R107" s="161">
        <f t="shared" si="39"/>
        <v>69.151519875292266</v>
      </c>
      <c r="S107" s="162">
        <f t="shared" si="40"/>
        <v>190.3922838586665</v>
      </c>
      <c r="T107" s="162">
        <f t="shared" si="41"/>
        <v>1184.9184115929677</v>
      </c>
      <c r="U107" s="162">
        <f t="shared" si="42"/>
        <v>2880.5696625117412</v>
      </c>
      <c r="V107" s="162">
        <f t="shared" si="43"/>
        <v>8380.1694277830211</v>
      </c>
      <c r="W107" s="162">
        <f t="shared" si="44"/>
        <v>9974.6543237804362</v>
      </c>
      <c r="X107" s="163">
        <f t="shared" si="45"/>
        <v>14945.984731572406</v>
      </c>
      <c r="Y107" s="170">
        <f t="shared" si="46"/>
        <v>-5378.7996882306643</v>
      </c>
      <c r="Z107" s="14">
        <f t="shared" si="47"/>
        <v>14435.432282667023</v>
      </c>
      <c r="AA107" s="14">
        <f t="shared" si="48"/>
        <v>-101.84207964838379</v>
      </c>
      <c r="AB107" s="14">
        <f t="shared" si="49"/>
        <v>-678.74130046964638</v>
      </c>
      <c r="AC107" s="14">
        <f t="shared" si="50"/>
        <v>-11006.032389151051</v>
      </c>
      <c r="AD107" s="14">
        <f t="shared" si="51"/>
        <v>4881.0559865868709</v>
      </c>
      <c r="AE107" s="171">
        <f t="shared" si="52"/>
        <v>-1698.8615786202899</v>
      </c>
      <c r="AF107" s="186">
        <f t="shared" si="53"/>
        <v>452.21123313385942</v>
      </c>
      <c r="AG107" s="15"/>
    </row>
    <row r="108" spans="1:33" x14ac:dyDescent="0.25">
      <c r="A108" s="7">
        <f t="shared" si="31"/>
        <v>102</v>
      </c>
      <c r="B108" s="40">
        <v>45225</v>
      </c>
      <c r="C108" s="138">
        <v>18.149799999999999</v>
      </c>
      <c r="D108" s="143">
        <v>64.150000000000006</v>
      </c>
      <c r="E108" s="144">
        <v>167.83</v>
      </c>
      <c r="F108" s="144">
        <v>82.51</v>
      </c>
      <c r="G108" s="144">
        <v>166.89</v>
      </c>
      <c r="H108" s="144">
        <v>288.35000000000002</v>
      </c>
      <c r="I108" s="144">
        <v>403.54</v>
      </c>
      <c r="J108" s="145">
        <v>403.26</v>
      </c>
      <c r="K108" s="152">
        <f t="shared" si="32"/>
        <v>5.7185234014502484E-2</v>
      </c>
      <c r="L108" s="153">
        <f t="shared" si="33"/>
        <v>5.3943732730469707E-2</v>
      </c>
      <c r="M108" s="153">
        <f t="shared" si="34"/>
        <v>9.3557179872765239E-3</v>
      </c>
      <c r="N108" s="153">
        <f t="shared" si="35"/>
        <v>-3.3139529902730613E-2</v>
      </c>
      <c r="O108" s="153">
        <f t="shared" si="36"/>
        <v>-4.5747890519104106E-2</v>
      </c>
      <c r="P108" s="153">
        <f t="shared" si="37"/>
        <v>-2.733300792331983E-2</v>
      </c>
      <c r="Q108" s="154">
        <f t="shared" si="38"/>
        <v>-4.3223269344928594E-2</v>
      </c>
      <c r="R108" s="161">
        <f t="shared" si="39"/>
        <v>70.831410678971665</v>
      </c>
      <c r="S108" s="162">
        <f t="shared" si="40"/>
        <v>208.26982102486812</v>
      </c>
      <c r="T108" s="162">
        <f t="shared" si="41"/>
        <v>1193.9482763812669</v>
      </c>
      <c r="U108" s="162">
        <f t="shared" si="42"/>
        <v>2768.7027347228718</v>
      </c>
      <c r="V108" s="162">
        <f t="shared" si="43"/>
        <v>7786.7437617820115</v>
      </c>
      <c r="W108" s="162">
        <f t="shared" si="44"/>
        <v>9860.271752937213</v>
      </c>
      <c r="X108" s="163">
        <f t="shared" si="45"/>
        <v>14267.461783353905</v>
      </c>
      <c r="Y108" s="170">
        <f t="shared" si="46"/>
        <v>-9578.5266974291608</v>
      </c>
      <c r="Z108" s="14">
        <f t="shared" si="47"/>
        <v>-21319.642049736216</v>
      </c>
      <c r="AA108" s="14">
        <f t="shared" si="48"/>
        <v>-553.33531906334201</v>
      </c>
      <c r="AB108" s="14">
        <f t="shared" si="49"/>
        <v>3795.9358110851281</v>
      </c>
      <c r="AC108" s="14">
        <f t="shared" si="50"/>
        <v>18665.250910899431</v>
      </c>
      <c r="AD108" s="14">
        <f t="shared" si="51"/>
        <v>8312.5331118835675</v>
      </c>
      <c r="AE108" s="171">
        <f t="shared" si="52"/>
        <v>32227.285832304733</v>
      </c>
      <c r="AF108" s="186">
        <f t="shared" si="53"/>
        <v>31549.501599944138</v>
      </c>
      <c r="AG108" s="15"/>
    </row>
    <row r="109" spans="1:33" x14ac:dyDescent="0.25">
      <c r="A109" s="7">
        <f t="shared" si="31"/>
        <v>103</v>
      </c>
      <c r="B109" s="40">
        <v>45224</v>
      </c>
      <c r="C109" s="138">
        <v>18.309999999999999</v>
      </c>
      <c r="D109" s="143">
        <v>60.68</v>
      </c>
      <c r="E109" s="144">
        <v>159.24</v>
      </c>
      <c r="F109" s="144">
        <v>81.03</v>
      </c>
      <c r="G109" s="144">
        <v>171.1</v>
      </c>
      <c r="H109" s="144">
        <v>299.52999999999997</v>
      </c>
      <c r="I109" s="144">
        <v>411.25</v>
      </c>
      <c r="J109" s="145">
        <v>417.79</v>
      </c>
      <c r="K109" s="152">
        <f t="shared" si="32"/>
        <v>1.0996334555148257E-2</v>
      </c>
      <c r="L109" s="153">
        <f t="shared" si="33"/>
        <v>7.0832279281558552E-3</v>
      </c>
      <c r="M109" s="153">
        <f t="shared" si="34"/>
        <v>-1.8881257741310109E-2</v>
      </c>
      <c r="N109" s="153">
        <f t="shared" si="35"/>
        <v>-1.0139904630907415E-2</v>
      </c>
      <c r="O109" s="153">
        <f t="shared" si="36"/>
        <v>-3.8401238528709802E-2</v>
      </c>
      <c r="P109" s="153">
        <f t="shared" si="37"/>
        <v>-2.6169810894701717E-3</v>
      </c>
      <c r="Q109" s="154">
        <f t="shared" si="38"/>
        <v>-3.9897632019855522E-2</v>
      </c>
      <c r="R109" s="161">
        <f t="shared" si="39"/>
        <v>67.736754415194937</v>
      </c>
      <c r="S109" s="162">
        <f t="shared" si="40"/>
        <v>199.00971667088288</v>
      </c>
      <c r="T109" s="162">
        <f t="shared" si="41"/>
        <v>1160.5472781993844</v>
      </c>
      <c r="U109" s="162">
        <f t="shared" si="42"/>
        <v>2834.5644876408414</v>
      </c>
      <c r="V109" s="162">
        <f t="shared" si="43"/>
        <v>7846.6928003933126</v>
      </c>
      <c r="W109" s="162">
        <f t="shared" si="44"/>
        <v>10110.826920553545</v>
      </c>
      <c r="X109" s="163">
        <f t="shared" si="45"/>
        <v>14317.053712087674</v>
      </c>
      <c r="Y109" s="170">
        <f t="shared" si="46"/>
        <v>-1841.8860379873436</v>
      </c>
      <c r="Z109" s="14">
        <f t="shared" si="47"/>
        <v>-2799.4333417657344</v>
      </c>
      <c r="AA109" s="14">
        <f t="shared" si="48"/>
        <v>1116.7145900307787</v>
      </c>
      <c r="AB109" s="14">
        <f t="shared" si="49"/>
        <v>1161.4656943663431</v>
      </c>
      <c r="AC109" s="14">
        <f t="shared" si="50"/>
        <v>15667.798980334373</v>
      </c>
      <c r="AD109" s="14">
        <f t="shared" si="51"/>
        <v>795.87808339359981</v>
      </c>
      <c r="AE109" s="171">
        <f t="shared" si="52"/>
        <v>29747.689395616271</v>
      </c>
      <c r="AF109" s="186">
        <f t="shared" si="53"/>
        <v>43848.227363988291</v>
      </c>
      <c r="AG109" s="15"/>
    </row>
    <row r="110" spans="1:33" x14ac:dyDescent="0.25">
      <c r="A110" s="7">
        <f t="shared" si="31"/>
        <v>104</v>
      </c>
      <c r="B110" s="40">
        <v>45223</v>
      </c>
      <c r="C110" s="138">
        <v>18.248000000000001</v>
      </c>
      <c r="D110" s="143">
        <v>60.02</v>
      </c>
      <c r="E110" s="144">
        <v>158.12</v>
      </c>
      <c r="F110" s="144">
        <v>82.87</v>
      </c>
      <c r="G110" s="144">
        <v>173.44</v>
      </c>
      <c r="H110" s="144">
        <v>312.55</v>
      </c>
      <c r="I110" s="144">
        <v>413.73</v>
      </c>
      <c r="J110" s="145">
        <v>436.63</v>
      </c>
      <c r="K110" s="152">
        <f t="shared" si="32"/>
        <v>-3.8174273858920804E-3</v>
      </c>
      <c r="L110" s="153">
        <f t="shared" si="33"/>
        <v>3.9442545358927106E-2</v>
      </c>
      <c r="M110" s="153">
        <f t="shared" si="34"/>
        <v>3.5498427389222931E-2</v>
      </c>
      <c r="N110" s="153">
        <f t="shared" si="35"/>
        <v>8.5677875442911056E-3</v>
      </c>
      <c r="O110" s="153">
        <f t="shared" si="36"/>
        <v>1.3316783463834803E-3</v>
      </c>
      <c r="P110" s="153">
        <f t="shared" si="37"/>
        <v>2.3046323546282554E-2</v>
      </c>
      <c r="Q110" s="154">
        <f t="shared" si="38"/>
        <v>2.2114661645394218E-2</v>
      </c>
      <c r="R110" s="161">
        <f t="shared" si="39"/>
        <v>66.744232365145237</v>
      </c>
      <c r="S110" s="162">
        <f t="shared" si="40"/>
        <v>205.40424138837761</v>
      </c>
      <c r="T110" s="162">
        <f t="shared" si="41"/>
        <v>1224.872005522695</v>
      </c>
      <c r="U110" s="162">
        <f t="shared" si="42"/>
        <v>2888.1358560934318</v>
      </c>
      <c r="V110" s="162">
        <f t="shared" si="43"/>
        <v>8170.9153402657594</v>
      </c>
      <c r="W110" s="162">
        <f t="shared" si="44"/>
        <v>10370.984980658648</v>
      </c>
      <c r="X110" s="163">
        <f t="shared" si="45"/>
        <v>15241.781500316081</v>
      </c>
      <c r="Y110" s="170">
        <f t="shared" si="46"/>
        <v>639.41908713690759</v>
      </c>
      <c r="Z110" s="14">
        <f t="shared" si="47"/>
        <v>-15588.4827767552</v>
      </c>
      <c r="AA110" s="14">
        <f t="shared" si="48"/>
        <v>-2099.5217761347476</v>
      </c>
      <c r="AB110" s="14">
        <f t="shared" si="49"/>
        <v>-981.389043737272</v>
      </c>
      <c r="AC110" s="14">
        <f t="shared" si="50"/>
        <v>-543.3280132879645</v>
      </c>
      <c r="AD110" s="14">
        <f t="shared" si="51"/>
        <v>-7008.8637197594835</v>
      </c>
      <c r="AE110" s="171">
        <f t="shared" si="52"/>
        <v>-16488.700015804079</v>
      </c>
      <c r="AF110" s="186">
        <f t="shared" si="53"/>
        <v>-42070.866258341841</v>
      </c>
      <c r="AG110" s="15"/>
    </row>
    <row r="111" spans="1:33" x14ac:dyDescent="0.25">
      <c r="A111" s="7">
        <f t="shared" si="31"/>
        <v>105</v>
      </c>
      <c r="B111" s="40">
        <v>45222</v>
      </c>
      <c r="C111" s="138">
        <v>18.138999999999999</v>
      </c>
      <c r="D111" s="143">
        <v>60.25</v>
      </c>
      <c r="E111" s="144">
        <v>152.12</v>
      </c>
      <c r="F111" s="144">
        <v>80.510000000000005</v>
      </c>
      <c r="G111" s="144">
        <v>173</v>
      </c>
      <c r="H111" s="144">
        <v>314.01</v>
      </c>
      <c r="I111" s="144">
        <v>406.84</v>
      </c>
      <c r="J111" s="145">
        <v>429.75</v>
      </c>
      <c r="K111" s="152">
        <f t="shared" si="32"/>
        <v>1.2434884893295362E-2</v>
      </c>
      <c r="L111" s="153">
        <f t="shared" si="33"/>
        <v>-1.0665972944849056E-2</v>
      </c>
      <c r="M111" s="153">
        <f t="shared" si="34"/>
        <v>2.4879206515682206E-3</v>
      </c>
      <c r="N111" s="153">
        <f t="shared" si="35"/>
        <v>-3.9186358584986092E-3</v>
      </c>
      <c r="O111" s="153">
        <f t="shared" si="36"/>
        <v>1.2676339767084155E-2</v>
      </c>
      <c r="P111" s="153">
        <f t="shared" si="37"/>
        <v>9.9876468346680181E-3</v>
      </c>
      <c r="Q111" s="154">
        <f t="shared" si="38"/>
        <v>3.3583110324894472E-2</v>
      </c>
      <c r="R111" s="161">
        <f t="shared" si="39"/>
        <v>67.833137287850789</v>
      </c>
      <c r="S111" s="162">
        <f t="shared" si="40"/>
        <v>195.5022970863684</v>
      </c>
      <c r="T111" s="162">
        <f t="shared" si="41"/>
        <v>1185.8244854863624</v>
      </c>
      <c r="U111" s="162">
        <f t="shared" si="42"/>
        <v>2852.379719927545</v>
      </c>
      <c r="V111" s="162">
        <f t="shared" si="43"/>
        <v>8263.4883308512599</v>
      </c>
      <c r="W111" s="162">
        <f t="shared" si="44"/>
        <v>10238.604523462955</v>
      </c>
      <c r="X111" s="163">
        <f t="shared" si="45"/>
        <v>15412.799093038153</v>
      </c>
      <c r="Y111" s="170">
        <f t="shared" si="46"/>
        <v>-2082.8432196269732</v>
      </c>
      <c r="Z111" s="14">
        <f t="shared" si="47"/>
        <v>4215.4058272632255</v>
      </c>
      <c r="AA111" s="14">
        <f t="shared" si="48"/>
        <v>-147.14577431811904</v>
      </c>
      <c r="AB111" s="14">
        <f t="shared" si="49"/>
        <v>448.85640289820003</v>
      </c>
      <c r="AC111" s="14">
        <f t="shared" si="50"/>
        <v>-5171.9775425629905</v>
      </c>
      <c r="AD111" s="14">
        <f t="shared" si="51"/>
        <v>-3037.4500038886799</v>
      </c>
      <c r="AE111" s="171">
        <f t="shared" si="52"/>
        <v>-25039.579651907661</v>
      </c>
      <c r="AF111" s="186">
        <f t="shared" si="53"/>
        <v>-30814.733962143</v>
      </c>
      <c r="AG111" s="15"/>
    </row>
    <row r="112" spans="1:33" x14ac:dyDescent="0.25">
      <c r="A112" s="7">
        <f t="shared" si="31"/>
        <v>106</v>
      </c>
      <c r="B112" s="40">
        <v>45219</v>
      </c>
      <c r="C112" s="138">
        <v>18.222999999999999</v>
      </c>
      <c r="D112" s="143">
        <v>59.51</v>
      </c>
      <c r="E112" s="144">
        <v>153.76</v>
      </c>
      <c r="F112" s="144">
        <v>79.94</v>
      </c>
      <c r="G112" s="144">
        <v>172.88</v>
      </c>
      <c r="H112" s="144">
        <v>308.64999999999998</v>
      </c>
      <c r="I112" s="144">
        <v>400.96</v>
      </c>
      <c r="J112" s="145">
        <v>413.87</v>
      </c>
      <c r="K112" s="152">
        <f t="shared" si="32"/>
        <v>-1.0640066500415601E-2</v>
      </c>
      <c r="L112" s="153">
        <f t="shared" si="33"/>
        <v>7.271536193907524E-3</v>
      </c>
      <c r="M112" s="153">
        <f t="shared" si="34"/>
        <v>-2.5277152972719485E-2</v>
      </c>
      <c r="N112" s="153">
        <f t="shared" si="35"/>
        <v>-1.954648323708863E-2</v>
      </c>
      <c r="O112" s="153">
        <f t="shared" si="36"/>
        <v>-1.8147991622496806E-2</v>
      </c>
      <c r="P112" s="153">
        <f t="shared" si="37"/>
        <v>-6.9207123302191809E-3</v>
      </c>
      <c r="Q112" s="154">
        <f t="shared" si="38"/>
        <v>-2.179041192546971E-2</v>
      </c>
      <c r="R112" s="161">
        <f t="shared" si="39"/>
        <v>66.287115544472158</v>
      </c>
      <c r="S112" s="162">
        <f t="shared" si="40"/>
        <v>199.04692826727808</v>
      </c>
      <c r="T112" s="162">
        <f t="shared" si="41"/>
        <v>1152.9816916064995</v>
      </c>
      <c r="U112" s="162">
        <f t="shared" si="42"/>
        <v>2807.6277985147472</v>
      </c>
      <c r="V112" s="162">
        <f t="shared" si="43"/>
        <v>8011.9602831013945</v>
      </c>
      <c r="W112" s="162">
        <f t="shared" si="44"/>
        <v>10067.198464020043</v>
      </c>
      <c r="X112" s="163">
        <f t="shared" si="45"/>
        <v>14587.068713939307</v>
      </c>
      <c r="Y112" s="170">
        <f t="shared" si="46"/>
        <v>1782.2111388196049</v>
      </c>
      <c r="Z112" s="14">
        <f t="shared" si="47"/>
        <v>-2873.8565345561256</v>
      </c>
      <c r="AA112" s="14">
        <f t="shared" si="48"/>
        <v>1494.9939196750279</v>
      </c>
      <c r="AB112" s="14">
        <f t="shared" si="49"/>
        <v>2238.9332594101143</v>
      </c>
      <c r="AC112" s="14">
        <f t="shared" si="50"/>
        <v>7404.4248449302813</v>
      </c>
      <c r="AD112" s="14">
        <f t="shared" si="51"/>
        <v>2104.7317793986804</v>
      </c>
      <c r="AE112" s="171">
        <f t="shared" si="52"/>
        <v>16246.939303034651</v>
      </c>
      <c r="AF112" s="186">
        <f t="shared" si="53"/>
        <v>28398.377710712233</v>
      </c>
      <c r="AG112" s="15"/>
    </row>
    <row r="113" spans="1:33" x14ac:dyDescent="0.25">
      <c r="A113" s="7">
        <f t="shared" si="31"/>
        <v>107</v>
      </c>
      <c r="B113" s="40">
        <v>45218</v>
      </c>
      <c r="C113" s="138">
        <v>18.312999999999999</v>
      </c>
      <c r="D113" s="143">
        <v>60.15</v>
      </c>
      <c r="E113" s="144">
        <v>152.65</v>
      </c>
      <c r="F113" s="144">
        <v>81.61</v>
      </c>
      <c r="G113" s="144">
        <v>175.46</v>
      </c>
      <c r="H113" s="144">
        <v>312.81</v>
      </c>
      <c r="I113" s="144">
        <v>401.77</v>
      </c>
      <c r="J113" s="145">
        <v>421.01</v>
      </c>
      <c r="K113" s="152">
        <f t="shared" si="32"/>
        <v>-3.8092083471348293E-3</v>
      </c>
      <c r="L113" s="153">
        <f t="shared" si="33"/>
        <v>-2.3664854493124277E-2</v>
      </c>
      <c r="M113" s="153">
        <f t="shared" si="34"/>
        <v>-1.2930743653797871E-2</v>
      </c>
      <c r="N113" s="153">
        <f t="shared" si="35"/>
        <v>1.8324885162748217E-3</v>
      </c>
      <c r="O113" s="153">
        <f t="shared" si="36"/>
        <v>-9.174603316269403E-3</v>
      </c>
      <c r="P113" s="153">
        <f t="shared" si="37"/>
        <v>0.16519241189682377</v>
      </c>
      <c r="Q113" s="154">
        <f t="shared" si="38"/>
        <v>1.7417842154323626E-3</v>
      </c>
      <c r="R113" s="161">
        <f t="shared" si="39"/>
        <v>66.744783040741964</v>
      </c>
      <c r="S113" s="162">
        <f t="shared" si="40"/>
        <v>192.93358810361372</v>
      </c>
      <c r="T113" s="162">
        <f t="shared" si="41"/>
        <v>1167.586031645528</v>
      </c>
      <c r="U113" s="162">
        <f t="shared" si="42"/>
        <v>2868.8486461859166</v>
      </c>
      <c r="V113" s="162">
        <f t="shared" si="43"/>
        <v>8085.183569402092</v>
      </c>
      <c r="W113" s="162">
        <f t="shared" si="44"/>
        <v>11811.970509283294</v>
      </c>
      <c r="X113" s="163">
        <f t="shared" si="45"/>
        <v>14937.980999283909</v>
      </c>
      <c r="Y113" s="170">
        <f t="shared" si="46"/>
        <v>638.0423981450889</v>
      </c>
      <c r="Z113" s="14">
        <f t="shared" si="47"/>
        <v>9352.8237927725968</v>
      </c>
      <c r="AA113" s="14">
        <f t="shared" si="48"/>
        <v>764.77691772360004</v>
      </c>
      <c r="AB113" s="14">
        <f t="shared" si="49"/>
        <v>-209.90064743666153</v>
      </c>
      <c r="AC113" s="14">
        <f t="shared" si="50"/>
        <v>3743.2605298954059</v>
      </c>
      <c r="AD113" s="14">
        <f t="shared" si="51"/>
        <v>-50238.42957849885</v>
      </c>
      <c r="AE113" s="171">
        <f t="shared" si="52"/>
        <v>-1298.6749641954702</v>
      </c>
      <c r="AF113" s="186">
        <f t="shared" si="53"/>
        <v>-37248.101551594285</v>
      </c>
      <c r="AG113" s="15"/>
    </row>
    <row r="114" spans="1:33" x14ac:dyDescent="0.25">
      <c r="A114" s="7">
        <f t="shared" si="31"/>
        <v>108</v>
      </c>
      <c r="B114" s="40">
        <v>45217</v>
      </c>
      <c r="C114" s="138">
        <v>18.239999999999998</v>
      </c>
      <c r="D114" s="143">
        <v>60.38</v>
      </c>
      <c r="E114" s="144">
        <v>156.35</v>
      </c>
      <c r="F114" s="144">
        <v>83.01</v>
      </c>
      <c r="G114" s="144">
        <v>175.84</v>
      </c>
      <c r="H114" s="144">
        <v>316.97000000000003</v>
      </c>
      <c r="I114" s="144">
        <v>346.19</v>
      </c>
      <c r="J114" s="145">
        <v>421.96</v>
      </c>
      <c r="K114" s="152">
        <f t="shared" si="32"/>
        <v>6.5010835139189815E-3</v>
      </c>
      <c r="L114" s="153">
        <f t="shared" si="33"/>
        <v>-2.4823800910621974E-2</v>
      </c>
      <c r="M114" s="153">
        <f t="shared" si="34"/>
        <v>1.9635635644221772E-3</v>
      </c>
      <c r="N114" s="153">
        <f t="shared" si="35"/>
        <v>5.3372034464467255E-3</v>
      </c>
      <c r="O114" s="153">
        <f t="shared" si="36"/>
        <v>-9.1489234806465536E-3</v>
      </c>
      <c r="P114" s="153">
        <f t="shared" si="37"/>
        <v>-1.4307457014024694E-2</v>
      </c>
      <c r="Q114" s="154">
        <f t="shared" si="38"/>
        <v>-2.7328401133919655E-2</v>
      </c>
      <c r="R114" s="161">
        <f t="shared" si="39"/>
        <v>67.435572595432575</v>
      </c>
      <c r="S114" s="162">
        <f t="shared" si="40"/>
        <v>192.704568702052</v>
      </c>
      <c r="T114" s="162">
        <f t="shared" si="41"/>
        <v>1185.2042331518785</v>
      </c>
      <c r="U114" s="162">
        <f t="shared" si="42"/>
        <v>2878.8847518202847</v>
      </c>
      <c r="V114" s="162">
        <f t="shared" si="43"/>
        <v>8085.3931181134367</v>
      </c>
      <c r="W114" s="162">
        <f t="shared" si="44"/>
        <v>9992.3164020757158</v>
      </c>
      <c r="X114" s="163">
        <f t="shared" si="45"/>
        <v>14504.486177327981</v>
      </c>
      <c r="Y114" s="170">
        <f t="shared" si="46"/>
        <v>-1088.9314885814372</v>
      </c>
      <c r="Z114" s="14">
        <f t="shared" si="47"/>
        <v>9810.8625958960256</v>
      </c>
      <c r="AA114" s="14">
        <f t="shared" si="48"/>
        <v>-116.13315759392435</v>
      </c>
      <c r="AB114" s="14">
        <f t="shared" si="49"/>
        <v>-611.34487281138718</v>
      </c>
      <c r="AC114" s="14">
        <f t="shared" si="50"/>
        <v>3732.7830943281697</v>
      </c>
      <c r="AD114" s="14">
        <f t="shared" si="51"/>
        <v>4351.1936377284837</v>
      </c>
      <c r="AE114" s="171">
        <f t="shared" si="52"/>
        <v>20376.066133600943</v>
      </c>
      <c r="AF114" s="186">
        <f t="shared" si="53"/>
        <v>36454.495942566879</v>
      </c>
      <c r="AG114" s="15"/>
    </row>
    <row r="115" spans="1:33" x14ac:dyDescent="0.25">
      <c r="A115" s="7">
        <f t="shared" si="31"/>
        <v>109</v>
      </c>
      <c r="B115" s="40">
        <v>45216</v>
      </c>
      <c r="C115" s="138">
        <v>18.009</v>
      </c>
      <c r="D115" s="143">
        <v>59.99</v>
      </c>
      <c r="E115" s="144">
        <v>160.33000000000001</v>
      </c>
      <c r="F115" s="144">
        <v>83.91</v>
      </c>
      <c r="G115" s="144">
        <v>177.15</v>
      </c>
      <c r="H115" s="144">
        <v>324</v>
      </c>
      <c r="I115" s="144">
        <v>355.72</v>
      </c>
      <c r="J115" s="145">
        <v>439.38</v>
      </c>
      <c r="K115" s="152">
        <f t="shared" si="32"/>
        <v>-1.5750615258408596E-2</v>
      </c>
      <c r="L115" s="153">
        <f t="shared" si="33"/>
        <v>-4.4706612853151473E-3</v>
      </c>
      <c r="M115" s="153">
        <f t="shared" si="34"/>
        <v>2.8848577748463722E-3</v>
      </c>
      <c r="N115" s="153">
        <f t="shared" si="35"/>
        <v>-1.1864090580664399E-3</v>
      </c>
      <c r="O115" s="153">
        <f t="shared" si="36"/>
        <v>1.6608007453072338E-2</v>
      </c>
      <c r="P115" s="153">
        <f t="shared" si="37"/>
        <v>-6.5771987977051305E-3</v>
      </c>
      <c r="Q115" s="154">
        <f t="shared" si="38"/>
        <v>-3.948775120238901E-2</v>
      </c>
      <c r="R115" s="161">
        <f t="shared" si="39"/>
        <v>65.944708777686628</v>
      </c>
      <c r="S115" s="162">
        <f t="shared" si="40"/>
        <v>196.72655262340888</v>
      </c>
      <c r="T115" s="162">
        <f t="shared" si="41"/>
        <v>1186.2940150939371</v>
      </c>
      <c r="U115" s="162">
        <f t="shared" si="42"/>
        <v>2860.2037276806786</v>
      </c>
      <c r="V115" s="162">
        <f t="shared" si="43"/>
        <v>8295.5709309556732</v>
      </c>
      <c r="W115" s="162">
        <f t="shared" si="44"/>
        <v>10070.680783055222</v>
      </c>
      <c r="X115" s="163">
        <f t="shared" si="45"/>
        <v>14323.165857911841</v>
      </c>
      <c r="Y115" s="170">
        <f t="shared" si="46"/>
        <v>2638.2280557834292</v>
      </c>
      <c r="Z115" s="14">
        <f t="shared" si="47"/>
        <v>1766.894753182271</v>
      </c>
      <c r="AA115" s="14">
        <f t="shared" si="48"/>
        <v>-170.62225469685472</v>
      </c>
      <c r="AB115" s="14">
        <f t="shared" si="49"/>
        <v>135.8960927728549</v>
      </c>
      <c r="AC115" s="14">
        <f t="shared" si="50"/>
        <v>-6776.1075477836584</v>
      </c>
      <c r="AD115" s="14">
        <f t="shared" si="51"/>
        <v>2000.2622083432834</v>
      </c>
      <c r="AE115" s="171">
        <f t="shared" si="52"/>
        <v>29442.082104407928</v>
      </c>
      <c r="AF115" s="186">
        <f t="shared" si="53"/>
        <v>29036.633412009251</v>
      </c>
      <c r="AG115" s="15"/>
    </row>
    <row r="116" spans="1:33" x14ac:dyDescent="0.25">
      <c r="A116" s="7">
        <f t="shared" si="31"/>
        <v>110</v>
      </c>
      <c r="B116" s="40">
        <v>45215</v>
      </c>
      <c r="C116" s="138">
        <v>17.872</v>
      </c>
      <c r="D116" s="143">
        <v>60.95</v>
      </c>
      <c r="E116" s="144">
        <v>161.05000000000001</v>
      </c>
      <c r="F116" s="144">
        <v>84.31</v>
      </c>
      <c r="G116" s="144">
        <v>178.72</v>
      </c>
      <c r="H116" s="144">
        <v>321.14999999999998</v>
      </c>
      <c r="I116" s="144">
        <v>360.82</v>
      </c>
      <c r="J116" s="145">
        <v>460.95</v>
      </c>
      <c r="K116" s="152">
        <f t="shared" si="32"/>
        <v>1.7699115044247815E-2</v>
      </c>
      <c r="L116" s="153">
        <f t="shared" si="33"/>
        <v>2.5012729124236355E-2</v>
      </c>
      <c r="M116" s="153">
        <f t="shared" si="34"/>
        <v>-7.104071244880994E-3</v>
      </c>
      <c r="N116" s="153">
        <f t="shared" si="35"/>
        <v>-1.1238542284400688E-2</v>
      </c>
      <c r="O116" s="153">
        <f t="shared" si="36"/>
        <v>9.7928743600919077E-3</v>
      </c>
      <c r="P116" s="153">
        <f t="shared" si="37"/>
        <v>3.7798530009567344E-3</v>
      </c>
      <c r="Q116" s="154">
        <f t="shared" si="38"/>
        <v>3.279994654888041E-3</v>
      </c>
      <c r="R116" s="161">
        <f t="shared" si="39"/>
        <v>68.185840707964601</v>
      </c>
      <c r="S116" s="162">
        <f t="shared" si="40"/>
        <v>202.55276540224037</v>
      </c>
      <c r="T116" s="162">
        <f t="shared" si="41"/>
        <v>1174.4782950524634</v>
      </c>
      <c r="U116" s="162">
        <f t="shared" si="42"/>
        <v>2831.4184276148376</v>
      </c>
      <c r="V116" s="162">
        <f t="shared" si="43"/>
        <v>8239.9591124747622</v>
      </c>
      <c r="W116" s="162">
        <f t="shared" si="44"/>
        <v>10175.673906216538</v>
      </c>
      <c r="X116" s="163">
        <f t="shared" si="45"/>
        <v>14960.91880489365</v>
      </c>
      <c r="Y116" s="170">
        <f t="shared" si="46"/>
        <v>-2964.6017699115037</v>
      </c>
      <c r="Z116" s="14">
        <f t="shared" si="47"/>
        <v>-9885.5308044807098</v>
      </c>
      <c r="AA116" s="14">
        <f t="shared" si="48"/>
        <v>420.16374737683009</v>
      </c>
      <c r="AB116" s="14">
        <f t="shared" si="49"/>
        <v>1287.3080954064972</v>
      </c>
      <c r="AC116" s="14">
        <f t="shared" si="50"/>
        <v>-3995.5166237381036</v>
      </c>
      <c r="AD116" s="14">
        <f t="shared" si="51"/>
        <v>-1149.5314864961802</v>
      </c>
      <c r="AE116" s="171">
        <f t="shared" si="52"/>
        <v>-2445.5652446825297</v>
      </c>
      <c r="AF116" s="186">
        <f t="shared" si="53"/>
        <v>-18733.2740865257</v>
      </c>
      <c r="AG116" s="15"/>
    </row>
    <row r="117" spans="1:33" x14ac:dyDescent="0.25">
      <c r="A117" s="7">
        <f t="shared" si="31"/>
        <v>111</v>
      </c>
      <c r="B117" s="40">
        <v>45212</v>
      </c>
      <c r="C117" s="138">
        <v>18.062000000000001</v>
      </c>
      <c r="D117" s="143">
        <v>59.89</v>
      </c>
      <c r="E117" s="144">
        <v>157.12</v>
      </c>
      <c r="F117" s="144">
        <v>84.02</v>
      </c>
      <c r="G117" s="144">
        <v>178.85</v>
      </c>
      <c r="H117" s="144">
        <v>314.69</v>
      </c>
      <c r="I117" s="144">
        <v>355.68</v>
      </c>
      <c r="J117" s="145">
        <v>454.61</v>
      </c>
      <c r="K117" s="152">
        <f t="shared" si="32"/>
        <v>-2.6495448634590413E-2</v>
      </c>
      <c r="L117" s="153">
        <f t="shared" si="33"/>
        <v>1.4397314222997171E-2</v>
      </c>
      <c r="M117" s="153">
        <f t="shared" si="34"/>
        <v>-5.4131637238108432E-4</v>
      </c>
      <c r="N117" s="153">
        <f t="shared" si="35"/>
        <v>-5.0596852781246149E-3</v>
      </c>
      <c r="O117" s="153">
        <f t="shared" si="36"/>
        <v>-2.4080964959835471E-2</v>
      </c>
      <c r="P117" s="153">
        <f t="shared" si="37"/>
        <v>-1.0075725763012633E-2</v>
      </c>
      <c r="Q117" s="154">
        <f t="shared" si="38"/>
        <v>-2.6491133438131254E-2</v>
      </c>
      <c r="R117" s="161">
        <f t="shared" si="39"/>
        <v>65.224804941482446</v>
      </c>
      <c r="S117" s="162">
        <f t="shared" si="40"/>
        <v>200.45505326360649</v>
      </c>
      <c r="T117" s="162">
        <f t="shared" si="41"/>
        <v>1182.2412568395712</v>
      </c>
      <c r="U117" s="162">
        <f t="shared" si="42"/>
        <v>2849.1122095201181</v>
      </c>
      <c r="V117" s="162">
        <f t="shared" si="43"/>
        <v>7963.5469312582718</v>
      </c>
      <c r="W117" s="162">
        <f t="shared" si="44"/>
        <v>10035.21496906758</v>
      </c>
      <c r="X117" s="163">
        <f t="shared" si="45"/>
        <v>14516.971519487086</v>
      </c>
      <c r="Y117" s="170">
        <f t="shared" si="46"/>
        <v>4437.9876462938837</v>
      </c>
      <c r="Z117" s="14">
        <f t="shared" si="47"/>
        <v>-5690.1065272129472</v>
      </c>
      <c r="AA117" s="14">
        <f t="shared" si="48"/>
        <v>32.015658021441595</v>
      </c>
      <c r="AB117" s="14">
        <f t="shared" si="49"/>
        <v>579.55681919527706</v>
      </c>
      <c r="AC117" s="14">
        <f t="shared" si="50"/>
        <v>9825.0924370864141</v>
      </c>
      <c r="AD117" s="14">
        <f t="shared" si="51"/>
        <v>3064.2366279725684</v>
      </c>
      <c r="AE117" s="171">
        <f t="shared" si="52"/>
        <v>19751.799025645687</v>
      </c>
      <c r="AF117" s="186">
        <f t="shared" si="53"/>
        <v>32000.581687002326</v>
      </c>
      <c r="AG117" s="15"/>
    </row>
    <row r="118" spans="1:33" x14ac:dyDescent="0.25">
      <c r="A118" s="7">
        <f t="shared" si="31"/>
        <v>112</v>
      </c>
      <c r="B118" s="40">
        <v>45211</v>
      </c>
      <c r="C118" s="138">
        <v>17.966999999999999</v>
      </c>
      <c r="D118" s="143">
        <v>61.52</v>
      </c>
      <c r="E118" s="144">
        <v>154.88999999999999</v>
      </c>
      <c r="F118" s="144">
        <v>84.51</v>
      </c>
      <c r="G118" s="144">
        <v>180.71</v>
      </c>
      <c r="H118" s="144">
        <v>324.16000000000003</v>
      </c>
      <c r="I118" s="144">
        <v>361.2</v>
      </c>
      <c r="J118" s="145">
        <v>469.45</v>
      </c>
      <c r="K118" s="152">
        <f t="shared" si="32"/>
        <v>-5.0137473718259162E-3</v>
      </c>
      <c r="L118" s="153">
        <f t="shared" si="33"/>
        <v>-5.0570062522986348E-2</v>
      </c>
      <c r="M118" s="153">
        <f t="shared" si="34"/>
        <v>-2.9778595235811722E-2</v>
      </c>
      <c r="N118" s="153">
        <f t="shared" si="35"/>
        <v>1.2863276122177636E-2</v>
      </c>
      <c r="O118" s="153">
        <f t="shared" si="36"/>
        <v>-3.4885246026582495E-3</v>
      </c>
      <c r="P118" s="153">
        <f t="shared" si="37"/>
        <v>-5.2635031952583677E-3</v>
      </c>
      <c r="Q118" s="154">
        <f t="shared" si="38"/>
        <v>1.0755566059049926E-2</v>
      </c>
      <c r="R118" s="161">
        <f t="shared" si="39"/>
        <v>66.664078926087669</v>
      </c>
      <c r="S118" s="162">
        <f t="shared" si="40"/>
        <v>187.61684994483269</v>
      </c>
      <c r="T118" s="162">
        <f t="shared" si="41"/>
        <v>1147.6570185150686</v>
      </c>
      <c r="U118" s="162">
        <f t="shared" si="42"/>
        <v>2900.4364220389698</v>
      </c>
      <c r="V118" s="162">
        <f t="shared" si="43"/>
        <v>8131.5822490720784</v>
      </c>
      <c r="W118" s="162">
        <f t="shared" si="44"/>
        <v>10083.998183302461</v>
      </c>
      <c r="X118" s="163">
        <f t="shared" si="45"/>
        <v>15072.394581739298</v>
      </c>
      <c r="Y118" s="170">
        <f t="shared" si="46"/>
        <v>839.80268478082826</v>
      </c>
      <c r="Z118" s="14">
        <f t="shared" si="47"/>
        <v>19986.30011033464</v>
      </c>
      <c r="AA118" s="14">
        <f t="shared" si="48"/>
        <v>1761.2275742465727</v>
      </c>
      <c r="AB118" s="14">
        <f t="shared" si="49"/>
        <v>-1473.4116815587913</v>
      </c>
      <c r="AC118" s="14">
        <f t="shared" si="50"/>
        <v>1423.3265463960834</v>
      </c>
      <c r="AD118" s="14">
        <f t="shared" si="51"/>
        <v>1600.7402009261205</v>
      </c>
      <c r="AE118" s="171">
        <f t="shared" si="52"/>
        <v>-8019.3540869649041</v>
      </c>
      <c r="AF118" s="186">
        <f t="shared" si="53"/>
        <v>16118.63134816055</v>
      </c>
      <c r="AG118" s="15"/>
    </row>
    <row r="119" spans="1:33" x14ac:dyDescent="0.25">
      <c r="A119" s="7">
        <f t="shared" si="31"/>
        <v>113</v>
      </c>
      <c r="B119" s="40">
        <v>45210</v>
      </c>
      <c r="C119" s="138">
        <v>17.828600000000002</v>
      </c>
      <c r="D119" s="143">
        <v>61.83</v>
      </c>
      <c r="E119" s="144">
        <v>163.13999999999999</v>
      </c>
      <c r="F119" s="144">
        <v>87.78</v>
      </c>
      <c r="G119" s="144">
        <v>179.8</v>
      </c>
      <c r="H119" s="144">
        <v>327.82</v>
      </c>
      <c r="I119" s="144">
        <v>365.93</v>
      </c>
      <c r="J119" s="145">
        <v>468.06</v>
      </c>
      <c r="K119" s="152">
        <f t="shared" si="32"/>
        <v>-1.4347202295552308E-2</v>
      </c>
      <c r="L119" s="153">
        <f t="shared" si="33"/>
        <v>-9.797917942439005E-4</v>
      </c>
      <c r="M119" s="153">
        <f t="shared" si="34"/>
        <v>1.2694131769446226E-3</v>
      </c>
      <c r="N119" s="153">
        <f t="shared" si="35"/>
        <v>2.1704682544285703E-3</v>
      </c>
      <c r="O119" s="153">
        <f t="shared" si="36"/>
        <v>1.2786363882783869E-2</v>
      </c>
      <c r="P119" s="153">
        <f t="shared" si="37"/>
        <v>-2.5371341396778102E-2</v>
      </c>
      <c r="Q119" s="154">
        <f t="shared" si="38"/>
        <v>1.6195891033059295E-2</v>
      </c>
      <c r="R119" s="161">
        <f t="shared" si="39"/>
        <v>66.038737446197999</v>
      </c>
      <c r="S119" s="162">
        <f t="shared" si="40"/>
        <v>197.41638334353948</v>
      </c>
      <c r="T119" s="162">
        <f t="shared" si="41"/>
        <v>1184.3831354517229</v>
      </c>
      <c r="U119" s="162">
        <f t="shared" si="42"/>
        <v>2869.8164853460107</v>
      </c>
      <c r="V119" s="162">
        <f t="shared" si="43"/>
        <v>8264.3861330023465</v>
      </c>
      <c r="W119" s="162">
        <f t="shared" si="44"/>
        <v>9880.157865242767</v>
      </c>
      <c r="X119" s="163">
        <f t="shared" si="45"/>
        <v>15153.520748554163</v>
      </c>
      <c r="Y119" s="170">
        <f t="shared" si="46"/>
        <v>2403.1563845050032</v>
      </c>
      <c r="Z119" s="14">
        <f t="shared" si="47"/>
        <v>387.23331292106877</v>
      </c>
      <c r="AA119" s="14">
        <f t="shared" si="48"/>
        <v>-75.078272586142702</v>
      </c>
      <c r="AB119" s="14">
        <f t="shared" si="49"/>
        <v>-248.61421384042842</v>
      </c>
      <c r="AC119" s="14">
        <f t="shared" si="50"/>
        <v>-5216.8676501173195</v>
      </c>
      <c r="AD119" s="14">
        <f t="shared" si="51"/>
        <v>7715.9497427169481</v>
      </c>
      <c r="AE119" s="171">
        <f t="shared" si="52"/>
        <v>-12075.662427708176</v>
      </c>
      <c r="AF119" s="186">
        <f t="shared" si="53"/>
        <v>-7109.8831241090465</v>
      </c>
      <c r="AG119" s="15"/>
    </row>
    <row r="120" spans="1:33" x14ac:dyDescent="0.25">
      <c r="A120" s="7">
        <f t="shared" si="31"/>
        <v>114</v>
      </c>
      <c r="B120" s="40">
        <v>45209</v>
      </c>
      <c r="C120" s="138">
        <v>17.930599999999998</v>
      </c>
      <c r="D120" s="143">
        <v>62.73</v>
      </c>
      <c r="E120" s="144">
        <v>163.30000000000001</v>
      </c>
      <c r="F120" s="144">
        <v>87.17</v>
      </c>
      <c r="G120" s="144">
        <v>178.39</v>
      </c>
      <c r="H120" s="144">
        <v>321.83999999999997</v>
      </c>
      <c r="I120" s="144">
        <v>373.32</v>
      </c>
      <c r="J120" s="145">
        <v>457.98</v>
      </c>
      <c r="K120" s="152">
        <f t="shared" si="32"/>
        <v>3.3443163097199191E-2</v>
      </c>
      <c r="L120" s="153">
        <f t="shared" si="33"/>
        <v>1.0707433310639392E-2</v>
      </c>
      <c r="M120" s="153">
        <f t="shared" si="34"/>
        <v>1.2842207449822007E-2</v>
      </c>
      <c r="N120" s="153">
        <f t="shared" si="35"/>
        <v>-1.741907417293731E-2</v>
      </c>
      <c r="O120" s="153">
        <f t="shared" si="36"/>
        <v>-3.3375061806353301E-3</v>
      </c>
      <c r="P120" s="153">
        <f t="shared" si="37"/>
        <v>-4.637680989084636E-2</v>
      </c>
      <c r="Q120" s="154">
        <f t="shared" si="38"/>
        <v>-2.6816021059373751E-3</v>
      </c>
      <c r="R120" s="161">
        <f t="shared" si="39"/>
        <v>69.240691927512344</v>
      </c>
      <c r="S120" s="162">
        <f t="shared" si="40"/>
        <v>199.72589589651545</v>
      </c>
      <c r="T120" s="162">
        <f t="shared" si="41"/>
        <v>1198.0723805105113</v>
      </c>
      <c r="U120" s="162">
        <f t="shared" si="42"/>
        <v>2813.7198495148227</v>
      </c>
      <c r="V120" s="162">
        <f t="shared" si="43"/>
        <v>8132.814566762464</v>
      </c>
      <c r="W120" s="162">
        <f t="shared" si="44"/>
        <v>9667.2179491805746</v>
      </c>
      <c r="X120" s="163">
        <f t="shared" si="45"/>
        <v>14872.019429284246</v>
      </c>
      <c r="Y120" s="170">
        <f t="shared" si="46"/>
        <v>-5601.729818780861</v>
      </c>
      <c r="Z120" s="14">
        <f t="shared" si="47"/>
        <v>-4231.7917930308795</v>
      </c>
      <c r="AA120" s="14">
        <f t="shared" si="48"/>
        <v>-759.54052552556277</v>
      </c>
      <c r="AB120" s="14">
        <f t="shared" si="49"/>
        <v>1995.2512194070914</v>
      </c>
      <c r="AC120" s="14">
        <f t="shared" si="50"/>
        <v>1361.7106618768048</v>
      </c>
      <c r="AD120" s="14">
        <f t="shared" si="51"/>
        <v>14104.147224582721</v>
      </c>
      <c r="AE120" s="171">
        <f t="shared" si="52"/>
        <v>1999.4035357876783</v>
      </c>
      <c r="AF120" s="186">
        <f t="shared" si="53"/>
        <v>8867.450504316992</v>
      </c>
      <c r="AG120" s="15"/>
    </row>
    <row r="121" spans="1:33" x14ac:dyDescent="0.25">
      <c r="A121" s="7">
        <f t="shared" si="31"/>
        <v>115</v>
      </c>
      <c r="B121" s="40">
        <v>45208</v>
      </c>
      <c r="C121" s="138">
        <v>18.1873</v>
      </c>
      <c r="D121" s="143">
        <v>60.7</v>
      </c>
      <c r="E121" s="144">
        <v>161.57</v>
      </c>
      <c r="F121" s="144">
        <v>84.85</v>
      </c>
      <c r="G121" s="144">
        <v>178.99</v>
      </c>
      <c r="H121" s="144">
        <v>318.36</v>
      </c>
      <c r="I121" s="144">
        <v>385.95</v>
      </c>
      <c r="J121" s="145">
        <v>452.73</v>
      </c>
      <c r="K121" s="152">
        <f t="shared" si="32"/>
        <v>-5.2006871778853658E-2</v>
      </c>
      <c r="L121" s="153">
        <f t="shared" si="33"/>
        <v>-9.9270788651265596E-3</v>
      </c>
      <c r="M121" s="153">
        <f t="shared" si="34"/>
        <v>-1.2784366553361681E-2</v>
      </c>
      <c r="N121" s="153">
        <f t="shared" si="35"/>
        <v>9.7558964724679953E-3</v>
      </c>
      <c r="O121" s="153">
        <f t="shared" si="36"/>
        <v>1.0594707166360795E-2</v>
      </c>
      <c r="P121" s="153">
        <f t="shared" si="37"/>
        <v>1.2946804058083128E-2</v>
      </c>
      <c r="Q121" s="154">
        <f t="shared" si="38"/>
        <v>-9.4057646357642577E-3</v>
      </c>
      <c r="R121" s="161">
        <f t="shared" si="39"/>
        <v>63.515539590816807</v>
      </c>
      <c r="S121" s="162">
        <f t="shared" si="40"/>
        <v>195.64830994546236</v>
      </c>
      <c r="T121" s="162">
        <f t="shared" si="41"/>
        <v>1167.7591784199039</v>
      </c>
      <c r="U121" s="162">
        <f t="shared" si="42"/>
        <v>2891.5381261627222</v>
      </c>
      <c r="V121" s="162">
        <f t="shared" si="43"/>
        <v>8246.5021072873205</v>
      </c>
      <c r="W121" s="162">
        <f t="shared" si="44"/>
        <v>10268.602554258925</v>
      </c>
      <c r="X121" s="163">
        <f t="shared" si="45"/>
        <v>14771.748667208249</v>
      </c>
      <c r="Y121" s="170">
        <f t="shared" si="46"/>
        <v>8711.1510229579817</v>
      </c>
      <c r="Z121" s="14">
        <f t="shared" si="47"/>
        <v>3923.3801090753104</v>
      </c>
      <c r="AA121" s="14">
        <f t="shared" si="48"/>
        <v>756.1195790048032</v>
      </c>
      <c r="AB121" s="14">
        <f t="shared" si="49"/>
        <v>-1117.4798465088861</v>
      </c>
      <c r="AC121" s="14">
        <f t="shared" si="50"/>
        <v>-4322.6663643660231</v>
      </c>
      <c r="AD121" s="14">
        <f t="shared" si="51"/>
        <v>-3937.3909277677922</v>
      </c>
      <c r="AE121" s="171">
        <f t="shared" si="52"/>
        <v>7012.9416395875523</v>
      </c>
      <c r="AF121" s="186">
        <f t="shared" si="53"/>
        <v>11026.055211982946</v>
      </c>
      <c r="AG121" s="15"/>
    </row>
    <row r="122" spans="1:33" x14ac:dyDescent="0.25">
      <c r="A122" s="7">
        <f t="shared" si="31"/>
        <v>116</v>
      </c>
      <c r="B122" s="40">
        <v>45205</v>
      </c>
      <c r="C122" s="138">
        <v>18.163799999999998</v>
      </c>
      <c r="D122" s="143">
        <v>64.03</v>
      </c>
      <c r="E122" s="144">
        <v>163.19</v>
      </c>
      <c r="F122" s="144">
        <v>86.06</v>
      </c>
      <c r="G122" s="144">
        <v>177.49</v>
      </c>
      <c r="H122" s="144">
        <v>315.43</v>
      </c>
      <c r="I122" s="144">
        <v>381.51</v>
      </c>
      <c r="J122" s="145">
        <v>457.62</v>
      </c>
      <c r="K122" s="152">
        <f t="shared" si="32"/>
        <v>-1.3709180529882903E-2</v>
      </c>
      <c r="L122" s="153">
        <f t="shared" si="33"/>
        <v>-2.9327304942872168E-3</v>
      </c>
      <c r="M122" s="153">
        <f t="shared" si="34"/>
        <v>2.3919592226257391E-2</v>
      </c>
      <c r="N122" s="153">
        <f t="shared" si="35"/>
        <v>1.0167821141256583E-2</v>
      </c>
      <c r="O122" s="153">
        <f t="shared" si="36"/>
        <v>3.0235622363530057E-2</v>
      </c>
      <c r="P122" s="153">
        <f t="shared" si="37"/>
        <v>1.9316400004913969E-2</v>
      </c>
      <c r="Q122" s="154">
        <f t="shared" si="38"/>
        <v>1.9408754133300121E-2</v>
      </c>
      <c r="R122" s="161">
        <f t="shared" si="39"/>
        <v>66.081484904497842</v>
      </c>
      <c r="S122" s="162">
        <f t="shared" si="40"/>
        <v>197.03046312702392</v>
      </c>
      <c r="T122" s="162">
        <f t="shared" si="41"/>
        <v>1211.175614806355</v>
      </c>
      <c r="U122" s="162">
        <f t="shared" si="42"/>
        <v>2892.7177141097404</v>
      </c>
      <c r="V122" s="162">
        <f t="shared" si="43"/>
        <v>8406.7729333800635</v>
      </c>
      <c r="W122" s="162">
        <f t="shared" si="44"/>
        <v>10333.173417158328</v>
      </c>
      <c r="X122" s="163">
        <f t="shared" si="45"/>
        <v>15201.430987201427</v>
      </c>
      <c r="Y122" s="170">
        <f t="shared" si="46"/>
        <v>2296.2877387553958</v>
      </c>
      <c r="Z122" s="14">
        <f t="shared" si="47"/>
        <v>1159.0737459521847</v>
      </c>
      <c r="AA122" s="14">
        <f t="shared" si="48"/>
        <v>-1414.7022403177516</v>
      </c>
      <c r="AB122" s="14">
        <f t="shared" si="49"/>
        <v>-1164.6633643896166</v>
      </c>
      <c r="AC122" s="14">
        <f t="shared" si="50"/>
        <v>-12336.20766900317</v>
      </c>
      <c r="AD122" s="14">
        <f t="shared" si="51"/>
        <v>-5874.5168147498953</v>
      </c>
      <c r="AE122" s="171">
        <f t="shared" si="52"/>
        <v>-14471.174360071382</v>
      </c>
      <c r="AF122" s="186">
        <f t="shared" si="53"/>
        <v>-31805.902963824235</v>
      </c>
      <c r="AG122" s="15"/>
    </row>
    <row r="123" spans="1:33" x14ac:dyDescent="0.25">
      <c r="A123" s="7">
        <f t="shared" si="31"/>
        <v>117</v>
      </c>
      <c r="B123" s="40">
        <v>45204</v>
      </c>
      <c r="C123" s="138">
        <v>18.246200000000002</v>
      </c>
      <c r="D123" s="143">
        <v>64.92</v>
      </c>
      <c r="E123" s="144">
        <v>163.66999999999999</v>
      </c>
      <c r="F123" s="144">
        <v>83.67</v>
      </c>
      <c r="G123" s="144">
        <v>174.91</v>
      </c>
      <c r="H123" s="144">
        <v>304.79000000000002</v>
      </c>
      <c r="I123" s="144">
        <v>372.59</v>
      </c>
      <c r="J123" s="145">
        <v>446.88</v>
      </c>
      <c r="K123" s="152">
        <f t="shared" si="32"/>
        <v>-1.1721723245547211E-2</v>
      </c>
      <c r="L123" s="153">
        <f t="shared" si="33"/>
        <v>-1.4629741119807416E-2</v>
      </c>
      <c r="M123" s="153">
        <f t="shared" si="34"/>
        <v>1.1600975202019415E-2</v>
      </c>
      <c r="N123" s="153">
        <f t="shared" si="35"/>
        <v>2.3875182788974714E-2</v>
      </c>
      <c r="O123" s="153">
        <f t="shared" si="36"/>
        <v>1.3929971193297419E-2</v>
      </c>
      <c r="P123" s="153">
        <f t="shared" si="37"/>
        <v>4.9332839673199569E-3</v>
      </c>
      <c r="Q123" s="154">
        <f t="shared" si="38"/>
        <v>3.1492133336939565E-2</v>
      </c>
      <c r="R123" s="161">
        <f t="shared" si="39"/>
        <v>66.214644542548342</v>
      </c>
      <c r="S123" s="162">
        <f t="shared" si="40"/>
        <v>194.71901685731487</v>
      </c>
      <c r="T123" s="162">
        <f t="shared" si="41"/>
        <v>1196.6041497604958</v>
      </c>
      <c r="U123" s="162">
        <f t="shared" si="42"/>
        <v>2931.9701304134646</v>
      </c>
      <c r="V123" s="162">
        <f t="shared" si="43"/>
        <v>8273.7180244413012</v>
      </c>
      <c r="W123" s="162">
        <f t="shared" si="44"/>
        <v>10187.366646763137</v>
      </c>
      <c r="X123" s="163">
        <f t="shared" si="45"/>
        <v>15381.618428511443</v>
      </c>
      <c r="Y123" s="170">
        <f t="shared" si="46"/>
        <v>1963.3886436291448</v>
      </c>
      <c r="Z123" s="14">
        <f t="shared" si="47"/>
        <v>5781.9662853702885</v>
      </c>
      <c r="AA123" s="14">
        <f t="shared" si="48"/>
        <v>-686.12898802479094</v>
      </c>
      <c r="AB123" s="14">
        <f t="shared" si="49"/>
        <v>-2734.7600165385848</v>
      </c>
      <c r="AC123" s="14">
        <f t="shared" si="50"/>
        <v>-5683.4622220650544</v>
      </c>
      <c r="AD123" s="14">
        <f t="shared" si="51"/>
        <v>-1500.3137028941637</v>
      </c>
      <c r="AE123" s="171">
        <f t="shared" si="52"/>
        <v>-23480.546425572174</v>
      </c>
      <c r="AF123" s="186">
        <f t="shared" si="53"/>
        <v>-26339.856426095335</v>
      </c>
      <c r="AG123" s="15"/>
    </row>
    <row r="124" spans="1:33" x14ac:dyDescent="0.25">
      <c r="A124" s="7">
        <f t="shared" si="31"/>
        <v>118</v>
      </c>
      <c r="B124" s="40">
        <v>45203</v>
      </c>
      <c r="C124" s="138">
        <v>17.949000000000002</v>
      </c>
      <c r="D124" s="143">
        <v>65.69</v>
      </c>
      <c r="E124" s="144">
        <v>166.1</v>
      </c>
      <c r="F124" s="144">
        <v>84.08</v>
      </c>
      <c r="G124" s="144">
        <v>173.66</v>
      </c>
      <c r="H124" s="144">
        <v>305.58</v>
      </c>
      <c r="I124" s="144">
        <v>376.9</v>
      </c>
      <c r="J124" s="145">
        <v>440.41</v>
      </c>
      <c r="K124" s="152">
        <f t="shared" si="32"/>
        <v>1.2484586929716546E-2</v>
      </c>
      <c r="L124" s="153">
        <f t="shared" si="33"/>
        <v>5.022085072910798E-3</v>
      </c>
      <c r="M124" s="153">
        <f t="shared" si="34"/>
        <v>-1.1843938430175061E-2</v>
      </c>
      <c r="N124" s="153">
        <f t="shared" si="35"/>
        <v>8.2377743756945065E-4</v>
      </c>
      <c r="O124" s="153">
        <f t="shared" si="36"/>
        <v>8.8813398385356734E-3</v>
      </c>
      <c r="P124" s="153">
        <f t="shared" si="37"/>
        <v>-6.0421774988811405E-3</v>
      </c>
      <c r="Q124" s="154">
        <f t="shared" si="38"/>
        <v>5.5259960952469545E-3</v>
      </c>
      <c r="R124" s="161">
        <f t="shared" si="39"/>
        <v>67.836467324291007</v>
      </c>
      <c r="S124" s="162">
        <f t="shared" si="40"/>
        <v>198.60241423125791</v>
      </c>
      <c r="T124" s="162">
        <f t="shared" si="41"/>
        <v>1168.8715935147311</v>
      </c>
      <c r="U124" s="162">
        <f t="shared" si="42"/>
        <v>2865.9601000010925</v>
      </c>
      <c r="V124" s="162">
        <f t="shared" si="43"/>
        <v>8232.5209463142091</v>
      </c>
      <c r="W124" s="162">
        <f t="shared" si="44"/>
        <v>10076.104484530637</v>
      </c>
      <c r="X124" s="163">
        <f t="shared" si="45"/>
        <v>14994.411195217293</v>
      </c>
      <c r="Y124" s="170">
        <f t="shared" si="46"/>
        <v>-2091.168310727518</v>
      </c>
      <c r="Z124" s="14">
        <f t="shared" si="47"/>
        <v>-1984.828462515793</v>
      </c>
      <c r="AA124" s="14">
        <f t="shared" si="48"/>
        <v>700.49882426344539</v>
      </c>
      <c r="AB124" s="14">
        <f t="shared" si="49"/>
        <v>-94.358800043701194</v>
      </c>
      <c r="AC124" s="14">
        <f t="shared" si="50"/>
        <v>-3623.6083157104531</v>
      </c>
      <c r="AD124" s="14">
        <f t="shared" si="51"/>
        <v>1837.5511640808509</v>
      </c>
      <c r="AE124" s="171">
        <f t="shared" si="52"/>
        <v>-4120.1847608646858</v>
      </c>
      <c r="AF124" s="186">
        <f t="shared" si="53"/>
        <v>-9376.0986615178554</v>
      </c>
      <c r="AG124" s="15"/>
    </row>
    <row r="125" spans="1:33" x14ac:dyDescent="0.25">
      <c r="A125" s="7">
        <f t="shared" si="31"/>
        <v>119</v>
      </c>
      <c r="B125" s="40">
        <v>45202</v>
      </c>
      <c r="C125" s="138">
        <v>18.065300000000001</v>
      </c>
      <c r="D125" s="143">
        <v>64.88</v>
      </c>
      <c r="E125" s="144">
        <v>165.27</v>
      </c>
      <c r="F125" s="144">
        <v>84.54</v>
      </c>
      <c r="G125" s="144">
        <v>172.4</v>
      </c>
      <c r="H125" s="144">
        <v>300.94</v>
      </c>
      <c r="I125" s="144">
        <v>376.75</v>
      </c>
      <c r="J125" s="145">
        <v>435.17</v>
      </c>
      <c r="K125" s="152">
        <f t="shared" si="32"/>
        <v>-1.2029846200700578E-2</v>
      </c>
      <c r="L125" s="153">
        <f t="shared" si="33"/>
        <v>4.4366111583811207E-3</v>
      </c>
      <c r="M125" s="153">
        <f t="shared" si="34"/>
        <v>-8.0175683603067593E-4</v>
      </c>
      <c r="N125" s="153">
        <f t="shared" si="35"/>
        <v>1.47722213533521E-2</v>
      </c>
      <c r="O125" s="153">
        <f t="shared" si="36"/>
        <v>3.1188073702987928E-3</v>
      </c>
      <c r="P125" s="153">
        <f t="shared" si="37"/>
        <v>1.3091798563709123E-2</v>
      </c>
      <c r="Q125" s="154">
        <f t="shared" si="38"/>
        <v>-6.171185088721387E-3</v>
      </c>
      <c r="R125" s="161">
        <f t="shared" si="39"/>
        <v>66.194000304553057</v>
      </c>
      <c r="S125" s="162">
        <f t="shared" si="40"/>
        <v>198.4867187310077</v>
      </c>
      <c r="T125" s="162">
        <f t="shared" si="41"/>
        <v>1181.9331866150378</v>
      </c>
      <c r="U125" s="162">
        <f t="shared" si="42"/>
        <v>2905.902879760069</v>
      </c>
      <c r="V125" s="162">
        <f t="shared" si="43"/>
        <v>8185.4984002770616</v>
      </c>
      <c r="W125" s="162">
        <f t="shared" si="44"/>
        <v>10270.072415208049</v>
      </c>
      <c r="X125" s="163">
        <f t="shared" si="45"/>
        <v>14819.982741673099</v>
      </c>
      <c r="Y125" s="170">
        <f t="shared" si="46"/>
        <v>2014.9992386173565</v>
      </c>
      <c r="Z125" s="14">
        <f t="shared" si="47"/>
        <v>-1753.4374620153699</v>
      </c>
      <c r="AA125" s="14">
        <f t="shared" si="48"/>
        <v>47.419169248109938</v>
      </c>
      <c r="AB125" s="14">
        <f t="shared" si="49"/>
        <v>-1692.0699904027606</v>
      </c>
      <c r="AC125" s="14">
        <f t="shared" si="50"/>
        <v>-1272.4810138530756</v>
      </c>
      <c r="AD125" s="14">
        <f t="shared" si="51"/>
        <v>-3981.4867562415202</v>
      </c>
      <c r="AE125" s="171">
        <f t="shared" si="52"/>
        <v>4601.2379163450532</v>
      </c>
      <c r="AF125" s="186">
        <f t="shared" si="53"/>
        <v>-2035.8188983022064</v>
      </c>
      <c r="AG125" s="15"/>
    </row>
    <row r="126" spans="1:33" x14ac:dyDescent="0.25">
      <c r="A126" s="7">
        <f t="shared" si="31"/>
        <v>120</v>
      </c>
      <c r="B126" s="40">
        <v>45201</v>
      </c>
      <c r="C126" s="138">
        <v>17.664000000000001</v>
      </c>
      <c r="D126" s="143">
        <v>65.67</v>
      </c>
      <c r="E126" s="144">
        <v>164.54</v>
      </c>
      <c r="F126" s="144">
        <v>86.53</v>
      </c>
      <c r="G126" s="144">
        <v>173.75</v>
      </c>
      <c r="H126" s="144">
        <v>306.82</v>
      </c>
      <c r="I126" s="144">
        <v>380.33</v>
      </c>
      <c r="J126" s="145">
        <v>447.82</v>
      </c>
      <c r="K126" s="152">
        <f t="shared" si="32"/>
        <v>1.067073170731847E-3</v>
      </c>
      <c r="L126" s="153">
        <f t="shared" si="33"/>
        <v>3.7211004697126349E-3</v>
      </c>
      <c r="M126" s="153">
        <f t="shared" si="34"/>
        <v>1.2889288672647492E-2</v>
      </c>
      <c r="N126" s="153">
        <f t="shared" si="35"/>
        <v>3.0410744441244697E-2</v>
      </c>
      <c r="O126" s="153">
        <f t="shared" si="36"/>
        <v>3.7703313951430451E-2</v>
      </c>
      <c r="P126" s="153">
        <f t="shared" si="37"/>
        <v>2.2688306867636454E-2</v>
      </c>
      <c r="Q126" s="154">
        <f t="shared" si="38"/>
        <v>4.5295077296930941E-2</v>
      </c>
      <c r="R126" s="161">
        <f t="shared" si="39"/>
        <v>67.07149390243903</v>
      </c>
      <c r="S126" s="162">
        <f t="shared" si="40"/>
        <v>198.34532666381992</v>
      </c>
      <c r="T126" s="162">
        <f t="shared" si="41"/>
        <v>1198.1280720212844</v>
      </c>
      <c r="U126" s="162">
        <f t="shared" si="42"/>
        <v>2950.6853721460893</v>
      </c>
      <c r="V126" s="162">
        <f t="shared" si="43"/>
        <v>8467.7096610113276</v>
      </c>
      <c r="W126" s="162">
        <f t="shared" si="44"/>
        <v>10367.355638065252</v>
      </c>
      <c r="X126" s="163">
        <f t="shared" si="45"/>
        <v>15587.448032364913</v>
      </c>
      <c r="Y126" s="170">
        <f t="shared" si="46"/>
        <v>-178.73475609757605</v>
      </c>
      <c r="Z126" s="14">
        <f t="shared" si="47"/>
        <v>-1470.653327639809</v>
      </c>
      <c r="AA126" s="14">
        <f t="shared" si="48"/>
        <v>-762.32510106422069</v>
      </c>
      <c r="AB126" s="14">
        <f t="shared" si="49"/>
        <v>-3483.3696858435724</v>
      </c>
      <c r="AC126" s="14">
        <f t="shared" si="50"/>
        <v>-15383.044050566377</v>
      </c>
      <c r="AD126" s="14">
        <f t="shared" si="51"/>
        <v>-6899.9834419575927</v>
      </c>
      <c r="AE126" s="171">
        <f t="shared" si="52"/>
        <v>-33772.026618245669</v>
      </c>
      <c r="AF126" s="186">
        <f t="shared" si="53"/>
        <v>-61950.13698141482</v>
      </c>
      <c r="AG126" s="15"/>
    </row>
    <row r="127" spans="1:33" x14ac:dyDescent="0.25">
      <c r="A127" s="7">
        <f t="shared" si="31"/>
        <v>121</v>
      </c>
      <c r="B127" s="40">
        <v>45198</v>
      </c>
      <c r="C127" s="138">
        <v>17.396999999999998</v>
      </c>
      <c r="D127" s="143">
        <v>65.599999999999994</v>
      </c>
      <c r="E127" s="144">
        <v>163.93</v>
      </c>
      <c r="F127" s="144">
        <v>86.74</v>
      </c>
      <c r="G127" s="144">
        <v>171.21</v>
      </c>
      <c r="H127" s="144">
        <v>300.20999999999998</v>
      </c>
      <c r="I127" s="144">
        <v>377.6</v>
      </c>
      <c r="J127" s="145">
        <v>434.99</v>
      </c>
      <c r="K127" s="152">
        <f t="shared" si="32"/>
        <v>-7.5642965204235635E-3</v>
      </c>
      <c r="L127" s="153">
        <f t="shared" si="33"/>
        <v>-2.4922674280275947E-2</v>
      </c>
      <c r="M127" s="153">
        <f t="shared" si="34"/>
        <v>5.7613593859013879E-3</v>
      </c>
      <c r="N127" s="153">
        <f t="shared" si="35"/>
        <v>-5.131172269932982E-3</v>
      </c>
      <c r="O127" s="153">
        <f t="shared" si="36"/>
        <v>-2.0389361004861328E-2</v>
      </c>
      <c r="P127" s="153">
        <f t="shared" si="37"/>
        <v>-4.88493694566694E-3</v>
      </c>
      <c r="Q127" s="154">
        <f t="shared" si="38"/>
        <v>1.2848205007942592E-3</v>
      </c>
      <c r="R127" s="161">
        <f t="shared" si="39"/>
        <v>66.493192133131615</v>
      </c>
      <c r="S127" s="162">
        <f t="shared" si="40"/>
        <v>192.68503033547469</v>
      </c>
      <c r="T127" s="162">
        <f t="shared" si="41"/>
        <v>1189.6965758357294</v>
      </c>
      <c r="U127" s="162">
        <f t="shared" si="42"/>
        <v>2848.9074992895953</v>
      </c>
      <c r="V127" s="162">
        <f t="shared" si="43"/>
        <v>7993.6705996073015</v>
      </c>
      <c r="W127" s="162">
        <f t="shared" si="44"/>
        <v>10087.835844216082</v>
      </c>
      <c r="X127" s="163">
        <f t="shared" si="45"/>
        <v>14931.166752943998</v>
      </c>
      <c r="Y127" s="170">
        <f t="shared" si="46"/>
        <v>1267.0196671709632</v>
      </c>
      <c r="Z127" s="14">
        <f t="shared" si="47"/>
        <v>9849.9393290506414</v>
      </c>
      <c r="AA127" s="14">
        <f t="shared" si="48"/>
        <v>-340.75029178646901</v>
      </c>
      <c r="AB127" s="14">
        <f t="shared" si="49"/>
        <v>587.74522841618818</v>
      </c>
      <c r="AC127" s="14">
        <f t="shared" si="50"/>
        <v>8318.9090196349298</v>
      </c>
      <c r="AD127" s="14">
        <f t="shared" si="51"/>
        <v>1485.6103735174838</v>
      </c>
      <c r="AE127" s="171">
        <f t="shared" si="52"/>
        <v>-957.96264719992905</v>
      </c>
      <c r="AF127" s="186">
        <f t="shared" si="53"/>
        <v>20210.51067880381</v>
      </c>
      <c r="AG127" s="15"/>
    </row>
    <row r="128" spans="1:33" x14ac:dyDescent="0.25">
      <c r="A128" s="7">
        <f t="shared" si="31"/>
        <v>122</v>
      </c>
      <c r="B128" s="40">
        <v>45197</v>
      </c>
      <c r="C128" s="138">
        <v>17.54</v>
      </c>
      <c r="D128" s="143">
        <v>66.099999999999994</v>
      </c>
      <c r="E128" s="144">
        <v>168.12</v>
      </c>
      <c r="F128" s="144">
        <v>85.54</v>
      </c>
      <c r="G128" s="144">
        <v>170.69</v>
      </c>
      <c r="H128" s="144">
        <v>303.95999999999998</v>
      </c>
      <c r="I128" s="144">
        <v>376.36</v>
      </c>
      <c r="J128" s="145">
        <v>430.89</v>
      </c>
      <c r="K128" s="152">
        <f t="shared" si="32"/>
        <v>1.060124185976008E-3</v>
      </c>
      <c r="L128" s="153">
        <f t="shared" si="33"/>
        <v>1.1552346570397276E-2</v>
      </c>
      <c r="M128" s="153">
        <f t="shared" si="34"/>
        <v>-1.4636767540185169E-2</v>
      </c>
      <c r="N128" s="153">
        <f t="shared" si="35"/>
        <v>-5.6345584617354394E-3</v>
      </c>
      <c r="O128" s="153">
        <f t="shared" si="36"/>
        <v>1.3592153063798573E-2</v>
      </c>
      <c r="P128" s="153">
        <f t="shared" si="37"/>
        <v>-1.0383417960194596E-2</v>
      </c>
      <c r="Q128" s="154">
        <f t="shared" si="38"/>
        <v>7.3690285972021208E-3</v>
      </c>
      <c r="R128" s="161">
        <f t="shared" si="39"/>
        <v>67.071028320460385</v>
      </c>
      <c r="S128" s="162">
        <f t="shared" si="40"/>
        <v>199.89285920577623</v>
      </c>
      <c r="T128" s="162">
        <f t="shared" si="41"/>
        <v>1165.5680074323407</v>
      </c>
      <c r="U128" s="162">
        <f t="shared" si="42"/>
        <v>2847.4660020219235</v>
      </c>
      <c r="V128" s="162">
        <f t="shared" si="43"/>
        <v>8270.9614120258229</v>
      </c>
      <c r="W128" s="162">
        <f t="shared" si="44"/>
        <v>10032.095783667863</v>
      </c>
      <c r="X128" s="163">
        <f t="shared" si="45"/>
        <v>15021.894509709193</v>
      </c>
      <c r="Y128" s="170">
        <f t="shared" si="46"/>
        <v>-177.57080115096358</v>
      </c>
      <c r="Z128" s="14">
        <f t="shared" si="47"/>
        <v>-4565.7184115524387</v>
      </c>
      <c r="AA128" s="14">
        <f t="shared" si="48"/>
        <v>865.67812838296732</v>
      </c>
      <c r="AB128" s="14">
        <f t="shared" si="49"/>
        <v>645.40511912306101</v>
      </c>
      <c r="AC128" s="14">
        <f t="shared" si="50"/>
        <v>-5545.6316012911429</v>
      </c>
      <c r="AD128" s="14">
        <f t="shared" si="51"/>
        <v>3157.8121899640792</v>
      </c>
      <c r="AE128" s="171">
        <f t="shared" si="52"/>
        <v>-5494.350485459654</v>
      </c>
      <c r="AF128" s="186">
        <f t="shared" si="53"/>
        <v>-11114.375861984092</v>
      </c>
      <c r="AG128" s="15"/>
    </row>
    <row r="129" spans="1:33" x14ac:dyDescent="0.25">
      <c r="A129" s="7">
        <f t="shared" si="31"/>
        <v>123</v>
      </c>
      <c r="B129" s="40">
        <v>45196</v>
      </c>
      <c r="C129" s="138">
        <v>17.6663</v>
      </c>
      <c r="D129" s="143">
        <v>66.03</v>
      </c>
      <c r="E129" s="144">
        <v>166.2</v>
      </c>
      <c r="F129" s="144">
        <v>86.19</v>
      </c>
      <c r="G129" s="144">
        <v>170.43</v>
      </c>
      <c r="H129" s="144">
        <v>297.74</v>
      </c>
      <c r="I129" s="144">
        <v>377.59</v>
      </c>
      <c r="J129" s="145">
        <v>424.68</v>
      </c>
      <c r="K129" s="152">
        <f t="shared" si="32"/>
        <v>6.0615244734063545E-4</v>
      </c>
      <c r="L129" s="153">
        <f t="shared" si="33"/>
        <v>1.2056996711728107E-2</v>
      </c>
      <c r="M129" s="153">
        <f t="shared" si="34"/>
        <v>1.1405982798228909E-2</v>
      </c>
      <c r="N129" s="153">
        <f t="shared" si="35"/>
        <v>-8.4937546720897927E-4</v>
      </c>
      <c r="O129" s="153">
        <f t="shared" si="36"/>
        <v>4.0063412861763847E-3</v>
      </c>
      <c r="P129" s="153">
        <f t="shared" si="37"/>
        <v>3.7076891779792565E-3</v>
      </c>
      <c r="Q129" s="154">
        <f t="shared" si="38"/>
        <v>2.1518278444963679E-2</v>
      </c>
      <c r="R129" s="161">
        <f t="shared" si="39"/>
        <v>67.040612213971826</v>
      </c>
      <c r="S129" s="162">
        <f t="shared" si="40"/>
        <v>199.99258312020461</v>
      </c>
      <c r="T129" s="162">
        <f t="shared" si="41"/>
        <v>1196.3734968397621</v>
      </c>
      <c r="U129" s="162">
        <f t="shared" si="42"/>
        <v>2861.1688574523059</v>
      </c>
      <c r="V129" s="162">
        <f t="shared" si="43"/>
        <v>8192.7407203245275</v>
      </c>
      <c r="W129" s="162">
        <f t="shared" si="44"/>
        <v>10174.942355838983</v>
      </c>
      <c r="X129" s="163">
        <f t="shared" si="45"/>
        <v>15232.888229558386</v>
      </c>
      <c r="Y129" s="170">
        <f t="shared" si="46"/>
        <v>-101.53053492956587</v>
      </c>
      <c r="Z129" s="14">
        <f t="shared" si="47"/>
        <v>-4765.1662404092003</v>
      </c>
      <c r="AA129" s="14">
        <f t="shared" si="48"/>
        <v>-674.59634198810363</v>
      </c>
      <c r="AB129" s="14">
        <f t="shared" si="49"/>
        <v>97.290901907763327</v>
      </c>
      <c r="AC129" s="14">
        <f t="shared" si="50"/>
        <v>-1634.5970162263711</v>
      </c>
      <c r="AD129" s="14">
        <f t="shared" si="51"/>
        <v>-1127.5849751695205</v>
      </c>
      <c r="AE129" s="171">
        <f t="shared" si="52"/>
        <v>-16044.036477919326</v>
      </c>
      <c r="AF129" s="186">
        <f t="shared" si="53"/>
        <v>-24250.220684734326</v>
      </c>
      <c r="AG129" s="15"/>
    </row>
    <row r="130" spans="1:33" x14ac:dyDescent="0.25">
      <c r="A130" s="7">
        <f t="shared" si="31"/>
        <v>124</v>
      </c>
      <c r="B130" s="40">
        <v>45195</v>
      </c>
      <c r="C130" s="138">
        <v>17.524000000000001</v>
      </c>
      <c r="D130" s="143">
        <v>65.989999999999995</v>
      </c>
      <c r="E130" s="144">
        <v>164.22</v>
      </c>
      <c r="F130" s="144">
        <v>85.91</v>
      </c>
      <c r="G130" s="144">
        <v>171.96</v>
      </c>
      <c r="H130" s="144">
        <v>298.95999999999998</v>
      </c>
      <c r="I130" s="144">
        <v>379.25</v>
      </c>
      <c r="J130" s="145">
        <v>419.11</v>
      </c>
      <c r="K130" s="152">
        <f t="shared" si="32"/>
        <v>-6.6235134728287459E-3</v>
      </c>
      <c r="L130" s="153">
        <f t="shared" si="33"/>
        <v>-4.8478972245789009E-3</v>
      </c>
      <c r="M130" s="153">
        <f t="shared" si="34"/>
        <v>-7.3896913202597947E-3</v>
      </c>
      <c r="N130" s="153">
        <f t="shared" si="35"/>
        <v>-1.5833560278975978E-2</v>
      </c>
      <c r="O130" s="153">
        <f t="shared" si="36"/>
        <v>1.4818563123117912E-3</v>
      </c>
      <c r="P130" s="153">
        <f t="shared" si="37"/>
        <v>-6.7886573927643523E-3</v>
      </c>
      <c r="Q130" s="154">
        <f t="shared" si="38"/>
        <v>3.2325774477337532E-4</v>
      </c>
      <c r="R130" s="161">
        <f t="shared" si="39"/>
        <v>66.55622459732048</v>
      </c>
      <c r="S130" s="162">
        <f t="shared" si="40"/>
        <v>196.65200702945097</v>
      </c>
      <c r="T130" s="162">
        <f t="shared" si="41"/>
        <v>1174.1404403292756</v>
      </c>
      <c r="U130" s="162">
        <f t="shared" si="42"/>
        <v>2818.2601288932015</v>
      </c>
      <c r="V130" s="162">
        <f t="shared" si="43"/>
        <v>8172.1407997934148</v>
      </c>
      <c r="W130" s="162">
        <f t="shared" si="44"/>
        <v>10068.537151957669</v>
      </c>
      <c r="X130" s="163">
        <f t="shared" si="45"/>
        <v>14916.827921914493</v>
      </c>
      <c r="Y130" s="170">
        <f t="shared" si="46"/>
        <v>1109.4385066988011</v>
      </c>
      <c r="Z130" s="14">
        <f t="shared" si="47"/>
        <v>1915.9859410980857</v>
      </c>
      <c r="AA130" s="14">
        <f t="shared" si="48"/>
        <v>437.05648353621882</v>
      </c>
      <c r="AB130" s="14">
        <f t="shared" si="49"/>
        <v>1813.6400442719423</v>
      </c>
      <c r="AC130" s="14">
        <f t="shared" si="50"/>
        <v>-604.60098967073463</v>
      </c>
      <c r="AD130" s="14">
        <f t="shared" si="51"/>
        <v>2064.5711412698802</v>
      </c>
      <c r="AE130" s="171">
        <f t="shared" si="52"/>
        <v>-241.0210957246818</v>
      </c>
      <c r="AF130" s="186">
        <f t="shared" si="53"/>
        <v>6495.0700314795122</v>
      </c>
      <c r="AG130" s="15"/>
    </row>
    <row r="131" spans="1:33" x14ac:dyDescent="0.25">
      <c r="A131" s="7">
        <f t="shared" si="31"/>
        <v>125</v>
      </c>
      <c r="B131" s="40">
        <v>45194</v>
      </c>
      <c r="C131" s="138">
        <v>17.389299999999999</v>
      </c>
      <c r="D131" s="143">
        <v>66.430000000000007</v>
      </c>
      <c r="E131" s="144">
        <v>165.02</v>
      </c>
      <c r="F131" s="144">
        <v>87.22</v>
      </c>
      <c r="G131" s="144">
        <v>176.08</v>
      </c>
      <c r="H131" s="144">
        <v>300.83</v>
      </c>
      <c r="I131" s="144">
        <v>384.8</v>
      </c>
      <c r="J131" s="145">
        <v>422.22</v>
      </c>
      <c r="K131" s="152">
        <f t="shared" si="32"/>
        <v>-5.0921072337875017E-3</v>
      </c>
      <c r="L131" s="153">
        <f t="shared" si="33"/>
        <v>-1.913932477413216E-2</v>
      </c>
      <c r="M131" s="153">
        <f t="shared" si="34"/>
        <v>-1.2959584637767252E-3</v>
      </c>
      <c r="N131" s="153">
        <f t="shared" si="35"/>
        <v>1.8532463613561312E-2</v>
      </c>
      <c r="O131" s="153">
        <f t="shared" si="36"/>
        <v>1.6986529108692805E-2</v>
      </c>
      <c r="P131" s="153">
        <f t="shared" si="37"/>
        <v>2.4354069003725165E-2</v>
      </c>
      <c r="Q131" s="154">
        <f t="shared" si="38"/>
        <v>2.5941302905964303E-2</v>
      </c>
      <c r="R131" s="161">
        <f t="shared" si="39"/>
        <v>66.658828815336236</v>
      </c>
      <c r="S131" s="162">
        <f t="shared" si="40"/>
        <v>193.82787803138376</v>
      </c>
      <c r="T131" s="162">
        <f t="shared" si="41"/>
        <v>1181.3486046177129</v>
      </c>
      <c r="U131" s="162">
        <f t="shared" si="42"/>
        <v>2916.6707137454782</v>
      </c>
      <c r="V131" s="162">
        <f t="shared" si="43"/>
        <v>8298.659686129824</v>
      </c>
      <c r="W131" s="162">
        <f t="shared" si="44"/>
        <v>10384.242062166599</v>
      </c>
      <c r="X131" s="163">
        <f t="shared" si="45"/>
        <v>15298.844403493511</v>
      </c>
      <c r="Y131" s="170">
        <f t="shared" si="46"/>
        <v>852.92796165941104</v>
      </c>
      <c r="Z131" s="14">
        <f t="shared" si="47"/>
        <v>7564.2439372325043</v>
      </c>
      <c r="AA131" s="14">
        <f t="shared" si="48"/>
        <v>76.648269114355116</v>
      </c>
      <c r="AB131" s="14">
        <f t="shared" si="49"/>
        <v>-2122.7833498191285</v>
      </c>
      <c r="AC131" s="14">
        <f t="shared" si="50"/>
        <v>-6930.5453064911944</v>
      </c>
      <c r="AD131" s="14">
        <f t="shared" si="51"/>
        <v>-7406.576164998005</v>
      </c>
      <c r="AE131" s="171">
        <f t="shared" si="52"/>
        <v>-19341.845174675564</v>
      </c>
      <c r="AF131" s="186">
        <f t="shared" si="53"/>
        <v>-27307.929827977619</v>
      </c>
      <c r="AG131" s="15"/>
    </row>
    <row r="132" spans="1:33" x14ac:dyDescent="0.25">
      <c r="A132" s="7">
        <f t="shared" si="31"/>
        <v>126</v>
      </c>
      <c r="B132" s="40">
        <v>45191</v>
      </c>
      <c r="C132" s="138">
        <v>17.198899999999998</v>
      </c>
      <c r="D132" s="143">
        <v>66.77</v>
      </c>
      <c r="E132" s="144">
        <v>168.24</v>
      </c>
      <c r="F132" s="144">
        <v>88.3</v>
      </c>
      <c r="G132" s="144">
        <v>174.79</v>
      </c>
      <c r="H132" s="144">
        <v>299.08</v>
      </c>
      <c r="I132" s="144">
        <v>379.81</v>
      </c>
      <c r="J132" s="145">
        <v>416.1</v>
      </c>
      <c r="K132" s="152">
        <f t="shared" si="32"/>
        <v>2.7031085748610018E-3</v>
      </c>
      <c r="L132" s="153">
        <f t="shared" si="33"/>
        <v>5.6186491332934629E-3</v>
      </c>
      <c r="M132" s="153">
        <f t="shared" si="34"/>
        <v>4.8285853688490699E-2</v>
      </c>
      <c r="N132" s="153">
        <f t="shared" si="35"/>
        <v>3.4800434901161026E-3</v>
      </c>
      <c r="O132" s="153">
        <f t="shared" si="36"/>
        <v>9.8541237253213509E-3</v>
      </c>
      <c r="P132" s="153">
        <f t="shared" si="37"/>
        <v>-1.2738475364294399E-2</v>
      </c>
      <c r="Q132" s="154">
        <f t="shared" si="38"/>
        <v>1.2979082817959675E-2</v>
      </c>
      <c r="R132" s="161">
        <f t="shared" si="39"/>
        <v>67.181108274515694</v>
      </c>
      <c r="S132" s="162">
        <f t="shared" si="40"/>
        <v>198.72030125523014</v>
      </c>
      <c r="T132" s="162">
        <f t="shared" si="41"/>
        <v>1239.9980164198321</v>
      </c>
      <c r="U132" s="162">
        <f t="shared" si="42"/>
        <v>2873.5665864707457</v>
      </c>
      <c r="V132" s="162">
        <f t="shared" si="43"/>
        <v>8240.4589102827777</v>
      </c>
      <c r="W132" s="162">
        <f t="shared" si="44"/>
        <v>10008.221727914606</v>
      </c>
      <c r="X132" s="163">
        <f t="shared" si="45"/>
        <v>15105.551680324535</v>
      </c>
      <c r="Y132" s="170">
        <f t="shared" si="46"/>
        <v>-452.77068628923445</v>
      </c>
      <c r="Z132" s="14">
        <f t="shared" si="47"/>
        <v>-2220.6025104602531</v>
      </c>
      <c r="AA132" s="14">
        <f t="shared" si="48"/>
        <v>-2855.8223209916036</v>
      </c>
      <c r="AB132" s="14">
        <f t="shared" si="49"/>
        <v>-398.61825882982885</v>
      </c>
      <c r="AC132" s="14">
        <f t="shared" si="50"/>
        <v>-4020.5065141388786</v>
      </c>
      <c r="AD132" s="14">
        <f t="shared" si="51"/>
        <v>3874.0338625617733</v>
      </c>
      <c r="AE132" s="171">
        <f t="shared" si="52"/>
        <v>-9677.2090162267887</v>
      </c>
      <c r="AF132" s="186">
        <f t="shared" si="53"/>
        <v>-15751.495444374814</v>
      </c>
      <c r="AG132" s="15"/>
    </row>
    <row r="133" spans="1:33" x14ac:dyDescent="0.25">
      <c r="A133" s="7">
        <f t="shared" si="31"/>
        <v>127</v>
      </c>
      <c r="B133" s="40">
        <v>45190</v>
      </c>
      <c r="C133" s="138">
        <v>17.224</v>
      </c>
      <c r="D133" s="143">
        <v>66.59</v>
      </c>
      <c r="E133" s="144">
        <v>167.3</v>
      </c>
      <c r="F133" s="144">
        <v>84.11</v>
      </c>
      <c r="G133" s="144">
        <v>173.93</v>
      </c>
      <c r="H133" s="144">
        <v>295.73</v>
      </c>
      <c r="I133" s="144">
        <v>384.15</v>
      </c>
      <c r="J133" s="145">
        <v>410.17</v>
      </c>
      <c r="K133" s="152">
        <f t="shared" si="32"/>
        <v>1.2313773183338483E-2</v>
      </c>
      <c r="L133" s="153">
        <f t="shared" si="33"/>
        <v>-2.8608892597448143E-3</v>
      </c>
      <c r="M133" s="153">
        <f t="shared" si="34"/>
        <v>-1.1197679832905205E-2</v>
      </c>
      <c r="N133" s="153">
        <f t="shared" si="35"/>
        <v>-9.9549660828290865E-4</v>
      </c>
      <c r="O133" s="153">
        <f t="shared" si="36"/>
        <v>-5.287813993161361E-3</v>
      </c>
      <c r="P133" s="153">
        <f t="shared" si="37"/>
        <v>2.3547490797821702E-3</v>
      </c>
      <c r="Q133" s="154">
        <f t="shared" si="38"/>
        <v>-2.1196332612301028E-2</v>
      </c>
      <c r="R133" s="161">
        <f t="shared" si="39"/>
        <v>67.825022803283673</v>
      </c>
      <c r="S133" s="162">
        <f t="shared" si="40"/>
        <v>197.04465967338183</v>
      </c>
      <c r="T133" s="162">
        <f t="shared" si="41"/>
        <v>1169.6360408988958</v>
      </c>
      <c r="U133" s="162">
        <f t="shared" si="42"/>
        <v>2860.75042478761</v>
      </c>
      <c r="V133" s="162">
        <f t="shared" si="43"/>
        <v>8116.8999598762366</v>
      </c>
      <c r="W133" s="162">
        <f t="shared" si="44"/>
        <v>10161.227120159825</v>
      </c>
      <c r="X133" s="163">
        <f t="shared" si="45"/>
        <v>14595.927629112872</v>
      </c>
      <c r="Y133" s="170">
        <f t="shared" si="46"/>
        <v>-2062.5570082091826</v>
      </c>
      <c r="Z133" s="14">
        <f t="shared" si="47"/>
        <v>1130.680653236368</v>
      </c>
      <c r="AA133" s="14">
        <f t="shared" si="48"/>
        <v>662.27645505521195</v>
      </c>
      <c r="AB133" s="14">
        <f t="shared" si="49"/>
        <v>114.02820849560158</v>
      </c>
      <c r="AC133" s="14">
        <f t="shared" si="50"/>
        <v>2157.4410061881736</v>
      </c>
      <c r="AD133" s="14">
        <f t="shared" si="51"/>
        <v>-716.12790479479372</v>
      </c>
      <c r="AE133" s="171">
        <f t="shared" si="52"/>
        <v>15803.993544356399</v>
      </c>
      <c r="AF133" s="186">
        <f t="shared" si="53"/>
        <v>17089.734954327778</v>
      </c>
      <c r="AG133" s="15"/>
    </row>
    <row r="134" spans="1:33" x14ac:dyDescent="0.25">
      <c r="A134" s="7">
        <f t="shared" ref="A134:A197" si="54">+A135-1</f>
        <v>128</v>
      </c>
      <c r="B134" s="40">
        <v>45189</v>
      </c>
      <c r="C134" s="138">
        <v>17.087900000000001</v>
      </c>
      <c r="D134" s="143">
        <v>65.78</v>
      </c>
      <c r="E134" s="144">
        <v>167.78</v>
      </c>
      <c r="F134" s="144">
        <v>85.74</v>
      </c>
      <c r="G134" s="144">
        <v>175.49</v>
      </c>
      <c r="H134" s="144">
        <v>299.67</v>
      </c>
      <c r="I134" s="144">
        <v>386.3</v>
      </c>
      <c r="J134" s="145">
        <v>422.39</v>
      </c>
      <c r="K134" s="152">
        <f t="shared" si="32"/>
        <v>-6.077180188391873E-4</v>
      </c>
      <c r="L134" s="153">
        <f t="shared" si="33"/>
        <v>2.711968166513623E-2</v>
      </c>
      <c r="M134" s="153">
        <f t="shared" si="34"/>
        <v>-1.5122063583563494E-2</v>
      </c>
      <c r="N134" s="153">
        <f t="shared" si="35"/>
        <v>-1.9389626281776429E-2</v>
      </c>
      <c r="O134" s="153">
        <f t="shared" si="36"/>
        <v>-1.7096891178109752E-2</v>
      </c>
      <c r="P134" s="153">
        <f t="shared" si="37"/>
        <v>-2.4387895850638608E-2</v>
      </c>
      <c r="Q134" s="154">
        <f t="shared" si="38"/>
        <v>-2.8837992837239756E-2</v>
      </c>
      <c r="R134" s="161">
        <f t="shared" si="39"/>
        <v>66.959282892737775</v>
      </c>
      <c r="S134" s="162">
        <f t="shared" si="40"/>
        <v>202.9691202938476</v>
      </c>
      <c r="T134" s="162">
        <f t="shared" si="41"/>
        <v>1164.9939596866345</v>
      </c>
      <c r="U134" s="162">
        <f t="shared" si="42"/>
        <v>2808.0769742692273</v>
      </c>
      <c r="V134" s="162">
        <f t="shared" si="43"/>
        <v>8020.537314000273</v>
      </c>
      <c r="W134" s="162">
        <f t="shared" si="44"/>
        <v>9890.1274030374516</v>
      </c>
      <c r="X134" s="163">
        <f t="shared" si="45"/>
        <v>14481.975134526134</v>
      </c>
      <c r="Y134" s="170">
        <f t="shared" si="46"/>
        <v>101.79276815556193</v>
      </c>
      <c r="Z134" s="14">
        <f t="shared" si="47"/>
        <v>-10718.240587695163</v>
      </c>
      <c r="AA134" s="14">
        <f t="shared" si="48"/>
        <v>894.38051566827426</v>
      </c>
      <c r="AB134" s="14">
        <f t="shared" si="49"/>
        <v>2220.9662292309076</v>
      </c>
      <c r="AC134" s="14">
        <f t="shared" si="50"/>
        <v>6975.573299986354</v>
      </c>
      <c r="AD134" s="14">
        <f t="shared" si="51"/>
        <v>7416.8636088764106</v>
      </c>
      <c r="AE134" s="171">
        <f t="shared" si="52"/>
        <v>21501.618273693293</v>
      </c>
      <c r="AF134" s="186">
        <f t="shared" si="53"/>
        <v>28392.954107915637</v>
      </c>
      <c r="AG134" s="15"/>
    </row>
    <row r="135" spans="1:33" x14ac:dyDescent="0.25">
      <c r="A135" s="7">
        <f t="shared" si="54"/>
        <v>129</v>
      </c>
      <c r="B135" s="40">
        <v>45188</v>
      </c>
      <c r="C135" s="138">
        <v>17.077400000000001</v>
      </c>
      <c r="D135" s="143">
        <v>65.819999999999993</v>
      </c>
      <c r="E135" s="144">
        <v>163.35</v>
      </c>
      <c r="F135" s="144">
        <v>87.11</v>
      </c>
      <c r="G135" s="144">
        <v>179.07</v>
      </c>
      <c r="H135" s="144">
        <v>305.07</v>
      </c>
      <c r="I135" s="144">
        <v>396.2</v>
      </c>
      <c r="J135" s="145">
        <v>435.2</v>
      </c>
      <c r="K135" s="152">
        <f t="shared" ref="K135:K198" si="55" xml:space="preserve"> (D135/D136) - 1</f>
        <v>1.5897515048618471E-2</v>
      </c>
      <c r="L135" s="153">
        <f t="shared" ref="L135:L198" si="56" xml:space="preserve"> (E135/E136) - 1</f>
        <v>2.336799899761921E-2</v>
      </c>
      <c r="M135" s="153">
        <f t="shared" ref="M135:M198" si="57" xml:space="preserve"> (F135*$C135) / (F136*$C136) - 1</f>
        <v>-2.0978217510581043E-3</v>
      </c>
      <c r="N135" s="153">
        <f t="shared" ref="N135:N198" si="58" xml:space="preserve"> (G135*$C135) / (G136*$C136) - 1</f>
        <v>3.032647486592932E-3</v>
      </c>
      <c r="O135" s="153">
        <f t="shared" ref="O135:O198" si="59" xml:space="preserve"> (H135*$C135) / (H136*$C136) - 1</f>
        <v>5.1743103473373964E-3</v>
      </c>
      <c r="P135" s="153">
        <f t="shared" ref="P135:P198" si="60" xml:space="preserve"> (I135*$C135) / (I136*$C136) - 1</f>
        <v>1.4207840950708484E-3</v>
      </c>
      <c r="Q135" s="154">
        <f t="shared" ref="Q135:Q198" si="61" xml:space="preserve"> (J135*$C135) / (J136*$C136) - 1</f>
        <v>-1.3241293620329886E-2</v>
      </c>
      <c r="R135" s="161">
        <f t="shared" ref="R135:R198" si="62" xml:space="preserve"> D$6 * (K135 + 1)</f>
        <v>68.065133508257432</v>
      </c>
      <c r="S135" s="162">
        <f t="shared" ref="S135:S198" si="63" xml:space="preserve"> E$6 * (L135 + 1)</f>
        <v>202.22775028191955</v>
      </c>
      <c r="T135" s="162">
        <f t="shared" ref="T135:T198" si="64" xml:space="preserve"> F$6 * $C$6 * (M135 + 1)</f>
        <v>1180.4000953135283</v>
      </c>
      <c r="U135" s="162">
        <f t="shared" ref="U135:U198" si="65" xml:space="preserve"> G$6 * $C$6 * (N135 + 1)</f>
        <v>2872.2854227694993</v>
      </c>
      <c r="V135" s="162">
        <f t="shared" ref="V135:V198" si="66" xml:space="preserve"> H$6 * $C$6 * (O135 + 1)</f>
        <v>8202.2714048371326</v>
      </c>
      <c r="W135" s="162">
        <f t="shared" ref="W135:W198" si="67" xml:space="preserve"> I$6 * $C$6 * (P135 + 1)</f>
        <v>10151.759184440818</v>
      </c>
      <c r="X135" s="163">
        <f t="shared" ref="X135:X198" si="68" xml:space="preserve"> J$6 * $C$6 * (Q135 + 1)</f>
        <v>14714.553230223939</v>
      </c>
      <c r="Y135" s="170">
        <f t="shared" ref="Y135:Y198" si="69" xml:space="preserve"> (D$6 - R135) * Y$3</f>
        <v>-2662.83377064358</v>
      </c>
      <c r="Z135" s="14">
        <f t="shared" ref="Z135:Z198" si="70" xml:space="preserve"> (E$6 - S135) * Z$3</f>
        <v>-9235.500563839083</v>
      </c>
      <c r="AA135" s="14">
        <f t="shared" ref="AA135:AA198" si="71" xml:space="preserve"> (F$6 * $C$6 - T135) * AA$3</f>
        <v>124.07373432358781</v>
      </c>
      <c r="AB135" s="14">
        <f t="shared" ref="AB135:AB198" si="72" xml:space="preserve"> (G$6 * $C$6 - U135) * AB$3</f>
        <v>-347.37171077997118</v>
      </c>
      <c r="AC135" s="14">
        <f t="shared" ref="AC135:AC198" si="73" xml:space="preserve"> (H$6 * $C$6 - V135) * AC$3</f>
        <v>-2111.1312418566285</v>
      </c>
      <c r="AD135" s="14">
        <f t="shared" ref="AD135:AD198" si="74" xml:space="preserve"> (I$6 * $C$6 - W135) * AD$3</f>
        <v>-432.08983322458153</v>
      </c>
      <c r="AE135" s="171">
        <f t="shared" ref="AE135:AE198" si="75" xml:space="preserve"> (J$6 * $C$6 - X135) * AE$3</f>
        <v>9872.7134888030378</v>
      </c>
      <c r="AF135" s="186">
        <f t="shared" ref="AF135:AF198" si="76" xml:space="preserve"> SUM(Y135:AE135)</f>
        <v>-4792.1398972172192</v>
      </c>
      <c r="AG135" s="15"/>
    </row>
    <row r="136" spans="1:33" x14ac:dyDescent="0.25">
      <c r="A136" s="7">
        <f t="shared" si="54"/>
        <v>130</v>
      </c>
      <c r="B136" s="40">
        <v>45187</v>
      </c>
      <c r="C136" s="138">
        <v>17.131</v>
      </c>
      <c r="D136" s="143">
        <v>64.790000000000006</v>
      </c>
      <c r="E136" s="144">
        <v>159.62</v>
      </c>
      <c r="F136" s="144">
        <v>87.02</v>
      </c>
      <c r="G136" s="144">
        <v>177.97</v>
      </c>
      <c r="H136" s="144">
        <v>302.55</v>
      </c>
      <c r="I136" s="144">
        <v>394.4</v>
      </c>
      <c r="J136" s="145">
        <v>439.66</v>
      </c>
      <c r="K136" s="152">
        <f t="shared" si="55"/>
        <v>2.596991290577999E-2</v>
      </c>
      <c r="L136" s="153">
        <f t="shared" si="56"/>
        <v>-2.8247899671252852E-2</v>
      </c>
      <c r="M136" s="153">
        <f t="shared" si="57"/>
        <v>3.349889411664364E-3</v>
      </c>
      <c r="N136" s="153">
        <f t="shared" si="58"/>
        <v>2.0906122355931256E-2</v>
      </c>
      <c r="O136" s="153">
        <f t="shared" si="59"/>
        <v>1.1414640642550156E-2</v>
      </c>
      <c r="P136" s="153">
        <f t="shared" si="60"/>
        <v>-2.4976820449529313E-3</v>
      </c>
      <c r="Q136" s="154">
        <f t="shared" si="61"/>
        <v>5.4357146137227197E-3</v>
      </c>
      <c r="R136" s="161">
        <f t="shared" si="62"/>
        <v>68.739984164687257</v>
      </c>
      <c r="S136" s="162">
        <f t="shared" si="63"/>
        <v>192.02793254596375</v>
      </c>
      <c r="T136" s="162">
        <f t="shared" si="64"/>
        <v>1186.8440924465958</v>
      </c>
      <c r="U136" s="162">
        <f t="shared" si="65"/>
        <v>2923.4679256023628</v>
      </c>
      <c r="V136" s="162">
        <f t="shared" si="66"/>
        <v>8253.1928044493798</v>
      </c>
      <c r="W136" s="162">
        <f t="shared" si="67"/>
        <v>10112.036297460943</v>
      </c>
      <c r="X136" s="163">
        <f t="shared" si="68"/>
        <v>14993.064917087693</v>
      </c>
      <c r="Y136" s="170">
        <f t="shared" si="69"/>
        <v>-4349.9604117181434</v>
      </c>
      <c r="Z136" s="14">
        <f t="shared" si="70"/>
        <v>11164.134908072527</v>
      </c>
      <c r="AA136" s="14">
        <f t="shared" si="71"/>
        <v>-198.12612232979063</v>
      </c>
      <c r="AB136" s="14">
        <f t="shared" si="72"/>
        <v>-2394.671824094512</v>
      </c>
      <c r="AC136" s="14">
        <f t="shared" si="73"/>
        <v>-4657.2012224689843</v>
      </c>
      <c r="AD136" s="14">
        <f t="shared" si="74"/>
        <v>759.59677617165653</v>
      </c>
      <c r="AE136" s="171">
        <f t="shared" si="75"/>
        <v>-4052.8708543846733</v>
      </c>
      <c r="AF136" s="186">
        <f t="shared" si="76"/>
        <v>-3729.0987507519203</v>
      </c>
      <c r="AG136" s="15"/>
    </row>
    <row r="137" spans="1:33" x14ac:dyDescent="0.25">
      <c r="A137" s="7">
        <f t="shared" si="54"/>
        <v>131</v>
      </c>
      <c r="B137" s="40">
        <v>45184</v>
      </c>
      <c r="C137" s="138">
        <v>17.064</v>
      </c>
      <c r="D137" s="143">
        <v>63.15</v>
      </c>
      <c r="E137" s="144">
        <v>164.26</v>
      </c>
      <c r="F137" s="144">
        <v>87.07</v>
      </c>
      <c r="G137" s="144">
        <v>175.01</v>
      </c>
      <c r="H137" s="144">
        <v>300.31</v>
      </c>
      <c r="I137" s="144">
        <v>396.94</v>
      </c>
      <c r="J137" s="145">
        <v>439</v>
      </c>
      <c r="K137" s="152">
        <f t="shared" si="55"/>
        <v>-1.8342919322244633E-2</v>
      </c>
      <c r="L137" s="153">
        <f t="shared" si="56"/>
        <v>-1.1494252873563204E-2</v>
      </c>
      <c r="M137" s="153">
        <f t="shared" si="57"/>
        <v>-1.2882100943957919E-2</v>
      </c>
      <c r="N137" s="153">
        <f t="shared" si="58"/>
        <v>-6.4827835320548921E-3</v>
      </c>
      <c r="O137" s="153">
        <f t="shared" si="59"/>
        <v>-3.8856394353571244E-2</v>
      </c>
      <c r="P137" s="153">
        <f t="shared" si="60"/>
        <v>-1.1182045679729913E-2</v>
      </c>
      <c r="Q137" s="154">
        <f t="shared" si="61"/>
        <v>-3.9131788311596138E-2</v>
      </c>
      <c r="R137" s="161">
        <f t="shared" si="62"/>
        <v>65.771024405409605</v>
      </c>
      <c r="S137" s="162">
        <f t="shared" si="63"/>
        <v>195.33862068965519</v>
      </c>
      <c r="T137" s="162">
        <f t="shared" si="64"/>
        <v>1167.6435702105125</v>
      </c>
      <c r="U137" s="162">
        <f t="shared" si="65"/>
        <v>2845.0370237520624</v>
      </c>
      <c r="V137" s="162">
        <f t="shared" si="66"/>
        <v>7842.978706659942</v>
      </c>
      <c r="W137" s="162">
        <f t="shared" si="67"/>
        <v>10023.999810011726</v>
      </c>
      <c r="X137" s="163">
        <f t="shared" si="68"/>
        <v>14328.473979209066</v>
      </c>
      <c r="Y137" s="170">
        <f t="shared" si="69"/>
        <v>3072.4389864759869</v>
      </c>
      <c r="Z137" s="14">
        <f t="shared" si="70"/>
        <v>4542.758620689654</v>
      </c>
      <c r="AA137" s="14">
        <f t="shared" si="71"/>
        <v>761.89998947437516</v>
      </c>
      <c r="AB137" s="14">
        <f t="shared" si="72"/>
        <v>742.56424991750464</v>
      </c>
      <c r="AC137" s="14">
        <f t="shared" si="73"/>
        <v>15853.503667002906</v>
      </c>
      <c r="AD137" s="14">
        <f t="shared" si="74"/>
        <v>3400.6913996481671</v>
      </c>
      <c r="AE137" s="171">
        <f t="shared" si="75"/>
        <v>29176.676039546692</v>
      </c>
      <c r="AF137" s="186">
        <f t="shared" si="76"/>
        <v>57550.532952755282</v>
      </c>
      <c r="AG137" s="15"/>
    </row>
    <row r="138" spans="1:33" x14ac:dyDescent="0.25">
      <c r="A138" s="7">
        <f t="shared" si="54"/>
        <v>132</v>
      </c>
      <c r="B138" s="40">
        <v>45183</v>
      </c>
      <c r="C138" s="138">
        <v>17.103999999999999</v>
      </c>
      <c r="D138" s="143">
        <v>64.33</v>
      </c>
      <c r="E138" s="144">
        <v>166.17</v>
      </c>
      <c r="F138" s="144">
        <v>88</v>
      </c>
      <c r="G138" s="144">
        <v>175.74</v>
      </c>
      <c r="H138" s="144">
        <v>311.72000000000003</v>
      </c>
      <c r="I138" s="144">
        <v>400.49</v>
      </c>
      <c r="J138" s="145">
        <v>455.81</v>
      </c>
      <c r="K138" s="152">
        <f t="shared" si="55"/>
        <v>-8.0185042405550577E-3</v>
      </c>
      <c r="L138" s="153">
        <f t="shared" si="56"/>
        <v>2.7759338603583483E-3</v>
      </c>
      <c r="M138" s="153">
        <f t="shared" si="57"/>
        <v>1.5896850486905034E-3</v>
      </c>
      <c r="N138" s="153">
        <f t="shared" si="58"/>
        <v>6.2527524506761356E-3</v>
      </c>
      <c r="O138" s="153">
        <f t="shared" si="59"/>
        <v>1.9269295372327244E-2</v>
      </c>
      <c r="P138" s="153">
        <f t="shared" si="60"/>
        <v>-3.0939063909545372E-2</v>
      </c>
      <c r="Q138" s="154">
        <f t="shared" si="61"/>
        <v>-4.0243416569152313E-4</v>
      </c>
      <c r="R138" s="161">
        <f t="shared" si="62"/>
        <v>66.46276021588281</v>
      </c>
      <c r="S138" s="162">
        <f t="shared" si="63"/>
        <v>198.15855229014542</v>
      </c>
      <c r="T138" s="162">
        <f t="shared" si="64"/>
        <v>1184.7619791462005</v>
      </c>
      <c r="U138" s="162">
        <f t="shared" si="65"/>
        <v>2881.5065189833663</v>
      </c>
      <c r="V138" s="162">
        <f t="shared" si="66"/>
        <v>8317.2871701944186</v>
      </c>
      <c r="W138" s="162">
        <f t="shared" si="67"/>
        <v>9823.7158789637633</v>
      </c>
      <c r="X138" s="163">
        <f t="shared" si="68"/>
        <v>14906.006398702952</v>
      </c>
      <c r="Y138" s="170">
        <f t="shared" si="69"/>
        <v>1343.0994602929759</v>
      </c>
      <c r="Z138" s="14">
        <f t="shared" si="70"/>
        <v>-1097.1045802908179</v>
      </c>
      <c r="AA138" s="14">
        <f t="shared" si="71"/>
        <v>-94.020457310023176</v>
      </c>
      <c r="AB138" s="14">
        <f t="shared" si="72"/>
        <v>-716.21555933465061</v>
      </c>
      <c r="AC138" s="14">
        <f t="shared" si="73"/>
        <v>-7861.9195097209285</v>
      </c>
      <c r="AD138" s="14">
        <f t="shared" si="74"/>
        <v>9409.2093310870587</v>
      </c>
      <c r="AE138" s="171">
        <f t="shared" si="75"/>
        <v>300.05506485240403</v>
      </c>
      <c r="AF138" s="186">
        <f t="shared" si="76"/>
        <v>1283.1037495760174</v>
      </c>
      <c r="AG138" s="15"/>
    </row>
    <row r="139" spans="1:33" x14ac:dyDescent="0.25">
      <c r="A139" s="7">
        <f t="shared" si="54"/>
        <v>133</v>
      </c>
      <c r="B139" s="40">
        <v>45182</v>
      </c>
      <c r="C139" s="138">
        <v>17.146999999999998</v>
      </c>
      <c r="D139" s="143">
        <v>64.849999999999994</v>
      </c>
      <c r="E139" s="144">
        <v>165.71</v>
      </c>
      <c r="F139" s="144">
        <v>87.64</v>
      </c>
      <c r="G139" s="144">
        <v>174.21</v>
      </c>
      <c r="H139" s="144">
        <v>305.06</v>
      </c>
      <c r="I139" s="144">
        <v>412.24</v>
      </c>
      <c r="J139" s="145">
        <v>454.85</v>
      </c>
      <c r="K139" s="152">
        <f t="shared" si="55"/>
        <v>-1.158360006096637E-2</v>
      </c>
      <c r="L139" s="153">
        <f t="shared" si="56"/>
        <v>-7.4868231911835448E-3</v>
      </c>
      <c r="M139" s="153">
        <f t="shared" si="57"/>
        <v>-1.0475351585204407E-2</v>
      </c>
      <c r="N139" s="153">
        <f t="shared" si="58"/>
        <v>-1.4842382405789167E-2</v>
      </c>
      <c r="O139" s="153">
        <f t="shared" si="59"/>
        <v>8.2134587206521559E-3</v>
      </c>
      <c r="P139" s="153">
        <f t="shared" si="60"/>
        <v>-5.4513284043031129E-2</v>
      </c>
      <c r="Q139" s="154">
        <f t="shared" si="61"/>
        <v>1.0641390994156064E-2</v>
      </c>
      <c r="R139" s="161">
        <f t="shared" si="62"/>
        <v>66.223898795915247</v>
      </c>
      <c r="S139" s="162">
        <f t="shared" si="63"/>
        <v>196.13052886919024</v>
      </c>
      <c r="T139" s="162">
        <f t="shared" si="64"/>
        <v>1170.4904696705914</v>
      </c>
      <c r="U139" s="162">
        <f t="shared" si="65"/>
        <v>2821.0984669708901</v>
      </c>
      <c r="V139" s="162">
        <f t="shared" si="66"/>
        <v>8227.0710038130383</v>
      </c>
      <c r="W139" s="162">
        <f t="shared" si="67"/>
        <v>9584.7356125691495</v>
      </c>
      <c r="X139" s="163">
        <f t="shared" si="68"/>
        <v>15070.692002315287</v>
      </c>
      <c r="Y139" s="170">
        <f t="shared" si="69"/>
        <v>1940.2530102118831</v>
      </c>
      <c r="Z139" s="14">
        <f t="shared" si="70"/>
        <v>2958.9422616195407</v>
      </c>
      <c r="AA139" s="14">
        <f t="shared" si="71"/>
        <v>619.55501647042865</v>
      </c>
      <c r="AB139" s="14">
        <f t="shared" si="72"/>
        <v>1700.1065211643981</v>
      </c>
      <c r="AC139" s="14">
        <f t="shared" si="73"/>
        <v>-3351.1111906519091</v>
      </c>
      <c r="AD139" s="14">
        <f t="shared" si="74"/>
        <v>16578.617322925475</v>
      </c>
      <c r="AE139" s="171">
        <f t="shared" si="75"/>
        <v>-7934.2251157643659</v>
      </c>
      <c r="AF139" s="186">
        <f t="shared" si="76"/>
        <v>12512.137825975453</v>
      </c>
      <c r="AG139" s="15"/>
    </row>
    <row r="140" spans="1:33" x14ac:dyDescent="0.25">
      <c r="A140" s="7">
        <f t="shared" si="54"/>
        <v>134</v>
      </c>
      <c r="B140" s="40">
        <v>45181</v>
      </c>
      <c r="C140" s="138">
        <v>17.199000000000002</v>
      </c>
      <c r="D140" s="143">
        <v>65.61</v>
      </c>
      <c r="E140" s="144">
        <v>166.96</v>
      </c>
      <c r="F140" s="144">
        <v>88.3</v>
      </c>
      <c r="G140" s="144">
        <v>176.3</v>
      </c>
      <c r="H140" s="144">
        <v>301.66000000000003</v>
      </c>
      <c r="I140" s="144">
        <v>434.69</v>
      </c>
      <c r="J140" s="145">
        <v>448.7</v>
      </c>
      <c r="K140" s="152">
        <f t="shared" si="55"/>
        <v>-1.1003919204100154E-2</v>
      </c>
      <c r="L140" s="153">
        <f t="shared" si="56"/>
        <v>-8.9761235114593774E-4</v>
      </c>
      <c r="M140" s="153">
        <f t="shared" si="57"/>
        <v>-8.4268961397757636E-3</v>
      </c>
      <c r="N140" s="153">
        <f t="shared" si="58"/>
        <v>-2.081820408270818E-2</v>
      </c>
      <c r="O140" s="153">
        <f t="shared" si="59"/>
        <v>-2.2932678601755185E-2</v>
      </c>
      <c r="P140" s="153">
        <f t="shared" si="60"/>
        <v>-2.7689322723252641E-2</v>
      </c>
      <c r="Q140" s="154">
        <f t="shared" si="61"/>
        <v>-1.0614178748650005E-2</v>
      </c>
      <c r="R140" s="161">
        <f t="shared" si="62"/>
        <v>66.262737413325283</v>
      </c>
      <c r="S140" s="162">
        <f t="shared" si="63"/>
        <v>197.43262282329007</v>
      </c>
      <c r="T140" s="162">
        <f t="shared" si="64"/>
        <v>1172.913549863955</v>
      </c>
      <c r="U140" s="162">
        <f t="shared" si="65"/>
        <v>2803.9860972641864</v>
      </c>
      <c r="V140" s="162">
        <f t="shared" si="66"/>
        <v>7972.9170039536157</v>
      </c>
      <c r="W140" s="162">
        <f t="shared" si="67"/>
        <v>9856.6596628945263</v>
      </c>
      <c r="X140" s="163">
        <f t="shared" si="68"/>
        <v>14753.728786893791</v>
      </c>
      <c r="Y140" s="170">
        <f t="shared" si="69"/>
        <v>1843.1564666867928</v>
      </c>
      <c r="Z140" s="14">
        <f t="shared" si="70"/>
        <v>354.75435341987804</v>
      </c>
      <c r="AA140" s="14">
        <f t="shared" si="71"/>
        <v>498.4010068022485</v>
      </c>
      <c r="AB140" s="14">
        <f t="shared" si="72"/>
        <v>2384.6013094325463</v>
      </c>
      <c r="AC140" s="14">
        <f t="shared" si="73"/>
        <v>9356.5888023192201</v>
      </c>
      <c r="AD140" s="14">
        <f t="shared" si="74"/>
        <v>8420.8958131641702</v>
      </c>
      <c r="AE140" s="171">
        <f t="shared" si="75"/>
        <v>7913.9356553104335</v>
      </c>
      <c r="AF140" s="186">
        <f t="shared" si="76"/>
        <v>30772.333407135291</v>
      </c>
      <c r="AG140" s="15"/>
    </row>
    <row r="141" spans="1:33" x14ac:dyDescent="0.25">
      <c r="A141" s="7">
        <f t="shared" si="54"/>
        <v>135</v>
      </c>
      <c r="B141" s="40">
        <v>45180</v>
      </c>
      <c r="C141" s="138">
        <v>17.265000000000001</v>
      </c>
      <c r="D141" s="143">
        <v>66.34</v>
      </c>
      <c r="E141" s="144">
        <v>167.11</v>
      </c>
      <c r="F141" s="144">
        <v>88.71</v>
      </c>
      <c r="G141" s="144">
        <v>179.36</v>
      </c>
      <c r="H141" s="144">
        <v>307.56</v>
      </c>
      <c r="I141" s="144">
        <v>445.36</v>
      </c>
      <c r="J141" s="145">
        <v>451.78</v>
      </c>
      <c r="K141" s="152">
        <f t="shared" si="55"/>
        <v>-7.629020194465097E-3</v>
      </c>
      <c r="L141" s="153">
        <f t="shared" si="56"/>
        <v>-1.1709740374948208E-2</v>
      </c>
      <c r="M141" s="153">
        <f t="shared" si="57"/>
        <v>-3.2366953217376815E-2</v>
      </c>
      <c r="N141" s="153">
        <f t="shared" si="58"/>
        <v>-1.1245505584322024E-2</v>
      </c>
      <c r="O141" s="153">
        <f t="shared" si="59"/>
        <v>1.4134968084196009E-2</v>
      </c>
      <c r="P141" s="153">
        <f t="shared" si="60"/>
        <v>-1.2071700622564685E-2</v>
      </c>
      <c r="Q141" s="154">
        <f t="shared" si="61"/>
        <v>-2.6242664462794218E-2</v>
      </c>
      <c r="R141" s="161">
        <f t="shared" si="62"/>
        <v>66.488855646970833</v>
      </c>
      <c r="S141" s="162">
        <f t="shared" si="63"/>
        <v>195.29603820450649</v>
      </c>
      <c r="T141" s="162">
        <f t="shared" si="64"/>
        <v>1144.5952975621128</v>
      </c>
      <c r="U141" s="162">
        <f t="shared" si="65"/>
        <v>2831.3984875013143</v>
      </c>
      <c r="V141" s="162">
        <f t="shared" si="66"/>
        <v>8275.3908090707828</v>
      </c>
      <c r="W141" s="162">
        <f t="shared" si="67"/>
        <v>10014.981060970016</v>
      </c>
      <c r="X141" s="163">
        <f t="shared" si="68"/>
        <v>14520.676690710829</v>
      </c>
      <c r="Y141" s="170">
        <f t="shared" si="69"/>
        <v>1277.8608825729166</v>
      </c>
      <c r="Z141" s="14">
        <f t="shared" si="70"/>
        <v>4627.9235909870522</v>
      </c>
      <c r="AA141" s="14">
        <f t="shared" si="71"/>
        <v>1914.3136218943596</v>
      </c>
      <c r="AB141" s="14">
        <f t="shared" si="72"/>
        <v>1288.1056999474276</v>
      </c>
      <c r="AC141" s="14">
        <f t="shared" si="73"/>
        <v>-5767.101453539135</v>
      </c>
      <c r="AD141" s="14">
        <f t="shared" si="74"/>
        <v>3671.2538708994725</v>
      </c>
      <c r="AE141" s="171">
        <f t="shared" si="75"/>
        <v>19566.540464458558</v>
      </c>
      <c r="AF141" s="186">
        <f t="shared" si="76"/>
        <v>26578.896677220651</v>
      </c>
      <c r="AG141" s="15"/>
    </row>
    <row r="142" spans="1:33" x14ac:dyDescent="0.25">
      <c r="A142" s="7">
        <f t="shared" si="54"/>
        <v>136</v>
      </c>
      <c r="B142" s="40">
        <v>45177</v>
      </c>
      <c r="C142" s="138">
        <v>17.577000000000002</v>
      </c>
      <c r="D142" s="143">
        <v>66.849999999999994</v>
      </c>
      <c r="E142" s="144">
        <v>169.09</v>
      </c>
      <c r="F142" s="144">
        <v>90.05</v>
      </c>
      <c r="G142" s="144">
        <v>178.18</v>
      </c>
      <c r="H142" s="144">
        <v>297.89</v>
      </c>
      <c r="I142" s="144">
        <v>442.8</v>
      </c>
      <c r="J142" s="145">
        <v>455.72</v>
      </c>
      <c r="K142" s="152">
        <f t="shared" si="55"/>
        <v>5.9871276754974723E-4</v>
      </c>
      <c r="L142" s="153">
        <f t="shared" si="56"/>
        <v>9.854276158623998E-3</v>
      </c>
      <c r="M142" s="153">
        <f t="shared" si="57"/>
        <v>1.0600437997370094E-3</v>
      </c>
      <c r="N142" s="153">
        <f t="shared" si="58"/>
        <v>3.6630802230854798E-3</v>
      </c>
      <c r="O142" s="153">
        <f t="shared" si="59"/>
        <v>-2.441317083865413E-3</v>
      </c>
      <c r="P142" s="153">
        <f t="shared" si="60"/>
        <v>-5.9667613349234649E-4</v>
      </c>
      <c r="Q142" s="154">
        <f t="shared" si="61"/>
        <v>-1.4299443201699624E-2</v>
      </c>
      <c r="R142" s="161">
        <f t="shared" si="62"/>
        <v>67.040113755425836</v>
      </c>
      <c r="S142" s="162">
        <f t="shared" si="63"/>
        <v>199.5573035117057</v>
      </c>
      <c r="T142" s="162">
        <f t="shared" si="64"/>
        <v>1184.1354762741016</v>
      </c>
      <c r="U142" s="162">
        <f t="shared" si="65"/>
        <v>2874.0907306661084</v>
      </c>
      <c r="V142" s="162">
        <f t="shared" si="66"/>
        <v>8140.1275135082105</v>
      </c>
      <c r="W142" s="162">
        <f t="shared" si="67"/>
        <v>10131.307471504715</v>
      </c>
      <c r="X142" s="163">
        <f t="shared" si="68"/>
        <v>14698.77409573043</v>
      </c>
      <c r="Y142" s="170">
        <f t="shared" si="69"/>
        <v>-100.28438856458877</v>
      </c>
      <c r="Z142" s="14">
        <f t="shared" si="70"/>
        <v>-3894.6070234113677</v>
      </c>
      <c r="AA142" s="14">
        <f t="shared" si="71"/>
        <v>-62.69531370508048</v>
      </c>
      <c r="AB142" s="14">
        <f t="shared" si="72"/>
        <v>-419.58402664433379</v>
      </c>
      <c r="AC142" s="14">
        <f t="shared" si="73"/>
        <v>996.06332458947691</v>
      </c>
      <c r="AD142" s="14">
        <f t="shared" si="74"/>
        <v>181.46155485850613</v>
      </c>
      <c r="AE142" s="171">
        <f t="shared" si="75"/>
        <v>10661.670213478465</v>
      </c>
      <c r="AF142" s="186">
        <f t="shared" si="76"/>
        <v>7362.0243406010768</v>
      </c>
      <c r="AG142" s="15"/>
    </row>
    <row r="143" spans="1:33" x14ac:dyDescent="0.25">
      <c r="A143" s="7">
        <f t="shared" si="54"/>
        <v>137</v>
      </c>
      <c r="B143" s="40">
        <v>45176</v>
      </c>
      <c r="C143" s="138">
        <v>17.574000000000002</v>
      </c>
      <c r="D143" s="143">
        <v>66.81</v>
      </c>
      <c r="E143" s="144">
        <v>167.44</v>
      </c>
      <c r="F143" s="144">
        <v>89.97</v>
      </c>
      <c r="G143" s="144">
        <v>177.56</v>
      </c>
      <c r="H143" s="144">
        <v>298.67</v>
      </c>
      <c r="I143" s="144">
        <v>443.14</v>
      </c>
      <c r="J143" s="145">
        <v>462.41</v>
      </c>
      <c r="K143" s="152">
        <f t="shared" si="55"/>
        <v>-8.4594835262687962E-3</v>
      </c>
      <c r="L143" s="153">
        <f t="shared" si="56"/>
        <v>-6.8212824010914774E-3</v>
      </c>
      <c r="M143" s="153">
        <f t="shared" si="57"/>
        <v>-4.6292874424600616E-2</v>
      </c>
      <c r="N143" s="153">
        <f t="shared" si="58"/>
        <v>-2.8087974169394125E-2</v>
      </c>
      <c r="O143" s="153">
        <f t="shared" si="59"/>
        <v>-4.7691337591004856E-4</v>
      </c>
      <c r="P143" s="153">
        <f t="shared" si="60"/>
        <v>-4.6882574358227957E-3</v>
      </c>
      <c r="Q143" s="154">
        <f t="shared" si="61"/>
        <v>-1.6248663342936842E-2</v>
      </c>
      <c r="R143" s="161">
        <f t="shared" si="62"/>
        <v>66.433214603739984</v>
      </c>
      <c r="S143" s="162">
        <f t="shared" si="63"/>
        <v>196.26204638472032</v>
      </c>
      <c r="T143" s="162">
        <f t="shared" si="64"/>
        <v>1128.1225820208156</v>
      </c>
      <c r="U143" s="162">
        <f t="shared" si="65"/>
        <v>2783.1683754291121</v>
      </c>
      <c r="V143" s="162">
        <f t="shared" si="66"/>
        <v>8156.1571435887399</v>
      </c>
      <c r="W143" s="162">
        <f t="shared" si="67"/>
        <v>10089.829654462646</v>
      </c>
      <c r="X143" s="163">
        <f t="shared" si="68"/>
        <v>14669.707310365151</v>
      </c>
      <c r="Y143" s="170">
        <f t="shared" si="69"/>
        <v>1416.9634906500405</v>
      </c>
      <c r="Z143" s="14">
        <f t="shared" si="70"/>
        <v>2695.907230559385</v>
      </c>
      <c r="AA143" s="14">
        <f t="shared" si="71"/>
        <v>2737.949398959222</v>
      </c>
      <c r="AB143" s="14">
        <f t="shared" si="72"/>
        <v>3217.3101828355175</v>
      </c>
      <c r="AC143" s="14">
        <f t="shared" si="73"/>
        <v>194.58182056300757</v>
      </c>
      <c r="AD143" s="14">
        <f t="shared" si="74"/>
        <v>1425.7960661205652</v>
      </c>
      <c r="AE143" s="171">
        <f t="shared" si="75"/>
        <v>12115.009481742436</v>
      </c>
      <c r="AF143" s="186">
        <f t="shared" si="76"/>
        <v>23803.517671430171</v>
      </c>
      <c r="AG143" s="15"/>
    </row>
    <row r="144" spans="1:33" x14ac:dyDescent="0.25">
      <c r="A144" s="7">
        <f t="shared" si="54"/>
        <v>138</v>
      </c>
      <c r="B144" s="40">
        <v>45175</v>
      </c>
      <c r="C144" s="138">
        <v>17.553000000000001</v>
      </c>
      <c r="D144" s="143">
        <v>67.38</v>
      </c>
      <c r="E144" s="144">
        <v>168.59</v>
      </c>
      <c r="F144" s="144">
        <v>94.45</v>
      </c>
      <c r="G144" s="144">
        <v>182.91</v>
      </c>
      <c r="H144" s="144">
        <v>299.17</v>
      </c>
      <c r="I144" s="144">
        <v>445.76</v>
      </c>
      <c r="J144" s="145">
        <v>470.61</v>
      </c>
      <c r="K144" s="152">
        <f t="shared" si="55"/>
        <v>0</v>
      </c>
      <c r="L144" s="153">
        <f t="shared" si="56"/>
        <v>3.5692345496989741E-2</v>
      </c>
      <c r="M144" s="153">
        <f t="shared" si="57"/>
        <v>6.314470136443262E-3</v>
      </c>
      <c r="N144" s="153">
        <f t="shared" si="58"/>
        <v>-2.7650282190515574E-2</v>
      </c>
      <c r="O144" s="153">
        <f t="shared" si="59"/>
        <v>5.1527551173284891E-3</v>
      </c>
      <c r="P144" s="153">
        <f t="shared" si="60"/>
        <v>1.8824224581313054E-3</v>
      </c>
      <c r="Q144" s="154">
        <f t="shared" si="61"/>
        <v>-2.2442793532881478E-2</v>
      </c>
      <c r="R144" s="161">
        <f t="shared" si="62"/>
        <v>67</v>
      </c>
      <c r="S144" s="162">
        <f t="shared" si="63"/>
        <v>204.66316439366017</v>
      </c>
      <c r="T144" s="162">
        <f t="shared" si="64"/>
        <v>1190.3508403487142</v>
      </c>
      <c r="U144" s="162">
        <f t="shared" si="65"/>
        <v>2784.4217506744208</v>
      </c>
      <c r="V144" s="162">
        <f t="shared" si="66"/>
        <v>8202.0955131087958</v>
      </c>
      <c r="W144" s="162">
        <f t="shared" si="67"/>
        <v>10156.43897695813</v>
      </c>
      <c r="X144" s="163">
        <f t="shared" si="68"/>
        <v>14577.340394516719</v>
      </c>
      <c r="Y144" s="170">
        <f t="shared" si="69"/>
        <v>0</v>
      </c>
      <c r="Z144" s="14">
        <f t="shared" si="70"/>
        <v>-14106.328787320308</v>
      </c>
      <c r="AA144" s="14">
        <f t="shared" si="71"/>
        <v>-373.46351743570949</v>
      </c>
      <c r="AB144" s="14">
        <f t="shared" si="72"/>
        <v>3167.1751730231699</v>
      </c>
      <c r="AC144" s="14">
        <f t="shared" si="73"/>
        <v>-2102.3366554397853</v>
      </c>
      <c r="AD144" s="14">
        <f t="shared" si="74"/>
        <v>-572.48360874395075</v>
      </c>
      <c r="AE144" s="171">
        <f t="shared" si="75"/>
        <v>16733.355274164023</v>
      </c>
      <c r="AF144" s="186">
        <f t="shared" si="76"/>
        <v>2745.9178782474391</v>
      </c>
      <c r="AG144" s="15"/>
    </row>
    <row r="145" spans="1:33" x14ac:dyDescent="0.25">
      <c r="A145" s="7">
        <f t="shared" si="54"/>
        <v>139</v>
      </c>
      <c r="B145" s="40">
        <v>45174</v>
      </c>
      <c r="C145" s="138">
        <v>17.405999999999999</v>
      </c>
      <c r="D145" s="143">
        <v>67.38</v>
      </c>
      <c r="E145" s="144">
        <v>162.78</v>
      </c>
      <c r="F145" s="144">
        <v>94.65</v>
      </c>
      <c r="G145" s="144">
        <v>189.7</v>
      </c>
      <c r="H145" s="144">
        <v>300.14999999999998</v>
      </c>
      <c r="I145" s="144">
        <v>448.68</v>
      </c>
      <c r="J145" s="145">
        <v>485.48</v>
      </c>
      <c r="K145" s="152">
        <f t="shared" si="55"/>
        <v>2.2311468094600162E-3</v>
      </c>
      <c r="L145" s="153">
        <f t="shared" si="56"/>
        <v>-1.5364142269537862E-2</v>
      </c>
      <c r="M145" s="153">
        <f t="shared" si="57"/>
        <v>1.0021398149780314E-2</v>
      </c>
      <c r="N145" s="153">
        <f t="shared" si="58"/>
        <v>1.5147320156201793E-2</v>
      </c>
      <c r="O145" s="153">
        <f t="shared" si="59"/>
        <v>2.6759497029926749E-2</v>
      </c>
      <c r="P145" s="153">
        <f t="shared" si="60"/>
        <v>3.4145792621066651E-2</v>
      </c>
      <c r="Q145" s="154">
        <f t="shared" si="61"/>
        <v>1.4678120951681528E-2</v>
      </c>
      <c r="R145" s="161">
        <f t="shared" si="62"/>
        <v>67.14948683623382</v>
      </c>
      <c r="S145" s="162">
        <f t="shared" si="63"/>
        <v>194.57389184611662</v>
      </c>
      <c r="T145" s="162">
        <f t="shared" si="64"/>
        <v>1194.7356971770073</v>
      </c>
      <c r="U145" s="162">
        <f t="shared" si="65"/>
        <v>2906.9770131157711</v>
      </c>
      <c r="V145" s="162">
        <f t="shared" si="66"/>
        <v>8378.4075810924678</v>
      </c>
      <c r="W145" s="162">
        <f t="shared" si="67"/>
        <v>10483.504252189625</v>
      </c>
      <c r="X145" s="163">
        <f t="shared" si="68"/>
        <v>15130.887749717382</v>
      </c>
      <c r="Y145" s="170">
        <f t="shared" si="69"/>
        <v>-373.71709058454883</v>
      </c>
      <c r="Z145" s="14">
        <f t="shared" si="70"/>
        <v>6072.2163077667801</v>
      </c>
      <c r="AA145" s="14">
        <f t="shared" si="71"/>
        <v>-592.70635885036427</v>
      </c>
      <c r="AB145" s="14">
        <f t="shared" si="72"/>
        <v>-1735.0353246308441</v>
      </c>
      <c r="AC145" s="14">
        <f t="shared" si="73"/>
        <v>-10917.940054623386</v>
      </c>
      <c r="AD145" s="14">
        <f t="shared" si="74"/>
        <v>-10384.441865688786</v>
      </c>
      <c r="AE145" s="171">
        <f t="shared" si="75"/>
        <v>-10944.012485869098</v>
      </c>
      <c r="AF145" s="186">
        <f t="shared" si="76"/>
        <v>-28875.636872480249</v>
      </c>
      <c r="AG145" s="15"/>
    </row>
    <row r="146" spans="1:33" x14ac:dyDescent="0.25">
      <c r="A146" s="7">
        <f t="shared" si="54"/>
        <v>140</v>
      </c>
      <c r="B146" s="40">
        <v>45173</v>
      </c>
      <c r="C146" s="138">
        <v>17.167999999999999</v>
      </c>
      <c r="D146" s="143">
        <v>67.23</v>
      </c>
      <c r="E146" s="144">
        <v>165.32</v>
      </c>
      <c r="F146" s="144">
        <v>95.01</v>
      </c>
      <c r="G146" s="144">
        <v>189.46</v>
      </c>
      <c r="H146" s="144">
        <v>296.38</v>
      </c>
      <c r="I146" s="144">
        <v>439.88</v>
      </c>
      <c r="J146" s="145">
        <v>485.09</v>
      </c>
      <c r="K146" s="152">
        <f t="shared" si="55"/>
        <v>-4.46030330062408E-4</v>
      </c>
      <c r="L146" s="153">
        <f t="shared" si="56"/>
        <v>-6.5500871341866995E-3</v>
      </c>
      <c r="M146" s="153">
        <f t="shared" si="57"/>
        <v>5.3876786132582843E-3</v>
      </c>
      <c r="N146" s="153">
        <f t="shared" si="58"/>
        <v>5.3876786132582843E-3</v>
      </c>
      <c r="O146" s="153">
        <f t="shared" si="59"/>
        <v>5.3876786132582843E-3</v>
      </c>
      <c r="P146" s="153">
        <f t="shared" si="60"/>
        <v>5.3876786132582843E-3</v>
      </c>
      <c r="Q146" s="154">
        <f t="shared" si="61"/>
        <v>5.3876786132582843E-3</v>
      </c>
      <c r="R146" s="161">
        <f t="shared" si="62"/>
        <v>66.970115967885818</v>
      </c>
      <c r="S146" s="162">
        <f t="shared" si="63"/>
        <v>196.31563728141339</v>
      </c>
      <c r="T146" s="162">
        <f t="shared" si="64"/>
        <v>1189.2545557367064</v>
      </c>
      <c r="U146" s="162">
        <f t="shared" si="65"/>
        <v>2879.0292925650033</v>
      </c>
      <c r="V146" s="162">
        <f t="shared" si="66"/>
        <v>8204.0125002951499</v>
      </c>
      <c r="W146" s="162">
        <f t="shared" si="67"/>
        <v>10191.973007139843</v>
      </c>
      <c r="X146" s="163">
        <f t="shared" si="68"/>
        <v>14992.348603888497</v>
      </c>
      <c r="Y146" s="170">
        <f t="shared" si="69"/>
        <v>74.710080285456115</v>
      </c>
      <c r="Z146" s="14">
        <f t="shared" si="70"/>
        <v>2588.7254371732524</v>
      </c>
      <c r="AA146" s="14">
        <f t="shared" si="71"/>
        <v>-318.64928683531843</v>
      </c>
      <c r="AB146" s="14">
        <f t="shared" si="72"/>
        <v>-617.12650260013106</v>
      </c>
      <c r="AC146" s="14">
        <f t="shared" si="73"/>
        <v>-2198.1860147574935</v>
      </c>
      <c r="AD146" s="14">
        <f t="shared" si="74"/>
        <v>-1638.5045141953196</v>
      </c>
      <c r="AE146" s="171">
        <f t="shared" si="75"/>
        <v>-4017.0551944248473</v>
      </c>
      <c r="AF146" s="186">
        <f t="shared" si="76"/>
        <v>-6126.0859953544013</v>
      </c>
      <c r="AG146" s="15"/>
    </row>
    <row r="147" spans="1:33" x14ac:dyDescent="0.25">
      <c r="A147" s="7">
        <f t="shared" si="54"/>
        <v>141</v>
      </c>
      <c r="B147" s="40">
        <v>45170</v>
      </c>
      <c r="C147" s="138">
        <v>17.076000000000001</v>
      </c>
      <c r="D147" s="143">
        <v>67.260000000000005</v>
      </c>
      <c r="E147" s="144">
        <v>166.41</v>
      </c>
      <c r="F147" s="144">
        <v>95.01</v>
      </c>
      <c r="G147" s="144">
        <v>189.46</v>
      </c>
      <c r="H147" s="144">
        <v>296.38</v>
      </c>
      <c r="I147" s="144">
        <v>439.88</v>
      </c>
      <c r="J147" s="145">
        <v>485.09</v>
      </c>
      <c r="K147" s="152">
        <f t="shared" si="55"/>
        <v>1.3398838767306742E-3</v>
      </c>
      <c r="L147" s="153">
        <f t="shared" si="56"/>
        <v>1.6492578339746933E-2</v>
      </c>
      <c r="M147" s="153">
        <f t="shared" si="57"/>
        <v>2.5655738435561348E-2</v>
      </c>
      <c r="N147" s="153">
        <f t="shared" si="58"/>
        <v>1.1365436968189258E-2</v>
      </c>
      <c r="O147" s="153">
        <f t="shared" si="59"/>
        <v>4.5385688317094441E-3</v>
      </c>
      <c r="P147" s="153">
        <f t="shared" si="60"/>
        <v>1.7215179160257499E-2</v>
      </c>
      <c r="Q147" s="154">
        <f t="shared" si="61"/>
        <v>-1.4312666521996031E-2</v>
      </c>
      <c r="R147" s="161">
        <f t="shared" si="62"/>
        <v>67.089772219740951</v>
      </c>
      <c r="S147" s="162">
        <f t="shared" si="63"/>
        <v>200.86909840571741</v>
      </c>
      <c r="T147" s="162">
        <f t="shared" si="64"/>
        <v>1213.2292701601662</v>
      </c>
      <c r="U147" s="162">
        <f t="shared" si="65"/>
        <v>2896.1472081450506</v>
      </c>
      <c r="V147" s="162">
        <f t="shared" si="66"/>
        <v>8197.0837230581365</v>
      </c>
      <c r="W147" s="162">
        <f t="shared" si="67"/>
        <v>10311.872593022194</v>
      </c>
      <c r="X147" s="163">
        <f t="shared" si="68"/>
        <v>14698.576909478996</v>
      </c>
      <c r="Y147" s="170">
        <f t="shared" si="69"/>
        <v>-224.43054935237683</v>
      </c>
      <c r="Z147" s="14">
        <f t="shared" si="70"/>
        <v>-6518.196811434791</v>
      </c>
      <c r="AA147" s="14">
        <f t="shared" si="71"/>
        <v>-1517.3850080083071</v>
      </c>
      <c r="AB147" s="14">
        <f t="shared" si="72"/>
        <v>-1301.8431258020246</v>
      </c>
      <c r="AC147" s="14">
        <f t="shared" si="73"/>
        <v>-1851.7471529068189</v>
      </c>
      <c r="AD147" s="14">
        <f t="shared" si="74"/>
        <v>-5235.4920906658481</v>
      </c>
      <c r="AE147" s="171">
        <f t="shared" si="75"/>
        <v>10671.529526050199</v>
      </c>
      <c r="AF147" s="186">
        <f t="shared" si="76"/>
        <v>-5977.5652121199673</v>
      </c>
      <c r="AG147" s="15"/>
    </row>
    <row r="148" spans="1:33" x14ac:dyDescent="0.25">
      <c r="A148" s="7">
        <f t="shared" si="54"/>
        <v>142</v>
      </c>
      <c r="B148" s="40">
        <v>45169</v>
      </c>
      <c r="C148" s="138">
        <v>17.027000000000001</v>
      </c>
      <c r="D148" s="143">
        <v>67.17</v>
      </c>
      <c r="E148" s="144">
        <v>163.71</v>
      </c>
      <c r="F148" s="144">
        <v>92.9</v>
      </c>
      <c r="G148" s="144">
        <v>187.87</v>
      </c>
      <c r="H148" s="144">
        <v>295.89</v>
      </c>
      <c r="I148" s="144">
        <v>433.68</v>
      </c>
      <c r="J148" s="145">
        <v>493.55</v>
      </c>
      <c r="K148" s="152">
        <f t="shared" si="55"/>
        <v>-2.5108853410740206E-2</v>
      </c>
      <c r="L148" s="153">
        <f t="shared" si="56"/>
        <v>-1.527819548872178E-2</v>
      </c>
      <c r="M148" s="153">
        <f t="shared" si="57"/>
        <v>9.7225339421511681E-3</v>
      </c>
      <c r="N148" s="153">
        <f t="shared" si="58"/>
        <v>1.9067573933838844E-2</v>
      </c>
      <c r="O148" s="153">
        <f t="shared" si="59"/>
        <v>2.0599131826528616E-2</v>
      </c>
      <c r="P148" s="153">
        <f t="shared" si="60"/>
        <v>1.5555922814711964E-2</v>
      </c>
      <c r="Q148" s="154">
        <f t="shared" si="61"/>
        <v>1.9754430603466488E-2</v>
      </c>
      <c r="R148" s="161">
        <f t="shared" si="62"/>
        <v>65.3177068214804</v>
      </c>
      <c r="S148" s="162">
        <f t="shared" si="63"/>
        <v>194.5908757894737</v>
      </c>
      <c r="T148" s="162">
        <f t="shared" si="64"/>
        <v>1194.38217621387</v>
      </c>
      <c r="U148" s="162">
        <f t="shared" si="65"/>
        <v>2918.2030562632995</v>
      </c>
      <c r="V148" s="162">
        <f t="shared" si="66"/>
        <v>8328.138700530124</v>
      </c>
      <c r="W148" s="162">
        <f t="shared" si="67"/>
        <v>10295.052120436882</v>
      </c>
      <c r="X148" s="163">
        <f t="shared" si="68"/>
        <v>15206.585717317121</v>
      </c>
      <c r="Y148" s="170">
        <f t="shared" si="69"/>
        <v>4205.732946299001</v>
      </c>
      <c r="Z148" s="14">
        <f t="shared" si="70"/>
        <v>6038.2484210526291</v>
      </c>
      <c r="AA148" s="14">
        <f t="shared" si="71"/>
        <v>-575.03031069350072</v>
      </c>
      <c r="AB148" s="14">
        <f t="shared" si="72"/>
        <v>-2184.0770505319779</v>
      </c>
      <c r="AC148" s="14">
        <f t="shared" si="73"/>
        <v>-8404.4960265061945</v>
      </c>
      <c r="AD148" s="14">
        <f t="shared" si="74"/>
        <v>-4730.8779131064875</v>
      </c>
      <c r="AE148" s="171">
        <f t="shared" si="75"/>
        <v>-14728.910865856051</v>
      </c>
      <c r="AF148" s="186">
        <f t="shared" si="76"/>
        <v>-20379.410799342582</v>
      </c>
      <c r="AG148" s="15"/>
    </row>
    <row r="149" spans="1:33" x14ac:dyDescent="0.25">
      <c r="A149" s="7">
        <f t="shared" si="54"/>
        <v>143</v>
      </c>
      <c r="B149" s="40">
        <v>45168</v>
      </c>
      <c r="C149" s="138">
        <v>16.728000000000002</v>
      </c>
      <c r="D149" s="143">
        <v>68.900000000000006</v>
      </c>
      <c r="E149" s="144">
        <v>166.25</v>
      </c>
      <c r="F149" s="144">
        <v>93.65</v>
      </c>
      <c r="G149" s="144">
        <v>187.65</v>
      </c>
      <c r="H149" s="144">
        <v>295.10000000000002</v>
      </c>
      <c r="I149" s="144">
        <v>434.67</v>
      </c>
      <c r="J149" s="145">
        <v>492.64</v>
      </c>
      <c r="K149" s="152">
        <f t="shared" si="55"/>
        <v>-2.1723388848658987E-3</v>
      </c>
      <c r="L149" s="153">
        <f t="shared" si="56"/>
        <v>-1.3470211250890207E-2</v>
      </c>
      <c r="M149" s="153">
        <f t="shared" si="57"/>
        <v>-7.7190145681711453E-3</v>
      </c>
      <c r="N149" s="153">
        <f t="shared" si="58"/>
        <v>1.5408807757635978E-2</v>
      </c>
      <c r="O149" s="153">
        <f t="shared" si="59"/>
        <v>-1.3355173528033726E-2</v>
      </c>
      <c r="P149" s="153">
        <f t="shared" si="60"/>
        <v>7.1511088647977505E-3</v>
      </c>
      <c r="Q149" s="154">
        <f t="shared" si="61"/>
        <v>6.110284061930038E-3</v>
      </c>
      <c r="R149" s="161">
        <f t="shared" si="62"/>
        <v>66.854453294713991</v>
      </c>
      <c r="S149" s="162">
        <f t="shared" si="63"/>
        <v>194.94815155471159</v>
      </c>
      <c r="T149" s="162">
        <f t="shared" si="64"/>
        <v>1173.7508899287488</v>
      </c>
      <c r="U149" s="162">
        <f t="shared" si="65"/>
        <v>2907.7258093067194</v>
      </c>
      <c r="V149" s="162">
        <f t="shared" si="66"/>
        <v>8051.0699125458805</v>
      </c>
      <c r="W149" s="162">
        <f t="shared" si="67"/>
        <v>10209.84952771592</v>
      </c>
      <c r="X149" s="163">
        <f t="shared" si="68"/>
        <v>15003.124101758631</v>
      </c>
      <c r="Y149" s="170">
        <f t="shared" si="69"/>
        <v>363.86676321502165</v>
      </c>
      <c r="Z149" s="14">
        <f t="shared" si="70"/>
        <v>5323.6968905768554</v>
      </c>
      <c r="AA149" s="14">
        <f t="shared" si="71"/>
        <v>456.53400356255815</v>
      </c>
      <c r="AB149" s="14">
        <f t="shared" si="72"/>
        <v>-1764.9871722687749</v>
      </c>
      <c r="AC149" s="14">
        <f t="shared" si="73"/>
        <v>5448.9433727059804</v>
      </c>
      <c r="AD149" s="14">
        <f t="shared" si="74"/>
        <v>-2174.8001314776411</v>
      </c>
      <c r="AE149" s="171">
        <f t="shared" si="75"/>
        <v>-4555.8300879315539</v>
      </c>
      <c r="AF149" s="186">
        <f t="shared" si="76"/>
        <v>3097.4236383824464</v>
      </c>
      <c r="AG149" s="15"/>
    </row>
    <row r="150" spans="1:33" x14ac:dyDescent="0.25">
      <c r="A150" s="7">
        <f t="shared" si="54"/>
        <v>144</v>
      </c>
      <c r="B150" s="40">
        <v>45167</v>
      </c>
      <c r="C150" s="138">
        <v>16.79</v>
      </c>
      <c r="D150" s="143">
        <v>69.05</v>
      </c>
      <c r="E150" s="144">
        <v>168.52</v>
      </c>
      <c r="F150" s="144">
        <v>94.03</v>
      </c>
      <c r="G150" s="144">
        <v>184.12</v>
      </c>
      <c r="H150" s="144">
        <v>297.99</v>
      </c>
      <c r="I150" s="144">
        <v>429.99</v>
      </c>
      <c r="J150" s="145">
        <v>487.84</v>
      </c>
      <c r="K150" s="152">
        <f t="shared" si="55"/>
        <v>8.1763761133013535E-3</v>
      </c>
      <c r="L150" s="153">
        <f t="shared" si="56"/>
        <v>1.0614692653673208E-2</v>
      </c>
      <c r="M150" s="153">
        <f t="shared" si="57"/>
        <v>2.0134999504265672E-2</v>
      </c>
      <c r="N150" s="153">
        <f t="shared" si="58"/>
        <v>2.2541132874333014E-2</v>
      </c>
      <c r="O150" s="153">
        <f t="shared" si="59"/>
        <v>2.7365565691545024E-2</v>
      </c>
      <c r="P150" s="153">
        <f t="shared" si="60"/>
        <v>2.9272206006792034E-2</v>
      </c>
      <c r="Q150" s="154">
        <f t="shared" si="61"/>
        <v>4.2359163134660927E-2</v>
      </c>
      <c r="R150" s="161">
        <f t="shared" si="62"/>
        <v>67.547817199591194</v>
      </c>
      <c r="S150" s="162">
        <f t="shared" si="63"/>
        <v>199.70756941529237</v>
      </c>
      <c r="T150" s="162">
        <f t="shared" si="64"/>
        <v>1206.6988898255549</v>
      </c>
      <c r="U150" s="162">
        <f t="shared" si="65"/>
        <v>2928.14994357042</v>
      </c>
      <c r="V150" s="162">
        <f t="shared" si="66"/>
        <v>8383.353130935302</v>
      </c>
      <c r="W150" s="162">
        <f t="shared" si="67"/>
        <v>10434.098968757908</v>
      </c>
      <c r="X150" s="163">
        <f t="shared" si="68"/>
        <v>15543.667658357786</v>
      </c>
      <c r="Y150" s="170">
        <f t="shared" si="69"/>
        <v>-1369.5429989779839</v>
      </c>
      <c r="Z150" s="14">
        <f t="shared" si="70"/>
        <v>-4195.1388305847104</v>
      </c>
      <c r="AA150" s="14">
        <f t="shared" si="71"/>
        <v>-1190.8659912777466</v>
      </c>
      <c r="AB150" s="14">
        <f t="shared" si="72"/>
        <v>-2581.9525428167981</v>
      </c>
      <c r="AC150" s="14">
        <f t="shared" si="73"/>
        <v>-11165.217546765098</v>
      </c>
      <c r="AD150" s="14">
        <f t="shared" si="74"/>
        <v>-8902.2833627372711</v>
      </c>
      <c r="AE150" s="171">
        <f t="shared" si="75"/>
        <v>-31583.007917889336</v>
      </c>
      <c r="AF150" s="186">
        <f t="shared" si="76"/>
        <v>-60988.009191048943</v>
      </c>
      <c r="AG150" s="15"/>
    </row>
    <row r="151" spans="1:33" x14ac:dyDescent="0.25">
      <c r="A151" s="7">
        <f t="shared" si="54"/>
        <v>145</v>
      </c>
      <c r="B151" s="40">
        <v>45166</v>
      </c>
      <c r="C151" s="138">
        <v>16.777999999999999</v>
      </c>
      <c r="D151" s="143">
        <v>68.489999999999995</v>
      </c>
      <c r="E151" s="144">
        <v>166.75</v>
      </c>
      <c r="F151" s="144">
        <v>92.24</v>
      </c>
      <c r="G151" s="144">
        <v>180.19</v>
      </c>
      <c r="H151" s="144">
        <v>290.26</v>
      </c>
      <c r="I151" s="144">
        <v>418.06</v>
      </c>
      <c r="J151" s="145">
        <v>468.35</v>
      </c>
      <c r="K151" s="152">
        <f t="shared" si="55"/>
        <v>9.730207872622687E-3</v>
      </c>
      <c r="L151" s="153">
        <f t="shared" si="56"/>
        <v>8.4059022738267597E-3</v>
      </c>
      <c r="M151" s="153">
        <f t="shared" si="57"/>
        <v>3.0320269659559473E-2</v>
      </c>
      <c r="N151" s="153">
        <f t="shared" si="58"/>
        <v>1.216406657585134E-2</v>
      </c>
      <c r="O151" s="153">
        <f t="shared" si="59"/>
        <v>2.0016221877584339E-2</v>
      </c>
      <c r="P151" s="153">
        <f t="shared" si="60"/>
        <v>8.1843873440530235E-3</v>
      </c>
      <c r="Q151" s="154">
        <f t="shared" si="61"/>
        <v>2.110119653539666E-2</v>
      </c>
      <c r="R151" s="161">
        <f t="shared" si="62"/>
        <v>67.651923927465717</v>
      </c>
      <c r="S151" s="162">
        <f t="shared" si="63"/>
        <v>199.27109034833092</v>
      </c>
      <c r="T151" s="162">
        <f t="shared" si="64"/>
        <v>1218.7468581777232</v>
      </c>
      <c r="U151" s="162">
        <f t="shared" si="65"/>
        <v>2898.4341647920032</v>
      </c>
      <c r="V151" s="162">
        <f t="shared" si="66"/>
        <v>8323.382126912391</v>
      </c>
      <c r="W151" s="162">
        <f t="shared" si="67"/>
        <v>10220.324239703592</v>
      </c>
      <c r="X151" s="163">
        <f t="shared" si="68"/>
        <v>15226.668700994809</v>
      </c>
      <c r="Y151" s="170">
        <f t="shared" si="69"/>
        <v>-1629.8098186642917</v>
      </c>
      <c r="Z151" s="14">
        <f t="shared" si="70"/>
        <v>-3322.1806966618033</v>
      </c>
      <c r="AA151" s="14">
        <f t="shared" si="71"/>
        <v>-1793.2644088861593</v>
      </c>
      <c r="AB151" s="14">
        <f t="shared" si="72"/>
        <v>-1393.3213916801287</v>
      </c>
      <c r="AC151" s="14">
        <f t="shared" si="73"/>
        <v>-8166.667345619544</v>
      </c>
      <c r="AD151" s="14">
        <f t="shared" si="74"/>
        <v>-2489.0414911078005</v>
      </c>
      <c r="AE151" s="171">
        <f t="shared" si="75"/>
        <v>-15733.06004974047</v>
      </c>
      <c r="AF151" s="186">
        <f t="shared" si="76"/>
        <v>-34527.3452023602</v>
      </c>
      <c r="AG151" s="15"/>
    </row>
    <row r="152" spans="1:33" x14ac:dyDescent="0.25">
      <c r="A152" s="7">
        <f t="shared" si="54"/>
        <v>146</v>
      </c>
      <c r="B152" s="40">
        <v>45163</v>
      </c>
      <c r="C152" s="138">
        <v>16.722999999999999</v>
      </c>
      <c r="D152" s="143">
        <v>67.83</v>
      </c>
      <c r="E152" s="144">
        <v>165.36</v>
      </c>
      <c r="F152" s="144">
        <v>89.82</v>
      </c>
      <c r="G152" s="144">
        <v>178.61</v>
      </c>
      <c r="H152" s="144">
        <v>285.5</v>
      </c>
      <c r="I152" s="144">
        <v>416.03</v>
      </c>
      <c r="J152" s="145">
        <v>460.18</v>
      </c>
      <c r="K152" s="152">
        <f t="shared" si="55"/>
        <v>-1.912889935255957E-3</v>
      </c>
      <c r="L152" s="153">
        <f t="shared" si="56"/>
        <v>-9.0628965017203189E-4</v>
      </c>
      <c r="M152" s="153">
        <f t="shared" si="57"/>
        <v>2.5124015252691034E-3</v>
      </c>
      <c r="N152" s="153">
        <f t="shared" si="58"/>
        <v>7.1625735404570179E-3</v>
      </c>
      <c r="O152" s="153">
        <f t="shared" si="59"/>
        <v>-9.7477617823567009E-3</v>
      </c>
      <c r="P152" s="153">
        <f t="shared" si="60"/>
        <v>1.6829382243227053E-2</v>
      </c>
      <c r="Q152" s="154">
        <f t="shared" si="61"/>
        <v>-2.9558268547034028E-2</v>
      </c>
      <c r="R152" s="161">
        <f t="shared" si="62"/>
        <v>66.871836374337846</v>
      </c>
      <c r="S152" s="162">
        <f t="shared" si="63"/>
        <v>197.43090810222952</v>
      </c>
      <c r="T152" s="162">
        <f t="shared" si="64"/>
        <v>1185.8534434606806</v>
      </c>
      <c r="U152" s="162">
        <f t="shared" si="65"/>
        <v>2884.1118836841606</v>
      </c>
      <c r="V152" s="162">
        <f t="shared" si="66"/>
        <v>8080.5065683601497</v>
      </c>
      <c r="W152" s="162">
        <f t="shared" si="67"/>
        <v>10307.961632257253</v>
      </c>
      <c r="X152" s="163">
        <f t="shared" si="68"/>
        <v>14471.234377739615</v>
      </c>
      <c r="Y152" s="170">
        <f t="shared" si="69"/>
        <v>320.40906415538473</v>
      </c>
      <c r="Z152" s="14">
        <f t="shared" si="70"/>
        <v>358.18379554098101</v>
      </c>
      <c r="AA152" s="14">
        <f t="shared" si="71"/>
        <v>-148.59367303403133</v>
      </c>
      <c r="AB152" s="14">
        <f t="shared" si="72"/>
        <v>-820.43014736642363</v>
      </c>
      <c r="AC152" s="14">
        <f t="shared" si="73"/>
        <v>3977.1105819925197</v>
      </c>
      <c r="AD152" s="14">
        <f t="shared" si="74"/>
        <v>-5118.1632677176276</v>
      </c>
      <c r="AE152" s="171">
        <f t="shared" si="75"/>
        <v>22038.65611301926</v>
      </c>
      <c r="AF152" s="186">
        <f t="shared" si="76"/>
        <v>20607.172466590062</v>
      </c>
      <c r="AG152" s="15"/>
    </row>
    <row r="153" spans="1:33" x14ac:dyDescent="0.25">
      <c r="A153" s="7">
        <f t="shared" si="54"/>
        <v>147</v>
      </c>
      <c r="B153" s="40">
        <v>45162</v>
      </c>
      <c r="C153" s="138">
        <v>16.814</v>
      </c>
      <c r="D153" s="143">
        <v>67.959999999999994</v>
      </c>
      <c r="E153" s="144">
        <v>165.51</v>
      </c>
      <c r="F153" s="144">
        <v>89.11</v>
      </c>
      <c r="G153" s="144">
        <v>176.38</v>
      </c>
      <c r="H153" s="144">
        <v>286.75</v>
      </c>
      <c r="I153" s="144">
        <v>406.93</v>
      </c>
      <c r="J153" s="145">
        <v>471.63</v>
      </c>
      <c r="K153" s="152">
        <f t="shared" si="55"/>
        <v>-1.1203259129928811E-2</v>
      </c>
      <c r="L153" s="153">
        <f t="shared" si="56"/>
        <v>4.5520757465404849E-3</v>
      </c>
      <c r="M153" s="153">
        <f t="shared" si="57"/>
        <v>-6.7077491213285434E-3</v>
      </c>
      <c r="N153" s="153">
        <f t="shared" si="58"/>
        <v>-2.4778481112558537E-2</v>
      </c>
      <c r="O153" s="153">
        <f t="shared" si="59"/>
        <v>-2.4062374804910247E-2</v>
      </c>
      <c r="P153" s="153">
        <f t="shared" si="60"/>
        <v>-4.6867793693293303E-2</v>
      </c>
      <c r="Q153" s="154">
        <f t="shared" si="61"/>
        <v>2.4283861695295617E-3</v>
      </c>
      <c r="R153" s="161">
        <f t="shared" si="62"/>
        <v>66.249381638294764</v>
      </c>
      <c r="S153" s="162">
        <f t="shared" si="63"/>
        <v>198.50953568827387</v>
      </c>
      <c r="T153" s="162">
        <f t="shared" si="64"/>
        <v>1174.9470971881967</v>
      </c>
      <c r="U153" s="162">
        <f t="shared" si="65"/>
        <v>2792.6454434863936</v>
      </c>
      <c r="V153" s="162">
        <f t="shared" si="66"/>
        <v>7963.6986278292898</v>
      </c>
      <c r="W153" s="162">
        <f t="shared" si="67"/>
        <v>9662.2406714916488</v>
      </c>
      <c r="X153" s="163">
        <f t="shared" si="68"/>
        <v>14948.21961277292</v>
      </c>
      <c r="Y153" s="170">
        <f t="shared" si="69"/>
        <v>1876.5459042630894</v>
      </c>
      <c r="Z153" s="14">
        <f t="shared" si="70"/>
        <v>-1799.0713765477153</v>
      </c>
      <c r="AA153" s="14">
        <f t="shared" si="71"/>
        <v>396.72364059016445</v>
      </c>
      <c r="AB153" s="14">
        <f t="shared" si="72"/>
        <v>2838.2274605442581</v>
      </c>
      <c r="AC153" s="14">
        <f t="shared" si="73"/>
        <v>9817.5076085355158</v>
      </c>
      <c r="AD153" s="14">
        <f t="shared" si="74"/>
        <v>14253.465555250496</v>
      </c>
      <c r="AE153" s="171">
        <f t="shared" si="75"/>
        <v>-1810.6056386460295</v>
      </c>
      <c r="AF153" s="186">
        <f t="shared" si="76"/>
        <v>25572.79315398978</v>
      </c>
      <c r="AG153" s="15"/>
    </row>
    <row r="154" spans="1:33" x14ac:dyDescent="0.25">
      <c r="A154" s="7">
        <f t="shared" si="54"/>
        <v>148</v>
      </c>
      <c r="B154" s="40">
        <v>45161</v>
      </c>
      <c r="C154" s="138">
        <v>16.79</v>
      </c>
      <c r="D154" s="143">
        <v>68.73</v>
      </c>
      <c r="E154" s="144">
        <v>164.76</v>
      </c>
      <c r="F154" s="144">
        <v>89.84</v>
      </c>
      <c r="G154" s="144">
        <v>181.12</v>
      </c>
      <c r="H154" s="144">
        <v>294.24</v>
      </c>
      <c r="I154" s="144">
        <v>427.55</v>
      </c>
      <c r="J154" s="145">
        <v>471.16</v>
      </c>
      <c r="K154" s="152">
        <f t="shared" si="55"/>
        <v>9.9926524614255552E-3</v>
      </c>
      <c r="L154" s="153">
        <f t="shared" si="56"/>
        <v>2.9106808244846905E-2</v>
      </c>
      <c r="M154" s="153">
        <f t="shared" si="57"/>
        <v>1.3222991630654768E-2</v>
      </c>
      <c r="N154" s="153">
        <f t="shared" si="58"/>
        <v>1.5177002424129338E-2</v>
      </c>
      <c r="O154" s="153">
        <f t="shared" si="59"/>
        <v>1.6308198336841162E-2</v>
      </c>
      <c r="P154" s="153">
        <f t="shared" si="60"/>
        <v>2.794701412564482E-2</v>
      </c>
      <c r="Q154" s="154">
        <f t="shared" si="61"/>
        <v>2.4870563648984101E-2</v>
      </c>
      <c r="R154" s="161">
        <f t="shared" si="62"/>
        <v>67.669507714915511</v>
      </c>
      <c r="S154" s="162">
        <f t="shared" si="63"/>
        <v>203.3617963772642</v>
      </c>
      <c r="T154" s="162">
        <f t="shared" si="64"/>
        <v>1198.5228031001657</v>
      </c>
      <c r="U154" s="162">
        <f t="shared" si="65"/>
        <v>2907.0620112917495</v>
      </c>
      <c r="V154" s="162">
        <f t="shared" si="66"/>
        <v>8293.1244739425383</v>
      </c>
      <c r="W154" s="162">
        <f t="shared" si="67"/>
        <v>10420.665026638622</v>
      </c>
      <c r="X154" s="163">
        <f t="shared" si="68"/>
        <v>15282.877531662878</v>
      </c>
      <c r="Y154" s="170">
        <f t="shared" si="69"/>
        <v>-1673.7692872887778</v>
      </c>
      <c r="Z154" s="14">
        <f t="shared" si="70"/>
        <v>-11503.59275452837</v>
      </c>
      <c r="AA154" s="14">
        <f t="shared" si="71"/>
        <v>-782.0616550082832</v>
      </c>
      <c r="AB154" s="14">
        <f t="shared" si="72"/>
        <v>-1738.4352516699801</v>
      </c>
      <c r="AC154" s="14">
        <f t="shared" si="73"/>
        <v>-6653.7846971269119</v>
      </c>
      <c r="AD154" s="14">
        <f t="shared" si="74"/>
        <v>-8499.2650991587107</v>
      </c>
      <c r="AE154" s="171">
        <f t="shared" si="75"/>
        <v>-18543.501583143916</v>
      </c>
      <c r="AF154" s="186">
        <f t="shared" si="76"/>
        <v>-49394.410327924954</v>
      </c>
      <c r="AG154" s="15"/>
    </row>
    <row r="155" spans="1:33" x14ac:dyDescent="0.25">
      <c r="A155" s="7">
        <f t="shared" si="54"/>
        <v>149</v>
      </c>
      <c r="B155" s="40">
        <v>45160</v>
      </c>
      <c r="C155" s="138">
        <v>16.902000000000001</v>
      </c>
      <c r="D155" s="143">
        <v>68.05</v>
      </c>
      <c r="E155" s="144">
        <v>160.1</v>
      </c>
      <c r="F155" s="144">
        <v>88.08</v>
      </c>
      <c r="G155" s="144">
        <v>177.23</v>
      </c>
      <c r="H155" s="144">
        <v>287.60000000000002</v>
      </c>
      <c r="I155" s="144">
        <v>413.17</v>
      </c>
      <c r="J155" s="145">
        <v>456.68</v>
      </c>
      <c r="K155" s="152">
        <f t="shared" si="55"/>
        <v>-2.1994134897361795E-3</v>
      </c>
      <c r="L155" s="153">
        <f t="shared" si="56"/>
        <v>9.1396155058303119E-3</v>
      </c>
      <c r="M155" s="153">
        <f t="shared" si="57"/>
        <v>-1.242701139810265E-2</v>
      </c>
      <c r="N155" s="153">
        <f t="shared" si="58"/>
        <v>9.1708865767303749E-4</v>
      </c>
      <c r="O155" s="153">
        <f t="shared" si="59"/>
        <v>-1.4811785254366328E-2</v>
      </c>
      <c r="P155" s="153">
        <f t="shared" si="60"/>
        <v>4.9364033807104413E-3</v>
      </c>
      <c r="Q155" s="154">
        <f t="shared" si="61"/>
        <v>-3.4398985591728715E-2</v>
      </c>
      <c r="R155" s="161">
        <f t="shared" si="62"/>
        <v>66.852639296187675</v>
      </c>
      <c r="S155" s="162">
        <f t="shared" si="63"/>
        <v>199.41607942010714</v>
      </c>
      <c r="T155" s="162">
        <f t="shared" si="64"/>
        <v>1168.1818872470044</v>
      </c>
      <c r="U155" s="162">
        <f t="shared" si="65"/>
        <v>2866.2273061164228</v>
      </c>
      <c r="V155" s="162">
        <f t="shared" si="66"/>
        <v>8039.1838898054857</v>
      </c>
      <c r="W155" s="162">
        <f t="shared" si="67"/>
        <v>10187.398269367781</v>
      </c>
      <c r="X155" s="163">
        <f t="shared" si="68"/>
        <v>14399.049568863749</v>
      </c>
      <c r="Y155" s="170">
        <f t="shared" si="69"/>
        <v>368.401759530812</v>
      </c>
      <c r="Z155" s="14">
        <f t="shared" si="70"/>
        <v>-3612.1588402142493</v>
      </c>
      <c r="AA155" s="14">
        <f t="shared" si="71"/>
        <v>734.98413764978068</v>
      </c>
      <c r="AB155" s="14">
        <f t="shared" si="72"/>
        <v>-105.04704465691248</v>
      </c>
      <c r="AC155" s="14">
        <f t="shared" si="73"/>
        <v>6043.2445097257187</v>
      </c>
      <c r="AD155" s="14">
        <f t="shared" si="74"/>
        <v>-1501.2623810334662</v>
      </c>
      <c r="AE155" s="171">
        <f t="shared" si="75"/>
        <v>25647.89655681252</v>
      </c>
      <c r="AF155" s="186">
        <f t="shared" si="76"/>
        <v>27576.058697814202</v>
      </c>
      <c r="AG155" s="15"/>
    </row>
    <row r="156" spans="1:33" x14ac:dyDescent="0.25">
      <c r="A156" s="7">
        <f t="shared" si="54"/>
        <v>150</v>
      </c>
      <c r="B156" s="40">
        <v>45159</v>
      </c>
      <c r="C156" s="138">
        <v>17.02</v>
      </c>
      <c r="D156" s="143">
        <v>68.2</v>
      </c>
      <c r="E156" s="144">
        <v>158.65</v>
      </c>
      <c r="F156" s="144">
        <v>88.57</v>
      </c>
      <c r="G156" s="144">
        <v>175.84</v>
      </c>
      <c r="H156" s="144">
        <v>289.89999999999998</v>
      </c>
      <c r="I156" s="144">
        <v>408.29</v>
      </c>
      <c r="J156" s="145">
        <v>469.67</v>
      </c>
      <c r="K156" s="152">
        <f t="shared" si="55"/>
        <v>1.5485407980941224E-2</v>
      </c>
      <c r="L156" s="153">
        <f t="shared" si="56"/>
        <v>2.7177347996460988E-3</v>
      </c>
      <c r="M156" s="153">
        <f t="shared" si="57"/>
        <v>5.248330869939366E-3</v>
      </c>
      <c r="N156" s="153">
        <f t="shared" si="58"/>
        <v>6.8494804002836585E-3</v>
      </c>
      <c r="O156" s="153">
        <f t="shared" si="59"/>
        <v>2.257628044229576E-2</v>
      </c>
      <c r="P156" s="153">
        <f t="shared" si="60"/>
        <v>8.4060126493352705E-3</v>
      </c>
      <c r="Q156" s="154">
        <f t="shared" si="61"/>
        <v>8.3758139328557357E-2</v>
      </c>
      <c r="R156" s="161">
        <f t="shared" si="62"/>
        <v>68.037522334723064</v>
      </c>
      <c r="S156" s="162">
        <f t="shared" si="63"/>
        <v>198.14705157375809</v>
      </c>
      <c r="T156" s="162">
        <f t="shared" si="64"/>
        <v>1189.0897238593134</v>
      </c>
      <c r="U156" s="162">
        <f t="shared" si="65"/>
        <v>2883.2153098141653</v>
      </c>
      <c r="V156" s="162">
        <f t="shared" si="66"/>
        <v>8344.2723296800941</v>
      </c>
      <c r="W156" s="162">
        <f t="shared" si="67"/>
        <v>10222.570934363956</v>
      </c>
      <c r="X156" s="163">
        <f t="shared" si="68"/>
        <v>16161.009501853492</v>
      </c>
      <c r="Y156" s="170">
        <f t="shared" si="69"/>
        <v>-2593.8058368076609</v>
      </c>
      <c r="Z156" s="14">
        <f t="shared" si="70"/>
        <v>-1074.1031475161549</v>
      </c>
      <c r="AA156" s="14">
        <f t="shared" si="71"/>
        <v>-310.4076929656685</v>
      </c>
      <c r="AB156" s="14">
        <f t="shared" si="72"/>
        <v>-784.56719256661017</v>
      </c>
      <c r="AC156" s="14">
        <f t="shared" si="73"/>
        <v>-9211.1774840047019</v>
      </c>
      <c r="AD156" s="14">
        <f t="shared" si="74"/>
        <v>-2556.4423309187077</v>
      </c>
      <c r="AE156" s="171">
        <f t="shared" si="75"/>
        <v>-62450.10009267462</v>
      </c>
      <c r="AF156" s="186">
        <f t="shared" si="76"/>
        <v>-78980.603777454118</v>
      </c>
      <c r="AG156" s="15"/>
    </row>
    <row r="157" spans="1:33" x14ac:dyDescent="0.25">
      <c r="A157" s="7">
        <f t="shared" si="54"/>
        <v>151</v>
      </c>
      <c r="B157" s="40">
        <v>45156</v>
      </c>
      <c r="C157" s="138">
        <v>17.035</v>
      </c>
      <c r="D157" s="143">
        <v>67.16</v>
      </c>
      <c r="E157" s="144">
        <v>158.22</v>
      </c>
      <c r="F157" s="144">
        <v>88.03</v>
      </c>
      <c r="G157" s="144">
        <v>174.49</v>
      </c>
      <c r="H157" s="144">
        <v>283.25</v>
      </c>
      <c r="I157" s="144">
        <v>404.53</v>
      </c>
      <c r="J157" s="145">
        <v>432.99</v>
      </c>
      <c r="K157" s="152">
        <f t="shared" si="55"/>
        <v>4.468940861015458E-4</v>
      </c>
      <c r="L157" s="153">
        <f t="shared" si="56"/>
        <v>-4.4673755741522214E-3</v>
      </c>
      <c r="M157" s="153">
        <f t="shared" si="57"/>
        <v>-3.2480518360237021E-2</v>
      </c>
      <c r="N157" s="153">
        <f t="shared" si="58"/>
        <v>-8.7892581373349987E-4</v>
      </c>
      <c r="O157" s="153">
        <f t="shared" si="59"/>
        <v>-1.0114962639149572E-2</v>
      </c>
      <c r="P157" s="153">
        <f t="shared" si="60"/>
        <v>9.7895738679909527E-5</v>
      </c>
      <c r="Q157" s="154">
        <f t="shared" si="61"/>
        <v>-4.6960591417092301E-3</v>
      </c>
      <c r="R157" s="161">
        <f t="shared" si="62"/>
        <v>67.029941903768801</v>
      </c>
      <c r="S157" s="162">
        <f t="shared" si="63"/>
        <v>196.7272019127918</v>
      </c>
      <c r="T157" s="162">
        <f t="shared" si="64"/>
        <v>1144.460963447629</v>
      </c>
      <c r="U157" s="162">
        <f t="shared" si="65"/>
        <v>2861.0842370466066</v>
      </c>
      <c r="V157" s="162">
        <f t="shared" si="66"/>
        <v>8077.5101914566621</v>
      </c>
      <c r="W157" s="162">
        <f t="shared" si="67"/>
        <v>10138.34859397248</v>
      </c>
      <c r="X157" s="163">
        <f t="shared" si="68"/>
        <v>14841.979830858389</v>
      </c>
      <c r="Y157" s="170">
        <f t="shared" si="69"/>
        <v>-74.854759422002815</v>
      </c>
      <c r="Z157" s="14">
        <f t="shared" si="70"/>
        <v>1765.5961744164301</v>
      </c>
      <c r="AA157" s="14">
        <f t="shared" si="71"/>
        <v>1921.0303276185527</v>
      </c>
      <c r="AB157" s="14">
        <f t="shared" si="72"/>
        <v>100.67571813573522</v>
      </c>
      <c r="AC157" s="14">
        <f t="shared" si="73"/>
        <v>4126.9294271668969</v>
      </c>
      <c r="AD157" s="14">
        <f t="shared" si="74"/>
        <v>-29.772119174431282</v>
      </c>
      <c r="AE157" s="171">
        <f t="shared" si="75"/>
        <v>3501.3834570805557</v>
      </c>
      <c r="AF157" s="186">
        <f t="shared" si="76"/>
        <v>11310.988225821737</v>
      </c>
      <c r="AG157" s="15"/>
    </row>
    <row r="158" spans="1:33" x14ac:dyDescent="0.25">
      <c r="A158" s="7">
        <f t="shared" si="54"/>
        <v>152</v>
      </c>
      <c r="B158" s="40">
        <v>45155</v>
      </c>
      <c r="C158" s="138">
        <v>17.097999999999999</v>
      </c>
      <c r="D158" s="143">
        <v>67.13</v>
      </c>
      <c r="E158" s="144">
        <v>158.93</v>
      </c>
      <c r="F158" s="144">
        <v>90.65</v>
      </c>
      <c r="G158" s="144">
        <v>174</v>
      </c>
      <c r="H158" s="144">
        <v>285.08999999999997</v>
      </c>
      <c r="I158" s="144">
        <v>403</v>
      </c>
      <c r="J158" s="145">
        <v>433.43</v>
      </c>
      <c r="K158" s="152">
        <f t="shared" si="55"/>
        <v>-2.8930999566034954E-2</v>
      </c>
      <c r="L158" s="153">
        <f t="shared" si="56"/>
        <v>-1.319592811360959E-3</v>
      </c>
      <c r="M158" s="153">
        <f t="shared" si="57"/>
        <v>1.5149202139811191E-2</v>
      </c>
      <c r="N158" s="153">
        <f t="shared" si="58"/>
        <v>-1.6510838204930267E-2</v>
      </c>
      <c r="O158" s="153">
        <f t="shared" si="59"/>
        <v>-3.3184229269292764E-2</v>
      </c>
      <c r="P158" s="153">
        <f t="shared" si="60"/>
        <v>-3.1892622137238535E-2</v>
      </c>
      <c r="Q158" s="154">
        <f t="shared" si="61"/>
        <v>-5.2664787470307894E-3</v>
      </c>
      <c r="R158" s="161">
        <f t="shared" si="62"/>
        <v>65.061623029075662</v>
      </c>
      <c r="S158" s="162">
        <f t="shared" si="63"/>
        <v>197.34923526454696</v>
      </c>
      <c r="T158" s="162">
        <f t="shared" si="64"/>
        <v>1200.8012820113872</v>
      </c>
      <c r="U158" s="162">
        <f t="shared" si="65"/>
        <v>2816.3206750591144</v>
      </c>
      <c r="V158" s="162">
        <f t="shared" si="66"/>
        <v>7889.2638504358674</v>
      </c>
      <c r="W158" s="162">
        <f t="shared" si="67"/>
        <v>9814.0493195617328</v>
      </c>
      <c r="X158" s="163">
        <f t="shared" si="68"/>
        <v>14833.473729425687</v>
      </c>
      <c r="Y158" s="170">
        <f t="shared" si="69"/>
        <v>4845.9424273108452</v>
      </c>
      <c r="Z158" s="14">
        <f t="shared" si="70"/>
        <v>521.52947090610269</v>
      </c>
      <c r="AA158" s="14">
        <f t="shared" si="71"/>
        <v>-895.98560056936094</v>
      </c>
      <c r="AB158" s="14">
        <f t="shared" si="72"/>
        <v>1891.2181976354259</v>
      </c>
      <c r="AC158" s="14">
        <f t="shared" si="73"/>
        <v>13539.246478206633</v>
      </c>
      <c r="AD158" s="14">
        <f t="shared" si="74"/>
        <v>9699.206113147975</v>
      </c>
      <c r="AE158" s="171">
        <f t="shared" si="75"/>
        <v>3926.6885287156583</v>
      </c>
      <c r="AF158" s="186">
        <f t="shared" si="76"/>
        <v>33527.845615353275</v>
      </c>
      <c r="AG158" s="15"/>
    </row>
    <row r="159" spans="1:33" x14ac:dyDescent="0.25">
      <c r="A159" s="7">
        <f t="shared" si="54"/>
        <v>153</v>
      </c>
      <c r="B159" s="40">
        <v>45154</v>
      </c>
      <c r="C159" s="138">
        <v>17.132000000000001</v>
      </c>
      <c r="D159" s="143">
        <v>69.13</v>
      </c>
      <c r="E159" s="144">
        <v>159.13999999999999</v>
      </c>
      <c r="F159" s="144">
        <v>89.12</v>
      </c>
      <c r="G159" s="144">
        <v>176.57</v>
      </c>
      <c r="H159" s="144">
        <v>294.29000000000002</v>
      </c>
      <c r="I159" s="144">
        <v>415.45</v>
      </c>
      <c r="J159" s="145">
        <v>434.86</v>
      </c>
      <c r="K159" s="152">
        <f t="shared" si="55"/>
        <v>-7.6083835773758102E-3</v>
      </c>
      <c r="L159" s="153">
        <f t="shared" si="56"/>
        <v>-5.3750000000001297E-3</v>
      </c>
      <c r="M159" s="153">
        <f t="shared" si="57"/>
        <v>-2.7422166896433398E-2</v>
      </c>
      <c r="N159" s="153">
        <f t="shared" si="58"/>
        <v>-5.4235732253862245E-3</v>
      </c>
      <c r="O159" s="153">
        <f t="shared" si="59"/>
        <v>-2.5823342362546797E-2</v>
      </c>
      <c r="P159" s="153">
        <f t="shared" si="60"/>
        <v>-1.9928980374866123E-2</v>
      </c>
      <c r="Q159" s="154">
        <f t="shared" si="61"/>
        <v>-1.0794193206074332E-2</v>
      </c>
      <c r="R159" s="161">
        <f t="shared" si="62"/>
        <v>66.490238300315823</v>
      </c>
      <c r="S159" s="162">
        <f t="shared" si="63"/>
        <v>196.54784624999999</v>
      </c>
      <c r="T159" s="162">
        <f t="shared" si="64"/>
        <v>1150.4443941687448</v>
      </c>
      <c r="U159" s="162">
        <f t="shared" si="65"/>
        <v>2848.0701795831465</v>
      </c>
      <c r="V159" s="162">
        <f t="shared" si="66"/>
        <v>7949.3290466589779</v>
      </c>
      <c r="W159" s="162">
        <f t="shared" si="67"/>
        <v>9935.3290174364611</v>
      </c>
      <c r="X159" s="163">
        <f t="shared" si="68"/>
        <v>14751.044409954569</v>
      </c>
      <c r="Y159" s="170">
        <f t="shared" si="69"/>
        <v>1274.4042492104413</v>
      </c>
      <c r="Z159" s="14">
        <f t="shared" si="70"/>
        <v>2124.3075000000431</v>
      </c>
      <c r="AA159" s="14">
        <f t="shared" si="71"/>
        <v>1621.8587915627609</v>
      </c>
      <c r="AB159" s="14">
        <f t="shared" si="72"/>
        <v>621.23801667414227</v>
      </c>
      <c r="AC159" s="14">
        <f t="shared" si="73"/>
        <v>10535.986667051111</v>
      </c>
      <c r="AD159" s="14">
        <f t="shared" si="74"/>
        <v>6060.815176906126</v>
      </c>
      <c r="AE159" s="171">
        <f t="shared" si="75"/>
        <v>8048.1545022715181</v>
      </c>
      <c r="AF159" s="186">
        <f t="shared" si="76"/>
        <v>30286.764903676143</v>
      </c>
      <c r="AG159" s="15"/>
    </row>
    <row r="160" spans="1:33" x14ac:dyDescent="0.25">
      <c r="A160" s="7">
        <f t="shared" si="54"/>
        <v>154</v>
      </c>
      <c r="B160" s="40">
        <v>45153</v>
      </c>
      <c r="C160" s="138">
        <v>17.14</v>
      </c>
      <c r="D160" s="143">
        <v>69.66</v>
      </c>
      <c r="E160" s="144">
        <v>160</v>
      </c>
      <c r="F160" s="144">
        <v>91.59</v>
      </c>
      <c r="G160" s="144">
        <v>177.45</v>
      </c>
      <c r="H160" s="144">
        <v>301.95</v>
      </c>
      <c r="I160" s="144">
        <v>423.7</v>
      </c>
      <c r="J160" s="145">
        <v>439.4</v>
      </c>
      <c r="K160" s="152">
        <f t="shared" si="55"/>
        <v>1.2058695336335967E-2</v>
      </c>
      <c r="L160" s="153">
        <f t="shared" si="56"/>
        <v>-1.1735639283508403E-2</v>
      </c>
      <c r="M160" s="153">
        <f t="shared" si="57"/>
        <v>-1.4141725271291539E-2</v>
      </c>
      <c r="N160" s="153">
        <f t="shared" si="58"/>
        <v>-5.2807010458931769E-3</v>
      </c>
      <c r="O160" s="153">
        <f t="shared" si="59"/>
        <v>-7.9438931719229E-3</v>
      </c>
      <c r="P160" s="153">
        <f t="shared" si="60"/>
        <v>-3.6080926897756882E-3</v>
      </c>
      <c r="Q160" s="154">
        <f t="shared" si="61"/>
        <v>1.0286197550079201E-2</v>
      </c>
      <c r="R160" s="161">
        <f t="shared" si="62"/>
        <v>67.807932587534509</v>
      </c>
      <c r="S160" s="162">
        <f t="shared" si="63"/>
        <v>195.29092032118592</v>
      </c>
      <c r="T160" s="162">
        <f t="shared" si="64"/>
        <v>1166.1535838085861</v>
      </c>
      <c r="U160" s="162">
        <f t="shared" si="65"/>
        <v>2848.479308517788</v>
      </c>
      <c r="V160" s="162">
        <f t="shared" si="66"/>
        <v>8095.2262242140005</v>
      </c>
      <c r="W160" s="162">
        <f t="shared" si="67"/>
        <v>10100.779669237207</v>
      </c>
      <c r="X160" s="163">
        <f t="shared" si="68"/>
        <v>15065.395355013263</v>
      </c>
      <c r="Y160" s="170">
        <f t="shared" si="69"/>
        <v>-2019.831468836273</v>
      </c>
      <c r="Z160" s="14">
        <f t="shared" si="70"/>
        <v>4638.159357628183</v>
      </c>
      <c r="AA160" s="14">
        <f t="shared" si="71"/>
        <v>836.39930957069737</v>
      </c>
      <c r="AB160" s="14">
        <f t="shared" si="72"/>
        <v>604.87285928847996</v>
      </c>
      <c r="AC160" s="14">
        <f t="shared" si="73"/>
        <v>3241.1277892999806</v>
      </c>
      <c r="AD160" s="14">
        <f t="shared" si="74"/>
        <v>1097.2956228837575</v>
      </c>
      <c r="AE160" s="171">
        <f t="shared" si="75"/>
        <v>-7669.3927506631553</v>
      </c>
      <c r="AF160" s="186">
        <f t="shared" si="76"/>
        <v>728.63071917166963</v>
      </c>
      <c r="AG160" s="15"/>
    </row>
    <row r="161" spans="1:33" x14ac:dyDescent="0.25">
      <c r="A161" s="7">
        <f t="shared" si="54"/>
        <v>155</v>
      </c>
      <c r="B161" s="40">
        <v>45152</v>
      </c>
      <c r="C161" s="138">
        <v>17.038</v>
      </c>
      <c r="D161" s="143">
        <v>68.83</v>
      </c>
      <c r="E161" s="144">
        <v>161.9</v>
      </c>
      <c r="F161" s="144">
        <v>93.46</v>
      </c>
      <c r="G161" s="144">
        <v>179.46</v>
      </c>
      <c r="H161" s="144">
        <v>306.19</v>
      </c>
      <c r="I161" s="144">
        <v>427.78</v>
      </c>
      <c r="J161" s="145">
        <v>437.53</v>
      </c>
      <c r="K161" s="152">
        <f t="shared" si="55"/>
        <v>1.3845927235233368E-2</v>
      </c>
      <c r="L161" s="153">
        <f t="shared" si="56"/>
        <v>1.017033755537522E-2</v>
      </c>
      <c r="M161" s="153">
        <f t="shared" si="57"/>
        <v>-2.0736768443317843E-2</v>
      </c>
      <c r="N161" s="153">
        <f t="shared" si="58"/>
        <v>1.236400457793474E-2</v>
      </c>
      <c r="O161" s="153">
        <f t="shared" si="59"/>
        <v>1.807185705194625E-2</v>
      </c>
      <c r="P161" s="153">
        <f t="shared" si="60"/>
        <v>1.7500036101384842E-2</v>
      </c>
      <c r="Q161" s="154">
        <f t="shared" si="61"/>
        <v>7.4085820461660568E-2</v>
      </c>
      <c r="R161" s="161">
        <f t="shared" si="62"/>
        <v>67.927677124760635</v>
      </c>
      <c r="S161" s="162">
        <f t="shared" si="63"/>
        <v>199.6197604043177</v>
      </c>
      <c r="T161" s="162">
        <f t="shared" si="64"/>
        <v>1158.3524287870418</v>
      </c>
      <c r="U161" s="162">
        <f t="shared" si="65"/>
        <v>2899.0067074806989</v>
      </c>
      <c r="V161" s="162">
        <f t="shared" si="66"/>
        <v>8307.5160150890679</v>
      </c>
      <c r="W161" s="162">
        <f t="shared" si="67"/>
        <v>10314.760289297596</v>
      </c>
      <c r="X161" s="163">
        <f t="shared" si="68"/>
        <v>16016.775810367935</v>
      </c>
      <c r="Y161" s="170">
        <f t="shared" si="69"/>
        <v>-2319.192811901587</v>
      </c>
      <c r="Z161" s="14">
        <f t="shared" si="70"/>
        <v>-4019.5208086353773</v>
      </c>
      <c r="AA161" s="14">
        <f t="shared" si="71"/>
        <v>1226.4570606479083</v>
      </c>
      <c r="AB161" s="14">
        <f t="shared" si="72"/>
        <v>-1416.2230992279547</v>
      </c>
      <c r="AC161" s="14">
        <f t="shared" si="73"/>
        <v>-7373.3617544533899</v>
      </c>
      <c r="AD161" s="14">
        <f t="shared" si="74"/>
        <v>-5322.1229789279096</v>
      </c>
      <c r="AE161" s="171">
        <f t="shared" si="75"/>
        <v>-55238.415518396781</v>
      </c>
      <c r="AF161" s="186">
        <f t="shared" si="76"/>
        <v>-74462.379910895092</v>
      </c>
      <c r="AG161" s="15"/>
    </row>
    <row r="162" spans="1:33" x14ac:dyDescent="0.25">
      <c r="A162" s="7">
        <f t="shared" si="54"/>
        <v>156</v>
      </c>
      <c r="B162" s="40">
        <v>45149</v>
      </c>
      <c r="C162" s="138">
        <v>16.988</v>
      </c>
      <c r="D162" s="143">
        <v>67.89</v>
      </c>
      <c r="E162" s="144">
        <v>160.27000000000001</v>
      </c>
      <c r="F162" s="144">
        <v>95.72</v>
      </c>
      <c r="G162" s="144">
        <v>177.79</v>
      </c>
      <c r="H162" s="144">
        <v>301.64</v>
      </c>
      <c r="I162" s="144">
        <v>421.66</v>
      </c>
      <c r="J162" s="145">
        <v>408.55</v>
      </c>
      <c r="K162" s="152">
        <f t="shared" si="55"/>
        <v>-8.3260297984223408E-3</v>
      </c>
      <c r="L162" s="153">
        <f t="shared" si="56"/>
        <v>-1.6929399497024988E-2</v>
      </c>
      <c r="M162" s="153">
        <f t="shared" si="57"/>
        <v>-4.3175846925680772E-2</v>
      </c>
      <c r="N162" s="153">
        <f t="shared" si="58"/>
        <v>-9.2925728084529702E-3</v>
      </c>
      <c r="O162" s="153">
        <f t="shared" si="59"/>
        <v>-2.1588473904871508E-2</v>
      </c>
      <c r="P162" s="153">
        <f t="shared" si="60"/>
        <v>-2.7478887069700808E-2</v>
      </c>
      <c r="Q162" s="154">
        <f t="shared" si="61"/>
        <v>-4.4155647483308247E-2</v>
      </c>
      <c r="R162" s="161">
        <f t="shared" si="62"/>
        <v>66.442156003505701</v>
      </c>
      <c r="S162" s="162">
        <f t="shared" si="63"/>
        <v>194.2645813653929</v>
      </c>
      <c r="T162" s="162">
        <f t="shared" si="64"/>
        <v>1131.8096564024711</v>
      </c>
      <c r="U162" s="162">
        <f t="shared" si="65"/>
        <v>2836.990908005107</v>
      </c>
      <c r="V162" s="162">
        <f t="shared" si="66"/>
        <v>7983.8857798504914</v>
      </c>
      <c r="W162" s="162">
        <f t="shared" si="67"/>
        <v>9858.7929240696558</v>
      </c>
      <c r="X162" s="163">
        <f t="shared" si="68"/>
        <v>14253.558153561551</v>
      </c>
      <c r="Y162" s="170">
        <f t="shared" si="69"/>
        <v>1394.6099912357467</v>
      </c>
      <c r="Z162" s="14">
        <f t="shared" si="70"/>
        <v>6690.8372692142275</v>
      </c>
      <c r="AA162" s="14">
        <f t="shared" si="71"/>
        <v>2553.595679876446</v>
      </c>
      <c r="AB162" s="14">
        <f t="shared" si="72"/>
        <v>1064.4088797957193</v>
      </c>
      <c r="AC162" s="14">
        <f t="shared" si="73"/>
        <v>8808.1500074754331</v>
      </c>
      <c r="AD162" s="14">
        <f t="shared" si="74"/>
        <v>8356.8979779102847</v>
      </c>
      <c r="AE162" s="171">
        <f t="shared" si="75"/>
        <v>32922.467321922435</v>
      </c>
      <c r="AF162" s="186">
        <f t="shared" si="76"/>
        <v>61790.967127430296</v>
      </c>
      <c r="AG162" s="15"/>
    </row>
    <row r="163" spans="1:33" x14ac:dyDescent="0.25">
      <c r="A163" s="7">
        <f t="shared" si="54"/>
        <v>157</v>
      </c>
      <c r="B163" s="40">
        <v>45148</v>
      </c>
      <c r="C163" s="138">
        <v>17.13</v>
      </c>
      <c r="D163" s="143">
        <v>68.459999999999994</v>
      </c>
      <c r="E163" s="144">
        <v>163.03</v>
      </c>
      <c r="F163" s="144">
        <v>99.21</v>
      </c>
      <c r="G163" s="144">
        <v>177.97</v>
      </c>
      <c r="H163" s="144">
        <v>305.74</v>
      </c>
      <c r="I163" s="144">
        <v>429.98</v>
      </c>
      <c r="J163" s="145">
        <v>423.88</v>
      </c>
      <c r="K163" s="152">
        <f t="shared" si="55"/>
        <v>2.9299736302370594E-3</v>
      </c>
      <c r="L163" s="153">
        <f t="shared" si="56"/>
        <v>1.6269791796534205E-2</v>
      </c>
      <c r="M163" s="153">
        <f t="shared" si="57"/>
        <v>5.0671725534560119E-2</v>
      </c>
      <c r="N163" s="153">
        <f t="shared" si="58"/>
        <v>3.2574730416097264E-3</v>
      </c>
      <c r="O163" s="153">
        <f t="shared" si="59"/>
        <v>6.2419827315065568E-3</v>
      </c>
      <c r="P163" s="153">
        <f t="shared" si="60"/>
        <v>7.0270581174036728E-3</v>
      </c>
      <c r="Q163" s="154">
        <f t="shared" si="61"/>
        <v>5.791922756501755E-4</v>
      </c>
      <c r="R163" s="161">
        <f t="shared" si="62"/>
        <v>67.196308233225878</v>
      </c>
      <c r="S163" s="162">
        <f t="shared" si="63"/>
        <v>200.82507355691314</v>
      </c>
      <c r="T163" s="162">
        <f t="shared" si="64"/>
        <v>1242.8202202549296</v>
      </c>
      <c r="U163" s="162">
        <f t="shared" si="65"/>
        <v>2872.9292334828983</v>
      </c>
      <c r="V163" s="162">
        <f t="shared" si="66"/>
        <v>8210.9836635730117</v>
      </c>
      <c r="W163" s="162">
        <f t="shared" si="67"/>
        <v>10208.591981103951</v>
      </c>
      <c r="X163" s="163">
        <f t="shared" si="68"/>
        <v>14920.644419558437</v>
      </c>
      <c r="Y163" s="170">
        <f t="shared" si="69"/>
        <v>-490.77058306469468</v>
      </c>
      <c r="Z163" s="14">
        <f t="shared" si="70"/>
        <v>-6430.1471138262514</v>
      </c>
      <c r="AA163" s="14">
        <f t="shared" si="71"/>
        <v>-2996.9325127464799</v>
      </c>
      <c r="AB163" s="14">
        <f t="shared" si="72"/>
        <v>-373.12413931593255</v>
      </c>
      <c r="AC163" s="14">
        <f t="shared" si="73"/>
        <v>-2546.7441786505788</v>
      </c>
      <c r="AD163" s="14">
        <f t="shared" si="74"/>
        <v>-2137.0737331185774</v>
      </c>
      <c r="AE163" s="171">
        <f t="shared" si="75"/>
        <v>-431.8459779218756</v>
      </c>
      <c r="AF163" s="186">
        <f t="shared" si="76"/>
        <v>-15406.638238644389</v>
      </c>
      <c r="AG163" s="15"/>
    </row>
    <row r="164" spans="1:33" x14ac:dyDescent="0.25">
      <c r="A164" s="7">
        <f t="shared" si="54"/>
        <v>158</v>
      </c>
      <c r="B164" s="40">
        <v>45147</v>
      </c>
      <c r="C164" s="138">
        <v>17.0533</v>
      </c>
      <c r="D164" s="143">
        <v>68.260000000000005</v>
      </c>
      <c r="E164" s="144">
        <v>160.41999999999999</v>
      </c>
      <c r="F164" s="144">
        <v>94.85</v>
      </c>
      <c r="G164" s="144">
        <v>178.19</v>
      </c>
      <c r="H164" s="144">
        <v>305.20999999999998</v>
      </c>
      <c r="I164" s="144">
        <v>428.9</v>
      </c>
      <c r="J164" s="145">
        <v>425.54</v>
      </c>
      <c r="K164" s="152">
        <f t="shared" si="55"/>
        <v>7.0817350250811373E-3</v>
      </c>
      <c r="L164" s="153">
        <f t="shared" si="56"/>
        <v>-7.3634057298436195E-3</v>
      </c>
      <c r="M164" s="153">
        <f t="shared" si="57"/>
        <v>3.5029591306221519E-3</v>
      </c>
      <c r="N164" s="153">
        <f t="shared" si="58"/>
        <v>-1.2088450804479178E-2</v>
      </c>
      <c r="O164" s="153">
        <f t="shared" si="59"/>
        <v>-2.6852572360032245E-2</v>
      </c>
      <c r="P164" s="153">
        <f t="shared" si="60"/>
        <v>-2.4541050158853217E-2</v>
      </c>
      <c r="Q164" s="154">
        <f t="shared" si="61"/>
        <v>-5.0254604843698925E-2</v>
      </c>
      <c r="R164" s="161">
        <f t="shared" si="62"/>
        <v>67.474476246680439</v>
      </c>
      <c r="S164" s="162">
        <f t="shared" si="63"/>
        <v>196.15491739372561</v>
      </c>
      <c r="T164" s="162">
        <f t="shared" si="64"/>
        <v>1187.0251557960762</v>
      </c>
      <c r="U164" s="162">
        <f t="shared" si="65"/>
        <v>2828.9846286163443</v>
      </c>
      <c r="V164" s="162">
        <f t="shared" si="66"/>
        <v>7940.9304796736569</v>
      </c>
      <c r="W164" s="162">
        <f t="shared" si="67"/>
        <v>9888.5748232630467</v>
      </c>
      <c r="X164" s="163">
        <f t="shared" si="68"/>
        <v>14162.610455661224</v>
      </c>
      <c r="Y164" s="170">
        <f t="shared" si="69"/>
        <v>-1186.190616701097</v>
      </c>
      <c r="Z164" s="14">
        <f t="shared" si="70"/>
        <v>2910.1652125488044</v>
      </c>
      <c r="AA164" s="14">
        <f t="shared" si="71"/>
        <v>-207.17928980380975</v>
      </c>
      <c r="AB164" s="14">
        <f t="shared" si="72"/>
        <v>1384.6600553462304</v>
      </c>
      <c r="AC164" s="14">
        <f t="shared" si="73"/>
        <v>10955.915016317158</v>
      </c>
      <c r="AD164" s="14">
        <f t="shared" si="74"/>
        <v>7463.4410021085569</v>
      </c>
      <c r="AE164" s="171">
        <f t="shared" si="75"/>
        <v>37469.852216938758</v>
      </c>
      <c r="AF164" s="186">
        <f t="shared" si="76"/>
        <v>58790.663596754603</v>
      </c>
      <c r="AG164" s="15"/>
    </row>
    <row r="165" spans="1:33" x14ac:dyDescent="0.25">
      <c r="A165" s="7">
        <f t="shared" si="54"/>
        <v>159</v>
      </c>
      <c r="B165" s="40">
        <v>45146</v>
      </c>
      <c r="C165" s="138">
        <v>17.107399999999998</v>
      </c>
      <c r="D165" s="143">
        <v>67.78</v>
      </c>
      <c r="E165" s="144">
        <v>161.61000000000001</v>
      </c>
      <c r="F165" s="144">
        <v>94.22</v>
      </c>
      <c r="G165" s="144">
        <v>179.8</v>
      </c>
      <c r="H165" s="144">
        <v>312.64</v>
      </c>
      <c r="I165" s="144">
        <v>438.3</v>
      </c>
      <c r="J165" s="145">
        <v>446.64</v>
      </c>
      <c r="K165" s="152">
        <f t="shared" si="55"/>
        <v>-8.3394294074614628E-3</v>
      </c>
      <c r="L165" s="153">
        <f t="shared" si="56"/>
        <v>-1.7568389057750711E-2</v>
      </c>
      <c r="M165" s="153">
        <f t="shared" si="57"/>
        <v>-2.0661456357422447E-2</v>
      </c>
      <c r="N165" s="153">
        <f t="shared" si="58"/>
        <v>8.9920569906838388E-3</v>
      </c>
      <c r="O165" s="153">
        <f t="shared" si="59"/>
        <v>-8.7675542293800257E-3</v>
      </c>
      <c r="P165" s="153">
        <f t="shared" si="60"/>
        <v>-1.9408035471200069E-3</v>
      </c>
      <c r="Q165" s="154">
        <f t="shared" si="61"/>
        <v>-1.2979493769392669E-2</v>
      </c>
      <c r="R165" s="161">
        <f t="shared" si="62"/>
        <v>66.441258229700082</v>
      </c>
      <c r="S165" s="162">
        <f t="shared" si="63"/>
        <v>194.1383106382979</v>
      </c>
      <c r="T165" s="162">
        <f t="shared" si="64"/>
        <v>1158.4415140654457</v>
      </c>
      <c r="U165" s="162">
        <f t="shared" si="65"/>
        <v>2889.3507945595466</v>
      </c>
      <c r="V165" s="162">
        <f t="shared" si="66"/>
        <v>8088.5051098069634</v>
      </c>
      <c r="W165" s="162">
        <f t="shared" si="67"/>
        <v>10117.681573148027</v>
      </c>
      <c r="X165" s="163">
        <f t="shared" si="68"/>
        <v>14718.457191564614</v>
      </c>
      <c r="Y165" s="170">
        <f t="shared" si="69"/>
        <v>1396.8544257497938</v>
      </c>
      <c r="Z165" s="14">
        <f t="shared" si="70"/>
        <v>6943.3787234042375</v>
      </c>
      <c r="AA165" s="14">
        <f t="shared" si="71"/>
        <v>1222.0027967277133</v>
      </c>
      <c r="AB165" s="14">
        <f t="shared" si="72"/>
        <v>-1029.9865823818618</v>
      </c>
      <c r="AC165" s="14">
        <f t="shared" si="73"/>
        <v>3577.1835096518316</v>
      </c>
      <c r="AD165" s="14">
        <f t="shared" si="74"/>
        <v>590.23850555913668</v>
      </c>
      <c r="AE165" s="171">
        <f t="shared" si="75"/>
        <v>9677.5154217692943</v>
      </c>
      <c r="AF165" s="186">
        <f t="shared" si="76"/>
        <v>22377.186800480144</v>
      </c>
      <c r="AG165" s="15"/>
    </row>
    <row r="166" spans="1:33" x14ac:dyDescent="0.25">
      <c r="A166" s="7">
        <f t="shared" si="54"/>
        <v>160</v>
      </c>
      <c r="B166" s="40">
        <v>45145</v>
      </c>
      <c r="C166" s="138">
        <v>17.045000000000002</v>
      </c>
      <c r="D166" s="143">
        <v>68.349999999999994</v>
      </c>
      <c r="E166" s="144">
        <v>164.5</v>
      </c>
      <c r="F166" s="144">
        <v>96.56</v>
      </c>
      <c r="G166" s="144">
        <v>178.85</v>
      </c>
      <c r="H166" s="144">
        <v>316.56</v>
      </c>
      <c r="I166" s="144">
        <v>440.76</v>
      </c>
      <c r="J166" s="145">
        <v>454.17</v>
      </c>
      <c r="K166" s="152">
        <f t="shared" si="55"/>
        <v>-9.7073312083454377E-3</v>
      </c>
      <c r="L166" s="153">
        <f t="shared" si="56"/>
        <v>2.1675672318489658E-2</v>
      </c>
      <c r="M166" s="153">
        <f t="shared" si="57"/>
        <v>-3.8594227637005485E-3</v>
      </c>
      <c r="N166" s="153">
        <f t="shared" si="58"/>
        <v>-1.7599509452365769E-2</v>
      </c>
      <c r="O166" s="153">
        <f t="shared" si="59"/>
        <v>1.8403781803549846E-2</v>
      </c>
      <c r="P166" s="153">
        <f t="shared" si="60"/>
        <v>2.0864001247090203E-2</v>
      </c>
      <c r="Q166" s="154">
        <f t="shared" si="61"/>
        <v>1.6137386198348702E-2</v>
      </c>
      <c r="R166" s="161">
        <f t="shared" si="62"/>
        <v>66.349608809040859</v>
      </c>
      <c r="S166" s="162">
        <f t="shared" si="63"/>
        <v>201.89332960685675</v>
      </c>
      <c r="T166" s="162">
        <f t="shared" si="64"/>
        <v>1178.3163299419803</v>
      </c>
      <c r="U166" s="162">
        <f t="shared" si="65"/>
        <v>2813.2031548447599</v>
      </c>
      <c r="V166" s="162">
        <f t="shared" si="66"/>
        <v>8310.2245372534435</v>
      </c>
      <c r="W166" s="162">
        <f t="shared" si="67"/>
        <v>10348.862002190355</v>
      </c>
      <c r="X166" s="163">
        <f t="shared" si="68"/>
        <v>15152.648324020172</v>
      </c>
      <c r="Y166" s="170">
        <f t="shared" si="69"/>
        <v>1625.9779773978521</v>
      </c>
      <c r="Z166" s="14">
        <f t="shared" si="70"/>
        <v>-8566.6592137134794</v>
      </c>
      <c r="AA166" s="14">
        <f t="shared" si="71"/>
        <v>228.26200290098768</v>
      </c>
      <c r="AB166" s="14">
        <f t="shared" si="72"/>
        <v>2015.9190062096059</v>
      </c>
      <c r="AC166" s="14">
        <f t="shared" si="73"/>
        <v>-7508.7878626721704</v>
      </c>
      <c r="AD166" s="14">
        <f t="shared" si="74"/>
        <v>-6345.1743657106999</v>
      </c>
      <c r="AE166" s="171">
        <f t="shared" si="75"/>
        <v>-12032.041201008633</v>
      </c>
      <c r="AF166" s="186">
        <f t="shared" si="76"/>
        <v>-30582.503656596538</v>
      </c>
      <c r="AG166" s="15"/>
    </row>
    <row r="167" spans="1:33" x14ac:dyDescent="0.25">
      <c r="A167" s="7">
        <f t="shared" si="54"/>
        <v>161</v>
      </c>
      <c r="B167" s="40">
        <v>45142</v>
      </c>
      <c r="C167" s="138">
        <v>17.050999999999998</v>
      </c>
      <c r="D167" s="143">
        <v>69.02</v>
      </c>
      <c r="E167" s="144">
        <v>161.01</v>
      </c>
      <c r="F167" s="144">
        <v>96.9</v>
      </c>
      <c r="G167" s="144">
        <v>181.99</v>
      </c>
      <c r="H167" s="144">
        <v>310.73</v>
      </c>
      <c r="I167" s="144">
        <v>431.6</v>
      </c>
      <c r="J167" s="145">
        <v>446.8</v>
      </c>
      <c r="K167" s="152">
        <f t="shared" si="55"/>
        <v>2.267002518891692E-2</v>
      </c>
      <c r="L167" s="153">
        <f t="shared" si="56"/>
        <v>2.960736667092978E-2</v>
      </c>
      <c r="M167" s="153">
        <f t="shared" si="57"/>
        <v>-2.2560890125934763E-2</v>
      </c>
      <c r="N167" s="153">
        <f t="shared" si="58"/>
        <v>-6.296775966065693E-2</v>
      </c>
      <c r="O167" s="153">
        <f t="shared" si="59"/>
        <v>-2.3432994002236196E-2</v>
      </c>
      <c r="P167" s="153">
        <f t="shared" si="60"/>
        <v>-1.433141540430205E-2</v>
      </c>
      <c r="Q167" s="154">
        <f t="shared" si="61"/>
        <v>-1.2053252605747522E-2</v>
      </c>
      <c r="R167" s="161">
        <f t="shared" si="62"/>
        <v>68.51889168765743</v>
      </c>
      <c r="S167" s="162">
        <f t="shared" si="63"/>
        <v>203.46071172784244</v>
      </c>
      <c r="T167" s="162">
        <f t="shared" si="64"/>
        <v>1156.1947088672368</v>
      </c>
      <c r="U167" s="162">
        <f t="shared" si="65"/>
        <v>2683.2865822821745</v>
      </c>
      <c r="V167" s="162">
        <f t="shared" si="66"/>
        <v>7968.834405880305</v>
      </c>
      <c r="W167" s="162">
        <f t="shared" si="67"/>
        <v>9992.0735273397368</v>
      </c>
      <c r="X167" s="163">
        <f t="shared" si="68"/>
        <v>14732.269306743698</v>
      </c>
      <c r="Y167" s="170">
        <f t="shared" si="69"/>
        <v>-3797.229219143574</v>
      </c>
      <c r="Z167" s="14">
        <f t="shared" si="70"/>
        <v>-11701.423455684846</v>
      </c>
      <c r="AA167" s="14">
        <f t="shared" si="71"/>
        <v>1334.3430566381585</v>
      </c>
      <c r="AB167" s="14">
        <f t="shared" si="72"/>
        <v>7212.5819087130185</v>
      </c>
      <c r="AC167" s="14">
        <f t="shared" si="73"/>
        <v>9560.7187059847547</v>
      </c>
      <c r="AD167" s="14">
        <f t="shared" si="74"/>
        <v>4358.4798798078555</v>
      </c>
      <c r="AE167" s="171">
        <f t="shared" si="75"/>
        <v>8986.9096628151055</v>
      </c>
      <c r="AF167" s="186">
        <f t="shared" si="76"/>
        <v>15954.380539130472</v>
      </c>
      <c r="AG167" s="15"/>
    </row>
    <row r="168" spans="1:33" x14ac:dyDescent="0.25">
      <c r="A168" s="7">
        <f t="shared" si="54"/>
        <v>162</v>
      </c>
      <c r="B168" s="40">
        <v>45141</v>
      </c>
      <c r="C168" s="138">
        <v>17.323</v>
      </c>
      <c r="D168" s="143">
        <v>67.489999999999995</v>
      </c>
      <c r="E168" s="144">
        <v>156.38</v>
      </c>
      <c r="F168" s="144">
        <v>97.58</v>
      </c>
      <c r="G168" s="144">
        <v>191.17</v>
      </c>
      <c r="H168" s="144">
        <v>313.19</v>
      </c>
      <c r="I168" s="144">
        <v>431</v>
      </c>
      <c r="J168" s="145">
        <v>445.15</v>
      </c>
      <c r="K168" s="152">
        <f t="shared" si="55"/>
        <v>-2.7661720213225771E-2</v>
      </c>
      <c r="L168" s="153">
        <f t="shared" si="56"/>
        <v>1.1251939989653348E-2</v>
      </c>
      <c r="M168" s="153">
        <f t="shared" si="57"/>
        <v>4.5411270954382355E-2</v>
      </c>
      <c r="N168" s="153">
        <f t="shared" si="58"/>
        <v>1.1063461842640399E-2</v>
      </c>
      <c r="O168" s="153">
        <f t="shared" si="59"/>
        <v>1.4891339203409348E-2</v>
      </c>
      <c r="P168" s="153">
        <f t="shared" si="60"/>
        <v>2.1602094572095387E-2</v>
      </c>
      <c r="Q168" s="154">
        <f t="shared" si="61"/>
        <v>2.4180550471103235E-2</v>
      </c>
      <c r="R168" s="161">
        <f t="shared" si="62"/>
        <v>65.146664745713878</v>
      </c>
      <c r="S168" s="162">
        <f t="shared" si="63"/>
        <v>199.8334958613554</v>
      </c>
      <c r="T168" s="162">
        <f t="shared" si="64"/>
        <v>1236.5977254822153</v>
      </c>
      <c r="U168" s="162">
        <f t="shared" si="65"/>
        <v>2895.2824718342968</v>
      </c>
      <c r="V168" s="162">
        <f t="shared" si="66"/>
        <v>8281.5628342993459</v>
      </c>
      <c r="W168" s="162">
        <f t="shared" si="67"/>
        <v>10356.344317127396</v>
      </c>
      <c r="X168" s="163">
        <f t="shared" si="68"/>
        <v>15272.58804997922</v>
      </c>
      <c r="Y168" s="170">
        <f t="shared" si="69"/>
        <v>4633.3381357153057</v>
      </c>
      <c r="Z168" s="14">
        <f t="shared" si="70"/>
        <v>-4446.9917227107771</v>
      </c>
      <c r="AA168" s="14">
        <f t="shared" si="71"/>
        <v>-2685.807774110765</v>
      </c>
      <c r="AB168" s="14">
        <f t="shared" si="72"/>
        <v>-1267.2536733718698</v>
      </c>
      <c r="AC168" s="14">
        <f t="shared" si="73"/>
        <v>-6075.7027149672922</v>
      </c>
      <c r="AD168" s="14">
        <f t="shared" si="74"/>
        <v>-6569.6438138219128</v>
      </c>
      <c r="AE168" s="171">
        <f t="shared" si="75"/>
        <v>-18029.027498961023</v>
      </c>
      <c r="AF168" s="186">
        <f t="shared" si="76"/>
        <v>-34441.089062228333</v>
      </c>
      <c r="AG168" s="15"/>
    </row>
    <row r="169" spans="1:33" x14ac:dyDescent="0.25">
      <c r="A169" s="7">
        <f t="shared" si="54"/>
        <v>163</v>
      </c>
      <c r="B169" s="40">
        <v>45140</v>
      </c>
      <c r="C169" s="138">
        <v>17.007999999999999</v>
      </c>
      <c r="D169" s="143">
        <v>69.41</v>
      </c>
      <c r="E169" s="144">
        <v>154.63999999999999</v>
      </c>
      <c r="F169" s="144">
        <v>95.07</v>
      </c>
      <c r="G169" s="144">
        <v>192.58</v>
      </c>
      <c r="H169" s="144">
        <v>314.31</v>
      </c>
      <c r="I169" s="144">
        <v>429.7</v>
      </c>
      <c r="J169" s="145">
        <v>442.69</v>
      </c>
      <c r="K169" s="152">
        <f t="shared" si="55"/>
        <v>-1.7273113407900276E-2</v>
      </c>
      <c r="L169" s="153">
        <f t="shared" si="56"/>
        <v>-8.9720584465522446E-3</v>
      </c>
      <c r="M169" s="153">
        <f t="shared" si="57"/>
        <v>-4.2764311244311348E-2</v>
      </c>
      <c r="N169" s="153">
        <f t="shared" si="58"/>
        <v>-7.6798788154207598E-3</v>
      </c>
      <c r="O169" s="153">
        <f t="shared" si="59"/>
        <v>-1.8353232176119727E-2</v>
      </c>
      <c r="P169" s="153">
        <f t="shared" si="60"/>
        <v>-1.2615310308256356E-2</v>
      </c>
      <c r="Q169" s="154">
        <f t="shared" si="61"/>
        <v>-4.061957761834345E-2</v>
      </c>
      <c r="R169" s="161">
        <f t="shared" si="62"/>
        <v>65.842701401670681</v>
      </c>
      <c r="S169" s="162">
        <f t="shared" si="63"/>
        <v>195.83703153037683</v>
      </c>
      <c r="T169" s="162">
        <f t="shared" si="64"/>
        <v>1132.2964543753603</v>
      </c>
      <c r="U169" s="162">
        <f t="shared" si="65"/>
        <v>2841.609020345898</v>
      </c>
      <c r="V169" s="162">
        <f t="shared" si="66"/>
        <v>8010.285510172198</v>
      </c>
      <c r="W169" s="162">
        <f t="shared" si="67"/>
        <v>10009.470295957824</v>
      </c>
      <c r="X169" s="163">
        <f t="shared" si="68"/>
        <v>14306.288053908431</v>
      </c>
      <c r="Y169" s="170">
        <f t="shared" si="69"/>
        <v>2893.2464958232986</v>
      </c>
      <c r="Z169" s="14">
        <f t="shared" si="70"/>
        <v>3545.93693924636</v>
      </c>
      <c r="AA169" s="14">
        <f t="shared" si="71"/>
        <v>2529.2557812319842</v>
      </c>
      <c r="AB169" s="14">
        <f t="shared" si="72"/>
        <v>879.68438616408093</v>
      </c>
      <c r="AC169" s="14">
        <f t="shared" si="73"/>
        <v>7488.1634913901053</v>
      </c>
      <c r="AD169" s="14">
        <f t="shared" si="74"/>
        <v>3836.5768212652256</v>
      </c>
      <c r="AE169" s="171">
        <f t="shared" si="75"/>
        <v>30285.972304578445</v>
      </c>
      <c r="AF169" s="186">
        <f t="shared" si="76"/>
        <v>51458.8362196995</v>
      </c>
      <c r="AG169" s="15"/>
    </row>
    <row r="170" spans="1:33" x14ac:dyDescent="0.25">
      <c r="A170" s="7">
        <f t="shared" si="54"/>
        <v>164</v>
      </c>
      <c r="B170" s="40">
        <v>45139</v>
      </c>
      <c r="C170" s="138">
        <v>16.875</v>
      </c>
      <c r="D170" s="143">
        <v>70.63</v>
      </c>
      <c r="E170" s="144">
        <v>156.04</v>
      </c>
      <c r="F170" s="144">
        <v>100.1</v>
      </c>
      <c r="G170" s="144">
        <v>195.6</v>
      </c>
      <c r="H170" s="144">
        <v>322.70999999999998</v>
      </c>
      <c r="I170" s="144">
        <v>438.62</v>
      </c>
      <c r="J170" s="145">
        <v>465.07</v>
      </c>
      <c r="K170" s="152">
        <f t="shared" si="55"/>
        <v>1.3197532635202958E-2</v>
      </c>
      <c r="L170" s="153">
        <f t="shared" si="56"/>
        <v>-4.081632653061229E-2</v>
      </c>
      <c r="M170" s="153">
        <f t="shared" si="57"/>
        <v>-1.1553984859600908E-2</v>
      </c>
      <c r="N170" s="153">
        <f t="shared" si="58"/>
        <v>4.4228382337421213E-3</v>
      </c>
      <c r="O170" s="153">
        <f t="shared" si="59"/>
        <v>2.180121221700726E-2</v>
      </c>
      <c r="P170" s="153">
        <f t="shared" si="60"/>
        <v>7.9833338175978596E-3</v>
      </c>
      <c r="Q170" s="154">
        <f t="shared" si="61"/>
        <v>3.995115859745324E-3</v>
      </c>
      <c r="R170" s="161">
        <f t="shared" si="62"/>
        <v>67.884234686558599</v>
      </c>
      <c r="S170" s="162">
        <f t="shared" si="63"/>
        <v>189.54428571428571</v>
      </c>
      <c r="T170" s="162">
        <f t="shared" si="64"/>
        <v>1169.214574249519</v>
      </c>
      <c r="U170" s="162">
        <f t="shared" si="65"/>
        <v>2876.2663745639511</v>
      </c>
      <c r="V170" s="162">
        <f t="shared" si="66"/>
        <v>8337.9477351539117</v>
      </c>
      <c r="W170" s="162">
        <f t="shared" si="67"/>
        <v>10218.286088492661</v>
      </c>
      <c r="X170" s="163">
        <f t="shared" si="68"/>
        <v>14971.582697663891</v>
      </c>
      <c r="Y170" s="170">
        <f t="shared" si="69"/>
        <v>-2210.5867163964986</v>
      </c>
      <c r="Z170" s="14">
        <f t="shared" si="70"/>
        <v>16131.428571428614</v>
      </c>
      <c r="AA170" s="14">
        <f t="shared" si="71"/>
        <v>683.34978752404822</v>
      </c>
      <c r="AB170" s="14">
        <f t="shared" si="72"/>
        <v>-506.60978255804366</v>
      </c>
      <c r="AC170" s="14">
        <f t="shared" si="73"/>
        <v>-8894.9477576955815</v>
      </c>
      <c r="AD170" s="14">
        <f t="shared" si="74"/>
        <v>-2427.8969547798806</v>
      </c>
      <c r="AE170" s="171">
        <f t="shared" si="75"/>
        <v>-2978.7598831945616</v>
      </c>
      <c r="AF170" s="186">
        <f t="shared" si="76"/>
        <v>-204.02273567190423</v>
      </c>
      <c r="AG170" s="15"/>
    </row>
    <row r="171" spans="1:33" x14ac:dyDescent="0.25">
      <c r="A171" s="7">
        <f t="shared" si="54"/>
        <v>165</v>
      </c>
      <c r="B171" s="40">
        <v>45138</v>
      </c>
      <c r="C171" s="138">
        <v>16.728000000000002</v>
      </c>
      <c r="D171" s="143">
        <v>69.709999999999994</v>
      </c>
      <c r="E171" s="144">
        <v>162.68</v>
      </c>
      <c r="F171" s="144">
        <v>102.16</v>
      </c>
      <c r="G171" s="144">
        <v>196.45</v>
      </c>
      <c r="H171" s="144">
        <v>318.60000000000002</v>
      </c>
      <c r="I171" s="144">
        <v>438.97</v>
      </c>
      <c r="J171" s="145">
        <v>467.29</v>
      </c>
      <c r="K171" s="152">
        <f t="shared" si="55"/>
        <v>-6.1305959509553309E-3</v>
      </c>
      <c r="L171" s="153">
        <f t="shared" si="56"/>
        <v>1.4720558882235668E-2</v>
      </c>
      <c r="M171" s="153">
        <f t="shared" si="57"/>
        <v>1.9363500149406354E-2</v>
      </c>
      <c r="N171" s="153">
        <f t="shared" si="58"/>
        <v>6.4752016814419999E-3</v>
      </c>
      <c r="O171" s="153">
        <f t="shared" si="59"/>
        <v>-1.790899401695456E-2</v>
      </c>
      <c r="P171" s="153">
        <f t="shared" si="60"/>
        <v>3.4379376064443301E-2</v>
      </c>
      <c r="Q171" s="154">
        <f t="shared" si="61"/>
        <v>2.8480668255155273E-3</v>
      </c>
      <c r="R171" s="161">
        <f t="shared" si="62"/>
        <v>66.589250071285988</v>
      </c>
      <c r="S171" s="162">
        <f t="shared" si="63"/>
        <v>200.5189296407186</v>
      </c>
      <c r="T171" s="162">
        <f t="shared" si="64"/>
        <v>1205.786297457425</v>
      </c>
      <c r="U171" s="162">
        <f t="shared" si="65"/>
        <v>2882.1435248519551</v>
      </c>
      <c r="V171" s="162">
        <f t="shared" si="66"/>
        <v>8013.9105152209231</v>
      </c>
      <c r="W171" s="162">
        <f t="shared" si="67"/>
        <v>10485.872170755221</v>
      </c>
      <c r="X171" s="163">
        <f t="shared" si="68"/>
        <v>14954.477893862588</v>
      </c>
      <c r="Y171" s="170">
        <f t="shared" si="69"/>
        <v>1026.8748217850289</v>
      </c>
      <c r="Z171" s="14">
        <f t="shared" si="70"/>
        <v>-5817.8592814371659</v>
      </c>
      <c r="AA171" s="14">
        <f t="shared" si="71"/>
        <v>-1145.2363728712498</v>
      </c>
      <c r="AB171" s="14">
        <f t="shared" si="72"/>
        <v>-741.69579407820493</v>
      </c>
      <c r="AC171" s="14">
        <f t="shared" si="73"/>
        <v>7306.9132389538481</v>
      </c>
      <c r="AD171" s="14">
        <f t="shared" si="74"/>
        <v>-10455.479422656681</v>
      </c>
      <c r="AE171" s="171">
        <f t="shared" si="75"/>
        <v>-2123.5196931294013</v>
      </c>
      <c r="AF171" s="186">
        <f t="shared" si="76"/>
        <v>-11950.002503433825</v>
      </c>
      <c r="AG171" s="15"/>
    </row>
    <row r="172" spans="1:33" x14ac:dyDescent="0.25">
      <c r="A172" s="7">
        <f t="shared" si="54"/>
        <v>166</v>
      </c>
      <c r="B172" s="40">
        <v>45135</v>
      </c>
      <c r="C172" s="138">
        <v>16.672999999999998</v>
      </c>
      <c r="D172" s="143">
        <v>70.14</v>
      </c>
      <c r="E172" s="144">
        <v>160.32</v>
      </c>
      <c r="F172" s="144">
        <v>100.55</v>
      </c>
      <c r="G172" s="144">
        <v>195.83</v>
      </c>
      <c r="H172" s="144">
        <v>325.48</v>
      </c>
      <c r="I172" s="144">
        <v>425.78</v>
      </c>
      <c r="J172" s="145">
        <v>467.5</v>
      </c>
      <c r="K172" s="152">
        <f t="shared" si="55"/>
        <v>3.7206639954208143E-3</v>
      </c>
      <c r="L172" s="153">
        <f t="shared" si="56"/>
        <v>1.8939875429007103E-2</v>
      </c>
      <c r="M172" s="153">
        <f t="shared" si="57"/>
        <v>4.1856304669687372E-2</v>
      </c>
      <c r="N172" s="153">
        <f t="shared" si="58"/>
        <v>2.2667570620305E-3</v>
      </c>
      <c r="O172" s="153">
        <f t="shared" si="59"/>
        <v>3.2594368195062895E-2</v>
      </c>
      <c r="P172" s="153">
        <f t="shared" si="60"/>
        <v>1.9090275341555829E-2</v>
      </c>
      <c r="Q172" s="154">
        <f t="shared" si="61"/>
        <v>7.2217828742147105E-3</v>
      </c>
      <c r="R172" s="161">
        <f t="shared" si="62"/>
        <v>67.249284487693188</v>
      </c>
      <c r="S172" s="162">
        <f t="shared" si="63"/>
        <v>201.35270878352611</v>
      </c>
      <c r="T172" s="162">
        <f t="shared" si="64"/>
        <v>1232.3926213820782</v>
      </c>
      <c r="U172" s="162">
        <f t="shared" si="65"/>
        <v>2870.0922180842658</v>
      </c>
      <c r="V172" s="162">
        <f t="shared" si="66"/>
        <v>8426.0204144249947</v>
      </c>
      <c r="W172" s="162">
        <f t="shared" si="67"/>
        <v>10330.881110902525</v>
      </c>
      <c r="X172" s="163">
        <f t="shared" si="68"/>
        <v>15019.698780383662</v>
      </c>
      <c r="Y172" s="170">
        <f t="shared" si="69"/>
        <v>-623.21121923297085</v>
      </c>
      <c r="Z172" s="14">
        <f t="shared" si="70"/>
        <v>-7485.4175670521954</v>
      </c>
      <c r="AA172" s="14">
        <f t="shared" si="71"/>
        <v>-2475.5525691039111</v>
      </c>
      <c r="AB172" s="14">
        <f t="shared" si="72"/>
        <v>-259.64352337063247</v>
      </c>
      <c r="AC172" s="14">
        <f t="shared" si="73"/>
        <v>-13298.58172124973</v>
      </c>
      <c r="AD172" s="14">
        <f t="shared" si="74"/>
        <v>-5805.7476270757797</v>
      </c>
      <c r="AE172" s="171">
        <f t="shared" si="75"/>
        <v>-5384.564019183108</v>
      </c>
      <c r="AF172" s="186">
        <f t="shared" si="76"/>
        <v>-35332.718246268327</v>
      </c>
      <c r="AG172" s="15"/>
    </row>
    <row r="173" spans="1:33" x14ac:dyDescent="0.25">
      <c r="A173" s="7">
        <f t="shared" si="54"/>
        <v>167</v>
      </c>
      <c r="B173" s="40">
        <v>45134</v>
      </c>
      <c r="C173" s="138">
        <v>16.86</v>
      </c>
      <c r="D173" s="143">
        <v>69.88</v>
      </c>
      <c r="E173" s="144">
        <v>157.34</v>
      </c>
      <c r="F173" s="144">
        <v>95.44</v>
      </c>
      <c r="G173" s="144">
        <v>193.22</v>
      </c>
      <c r="H173" s="144">
        <v>311.70999999999998</v>
      </c>
      <c r="I173" s="144">
        <v>413.17</v>
      </c>
      <c r="J173" s="145">
        <v>459</v>
      </c>
      <c r="K173" s="152">
        <f t="shared" si="55"/>
        <v>3.7345590347599433E-3</v>
      </c>
      <c r="L173" s="153">
        <f t="shared" si="56"/>
        <v>-9.6305155158306066E-3</v>
      </c>
      <c r="M173" s="153">
        <f t="shared" si="57"/>
        <v>-1.5983050861139381E-2</v>
      </c>
      <c r="N173" s="153">
        <f t="shared" si="58"/>
        <v>-5.0466478509492152E-3</v>
      </c>
      <c r="O173" s="153">
        <f t="shared" si="59"/>
        <v>4.562224604820897E-2</v>
      </c>
      <c r="P173" s="153">
        <f t="shared" si="60"/>
        <v>-2.0966384433357521E-2</v>
      </c>
      <c r="Q173" s="154">
        <f t="shared" si="61"/>
        <v>1.1416268632654436E-2</v>
      </c>
      <c r="R173" s="161">
        <f t="shared" si="62"/>
        <v>67.250215455328913</v>
      </c>
      <c r="S173" s="162">
        <f t="shared" si="63"/>
        <v>195.70691382891673</v>
      </c>
      <c r="T173" s="162">
        <f t="shared" si="64"/>
        <v>1163.9755137039856</v>
      </c>
      <c r="U173" s="162">
        <f t="shared" si="65"/>
        <v>2849.1495435113097</v>
      </c>
      <c r="V173" s="162">
        <f t="shared" si="66"/>
        <v>8532.3285332065479</v>
      </c>
      <c r="W173" s="162">
        <f t="shared" si="67"/>
        <v>9924.8124829825829</v>
      </c>
      <c r="X173" s="163">
        <f t="shared" si="68"/>
        <v>15082.246983472158</v>
      </c>
      <c r="Y173" s="170">
        <f t="shared" si="69"/>
        <v>-625.53863832228274</v>
      </c>
      <c r="Z173" s="14">
        <f t="shared" si="70"/>
        <v>3806.1723421665761</v>
      </c>
      <c r="AA173" s="14">
        <f t="shared" si="71"/>
        <v>945.30281480072063</v>
      </c>
      <c r="AB173" s="14">
        <f t="shared" si="72"/>
        <v>578.06345954761127</v>
      </c>
      <c r="AC173" s="14">
        <f t="shared" si="73"/>
        <v>-18613.987660327395</v>
      </c>
      <c r="AD173" s="14">
        <f t="shared" si="74"/>
        <v>6376.3112105224718</v>
      </c>
      <c r="AE173" s="171">
        <f t="shared" si="75"/>
        <v>-8511.974173607905</v>
      </c>
      <c r="AF173" s="186">
        <f t="shared" si="76"/>
        <v>-16045.650645220203</v>
      </c>
      <c r="AG173" s="15"/>
    </row>
    <row r="174" spans="1:33" x14ac:dyDescent="0.25">
      <c r="A174" s="7">
        <f t="shared" si="54"/>
        <v>168</v>
      </c>
      <c r="B174" s="40">
        <v>45133</v>
      </c>
      <c r="C174" s="138">
        <v>16.834</v>
      </c>
      <c r="D174" s="143">
        <v>69.62</v>
      </c>
      <c r="E174" s="144">
        <v>158.87</v>
      </c>
      <c r="F174" s="144">
        <v>97.14</v>
      </c>
      <c r="G174" s="144">
        <v>194.5</v>
      </c>
      <c r="H174" s="144">
        <v>298.57</v>
      </c>
      <c r="I174" s="144">
        <v>422.67</v>
      </c>
      <c r="J174" s="145">
        <v>454.52</v>
      </c>
      <c r="K174" s="152">
        <f t="shared" si="55"/>
        <v>1.3981939994174297E-2</v>
      </c>
      <c r="L174" s="153">
        <f t="shared" si="56"/>
        <v>3.6333985649054101E-2</v>
      </c>
      <c r="M174" s="153">
        <f t="shared" si="57"/>
        <v>1.7543297655796097E-2</v>
      </c>
      <c r="N174" s="153">
        <f t="shared" si="58"/>
        <v>-5.6085828227814272E-4</v>
      </c>
      <c r="O174" s="153">
        <f t="shared" si="59"/>
        <v>8.7698088989625056E-3</v>
      </c>
      <c r="P174" s="153">
        <f t="shared" si="60"/>
        <v>-1.6783546165619501E-2</v>
      </c>
      <c r="Q174" s="154">
        <f t="shared" si="61"/>
        <v>-1.0026944630629364E-2</v>
      </c>
      <c r="R174" s="161">
        <f t="shared" si="62"/>
        <v>67.936789979609671</v>
      </c>
      <c r="S174" s="162">
        <f t="shared" si="63"/>
        <v>204.7899589041096</v>
      </c>
      <c r="T174" s="162">
        <f t="shared" si="64"/>
        <v>1203.6332134740653</v>
      </c>
      <c r="U174" s="162">
        <f t="shared" si="65"/>
        <v>2861.9950555890987</v>
      </c>
      <c r="V174" s="162">
        <f t="shared" si="66"/>
        <v>8231.6108484068118</v>
      </c>
      <c r="W174" s="162">
        <f t="shared" si="67"/>
        <v>9967.2154043878054</v>
      </c>
      <c r="X174" s="163">
        <f t="shared" si="68"/>
        <v>14762.48562646597</v>
      </c>
      <c r="Y174" s="170">
        <f t="shared" si="69"/>
        <v>-2341.974949024177</v>
      </c>
      <c r="Z174" s="14">
        <f t="shared" si="70"/>
        <v>-14359.917808219165</v>
      </c>
      <c r="AA174" s="14">
        <f t="shared" si="71"/>
        <v>-1037.5821737032652</v>
      </c>
      <c r="AB174" s="14">
        <f t="shared" si="72"/>
        <v>64.242976436053141</v>
      </c>
      <c r="AC174" s="14">
        <f t="shared" si="73"/>
        <v>-3578.1034203405852</v>
      </c>
      <c r="AD174" s="14">
        <f t="shared" si="74"/>
        <v>5104.2235683657964</v>
      </c>
      <c r="AE174" s="171">
        <f t="shared" si="75"/>
        <v>7476.0936767014755</v>
      </c>
      <c r="AF174" s="186">
        <f t="shared" si="76"/>
        <v>-8673.0181297838644</v>
      </c>
      <c r="AG174" s="15"/>
    </row>
    <row r="175" spans="1:33" x14ac:dyDescent="0.25">
      <c r="A175" s="7">
        <f t="shared" si="54"/>
        <v>169</v>
      </c>
      <c r="B175" s="40">
        <v>45132</v>
      </c>
      <c r="C175" s="138">
        <v>16.920000000000002</v>
      </c>
      <c r="D175" s="143">
        <v>68.66</v>
      </c>
      <c r="E175" s="144">
        <v>153.30000000000001</v>
      </c>
      <c r="F175" s="144">
        <v>94.98</v>
      </c>
      <c r="G175" s="144">
        <v>193.62</v>
      </c>
      <c r="H175" s="144">
        <v>294.47000000000003</v>
      </c>
      <c r="I175" s="144">
        <v>427.7</v>
      </c>
      <c r="J175" s="145">
        <v>456.79</v>
      </c>
      <c r="K175" s="152">
        <f t="shared" si="55"/>
        <v>6.1547479484174161E-3</v>
      </c>
      <c r="L175" s="153">
        <f t="shared" si="56"/>
        <v>-1.2751159196290551E-2</v>
      </c>
      <c r="M175" s="153">
        <f t="shared" si="57"/>
        <v>-8.358226269539637E-3</v>
      </c>
      <c r="N175" s="153">
        <f t="shared" si="58"/>
        <v>1.0485756719118111E-2</v>
      </c>
      <c r="O175" s="153">
        <f t="shared" si="59"/>
        <v>1.5811232249872242E-2</v>
      </c>
      <c r="P175" s="153">
        <f t="shared" si="60"/>
        <v>4.3719359038105754E-3</v>
      </c>
      <c r="Q175" s="154">
        <f t="shared" si="61"/>
        <v>3.0004830658808768E-2</v>
      </c>
      <c r="R175" s="161">
        <f t="shared" si="62"/>
        <v>67.412368112543973</v>
      </c>
      <c r="S175" s="162">
        <f t="shared" si="63"/>
        <v>195.09024343122104</v>
      </c>
      <c r="T175" s="162">
        <f t="shared" si="64"/>
        <v>1172.9947781878718</v>
      </c>
      <c r="U175" s="162">
        <f t="shared" si="65"/>
        <v>2893.6281547897715</v>
      </c>
      <c r="V175" s="162">
        <f t="shared" si="66"/>
        <v>8289.069206430866</v>
      </c>
      <c r="W175" s="162">
        <f t="shared" si="67"/>
        <v>10181.676061496775</v>
      </c>
      <c r="X175" s="163">
        <f t="shared" si="68"/>
        <v>15359.439759820387</v>
      </c>
      <c r="Y175" s="170">
        <f t="shared" si="69"/>
        <v>-1030.9202813599327</v>
      </c>
      <c r="Z175" s="14">
        <f t="shared" si="70"/>
        <v>5039.5131375579467</v>
      </c>
      <c r="AA175" s="14">
        <f t="shared" si="71"/>
        <v>494.33959060640973</v>
      </c>
      <c r="AB175" s="14">
        <f t="shared" si="72"/>
        <v>-1201.0809915908612</v>
      </c>
      <c r="AC175" s="14">
        <f t="shared" si="73"/>
        <v>-6451.0213215432941</v>
      </c>
      <c r="AD175" s="14">
        <f t="shared" si="74"/>
        <v>-1329.5961449032984</v>
      </c>
      <c r="AE175" s="171">
        <f t="shared" si="75"/>
        <v>-22371.612991019356</v>
      </c>
      <c r="AF175" s="186">
        <f t="shared" si="76"/>
        <v>-26850.379002252386</v>
      </c>
      <c r="AG175" s="15"/>
    </row>
    <row r="176" spans="1:33" x14ac:dyDescent="0.25">
      <c r="A176" s="7">
        <f t="shared" si="54"/>
        <v>170</v>
      </c>
      <c r="B176" s="40">
        <v>45131</v>
      </c>
      <c r="C176" s="138">
        <v>16.82</v>
      </c>
      <c r="D176" s="143">
        <v>68.239999999999995</v>
      </c>
      <c r="E176" s="144">
        <v>155.28</v>
      </c>
      <c r="F176" s="144">
        <v>96.35</v>
      </c>
      <c r="G176" s="144">
        <v>192.75</v>
      </c>
      <c r="H176" s="144">
        <v>291.61</v>
      </c>
      <c r="I176" s="144">
        <v>428.37</v>
      </c>
      <c r="J176" s="145">
        <v>446.12</v>
      </c>
      <c r="K176" s="152">
        <f t="shared" si="55"/>
        <v>-5.2478134110787167E-3</v>
      </c>
      <c r="L176" s="153">
        <f t="shared" si="56"/>
        <v>1.8095987411486991E-2</v>
      </c>
      <c r="M176" s="153">
        <f t="shared" si="57"/>
        <v>3.5744787655724197E-2</v>
      </c>
      <c r="N176" s="153">
        <f t="shared" si="58"/>
        <v>-5.008155234656031E-3</v>
      </c>
      <c r="O176" s="153">
        <f t="shared" si="59"/>
        <v>-1.81123283550364E-2</v>
      </c>
      <c r="P176" s="153">
        <f t="shared" si="60"/>
        <v>-7.1730575260016138E-3</v>
      </c>
      <c r="Q176" s="154">
        <f t="shared" si="61"/>
        <v>-2.413944620642261E-3</v>
      </c>
      <c r="R176" s="161">
        <f t="shared" si="62"/>
        <v>66.648396501457725</v>
      </c>
      <c r="S176" s="162">
        <f t="shared" si="63"/>
        <v>201.18594807238395</v>
      </c>
      <c r="T176" s="162">
        <f t="shared" si="64"/>
        <v>1225.1634205415196</v>
      </c>
      <c r="U176" s="162">
        <f t="shared" si="65"/>
        <v>2849.2597710108234</v>
      </c>
      <c r="V176" s="162">
        <f t="shared" si="66"/>
        <v>8012.2512971035258</v>
      </c>
      <c r="W176" s="162">
        <f t="shared" si="67"/>
        <v>10064.640350887559</v>
      </c>
      <c r="X176" s="163">
        <f t="shared" si="68"/>
        <v>14876.010739712397</v>
      </c>
      <c r="Y176" s="170">
        <f t="shared" si="69"/>
        <v>879.00874635568721</v>
      </c>
      <c r="Z176" s="14">
        <f t="shared" si="70"/>
        <v>-7151.8961447678748</v>
      </c>
      <c r="AA176" s="14">
        <f t="shared" si="71"/>
        <v>-2114.0925270759794</v>
      </c>
      <c r="AB176" s="14">
        <f t="shared" si="72"/>
        <v>573.65435956706278</v>
      </c>
      <c r="AC176" s="14">
        <f t="shared" si="73"/>
        <v>7389.8741448237161</v>
      </c>
      <c r="AD176" s="14">
        <f t="shared" si="74"/>
        <v>2181.4751733731828</v>
      </c>
      <c r="AE176" s="171">
        <f t="shared" si="75"/>
        <v>1799.8380143801114</v>
      </c>
      <c r="AF176" s="186">
        <f t="shared" si="76"/>
        <v>3557.8617666559057</v>
      </c>
      <c r="AG176" s="15"/>
    </row>
    <row r="177" spans="1:33" x14ac:dyDescent="0.25">
      <c r="A177" s="7">
        <f t="shared" si="54"/>
        <v>171</v>
      </c>
      <c r="B177" s="40">
        <v>45128</v>
      </c>
      <c r="C177" s="138">
        <v>16.975999999999999</v>
      </c>
      <c r="D177" s="143">
        <v>68.599999999999994</v>
      </c>
      <c r="E177" s="144">
        <v>152.52000000000001</v>
      </c>
      <c r="F177" s="144">
        <v>92.17</v>
      </c>
      <c r="G177" s="144">
        <v>191.94</v>
      </c>
      <c r="H177" s="144">
        <v>294.26</v>
      </c>
      <c r="I177" s="144">
        <v>427.5</v>
      </c>
      <c r="J177" s="145">
        <v>443.09</v>
      </c>
      <c r="K177" s="152">
        <f t="shared" si="55"/>
        <v>5.2754982415006424E-3</v>
      </c>
      <c r="L177" s="153">
        <f t="shared" si="56"/>
        <v>-1.5057283142388966E-3</v>
      </c>
      <c r="M177" s="153">
        <f t="shared" si="57"/>
        <v>9.0603379132603301E-3</v>
      </c>
      <c r="N177" s="153">
        <f t="shared" si="58"/>
        <v>-9.4838942102715151E-5</v>
      </c>
      <c r="O177" s="153">
        <f t="shared" si="59"/>
        <v>-2.1366227868131804E-2</v>
      </c>
      <c r="P177" s="153">
        <f t="shared" si="60"/>
        <v>-1.6712444277099947E-2</v>
      </c>
      <c r="Q177" s="154">
        <f t="shared" si="61"/>
        <v>-2.066166378685319E-2</v>
      </c>
      <c r="R177" s="161">
        <f t="shared" si="62"/>
        <v>67.353458382180548</v>
      </c>
      <c r="S177" s="162">
        <f t="shared" si="63"/>
        <v>197.31245302782327</v>
      </c>
      <c r="T177" s="162">
        <f t="shared" si="64"/>
        <v>1193.598876735568</v>
      </c>
      <c r="U177" s="162">
        <f t="shared" si="65"/>
        <v>2863.3295490982268</v>
      </c>
      <c r="V177" s="162">
        <f t="shared" si="66"/>
        <v>7985.6993183514487</v>
      </c>
      <c r="W177" s="162">
        <f t="shared" si="67"/>
        <v>9967.9361895575094</v>
      </c>
      <c r="X177" s="163">
        <f t="shared" si="68"/>
        <v>14603.900614647966</v>
      </c>
      <c r="Y177" s="170">
        <f t="shared" si="69"/>
        <v>-883.64595545137092</v>
      </c>
      <c r="Z177" s="14">
        <f t="shared" si="70"/>
        <v>595.0939443534935</v>
      </c>
      <c r="AA177" s="14">
        <f t="shared" si="71"/>
        <v>-535.86533677839725</v>
      </c>
      <c r="AB177" s="14">
        <f t="shared" si="72"/>
        <v>10.863236070927087</v>
      </c>
      <c r="AC177" s="14">
        <f t="shared" si="73"/>
        <v>8717.4730824275684</v>
      </c>
      <c r="AD177" s="14">
        <f t="shared" si="74"/>
        <v>5082.6000132746776</v>
      </c>
      <c r="AE177" s="171">
        <f t="shared" si="75"/>
        <v>15405.344267601686</v>
      </c>
      <c r="AF177" s="186">
        <f t="shared" si="76"/>
        <v>28391.863251498584</v>
      </c>
      <c r="AG177" s="15"/>
    </row>
    <row r="178" spans="1:33" x14ac:dyDescent="0.25">
      <c r="A178" s="7">
        <f t="shared" si="54"/>
        <v>172</v>
      </c>
      <c r="B178" s="40">
        <v>45127</v>
      </c>
      <c r="C178" s="138">
        <v>16.873000000000001</v>
      </c>
      <c r="D178" s="143">
        <v>68.239999999999995</v>
      </c>
      <c r="E178" s="144">
        <v>152.75</v>
      </c>
      <c r="F178" s="144">
        <v>91.9</v>
      </c>
      <c r="G178" s="144">
        <v>193.13</v>
      </c>
      <c r="H178" s="144">
        <v>302.52</v>
      </c>
      <c r="I178" s="144">
        <v>437.42</v>
      </c>
      <c r="J178" s="145">
        <v>455.2</v>
      </c>
      <c r="K178" s="152">
        <f t="shared" si="55"/>
        <v>-2.9222676797194813E-3</v>
      </c>
      <c r="L178" s="153">
        <f t="shared" si="56"/>
        <v>-4.3021967277230289E-3</v>
      </c>
      <c r="M178" s="153">
        <f t="shared" si="57"/>
        <v>7.8763867288147438E-3</v>
      </c>
      <c r="N178" s="153">
        <f t="shared" si="58"/>
        <v>-2.3782177308595553E-4</v>
      </c>
      <c r="O178" s="153">
        <f t="shared" si="59"/>
        <v>-3.3153570469003579E-2</v>
      </c>
      <c r="P178" s="153">
        <f t="shared" si="60"/>
        <v>-7.498741079774518E-2</v>
      </c>
      <c r="Q178" s="154">
        <f t="shared" si="61"/>
        <v>-2.3442756151481725E-2</v>
      </c>
      <c r="R178" s="161">
        <f t="shared" si="62"/>
        <v>66.804208065458795</v>
      </c>
      <c r="S178" s="162">
        <f t="shared" si="63"/>
        <v>196.75984290463467</v>
      </c>
      <c r="T178" s="162">
        <f t="shared" si="64"/>
        <v>1192.1984026997075</v>
      </c>
      <c r="U178" s="162">
        <f t="shared" si="65"/>
        <v>2862.9201033018526</v>
      </c>
      <c r="V178" s="162">
        <f t="shared" si="66"/>
        <v>7889.5140277417631</v>
      </c>
      <c r="W178" s="162">
        <f t="shared" si="67"/>
        <v>9377.1820969774035</v>
      </c>
      <c r="X178" s="163">
        <f t="shared" si="68"/>
        <v>14562.428944448433</v>
      </c>
      <c r="Y178" s="170">
        <f t="shared" si="69"/>
        <v>489.47983635301284</v>
      </c>
      <c r="Z178" s="14">
        <f t="shared" si="70"/>
        <v>1700.314190730694</v>
      </c>
      <c r="AA178" s="14">
        <f t="shared" si="71"/>
        <v>-465.84163498537237</v>
      </c>
      <c r="AB178" s="14">
        <f t="shared" si="72"/>
        <v>27.241067925897369</v>
      </c>
      <c r="AC178" s="14">
        <f t="shared" si="73"/>
        <v>13526.737612911847</v>
      </c>
      <c r="AD178" s="14">
        <f t="shared" si="74"/>
        <v>22805.222790677853</v>
      </c>
      <c r="AE178" s="171">
        <f t="shared" si="75"/>
        <v>17478.927777578338</v>
      </c>
      <c r="AF178" s="186">
        <f t="shared" si="76"/>
        <v>55562.081641192271</v>
      </c>
      <c r="AG178" s="15"/>
    </row>
    <row r="179" spans="1:33" x14ac:dyDescent="0.25">
      <c r="A179" s="7">
        <f t="shared" si="54"/>
        <v>173</v>
      </c>
      <c r="B179" s="40">
        <v>45126</v>
      </c>
      <c r="C179" s="138">
        <v>16.706600000000002</v>
      </c>
      <c r="D179" s="143">
        <v>68.44</v>
      </c>
      <c r="E179" s="144">
        <v>153.41</v>
      </c>
      <c r="F179" s="144">
        <v>92.09</v>
      </c>
      <c r="G179" s="144">
        <v>195.1</v>
      </c>
      <c r="H179" s="144">
        <v>316.01</v>
      </c>
      <c r="I179" s="144">
        <v>477.59</v>
      </c>
      <c r="J179" s="145">
        <v>470.77</v>
      </c>
      <c r="K179" s="152">
        <f t="shared" si="55"/>
        <v>-2.3323615160348865E-3</v>
      </c>
      <c r="L179" s="153">
        <f t="shared" si="56"/>
        <v>7.2221127962708298E-3</v>
      </c>
      <c r="M179" s="153">
        <f t="shared" si="57"/>
        <v>7.7440799953889528E-3</v>
      </c>
      <c r="N179" s="153">
        <f t="shared" si="58"/>
        <v>5.0623670961589262E-3</v>
      </c>
      <c r="O179" s="153">
        <f t="shared" si="59"/>
        <v>1.0669733065554743E-2</v>
      </c>
      <c r="P179" s="153">
        <f t="shared" si="60"/>
        <v>3.8692131202324731E-3</v>
      </c>
      <c r="Q179" s="154">
        <f t="shared" si="61"/>
        <v>-1.0757759302451375E-2</v>
      </c>
      <c r="R179" s="161">
        <f t="shared" si="62"/>
        <v>66.843731778425663</v>
      </c>
      <c r="S179" s="162">
        <f t="shared" si="63"/>
        <v>199.0371617096711</v>
      </c>
      <c r="T179" s="162">
        <f t="shared" si="64"/>
        <v>1192.0418995031514</v>
      </c>
      <c r="U179" s="162">
        <f t="shared" si="65"/>
        <v>2878.0977301370353</v>
      </c>
      <c r="V179" s="162">
        <f t="shared" si="66"/>
        <v>8247.1143222845058</v>
      </c>
      <c r="W179" s="162">
        <f t="shared" si="67"/>
        <v>10176.579781574816</v>
      </c>
      <c r="X179" s="163">
        <f t="shared" si="68"/>
        <v>14751.58771259865</v>
      </c>
      <c r="Y179" s="170">
        <f t="shared" si="69"/>
        <v>390.67055393584127</v>
      </c>
      <c r="Z179" s="14">
        <f t="shared" si="70"/>
        <v>-2854.3234193421654</v>
      </c>
      <c r="AA179" s="14">
        <f t="shared" si="71"/>
        <v>-458.0164751575694</v>
      </c>
      <c r="AB179" s="14">
        <f t="shared" si="72"/>
        <v>-579.86400548141319</v>
      </c>
      <c r="AC179" s="14">
        <f t="shared" si="73"/>
        <v>-4353.2771142252841</v>
      </c>
      <c r="AD179" s="14">
        <f t="shared" si="74"/>
        <v>-1176.7077472445089</v>
      </c>
      <c r="AE179" s="171">
        <f t="shared" si="75"/>
        <v>8020.9893700674911</v>
      </c>
      <c r="AF179" s="186">
        <f t="shared" si="76"/>
        <v>-1010.5288374476077</v>
      </c>
      <c r="AG179" s="15"/>
    </row>
    <row r="180" spans="1:33" x14ac:dyDescent="0.25">
      <c r="A180" s="7">
        <f t="shared" si="54"/>
        <v>174</v>
      </c>
      <c r="B180" s="40">
        <v>45125</v>
      </c>
      <c r="C180" s="138">
        <v>16.739999999999998</v>
      </c>
      <c r="D180" s="143">
        <v>68.599999999999994</v>
      </c>
      <c r="E180" s="144">
        <v>152.31</v>
      </c>
      <c r="F180" s="144">
        <v>91.2</v>
      </c>
      <c r="G180" s="144">
        <v>193.73</v>
      </c>
      <c r="H180" s="144">
        <v>312.05</v>
      </c>
      <c r="I180" s="144">
        <v>474.8</v>
      </c>
      <c r="J180" s="145">
        <v>474.94</v>
      </c>
      <c r="K180" s="152">
        <f t="shared" si="55"/>
        <v>1.0458093975548532E-2</v>
      </c>
      <c r="L180" s="153">
        <f t="shared" si="56"/>
        <v>7.8745367919534903E-3</v>
      </c>
      <c r="M180" s="153">
        <f t="shared" si="57"/>
        <v>-2.2491265291821882E-2</v>
      </c>
      <c r="N180" s="153">
        <f t="shared" si="58"/>
        <v>-1.4570622320364546E-4</v>
      </c>
      <c r="O180" s="153">
        <f t="shared" si="59"/>
        <v>5.805374896140636E-3</v>
      </c>
      <c r="P180" s="153">
        <f t="shared" si="60"/>
        <v>5.6255843981184439E-2</v>
      </c>
      <c r="Q180" s="154">
        <f t="shared" si="61"/>
        <v>2.3456468969343947E-2</v>
      </c>
      <c r="R180" s="161">
        <f t="shared" si="62"/>
        <v>67.700692296361751</v>
      </c>
      <c r="S180" s="162">
        <f t="shared" si="63"/>
        <v>199.16608721545794</v>
      </c>
      <c r="T180" s="162">
        <f t="shared" si="64"/>
        <v>1156.2770668003232</v>
      </c>
      <c r="U180" s="162">
        <f t="shared" si="65"/>
        <v>2863.1838854945859</v>
      </c>
      <c r="V180" s="162">
        <f t="shared" si="66"/>
        <v>8207.4209223386952</v>
      </c>
      <c r="W180" s="162">
        <f t="shared" si="67"/>
        <v>10707.641718206332</v>
      </c>
      <c r="X180" s="163">
        <f t="shared" si="68"/>
        <v>15261.790541194374</v>
      </c>
      <c r="Y180" s="170">
        <f t="shared" si="69"/>
        <v>-1751.7307409043781</v>
      </c>
      <c r="Z180" s="14">
        <f t="shared" si="70"/>
        <v>-3112.174430915843</v>
      </c>
      <c r="AA180" s="14">
        <f t="shared" si="71"/>
        <v>1330.2251599838428</v>
      </c>
      <c r="AB180" s="14">
        <f t="shared" si="72"/>
        <v>16.68978021656585</v>
      </c>
      <c r="AC180" s="14">
        <f t="shared" si="73"/>
        <v>-2368.6071169347542</v>
      </c>
      <c r="AD180" s="14">
        <f t="shared" si="74"/>
        <v>-17108.565846190013</v>
      </c>
      <c r="AE180" s="171">
        <f t="shared" si="75"/>
        <v>-17489.152059718708</v>
      </c>
      <c r="AF180" s="186">
        <f t="shared" si="76"/>
        <v>-40483.31525446329</v>
      </c>
      <c r="AG180" s="15"/>
    </row>
    <row r="181" spans="1:33" x14ac:dyDescent="0.25">
      <c r="A181" s="7">
        <f t="shared" si="54"/>
        <v>175</v>
      </c>
      <c r="B181" s="40">
        <v>45124</v>
      </c>
      <c r="C181" s="138">
        <v>16.72</v>
      </c>
      <c r="D181" s="143">
        <v>67.89</v>
      </c>
      <c r="E181" s="144">
        <v>151.12</v>
      </c>
      <c r="F181" s="144">
        <v>93.41</v>
      </c>
      <c r="G181" s="144">
        <v>193.99</v>
      </c>
      <c r="H181" s="144">
        <v>310.62</v>
      </c>
      <c r="I181" s="144">
        <v>450.05</v>
      </c>
      <c r="J181" s="145">
        <v>464.61</v>
      </c>
      <c r="K181" s="152">
        <f t="shared" si="55"/>
        <v>4.4385264092321464E-3</v>
      </c>
      <c r="L181" s="153">
        <f t="shared" si="56"/>
        <v>2.8535403809144544E-3</v>
      </c>
      <c r="M181" s="153">
        <f t="shared" si="57"/>
        <v>-1.3105986709501916E-2</v>
      </c>
      <c r="N181" s="153">
        <f t="shared" si="58"/>
        <v>1.6333007021797741E-2</v>
      </c>
      <c r="O181" s="153">
        <f t="shared" si="59"/>
        <v>4.7043745037187445E-3</v>
      </c>
      <c r="P181" s="153">
        <f t="shared" si="60"/>
        <v>1.7446407353997051E-2</v>
      </c>
      <c r="Q181" s="154">
        <f t="shared" si="61"/>
        <v>2.0840181617656661E-2</v>
      </c>
      <c r="R181" s="161">
        <f t="shared" si="62"/>
        <v>67.297381269418551</v>
      </c>
      <c r="S181" s="162">
        <f t="shared" si="63"/>
        <v>198.17388811467251</v>
      </c>
      <c r="T181" s="162">
        <f t="shared" si="64"/>
        <v>1167.3787398646652</v>
      </c>
      <c r="U181" s="162">
        <f t="shared" si="65"/>
        <v>2910.3723473639179</v>
      </c>
      <c r="V181" s="162">
        <f t="shared" si="66"/>
        <v>8198.4367054297327</v>
      </c>
      <c r="W181" s="162">
        <f t="shared" si="67"/>
        <v>10314.216635583301</v>
      </c>
      <c r="X181" s="163">
        <f t="shared" si="68"/>
        <v>15222.776444583858</v>
      </c>
      <c r="Y181" s="170">
        <f t="shared" si="69"/>
        <v>-743.45317354637791</v>
      </c>
      <c r="Z181" s="14">
        <f t="shared" si="70"/>
        <v>-1127.7762293449882</v>
      </c>
      <c r="AA181" s="14">
        <f t="shared" si="71"/>
        <v>775.14150676673808</v>
      </c>
      <c r="AB181" s="14">
        <f t="shared" si="72"/>
        <v>-1870.8486945567165</v>
      </c>
      <c r="AC181" s="14">
        <f t="shared" si="73"/>
        <v>-1919.3962714866302</v>
      </c>
      <c r="AD181" s="14">
        <f t="shared" si="74"/>
        <v>-5305.8133674990859</v>
      </c>
      <c r="AE181" s="171">
        <f t="shared" si="75"/>
        <v>-15538.447229192934</v>
      </c>
      <c r="AF181" s="186">
        <f t="shared" si="76"/>
        <v>-25730.593458859996</v>
      </c>
      <c r="AG181" s="15"/>
    </row>
    <row r="182" spans="1:33" x14ac:dyDescent="0.25">
      <c r="A182" s="7">
        <f t="shared" si="54"/>
        <v>176</v>
      </c>
      <c r="B182" s="40">
        <v>45121</v>
      </c>
      <c r="C182" s="138">
        <v>16.736000000000001</v>
      </c>
      <c r="D182" s="143">
        <v>67.59</v>
      </c>
      <c r="E182" s="144">
        <v>150.69</v>
      </c>
      <c r="F182" s="144">
        <v>94.56</v>
      </c>
      <c r="G182" s="144">
        <v>190.69</v>
      </c>
      <c r="H182" s="144">
        <v>308.87</v>
      </c>
      <c r="I182" s="144">
        <v>441.91</v>
      </c>
      <c r="J182" s="145">
        <v>454.69</v>
      </c>
      <c r="K182" s="152">
        <f t="shared" si="55"/>
        <v>-1.0540184453227908E-2</v>
      </c>
      <c r="L182" s="153">
        <f t="shared" si="56"/>
        <v>-4.4265327695561796E-3</v>
      </c>
      <c r="M182" s="153">
        <f t="shared" si="57"/>
        <v>-2.7096518905753819E-2</v>
      </c>
      <c r="N182" s="153">
        <f t="shared" si="58"/>
        <v>-5.2220877518940334E-3</v>
      </c>
      <c r="O182" s="153">
        <f t="shared" si="59"/>
        <v>-2.0403432796216259E-2</v>
      </c>
      <c r="P182" s="153">
        <f t="shared" si="60"/>
        <v>-2.469801380249359E-2</v>
      </c>
      <c r="Q182" s="154">
        <f t="shared" si="61"/>
        <v>-1.6987254944677233E-2</v>
      </c>
      <c r="R182" s="161">
        <f t="shared" si="62"/>
        <v>66.293807641633734</v>
      </c>
      <c r="S182" s="162">
        <f t="shared" si="63"/>
        <v>196.73527285940801</v>
      </c>
      <c r="T182" s="162">
        <f t="shared" si="64"/>
        <v>1150.8295971752273</v>
      </c>
      <c r="U182" s="162">
        <f t="shared" si="65"/>
        <v>2848.6471536127169</v>
      </c>
      <c r="V182" s="162">
        <f t="shared" si="66"/>
        <v>7993.5557731034232</v>
      </c>
      <c r="W182" s="162">
        <f t="shared" si="67"/>
        <v>9886.9836268985855</v>
      </c>
      <c r="X182" s="163">
        <f t="shared" si="68"/>
        <v>14658.69342686056</v>
      </c>
      <c r="Y182" s="170">
        <f t="shared" si="69"/>
        <v>1765.4808959156653</v>
      </c>
      <c r="Z182" s="14">
        <f t="shared" si="70"/>
        <v>1749.4542811840006</v>
      </c>
      <c r="AA182" s="14">
        <f t="shared" si="71"/>
        <v>1602.5986412386374</v>
      </c>
      <c r="AB182" s="14">
        <f t="shared" si="72"/>
        <v>598.15905549132367</v>
      </c>
      <c r="AC182" s="14">
        <f t="shared" si="73"/>
        <v>8324.6503448288422</v>
      </c>
      <c r="AD182" s="14">
        <f t="shared" si="74"/>
        <v>7511.1768930423932</v>
      </c>
      <c r="AE182" s="171">
        <f t="shared" si="75"/>
        <v>12665.703656971982</v>
      </c>
      <c r="AF182" s="186">
        <f t="shared" si="76"/>
        <v>34217.223768672848</v>
      </c>
      <c r="AG182" s="15"/>
    </row>
    <row r="183" spans="1:33" x14ac:dyDescent="0.25">
      <c r="A183" s="7">
        <f t="shared" si="54"/>
        <v>177</v>
      </c>
      <c r="B183" s="40">
        <v>45120</v>
      </c>
      <c r="C183" s="138">
        <v>16.8371</v>
      </c>
      <c r="D183" s="143">
        <v>68.31</v>
      </c>
      <c r="E183" s="144">
        <v>151.36000000000001</v>
      </c>
      <c r="F183" s="144">
        <v>96.61</v>
      </c>
      <c r="G183" s="144">
        <v>190.54</v>
      </c>
      <c r="H183" s="144">
        <v>313.41000000000003</v>
      </c>
      <c r="I183" s="144">
        <v>450.38</v>
      </c>
      <c r="J183" s="145">
        <v>459.77</v>
      </c>
      <c r="K183" s="152">
        <f t="shared" si="55"/>
        <v>-4.0822277299897847E-3</v>
      </c>
      <c r="L183" s="153">
        <f t="shared" si="56"/>
        <v>2.5960821527824862E-2</v>
      </c>
      <c r="M183" s="153">
        <f t="shared" si="57"/>
        <v>2.4911052009456203E-2</v>
      </c>
      <c r="N183" s="153">
        <f t="shared" si="58"/>
        <v>1.2684946104346562E-3</v>
      </c>
      <c r="O183" s="153">
        <f t="shared" si="59"/>
        <v>1.0342718906920068E-2</v>
      </c>
      <c r="P183" s="153">
        <f t="shared" si="60"/>
        <v>1.1437776026223201E-2</v>
      </c>
      <c r="Q183" s="154">
        <f t="shared" si="61"/>
        <v>4.4355293861580547E-2</v>
      </c>
      <c r="R183" s="161">
        <f t="shared" si="62"/>
        <v>66.726490742090689</v>
      </c>
      <c r="S183" s="162">
        <f t="shared" si="63"/>
        <v>202.74011794211347</v>
      </c>
      <c r="T183" s="162">
        <f t="shared" si="64"/>
        <v>1212.3483943112972</v>
      </c>
      <c r="U183" s="162">
        <f t="shared" si="65"/>
        <v>2867.2335925998395</v>
      </c>
      <c r="V183" s="162">
        <f t="shared" si="66"/>
        <v>8244.4458707982958</v>
      </c>
      <c r="W183" s="162">
        <f t="shared" si="67"/>
        <v>10253.304999599266</v>
      </c>
      <c r="X183" s="163">
        <f t="shared" si="68"/>
        <v>15573.433974728592</v>
      </c>
      <c r="Y183" s="170">
        <f t="shared" si="69"/>
        <v>683.7731447732765</v>
      </c>
      <c r="Z183" s="14">
        <f t="shared" si="70"/>
        <v>-10260.235884226915</v>
      </c>
      <c r="AA183" s="14">
        <f t="shared" si="71"/>
        <v>-1473.341215564858</v>
      </c>
      <c r="AB183" s="14">
        <f t="shared" si="72"/>
        <v>-145.29850399358111</v>
      </c>
      <c r="AC183" s="14">
        <f t="shared" si="73"/>
        <v>-4219.8545399147861</v>
      </c>
      <c r="AD183" s="14">
        <f t="shared" si="74"/>
        <v>-3478.4642879780222</v>
      </c>
      <c r="AE183" s="171">
        <f t="shared" si="75"/>
        <v>-33071.323736429622</v>
      </c>
      <c r="AF183" s="186">
        <f t="shared" si="76"/>
        <v>-51964.745023334508</v>
      </c>
      <c r="AG183" s="15"/>
    </row>
    <row r="184" spans="1:33" x14ac:dyDescent="0.25">
      <c r="A184" s="7">
        <f t="shared" si="54"/>
        <v>178</v>
      </c>
      <c r="B184" s="40">
        <v>45119</v>
      </c>
      <c r="C184" s="138">
        <v>16.884</v>
      </c>
      <c r="D184" s="143">
        <v>68.59</v>
      </c>
      <c r="E184" s="144">
        <v>147.53</v>
      </c>
      <c r="F184" s="144">
        <v>94</v>
      </c>
      <c r="G184" s="144">
        <v>189.77</v>
      </c>
      <c r="H184" s="144">
        <v>309.33999999999997</v>
      </c>
      <c r="I184" s="144">
        <v>444.05</v>
      </c>
      <c r="J184" s="145">
        <v>439.02</v>
      </c>
      <c r="K184" s="152">
        <f t="shared" si="55"/>
        <v>-1.4794599253088236E-2</v>
      </c>
      <c r="L184" s="153">
        <f t="shared" si="56"/>
        <v>8.1405603419049122E-4</v>
      </c>
      <c r="M184" s="153">
        <f t="shared" si="57"/>
        <v>1.4826413402186267E-2</v>
      </c>
      <c r="N184" s="153">
        <f t="shared" si="58"/>
        <v>-1.2842986779926235E-4</v>
      </c>
      <c r="O184" s="153">
        <f t="shared" si="59"/>
        <v>2.767706800525338E-2</v>
      </c>
      <c r="P184" s="153">
        <f t="shared" si="60"/>
        <v>-3.8848804532842784E-4</v>
      </c>
      <c r="Q184" s="154">
        <f t="shared" si="61"/>
        <v>2.5950757406810965E-2</v>
      </c>
      <c r="R184" s="161">
        <f t="shared" si="62"/>
        <v>66.008761850043086</v>
      </c>
      <c r="S184" s="162">
        <f t="shared" si="63"/>
        <v>197.7708656129164</v>
      </c>
      <c r="T184" s="162">
        <f t="shared" si="64"/>
        <v>1200.4194611626472</v>
      </c>
      <c r="U184" s="162">
        <f t="shared" si="65"/>
        <v>2863.2333580854443</v>
      </c>
      <c r="V184" s="162">
        <f t="shared" si="66"/>
        <v>8385.8950050102449</v>
      </c>
      <c r="W184" s="162">
        <f t="shared" si="67"/>
        <v>10133.417948308948</v>
      </c>
      <c r="X184" s="163">
        <f t="shared" si="68"/>
        <v>15298.985389081045</v>
      </c>
      <c r="Y184" s="170">
        <f t="shared" si="69"/>
        <v>2478.0953748922839</v>
      </c>
      <c r="Z184" s="14">
        <f t="shared" si="70"/>
        <v>-321.73122583276381</v>
      </c>
      <c r="AA184" s="14">
        <f t="shared" si="71"/>
        <v>-876.89455813235782</v>
      </c>
      <c r="AB184" s="14">
        <f t="shared" si="72"/>
        <v>14.710876582230412</v>
      </c>
      <c r="AC184" s="14">
        <f t="shared" si="73"/>
        <v>-11292.311250512239</v>
      </c>
      <c r="AD184" s="14">
        <f t="shared" si="74"/>
        <v>118.14725073150839</v>
      </c>
      <c r="AE184" s="171">
        <f t="shared" si="75"/>
        <v>-19348.894454052243</v>
      </c>
      <c r="AF184" s="186">
        <f t="shared" si="76"/>
        <v>-29228.87798632358</v>
      </c>
      <c r="AG184" s="15"/>
    </row>
    <row r="185" spans="1:33" x14ac:dyDescent="0.25">
      <c r="A185" s="7">
        <f t="shared" si="54"/>
        <v>179</v>
      </c>
      <c r="B185" s="40">
        <v>45118</v>
      </c>
      <c r="C185" s="138">
        <v>17.0379</v>
      </c>
      <c r="D185" s="143">
        <v>69.62</v>
      </c>
      <c r="E185" s="144">
        <v>147.41</v>
      </c>
      <c r="F185" s="144">
        <v>91.79</v>
      </c>
      <c r="G185" s="144">
        <v>188.08</v>
      </c>
      <c r="H185" s="144">
        <v>298.29000000000002</v>
      </c>
      <c r="I185" s="144">
        <v>440.21</v>
      </c>
      <c r="J185" s="145">
        <v>424.05</v>
      </c>
      <c r="K185" s="152">
        <f t="shared" si="55"/>
        <v>7.5253256150507042E-3</v>
      </c>
      <c r="L185" s="153">
        <f t="shared" si="56"/>
        <v>1.4870912220309895E-2</v>
      </c>
      <c r="M185" s="153">
        <f t="shared" si="57"/>
        <v>1.3457242183223084E-2</v>
      </c>
      <c r="N185" s="153">
        <f t="shared" si="58"/>
        <v>-2.9329244114280062E-3</v>
      </c>
      <c r="O185" s="153">
        <f t="shared" si="59"/>
        <v>1.4121859600308539E-2</v>
      </c>
      <c r="P185" s="153">
        <f t="shared" si="60"/>
        <v>-3.5187141617675222E-3</v>
      </c>
      <c r="Q185" s="154">
        <f t="shared" si="61"/>
        <v>5.2103848195861335E-3</v>
      </c>
      <c r="R185" s="161">
        <f t="shared" si="62"/>
        <v>67.504196816208392</v>
      </c>
      <c r="S185" s="162">
        <f t="shared" si="63"/>
        <v>200.54864096385546</v>
      </c>
      <c r="T185" s="162">
        <f t="shared" si="64"/>
        <v>1198.7998937615612</v>
      </c>
      <c r="U185" s="162">
        <f t="shared" si="65"/>
        <v>2855.2024043412302</v>
      </c>
      <c r="V185" s="162">
        <f t="shared" si="66"/>
        <v>8275.2838432028293</v>
      </c>
      <c r="W185" s="162">
        <f t="shared" si="67"/>
        <v>10101.685731211364</v>
      </c>
      <c r="X185" s="163">
        <f t="shared" si="68"/>
        <v>14989.704797507555</v>
      </c>
      <c r="Y185" s="170">
        <f t="shared" si="69"/>
        <v>-1260.4920405209796</v>
      </c>
      <c r="Z185" s="14">
        <f t="shared" si="70"/>
        <v>-5877.2819277108965</v>
      </c>
      <c r="AA185" s="14">
        <f t="shared" si="71"/>
        <v>-795.91618807805844</v>
      </c>
      <c r="AB185" s="14">
        <f t="shared" si="72"/>
        <v>335.94902635079052</v>
      </c>
      <c r="AC185" s="14">
        <f t="shared" si="73"/>
        <v>-5761.7531601414612</v>
      </c>
      <c r="AD185" s="14">
        <f t="shared" si="74"/>
        <v>1070.1137636590283</v>
      </c>
      <c r="AE185" s="171">
        <f t="shared" si="75"/>
        <v>-3884.8648753777525</v>
      </c>
      <c r="AF185" s="186">
        <f t="shared" si="76"/>
        <v>-16174.245401819329</v>
      </c>
      <c r="AG185" s="15"/>
    </row>
    <row r="186" spans="1:33" x14ac:dyDescent="0.25">
      <c r="A186" s="7">
        <f t="shared" si="54"/>
        <v>180</v>
      </c>
      <c r="B186" s="40">
        <v>45117</v>
      </c>
      <c r="C186" s="138">
        <v>17.04</v>
      </c>
      <c r="D186" s="143">
        <v>69.099999999999994</v>
      </c>
      <c r="E186" s="144">
        <v>145.25</v>
      </c>
      <c r="F186" s="144">
        <v>90.56</v>
      </c>
      <c r="G186" s="144">
        <v>188.61</v>
      </c>
      <c r="H186" s="144">
        <v>294.10000000000002</v>
      </c>
      <c r="I186" s="144">
        <v>441.71</v>
      </c>
      <c r="J186" s="145">
        <v>421.8</v>
      </c>
      <c r="K186" s="152">
        <f t="shared" si="55"/>
        <v>4.5064689635119226E-3</v>
      </c>
      <c r="L186" s="153">
        <f t="shared" si="56"/>
        <v>9.6478533526278554E-4</v>
      </c>
      <c r="M186" s="153">
        <f t="shared" si="57"/>
        <v>-5.492423363602672E-3</v>
      </c>
      <c r="N186" s="153">
        <f t="shared" si="58"/>
        <v>-1.6397307821807039E-2</v>
      </c>
      <c r="O186" s="153">
        <f t="shared" si="59"/>
        <v>6.6168070504972754E-3</v>
      </c>
      <c r="P186" s="153">
        <f t="shared" si="60"/>
        <v>2.5917237472481425E-3</v>
      </c>
      <c r="Q186" s="154">
        <f t="shared" si="61"/>
        <v>-1.315913043804906E-2</v>
      </c>
      <c r="R186" s="161">
        <f t="shared" si="62"/>
        <v>67.301933420555301</v>
      </c>
      <c r="S186" s="162">
        <f t="shared" si="63"/>
        <v>197.80065123010129</v>
      </c>
      <c r="T186" s="162">
        <f t="shared" si="64"/>
        <v>1176.384683628557</v>
      </c>
      <c r="U186" s="162">
        <f t="shared" si="65"/>
        <v>2816.6457807925153</v>
      </c>
      <c r="V186" s="162">
        <f t="shared" si="66"/>
        <v>8214.0422482999056</v>
      </c>
      <c r="W186" s="162">
        <f t="shared" si="67"/>
        <v>10163.629416771935</v>
      </c>
      <c r="X186" s="163">
        <f t="shared" si="68"/>
        <v>14715.778448214334</v>
      </c>
      <c r="Y186" s="170">
        <f t="shared" si="69"/>
        <v>-754.83355138825209</v>
      </c>
      <c r="Z186" s="14">
        <f t="shared" si="70"/>
        <v>-381.30246020256209</v>
      </c>
      <c r="AA186" s="14">
        <f t="shared" si="71"/>
        <v>324.84431857214986</v>
      </c>
      <c r="AB186" s="14">
        <f t="shared" si="72"/>
        <v>1878.2139682993875</v>
      </c>
      <c r="AC186" s="14">
        <f t="shared" si="73"/>
        <v>-2699.6734149952772</v>
      </c>
      <c r="AD186" s="14">
        <f t="shared" si="74"/>
        <v>-788.19680315809819</v>
      </c>
      <c r="AE186" s="171">
        <f t="shared" si="75"/>
        <v>9811.4525892832717</v>
      </c>
      <c r="AF186" s="186">
        <f t="shared" si="76"/>
        <v>7390.5046464106199</v>
      </c>
      <c r="AG186" s="15"/>
    </row>
    <row r="187" spans="1:33" x14ac:dyDescent="0.25">
      <c r="A187" s="7">
        <f t="shared" si="54"/>
        <v>181</v>
      </c>
      <c r="B187" s="40">
        <v>45114</v>
      </c>
      <c r="C187" s="138">
        <v>17.135999999999999</v>
      </c>
      <c r="D187" s="143">
        <v>68.790000000000006</v>
      </c>
      <c r="E187" s="144">
        <v>145.11000000000001</v>
      </c>
      <c r="F187" s="144">
        <v>90.55</v>
      </c>
      <c r="G187" s="144">
        <v>190.68</v>
      </c>
      <c r="H187" s="144">
        <v>290.52999999999997</v>
      </c>
      <c r="I187" s="144">
        <v>438.1</v>
      </c>
      <c r="J187" s="145">
        <v>425.03</v>
      </c>
      <c r="K187" s="152">
        <f t="shared" si="55"/>
        <v>1.1171541966779497E-2</v>
      </c>
      <c r="L187" s="153">
        <f t="shared" si="56"/>
        <v>-1.1916110581506212E-2</v>
      </c>
      <c r="M187" s="153">
        <f t="shared" si="57"/>
        <v>7.4328222562044077E-2</v>
      </c>
      <c r="N187" s="153">
        <f t="shared" si="58"/>
        <v>-1.1142532118958992E-2</v>
      </c>
      <c r="O187" s="153">
        <f t="shared" si="59"/>
        <v>-1.0256163832766507E-2</v>
      </c>
      <c r="P187" s="153">
        <f t="shared" si="60"/>
        <v>-6.959761783410956E-3</v>
      </c>
      <c r="Q187" s="154">
        <f t="shared" si="61"/>
        <v>4.1679195762662768E-3</v>
      </c>
      <c r="R187" s="161">
        <f t="shared" si="62"/>
        <v>67.748493311774226</v>
      </c>
      <c r="S187" s="162">
        <f t="shared" si="63"/>
        <v>195.25525738798856</v>
      </c>
      <c r="T187" s="162">
        <f t="shared" si="64"/>
        <v>1270.8030545995002</v>
      </c>
      <c r="U187" s="162">
        <f t="shared" si="65"/>
        <v>2831.6933624330877</v>
      </c>
      <c r="V187" s="162">
        <f t="shared" si="66"/>
        <v>8076.3579828289539</v>
      </c>
      <c r="W187" s="162">
        <f t="shared" si="67"/>
        <v>10066.802605804012</v>
      </c>
      <c r="X187" s="163">
        <f t="shared" si="68"/>
        <v>14974.15954798068</v>
      </c>
      <c r="Y187" s="170">
        <f t="shared" si="69"/>
        <v>-1871.2332794355646</v>
      </c>
      <c r="Z187" s="14">
        <f t="shared" si="70"/>
        <v>4709.4852240228993</v>
      </c>
      <c r="AA187" s="14">
        <f t="shared" si="71"/>
        <v>-4396.0742299750109</v>
      </c>
      <c r="AB187" s="14">
        <f t="shared" si="72"/>
        <v>1276.3107026764919</v>
      </c>
      <c r="AC187" s="14">
        <f t="shared" si="73"/>
        <v>4184.5398585523071</v>
      </c>
      <c r="AD187" s="14">
        <f t="shared" si="74"/>
        <v>2116.60752587959</v>
      </c>
      <c r="AE187" s="171">
        <f t="shared" si="75"/>
        <v>-3107.6023990340218</v>
      </c>
      <c r="AF187" s="186">
        <f t="shared" si="76"/>
        <v>2912.0334026866913</v>
      </c>
      <c r="AG187" s="15"/>
    </row>
    <row r="188" spans="1:33" x14ac:dyDescent="0.25">
      <c r="A188" s="7">
        <f t="shared" si="54"/>
        <v>182</v>
      </c>
      <c r="B188" s="40">
        <v>45113</v>
      </c>
      <c r="C188" s="138">
        <v>17.227</v>
      </c>
      <c r="D188" s="143">
        <v>68.03</v>
      </c>
      <c r="E188" s="144">
        <v>146.86000000000001</v>
      </c>
      <c r="F188" s="144">
        <v>83.84</v>
      </c>
      <c r="G188" s="144">
        <v>191.81</v>
      </c>
      <c r="H188" s="144">
        <v>291.99</v>
      </c>
      <c r="I188" s="144">
        <v>438.84</v>
      </c>
      <c r="J188" s="145">
        <v>421.03</v>
      </c>
      <c r="K188" s="152">
        <f t="shared" si="55"/>
        <v>-5.8453894490720915E-3</v>
      </c>
      <c r="L188" s="153">
        <f t="shared" si="56"/>
        <v>-2.7932221339687535E-2</v>
      </c>
      <c r="M188" s="153">
        <f t="shared" si="57"/>
        <v>7.6692617760127924E-3</v>
      </c>
      <c r="N188" s="153">
        <f t="shared" si="58"/>
        <v>1.5739846488649123E-2</v>
      </c>
      <c r="O188" s="153">
        <f t="shared" si="59"/>
        <v>5.006211957261586E-3</v>
      </c>
      <c r="P188" s="153">
        <f t="shared" si="60"/>
        <v>-2.8441305338452461E-3</v>
      </c>
      <c r="Q188" s="154">
        <f t="shared" si="61"/>
        <v>8.0741691157388829E-3</v>
      </c>
      <c r="R188" s="161">
        <f t="shared" si="62"/>
        <v>66.608358906912173</v>
      </c>
      <c r="S188" s="162">
        <f t="shared" si="63"/>
        <v>192.09031374106436</v>
      </c>
      <c r="T188" s="162">
        <f t="shared" si="64"/>
        <v>1191.9533984103509</v>
      </c>
      <c r="U188" s="162">
        <f t="shared" si="65"/>
        <v>2908.6737721909221</v>
      </c>
      <c r="V188" s="162">
        <f t="shared" si="66"/>
        <v>8200.8997137742736</v>
      </c>
      <c r="W188" s="162">
        <f t="shared" si="67"/>
        <v>10108.524225727555</v>
      </c>
      <c r="X188" s="163">
        <f t="shared" si="68"/>
        <v>15032.409570410166</v>
      </c>
      <c r="Y188" s="170">
        <f t="shared" si="69"/>
        <v>979.10273271956783</v>
      </c>
      <c r="Z188" s="14">
        <f t="shared" si="70"/>
        <v>11039.372517871299</v>
      </c>
      <c r="AA188" s="14">
        <f t="shared" si="71"/>
        <v>-453.59142051754588</v>
      </c>
      <c r="AB188" s="14">
        <f t="shared" si="72"/>
        <v>-1802.905687636885</v>
      </c>
      <c r="AC188" s="14">
        <f t="shared" si="73"/>
        <v>-2042.5466887136736</v>
      </c>
      <c r="AD188" s="14">
        <f t="shared" si="74"/>
        <v>864.95892817330969</v>
      </c>
      <c r="AE188" s="171">
        <f t="shared" si="75"/>
        <v>-6020.1035205082917</v>
      </c>
      <c r="AF188" s="186">
        <f t="shared" si="76"/>
        <v>2564.2868613877818</v>
      </c>
      <c r="AG188" s="15"/>
    </row>
    <row r="189" spans="1:33" x14ac:dyDescent="0.25">
      <c r="A189" s="7">
        <f t="shared" si="54"/>
        <v>183</v>
      </c>
      <c r="B189" s="40">
        <v>45112</v>
      </c>
      <c r="C189" s="138">
        <v>17.002600000000001</v>
      </c>
      <c r="D189" s="143">
        <v>68.430000000000007</v>
      </c>
      <c r="E189" s="144">
        <v>151.08000000000001</v>
      </c>
      <c r="F189" s="144">
        <v>84.3</v>
      </c>
      <c r="G189" s="144">
        <v>191.33</v>
      </c>
      <c r="H189" s="144">
        <v>294.37</v>
      </c>
      <c r="I189" s="144">
        <v>445.9</v>
      </c>
      <c r="J189" s="145">
        <v>423.17</v>
      </c>
      <c r="K189" s="152">
        <f t="shared" si="55"/>
        <v>-5.6669572798603296E-3</v>
      </c>
      <c r="L189" s="153">
        <f t="shared" si="56"/>
        <v>3.5929786066922764E-2</v>
      </c>
      <c r="M189" s="153">
        <f t="shared" si="57"/>
        <v>-6.8484626846809782E-4</v>
      </c>
      <c r="N189" s="153">
        <f t="shared" si="58"/>
        <v>-9.2626496796623936E-3</v>
      </c>
      <c r="O189" s="153">
        <f t="shared" si="59"/>
        <v>2.5682844253488435E-2</v>
      </c>
      <c r="P189" s="153">
        <f t="shared" si="60"/>
        <v>6.6575037287701644E-3</v>
      </c>
      <c r="Q189" s="154">
        <f t="shared" si="61"/>
        <v>-5.6670644571334972E-3</v>
      </c>
      <c r="R189" s="161">
        <f t="shared" si="62"/>
        <v>66.620313862249361</v>
      </c>
      <c r="S189" s="162">
        <f t="shared" si="63"/>
        <v>204.71008502468462</v>
      </c>
      <c r="T189" s="162">
        <f t="shared" si="64"/>
        <v>1182.0714779707457</v>
      </c>
      <c r="U189" s="162">
        <f t="shared" si="65"/>
        <v>2837.0765959105247</v>
      </c>
      <c r="V189" s="162">
        <f t="shared" si="66"/>
        <v>8369.6220419176079</v>
      </c>
      <c r="W189" s="162">
        <f t="shared" si="67"/>
        <v>10204.845676634795</v>
      </c>
      <c r="X189" s="163">
        <f t="shared" si="68"/>
        <v>14827.500192312242</v>
      </c>
      <c r="Y189" s="170">
        <f t="shared" si="69"/>
        <v>949.21534437659716</v>
      </c>
      <c r="Z189" s="14">
        <f t="shared" si="70"/>
        <v>-14200.170049369206</v>
      </c>
      <c r="AA189" s="14">
        <f t="shared" si="71"/>
        <v>40.504601462714618</v>
      </c>
      <c r="AB189" s="14">
        <f t="shared" si="72"/>
        <v>1060.9813635790124</v>
      </c>
      <c r="AC189" s="14">
        <f t="shared" si="73"/>
        <v>-10478.663095880393</v>
      </c>
      <c r="AD189" s="14">
        <f t="shared" si="74"/>
        <v>-2024.6845990439033</v>
      </c>
      <c r="AE189" s="171">
        <f t="shared" si="75"/>
        <v>4225.3653843878965</v>
      </c>
      <c r="AF189" s="186">
        <f t="shared" si="76"/>
        <v>-20427.451050487281</v>
      </c>
      <c r="AG189" s="15"/>
    </row>
    <row r="190" spans="1:33" x14ac:dyDescent="0.25">
      <c r="A190" s="7">
        <f t="shared" si="54"/>
        <v>184</v>
      </c>
      <c r="B190" s="40">
        <v>45111</v>
      </c>
      <c r="C190" s="138">
        <v>17.0608</v>
      </c>
      <c r="D190" s="143">
        <v>68.819999999999993</v>
      </c>
      <c r="E190" s="144">
        <v>145.84</v>
      </c>
      <c r="F190" s="144">
        <v>84.07</v>
      </c>
      <c r="G190" s="144">
        <v>192.46</v>
      </c>
      <c r="H190" s="144">
        <v>286.02</v>
      </c>
      <c r="I190" s="144">
        <v>441.44</v>
      </c>
      <c r="J190" s="145">
        <v>424.13</v>
      </c>
      <c r="K190" s="152">
        <f t="shared" si="55"/>
        <v>-1.885424220449794E-3</v>
      </c>
      <c r="L190" s="153">
        <f t="shared" si="56"/>
        <v>-1.7383102007815565E-2</v>
      </c>
      <c r="M190" s="153">
        <f t="shared" si="57"/>
        <v>1.1031569064663405E-3</v>
      </c>
      <c r="N190" s="153">
        <f t="shared" si="58"/>
        <v>1.1031569064663405E-3</v>
      </c>
      <c r="O190" s="153">
        <f t="shared" si="59"/>
        <v>1.1031569064661184E-3</v>
      </c>
      <c r="P190" s="153">
        <f t="shared" si="60"/>
        <v>1.1031569064661184E-3</v>
      </c>
      <c r="Q190" s="154">
        <f t="shared" si="61"/>
        <v>1.1031569064663405E-3</v>
      </c>
      <c r="R190" s="161">
        <f t="shared" si="62"/>
        <v>66.873676577229858</v>
      </c>
      <c r="S190" s="162">
        <f t="shared" si="63"/>
        <v>194.17492521223559</v>
      </c>
      <c r="T190" s="162">
        <f t="shared" si="64"/>
        <v>1184.1864739734772</v>
      </c>
      <c r="U190" s="162">
        <f t="shared" si="65"/>
        <v>2866.7601313639243</v>
      </c>
      <c r="V190" s="162">
        <f t="shared" si="66"/>
        <v>8169.0505941687579</v>
      </c>
      <c r="W190" s="162">
        <f t="shared" si="67"/>
        <v>10148.539284494304</v>
      </c>
      <c r="X190" s="163">
        <f t="shared" si="68"/>
        <v>14928.457784062903</v>
      </c>
      <c r="Y190" s="170">
        <f t="shared" si="69"/>
        <v>315.80855692535437</v>
      </c>
      <c r="Z190" s="14">
        <f t="shared" si="70"/>
        <v>6870.1495755288415</v>
      </c>
      <c r="AA190" s="14">
        <f t="shared" si="71"/>
        <v>-65.24519867385834</v>
      </c>
      <c r="AB190" s="14">
        <f t="shared" si="72"/>
        <v>-126.36005455697159</v>
      </c>
      <c r="AC190" s="14">
        <f t="shared" si="73"/>
        <v>-450.09070843789232</v>
      </c>
      <c r="AD190" s="14">
        <f t="shared" si="74"/>
        <v>-335.49283482914689</v>
      </c>
      <c r="AE190" s="171">
        <f t="shared" si="75"/>
        <v>-822.51420314514689</v>
      </c>
      <c r="AF190" s="186">
        <f t="shared" si="76"/>
        <v>5386.2551328111804</v>
      </c>
      <c r="AG190" s="15"/>
    </row>
    <row r="191" spans="1:33" x14ac:dyDescent="0.25">
      <c r="A191" s="7">
        <f t="shared" si="54"/>
        <v>185</v>
      </c>
      <c r="B191" s="40">
        <v>45110</v>
      </c>
      <c r="C191" s="138">
        <v>17.042000000000002</v>
      </c>
      <c r="D191" s="143">
        <v>68.95</v>
      </c>
      <c r="E191" s="144">
        <v>148.41999999999999</v>
      </c>
      <c r="F191" s="144">
        <v>84.07</v>
      </c>
      <c r="G191" s="144">
        <v>192.46</v>
      </c>
      <c r="H191" s="144">
        <v>286.02</v>
      </c>
      <c r="I191" s="144">
        <v>441.44</v>
      </c>
      <c r="J191" s="145">
        <v>424.13</v>
      </c>
      <c r="K191" s="152">
        <f t="shared" si="55"/>
        <v>1.8163024217365598E-2</v>
      </c>
      <c r="L191" s="153">
        <f t="shared" si="56"/>
        <v>1.200054547933993E-2</v>
      </c>
      <c r="M191" s="153">
        <f t="shared" si="57"/>
        <v>4.4241936081186317E-3</v>
      </c>
      <c r="N191" s="153">
        <f t="shared" si="58"/>
        <v>-1.193017269187624E-2</v>
      </c>
      <c r="O191" s="153">
        <f t="shared" si="59"/>
        <v>-7.5091928609531955E-3</v>
      </c>
      <c r="P191" s="153">
        <f t="shared" si="60"/>
        <v>-2.0303096180329661E-3</v>
      </c>
      <c r="Q191" s="154">
        <f t="shared" si="61"/>
        <v>-1.5649617251624059E-3</v>
      </c>
      <c r="R191" s="161">
        <f t="shared" si="62"/>
        <v>68.216922622563501</v>
      </c>
      <c r="S191" s="162">
        <f t="shared" si="63"/>
        <v>199.98142779217238</v>
      </c>
      <c r="T191" s="162">
        <f t="shared" si="64"/>
        <v>1188.1148670811554</v>
      </c>
      <c r="U191" s="162">
        <f t="shared" si="65"/>
        <v>2829.4378739984481</v>
      </c>
      <c r="V191" s="162">
        <f t="shared" si="66"/>
        <v>8098.7733999561942</v>
      </c>
      <c r="W191" s="162">
        <f t="shared" si="67"/>
        <v>10116.774218226015</v>
      </c>
      <c r="X191" s="163">
        <f t="shared" si="68"/>
        <v>14888.670779017166</v>
      </c>
      <c r="Y191" s="170">
        <f t="shared" si="69"/>
        <v>-3042.3065564087537</v>
      </c>
      <c r="Z191" s="14">
        <f t="shared" si="70"/>
        <v>-4742.8555843447384</v>
      </c>
      <c r="AA191" s="14">
        <f t="shared" si="71"/>
        <v>-261.66485405776712</v>
      </c>
      <c r="AB191" s="14">
        <f t="shared" si="72"/>
        <v>1366.5302400620749</v>
      </c>
      <c r="AC191" s="14">
        <f t="shared" si="73"/>
        <v>3063.7690021902927</v>
      </c>
      <c r="AD191" s="14">
        <f t="shared" si="74"/>
        <v>617.45915321949724</v>
      </c>
      <c r="AE191" s="171">
        <f t="shared" si="75"/>
        <v>1166.8360491416934</v>
      </c>
      <c r="AF191" s="186">
        <f t="shared" si="76"/>
        <v>-1832.2325501977011</v>
      </c>
      <c r="AG191" s="15"/>
    </row>
    <row r="192" spans="1:33" x14ac:dyDescent="0.25">
      <c r="A192" s="7">
        <f t="shared" si="54"/>
        <v>186</v>
      </c>
      <c r="B192" s="40">
        <v>45107</v>
      </c>
      <c r="C192" s="138">
        <v>17.113499999999998</v>
      </c>
      <c r="D192" s="143">
        <v>67.72</v>
      </c>
      <c r="E192" s="144">
        <v>146.66</v>
      </c>
      <c r="F192" s="144">
        <v>83.35</v>
      </c>
      <c r="G192" s="144">
        <v>193.97</v>
      </c>
      <c r="H192" s="144">
        <v>286.98</v>
      </c>
      <c r="I192" s="144">
        <v>440.49</v>
      </c>
      <c r="J192" s="145">
        <v>423.02</v>
      </c>
      <c r="K192" s="152">
        <f t="shared" si="55"/>
        <v>-5.1417658292932655E-3</v>
      </c>
      <c r="L192" s="153">
        <f t="shared" si="56"/>
        <v>-1.8274315549902886E-2</v>
      </c>
      <c r="M192" s="153">
        <f t="shared" si="57"/>
        <v>-2.9530802652212307E-3</v>
      </c>
      <c r="N192" s="153">
        <f t="shared" si="58"/>
        <v>2.252888584480206E-2</v>
      </c>
      <c r="O192" s="153">
        <f t="shared" si="59"/>
        <v>1.8787005894218112E-2</v>
      </c>
      <c r="P192" s="153">
        <f t="shared" si="60"/>
        <v>2.8028771202431191E-2</v>
      </c>
      <c r="Q192" s="154">
        <f t="shared" si="61"/>
        <v>3.5673988211936125E-2</v>
      </c>
      <c r="R192" s="161">
        <f t="shared" si="62"/>
        <v>66.655501689437358</v>
      </c>
      <c r="S192" s="162">
        <f t="shared" si="63"/>
        <v>193.99881250418372</v>
      </c>
      <c r="T192" s="162">
        <f t="shared" si="64"/>
        <v>1179.3884257795391</v>
      </c>
      <c r="U192" s="162">
        <f t="shared" si="65"/>
        <v>2928.1148729628162</v>
      </c>
      <c r="V192" s="162">
        <f t="shared" si="66"/>
        <v>8313.3516645269665</v>
      </c>
      <c r="W192" s="162">
        <f t="shared" si="67"/>
        <v>10421.493827247059</v>
      </c>
      <c r="X192" s="163">
        <f t="shared" si="68"/>
        <v>15443.978279771303</v>
      </c>
      <c r="Y192" s="170">
        <f t="shared" si="69"/>
        <v>861.24577640660505</v>
      </c>
      <c r="Z192" s="14">
        <f t="shared" si="70"/>
        <v>7222.3749916325914</v>
      </c>
      <c r="AA192" s="14">
        <f t="shared" si="71"/>
        <v>174.65721102304315</v>
      </c>
      <c r="AB192" s="14">
        <f t="shared" si="72"/>
        <v>-2580.5497185126478</v>
      </c>
      <c r="AC192" s="14">
        <f t="shared" si="73"/>
        <v>-7665.1442263483204</v>
      </c>
      <c r="AD192" s="14">
        <f t="shared" si="74"/>
        <v>-8524.1291174118123</v>
      </c>
      <c r="AE192" s="171">
        <f t="shared" si="75"/>
        <v>-26598.538988565178</v>
      </c>
      <c r="AF192" s="186">
        <f t="shared" si="76"/>
        <v>-37110.084071775724</v>
      </c>
      <c r="AG192" s="15"/>
    </row>
    <row r="193" spans="1:33" x14ac:dyDescent="0.25">
      <c r="A193" s="7">
        <f t="shared" si="54"/>
        <v>187</v>
      </c>
      <c r="B193" s="40">
        <v>45106</v>
      </c>
      <c r="C193" s="138">
        <v>17.123100000000001</v>
      </c>
      <c r="D193" s="143">
        <v>68.069999999999993</v>
      </c>
      <c r="E193" s="144">
        <v>149.38999999999999</v>
      </c>
      <c r="F193" s="144">
        <v>83.55</v>
      </c>
      <c r="G193" s="144">
        <v>189.59</v>
      </c>
      <c r="H193" s="144">
        <v>281.52999999999997</v>
      </c>
      <c r="I193" s="144">
        <v>428.24</v>
      </c>
      <c r="J193" s="145">
        <v>408.22</v>
      </c>
      <c r="K193" s="152">
        <f t="shared" si="55"/>
        <v>-6.277372262773806E-3</v>
      </c>
      <c r="L193" s="153">
        <f t="shared" si="56"/>
        <v>1.8128535405165902E-2</v>
      </c>
      <c r="M193" s="153">
        <f t="shared" si="57"/>
        <v>-9.2221219649167852E-3</v>
      </c>
      <c r="N193" s="153">
        <f t="shared" si="58"/>
        <v>4.9128745649857919E-3</v>
      </c>
      <c r="O193" s="153">
        <f t="shared" si="59"/>
        <v>-1.0109849066109344E-2</v>
      </c>
      <c r="P193" s="153">
        <f t="shared" si="60"/>
        <v>-6.2317380039544901E-4</v>
      </c>
      <c r="Q193" s="154">
        <f t="shared" si="61"/>
        <v>-4.0862457183672429E-3</v>
      </c>
      <c r="R193" s="161">
        <f t="shared" si="62"/>
        <v>66.579416058394159</v>
      </c>
      <c r="S193" s="162">
        <f t="shared" si="63"/>
        <v>201.19237988141484</v>
      </c>
      <c r="T193" s="162">
        <f t="shared" si="64"/>
        <v>1171.9728918914077</v>
      </c>
      <c r="U193" s="162">
        <f t="shared" si="65"/>
        <v>2877.6696431558416</v>
      </c>
      <c r="V193" s="162">
        <f t="shared" si="66"/>
        <v>8077.5519184621107</v>
      </c>
      <c r="W193" s="162">
        <f t="shared" si="67"/>
        <v>10131.038855217113</v>
      </c>
      <c r="X193" s="163">
        <f t="shared" si="68"/>
        <v>14851.073373200865</v>
      </c>
      <c r="Y193" s="170">
        <f t="shared" si="69"/>
        <v>1051.4598540146026</v>
      </c>
      <c r="Z193" s="14">
        <f t="shared" si="70"/>
        <v>-7164.7597628296462</v>
      </c>
      <c r="AA193" s="14">
        <f t="shared" si="71"/>
        <v>545.43390542961561</v>
      </c>
      <c r="AB193" s="14">
        <f t="shared" si="72"/>
        <v>-562.74052623366515</v>
      </c>
      <c r="AC193" s="14">
        <f t="shared" si="73"/>
        <v>4124.8430768944672</v>
      </c>
      <c r="AD193" s="14">
        <f t="shared" si="74"/>
        <v>189.52004348655464</v>
      </c>
      <c r="AE193" s="171">
        <f t="shared" si="75"/>
        <v>3046.7063399567451</v>
      </c>
      <c r="AF193" s="186">
        <f t="shared" si="76"/>
        <v>1230.4629307186733</v>
      </c>
      <c r="AG193" s="15"/>
    </row>
    <row r="194" spans="1:33" x14ac:dyDescent="0.25">
      <c r="A194" s="7">
        <f t="shared" si="54"/>
        <v>188</v>
      </c>
      <c r="B194" s="40">
        <v>45105</v>
      </c>
      <c r="C194" s="138">
        <v>17.07</v>
      </c>
      <c r="D194" s="143">
        <v>68.5</v>
      </c>
      <c r="E194" s="144">
        <v>146.72999999999999</v>
      </c>
      <c r="F194" s="144">
        <v>84.59</v>
      </c>
      <c r="G194" s="144">
        <v>189.25</v>
      </c>
      <c r="H194" s="144">
        <v>285.29000000000002</v>
      </c>
      <c r="I194" s="144">
        <v>429.84</v>
      </c>
      <c r="J194" s="145">
        <v>411.17</v>
      </c>
      <c r="K194" s="152">
        <f t="shared" si="55"/>
        <v>-1.7921146953404965E-2</v>
      </c>
      <c r="L194" s="153">
        <f t="shared" si="56"/>
        <v>-3.2606480538007743E-3</v>
      </c>
      <c r="M194" s="153">
        <f t="shared" si="57"/>
        <v>-2.9703211661872064E-2</v>
      </c>
      <c r="N194" s="153">
        <f t="shared" si="58"/>
        <v>5.7562483658548658E-3</v>
      </c>
      <c r="O194" s="153">
        <f t="shared" si="59"/>
        <v>-6.6957795272376552E-3</v>
      </c>
      <c r="P194" s="153">
        <f t="shared" si="60"/>
        <v>3.000835051228945E-2</v>
      </c>
      <c r="Q194" s="154">
        <f t="shared" si="61"/>
        <v>-1.868257234728099E-2</v>
      </c>
      <c r="R194" s="161">
        <f t="shared" si="62"/>
        <v>65.799283154121866</v>
      </c>
      <c r="S194" s="162">
        <f t="shared" si="63"/>
        <v>196.96566333808843</v>
      </c>
      <c r="T194" s="162">
        <f t="shared" si="64"/>
        <v>1147.7461883553624</v>
      </c>
      <c r="U194" s="162">
        <f t="shared" si="65"/>
        <v>2880.0847293250226</v>
      </c>
      <c r="V194" s="162">
        <f t="shared" si="66"/>
        <v>8105.4108924376151</v>
      </c>
      <c r="W194" s="162">
        <f t="shared" si="67"/>
        <v>10441.561527817446</v>
      </c>
      <c r="X194" s="163">
        <f t="shared" si="68"/>
        <v>14633.412841038053</v>
      </c>
      <c r="Y194" s="170">
        <f t="shared" si="69"/>
        <v>3001.792114695334</v>
      </c>
      <c r="Z194" s="14">
        <f t="shared" si="70"/>
        <v>1288.6733238231614</v>
      </c>
      <c r="AA194" s="14">
        <f t="shared" si="71"/>
        <v>1756.7690822318809</v>
      </c>
      <c r="AB194" s="14">
        <f t="shared" si="72"/>
        <v>-659.34397300090495</v>
      </c>
      <c r="AC194" s="14">
        <f t="shared" si="73"/>
        <v>2731.8943781192502</v>
      </c>
      <c r="AD194" s="14">
        <f t="shared" si="74"/>
        <v>-9126.160134523434</v>
      </c>
      <c r="AE194" s="171">
        <f t="shared" si="75"/>
        <v>13929.732948097353</v>
      </c>
      <c r="AF194" s="186">
        <f t="shared" si="76"/>
        <v>12923.357739442639</v>
      </c>
      <c r="AG194" s="15"/>
    </row>
    <row r="195" spans="1:33" x14ac:dyDescent="0.25">
      <c r="A195" s="7">
        <f t="shared" si="54"/>
        <v>189</v>
      </c>
      <c r="B195" s="40">
        <v>45104</v>
      </c>
      <c r="C195" s="138">
        <v>17.079699999999999</v>
      </c>
      <c r="D195" s="143">
        <v>69.75</v>
      </c>
      <c r="E195" s="144">
        <v>147.21</v>
      </c>
      <c r="F195" s="144">
        <v>87.13</v>
      </c>
      <c r="G195" s="144">
        <v>188.06</v>
      </c>
      <c r="H195" s="144">
        <v>287.05</v>
      </c>
      <c r="I195" s="144">
        <v>417.08</v>
      </c>
      <c r="J195" s="145">
        <v>418.76</v>
      </c>
      <c r="K195" s="152">
        <f t="shared" si="55"/>
        <v>1.8843120070114017E-2</v>
      </c>
      <c r="L195" s="153">
        <f t="shared" si="56"/>
        <v>2.649745484973165E-2</v>
      </c>
      <c r="M195" s="153">
        <f t="shared" si="57"/>
        <v>1.6250642918476998E-2</v>
      </c>
      <c r="N195" s="153">
        <f t="shared" si="58"/>
        <v>1.1901299266221299E-2</v>
      </c>
      <c r="O195" s="153">
        <f t="shared" si="59"/>
        <v>2.7604410649145539E-2</v>
      </c>
      <c r="P195" s="153">
        <f t="shared" si="60"/>
        <v>-3.7870199015288541E-4</v>
      </c>
      <c r="Q195" s="154">
        <f t="shared" si="61"/>
        <v>2.7410061746979686E-2</v>
      </c>
      <c r="R195" s="161">
        <f t="shared" si="62"/>
        <v>68.262489044697645</v>
      </c>
      <c r="S195" s="162">
        <f t="shared" si="63"/>
        <v>202.84616205285548</v>
      </c>
      <c r="T195" s="162">
        <f t="shared" si="64"/>
        <v>1202.1041560089175</v>
      </c>
      <c r="U195" s="162">
        <f t="shared" si="65"/>
        <v>2897.6817040272194</v>
      </c>
      <c r="V195" s="162">
        <f t="shared" si="66"/>
        <v>8385.3021174401783</v>
      </c>
      <c r="W195" s="162">
        <f t="shared" si="67"/>
        <v>10133.517153035957</v>
      </c>
      <c r="X195" s="163">
        <f t="shared" si="68"/>
        <v>15320.746546346423</v>
      </c>
      <c r="Y195" s="170">
        <f t="shared" si="69"/>
        <v>-3156.2226117441128</v>
      </c>
      <c r="Z195" s="14">
        <f t="shared" si="70"/>
        <v>-10472.324105710924</v>
      </c>
      <c r="AA195" s="14">
        <f t="shared" si="71"/>
        <v>-961.12930044587301</v>
      </c>
      <c r="AB195" s="14">
        <f t="shared" si="72"/>
        <v>-1363.2229610887771</v>
      </c>
      <c r="AC195" s="14">
        <f t="shared" si="73"/>
        <v>-11262.666872008913</v>
      </c>
      <c r="AD195" s="14">
        <f t="shared" si="74"/>
        <v>115.17110892125856</v>
      </c>
      <c r="AE195" s="171">
        <f t="shared" si="75"/>
        <v>-20436.952317321175</v>
      </c>
      <c r="AF195" s="186">
        <f t="shared" si="76"/>
        <v>-47537.347059398518</v>
      </c>
      <c r="AG195" s="15"/>
    </row>
    <row r="196" spans="1:33" x14ac:dyDescent="0.25">
      <c r="A196" s="7">
        <f t="shared" si="54"/>
        <v>190</v>
      </c>
      <c r="B196" s="40">
        <v>45103</v>
      </c>
      <c r="C196" s="138">
        <v>17.132999999999999</v>
      </c>
      <c r="D196" s="143">
        <v>68.459999999999994</v>
      </c>
      <c r="E196" s="144">
        <v>143.41</v>
      </c>
      <c r="F196" s="144">
        <v>85.47</v>
      </c>
      <c r="G196" s="144">
        <v>185.27</v>
      </c>
      <c r="H196" s="144">
        <v>278.47000000000003</v>
      </c>
      <c r="I196" s="144">
        <v>415.94</v>
      </c>
      <c r="J196" s="145">
        <v>406.32</v>
      </c>
      <c r="K196" s="152">
        <f t="shared" si="55"/>
        <v>1.107665042091277E-2</v>
      </c>
      <c r="L196" s="153">
        <f t="shared" si="56"/>
        <v>5.5815251517477016E-4</v>
      </c>
      <c r="M196" s="153">
        <f t="shared" si="57"/>
        <v>5.0687781026248491E-3</v>
      </c>
      <c r="N196" s="153">
        <f t="shared" si="58"/>
        <v>-8.9413123502444236E-3</v>
      </c>
      <c r="O196" s="153">
        <f t="shared" si="59"/>
        <v>-3.6884066886982203E-2</v>
      </c>
      <c r="P196" s="153">
        <f t="shared" si="60"/>
        <v>-2.0427894875977737E-2</v>
      </c>
      <c r="Q196" s="154">
        <f t="shared" si="61"/>
        <v>-3.8708282800476113E-2</v>
      </c>
      <c r="R196" s="161">
        <f t="shared" si="62"/>
        <v>67.742135578201157</v>
      </c>
      <c r="S196" s="162">
        <f t="shared" si="63"/>
        <v>197.7202965185237</v>
      </c>
      <c r="T196" s="162">
        <f t="shared" si="64"/>
        <v>1188.8773342000145</v>
      </c>
      <c r="U196" s="162">
        <f t="shared" si="65"/>
        <v>2837.9967778501573</v>
      </c>
      <c r="V196" s="162">
        <f t="shared" si="66"/>
        <v>7859.0729949974429</v>
      </c>
      <c r="W196" s="162">
        <f t="shared" si="67"/>
        <v>9930.2713434303369</v>
      </c>
      <c r="X196" s="163">
        <f t="shared" si="68"/>
        <v>14334.789296567178</v>
      </c>
      <c r="Y196" s="170">
        <f t="shared" si="69"/>
        <v>-1855.3389455028935</v>
      </c>
      <c r="Z196" s="14">
        <f t="shared" si="70"/>
        <v>-220.59303704736521</v>
      </c>
      <c r="AA196" s="14">
        <f t="shared" si="71"/>
        <v>-299.78821000072458</v>
      </c>
      <c r="AB196" s="14">
        <f t="shared" si="72"/>
        <v>1024.174085993709</v>
      </c>
      <c r="AC196" s="14">
        <f t="shared" si="73"/>
        <v>15048.789250127857</v>
      </c>
      <c r="AD196" s="14">
        <f t="shared" si="74"/>
        <v>6212.5453970898525</v>
      </c>
      <c r="AE196" s="171">
        <f t="shared" si="75"/>
        <v>28860.910171641081</v>
      </c>
      <c r="AF196" s="186">
        <f t="shared" si="76"/>
        <v>48770.698712301513</v>
      </c>
      <c r="AG196" s="15"/>
    </row>
    <row r="197" spans="1:33" x14ac:dyDescent="0.25">
      <c r="A197" s="7">
        <f t="shared" si="54"/>
        <v>191</v>
      </c>
      <c r="B197" s="40">
        <v>45100</v>
      </c>
      <c r="C197" s="138">
        <v>17.157</v>
      </c>
      <c r="D197" s="143">
        <v>67.709999999999994</v>
      </c>
      <c r="E197" s="144">
        <v>143.33000000000001</v>
      </c>
      <c r="F197" s="144">
        <v>84.92</v>
      </c>
      <c r="G197" s="144">
        <v>186.68</v>
      </c>
      <c r="H197" s="144">
        <v>288.73</v>
      </c>
      <c r="I197" s="144">
        <v>424.02</v>
      </c>
      <c r="J197" s="145">
        <v>422.09</v>
      </c>
      <c r="K197" s="152">
        <f t="shared" si="55"/>
        <v>-2.210433244916099E-3</v>
      </c>
      <c r="L197" s="153">
        <f t="shared" si="56"/>
        <v>-1.4304380716594345E-2</v>
      </c>
      <c r="M197" s="153">
        <f t="shared" si="57"/>
        <v>-2.3127842231290607E-2</v>
      </c>
      <c r="N197" s="153">
        <f t="shared" si="58"/>
        <v>-2.176497069182215E-3</v>
      </c>
      <c r="O197" s="153">
        <f t="shared" si="59"/>
        <v>1.3042098949906933E-2</v>
      </c>
      <c r="P197" s="153">
        <f t="shared" si="60"/>
        <v>3.1773794265343991E-3</v>
      </c>
      <c r="Q197" s="154">
        <f t="shared" si="61"/>
        <v>-1.942294302166514E-2</v>
      </c>
      <c r="R197" s="161">
        <f t="shared" si="62"/>
        <v>66.851900972590627</v>
      </c>
      <c r="S197" s="162">
        <f t="shared" si="63"/>
        <v>194.7833113265938</v>
      </c>
      <c r="T197" s="162">
        <f t="shared" si="64"/>
        <v>1155.5240716707387</v>
      </c>
      <c r="U197" s="162">
        <f t="shared" si="65"/>
        <v>2857.3685105332484</v>
      </c>
      <c r="V197" s="162">
        <f t="shared" si="66"/>
        <v>8266.4729436248272</v>
      </c>
      <c r="W197" s="162">
        <f t="shared" si="67"/>
        <v>10169.566416997555</v>
      </c>
      <c r="X197" s="163">
        <f t="shared" si="68"/>
        <v>14622.372427988856</v>
      </c>
      <c r="Y197" s="170">
        <f t="shared" si="69"/>
        <v>370.24756852343188</v>
      </c>
      <c r="Z197" s="14">
        <f t="shared" si="70"/>
        <v>5653.37734681242</v>
      </c>
      <c r="AA197" s="14">
        <f t="shared" si="71"/>
        <v>1367.8749164630631</v>
      </c>
      <c r="AB197" s="14">
        <f t="shared" si="72"/>
        <v>249.3047786700663</v>
      </c>
      <c r="AC197" s="14">
        <f t="shared" si="73"/>
        <v>-5321.2081812413544</v>
      </c>
      <c r="AD197" s="14">
        <f t="shared" si="74"/>
        <v>-966.30680992670023</v>
      </c>
      <c r="AE197" s="171">
        <f t="shared" si="75"/>
        <v>14481.753600557204</v>
      </c>
      <c r="AF197" s="186">
        <f t="shared" si="76"/>
        <v>15835.043219858131</v>
      </c>
      <c r="AG197" s="15"/>
    </row>
    <row r="198" spans="1:33" x14ac:dyDescent="0.25">
      <c r="A198" s="7">
        <f t="shared" ref="A198:A256" si="77">+A199-1</f>
        <v>192</v>
      </c>
      <c r="B198" s="40">
        <v>45099</v>
      </c>
      <c r="C198" s="138">
        <v>17.164999999999999</v>
      </c>
      <c r="D198" s="143">
        <v>67.86</v>
      </c>
      <c r="E198" s="144">
        <v>145.41</v>
      </c>
      <c r="F198" s="144">
        <v>86.89</v>
      </c>
      <c r="G198" s="144">
        <v>187</v>
      </c>
      <c r="H198" s="144">
        <v>284.88</v>
      </c>
      <c r="I198" s="144">
        <v>422.48</v>
      </c>
      <c r="J198" s="145">
        <v>430.25</v>
      </c>
      <c r="K198" s="152">
        <f t="shared" si="55"/>
        <v>-6.2966759408406014E-3</v>
      </c>
      <c r="L198" s="153">
        <f t="shared" si="56"/>
        <v>-1.9950124688279391E-2</v>
      </c>
      <c r="M198" s="153">
        <f t="shared" si="57"/>
        <v>4.249744060439431E-3</v>
      </c>
      <c r="N198" s="153">
        <f t="shared" si="58"/>
        <v>1.9435459032951741E-2</v>
      </c>
      <c r="O198" s="153">
        <f t="shared" si="59"/>
        <v>1.4399800135679097E-2</v>
      </c>
      <c r="P198" s="153">
        <f t="shared" si="60"/>
        <v>-1.7917692915823125E-3</v>
      </c>
      <c r="Q198" s="154">
        <f t="shared" si="61"/>
        <v>2.3968582257556381E-3</v>
      </c>
      <c r="R198" s="161">
        <f t="shared" si="62"/>
        <v>66.578122711963687</v>
      </c>
      <c r="S198" s="162">
        <f t="shared" si="63"/>
        <v>193.66765586034913</v>
      </c>
      <c r="T198" s="162">
        <f t="shared" si="64"/>
        <v>1187.9085139263109</v>
      </c>
      <c r="U198" s="162">
        <f t="shared" si="65"/>
        <v>2919.2565324488291</v>
      </c>
      <c r="V198" s="162">
        <f t="shared" si="66"/>
        <v>8277.5518515293916</v>
      </c>
      <c r="W198" s="162">
        <f t="shared" si="67"/>
        <v>10119.192386480925</v>
      </c>
      <c r="X198" s="163">
        <f t="shared" si="68"/>
        <v>14947.749467838905</v>
      </c>
      <c r="Y198" s="170">
        <f t="shared" si="69"/>
        <v>1054.6932200907831</v>
      </c>
      <c r="Z198" s="14">
        <f t="shared" si="70"/>
        <v>7884.6882793017703</v>
      </c>
      <c r="AA198" s="14">
        <f t="shared" si="71"/>
        <v>-251.3471963155439</v>
      </c>
      <c r="AB198" s="14">
        <f t="shared" si="72"/>
        <v>-2226.2160979531654</v>
      </c>
      <c r="AC198" s="14">
        <f t="shared" si="73"/>
        <v>-5875.1535764695745</v>
      </c>
      <c r="AD198" s="14">
        <f t="shared" si="74"/>
        <v>544.91410557220661</v>
      </c>
      <c r="AE198" s="171">
        <f t="shared" si="75"/>
        <v>-1787.0983919452556</v>
      </c>
      <c r="AF198" s="186">
        <f t="shared" si="76"/>
        <v>-655.51965771877985</v>
      </c>
      <c r="AG198" s="15"/>
    </row>
    <row r="199" spans="1:33" x14ac:dyDescent="0.25">
      <c r="A199" s="7">
        <f t="shared" si="77"/>
        <v>193</v>
      </c>
      <c r="B199" s="40">
        <v>45098</v>
      </c>
      <c r="C199" s="138">
        <v>17.116</v>
      </c>
      <c r="D199" s="143">
        <v>68.290000000000006</v>
      </c>
      <c r="E199" s="144">
        <v>148.37</v>
      </c>
      <c r="F199" s="144">
        <v>86.77</v>
      </c>
      <c r="G199" s="144">
        <v>183.96</v>
      </c>
      <c r="H199" s="144">
        <v>281.64</v>
      </c>
      <c r="I199" s="144">
        <v>424.45</v>
      </c>
      <c r="J199" s="145">
        <v>430.45</v>
      </c>
      <c r="K199" s="152">
        <f t="shared" ref="K199:K257" si="78" xml:space="preserve"> (D199/D200) - 1</f>
        <v>9.0130023640662138E-3</v>
      </c>
      <c r="L199" s="153">
        <f t="shared" ref="L199:L257" si="79" xml:space="preserve"> (E199/E200) - 1</f>
        <v>-2.001321003963008E-2</v>
      </c>
      <c r="M199" s="153">
        <f t="shared" ref="M199:M257" si="80" xml:space="preserve"> (F199*$C199) / (F200*$C200) - 1</f>
        <v>-1.8182852602963928E-2</v>
      </c>
      <c r="N199" s="153">
        <f t="shared" ref="N199:N257" si="81" xml:space="preserve"> (G199*$C199) / (G200*$C200) - 1</f>
        <v>-1.0703924552398547E-2</v>
      </c>
      <c r="O199" s="153">
        <f t="shared" ref="O199:O257" si="82" xml:space="preserve"> (H199*$C199) / (H200*$C200) - 1</f>
        <v>-1.447024932174934E-2</v>
      </c>
      <c r="P199" s="153">
        <f t="shared" ref="P199:P257" si="83" xml:space="preserve"> (I199*$C199) / (I200*$C200) - 1</f>
        <v>-2.85174900547851E-2</v>
      </c>
      <c r="Q199" s="154">
        <f t="shared" ref="Q199:Q257" si="84" xml:space="preserve"> (J199*$C199) / (J200*$C200) - 1</f>
        <v>-2.2386085809773637E-2</v>
      </c>
      <c r="R199" s="161">
        <f t="shared" ref="R199:R257" si="85" xml:space="preserve"> D$6 * (K199 + 1)</f>
        <v>67.603871158392437</v>
      </c>
      <c r="S199" s="162">
        <f t="shared" ref="S199:S257" si="86" xml:space="preserve"> E$6 * (L199 + 1)</f>
        <v>193.65518956406871</v>
      </c>
      <c r="T199" s="162">
        <f t="shared" ref="T199:T257" si="87" xml:space="preserve"> F$6 * $C$6 * (M199 + 1)</f>
        <v>1161.3734087659275</v>
      </c>
      <c r="U199" s="162">
        <f t="shared" ref="U199:U257" si="88" xml:space="preserve"> G$6 * $C$6 * (N199 + 1)</f>
        <v>2832.9493595563167</v>
      </c>
      <c r="V199" s="162">
        <f t="shared" ref="V199:V257" si="89" xml:space="preserve"> H$6 * $C$6 * (O199 + 1)</f>
        <v>8041.9708396757633</v>
      </c>
      <c r="W199" s="162">
        <f t="shared" ref="W199:W257" si="90" xml:space="preserve"> I$6 * $C$6 * (P199 + 1)</f>
        <v>9848.2642356698598</v>
      </c>
      <c r="X199" s="163">
        <f t="shared" ref="X199:X257" si="91" xml:space="preserve"> J$6 * $C$6 * (Q199 + 1)</f>
        <v>14578.186020509012</v>
      </c>
      <c r="Y199" s="170">
        <f t="shared" ref="Y199:Y257" si="92" xml:space="preserve"> (D$6 - R199) * Y$3</f>
        <v>-1509.677895981092</v>
      </c>
      <c r="Z199" s="14">
        <f t="shared" ref="Z199:Z257" si="93" xml:space="preserve"> (E$6 - S199) * Z$3</f>
        <v>7909.6208718626149</v>
      </c>
      <c r="AA199" s="14">
        <f t="shared" ref="AA199:AA257" si="94" xml:space="preserve"> (F$6 * $C$6 - T199) * AA$3</f>
        <v>1075.4080617036266</v>
      </c>
      <c r="AB199" s="14">
        <f t="shared" ref="AB199:AB257" si="95" xml:space="preserve"> (G$6 * $C$6 - U199) * AB$3</f>
        <v>1226.0708177473316</v>
      </c>
      <c r="AC199" s="14">
        <f t="shared" ref="AC199:AC257" si="96" xml:space="preserve"> (H$6 * $C$6 - V199) * AC$3</f>
        <v>5903.8970162118403</v>
      </c>
      <c r="AD199" s="14">
        <f t="shared" ref="AD199:AD257" si="97" xml:space="preserve"> (I$6 * $C$6 - W199) * AD$3</f>
        <v>8672.758629904165</v>
      </c>
      <c r="AE199" s="171">
        <f t="shared" ref="AE199:AE257" si="98" xml:space="preserve"> (J$6 * $C$6 - X199) * AE$3</f>
        <v>16691.073974549363</v>
      </c>
      <c r="AF199" s="186">
        <f t="shared" ref="AF199:AF257" si="99" xml:space="preserve"> SUM(Y199:AE199)</f>
        <v>39969.151475997845</v>
      </c>
      <c r="AG199" s="15"/>
    </row>
    <row r="200" spans="1:33" x14ac:dyDescent="0.25">
      <c r="A200" s="7">
        <f t="shared" si="77"/>
        <v>194</v>
      </c>
      <c r="B200" s="40">
        <v>45097</v>
      </c>
      <c r="C200" s="138">
        <v>17.202999999999999</v>
      </c>
      <c r="D200" s="143">
        <v>67.680000000000007</v>
      </c>
      <c r="E200" s="144">
        <v>151.4</v>
      </c>
      <c r="F200" s="144">
        <v>87.93</v>
      </c>
      <c r="G200" s="144">
        <v>185.01</v>
      </c>
      <c r="H200" s="144">
        <v>284.33</v>
      </c>
      <c r="I200" s="144">
        <v>434.7</v>
      </c>
      <c r="J200" s="145">
        <v>438.08</v>
      </c>
      <c r="K200" s="152">
        <f t="shared" si="78"/>
        <v>-1.9556714471968606E-2</v>
      </c>
      <c r="L200" s="153">
        <f t="shared" si="79"/>
        <v>-8.5783511230437259E-3</v>
      </c>
      <c r="M200" s="153">
        <f t="shared" si="80"/>
        <v>-3.7838198336414997E-2</v>
      </c>
      <c r="N200" s="153">
        <f t="shared" si="81"/>
        <v>8.2819360065264913E-3</v>
      </c>
      <c r="O200" s="153">
        <f t="shared" si="82"/>
        <v>1.9734313596724284E-2</v>
      </c>
      <c r="P200" s="153">
        <f t="shared" si="83"/>
        <v>1.4184049457160119E-2</v>
      </c>
      <c r="Q200" s="154">
        <f t="shared" si="84"/>
        <v>3.4135850028851999E-2</v>
      </c>
      <c r="R200" s="161">
        <f t="shared" si="85"/>
        <v>65.6897001303781</v>
      </c>
      <c r="S200" s="162">
        <f t="shared" si="86"/>
        <v>195.91483203457534</v>
      </c>
      <c r="T200" s="162">
        <f t="shared" si="87"/>
        <v>1138.1234625458501</v>
      </c>
      <c r="U200" s="162">
        <f t="shared" si="88"/>
        <v>2887.317291306877</v>
      </c>
      <c r="V200" s="162">
        <f t="shared" si="89"/>
        <v>8321.081741589087</v>
      </c>
      <c r="W200" s="162">
        <f t="shared" si="90"/>
        <v>10281.144951563807</v>
      </c>
      <c r="X200" s="163">
        <f t="shared" si="91"/>
        <v>15421.041551649116</v>
      </c>
      <c r="Y200" s="170">
        <f t="shared" si="92"/>
        <v>3275.7496740547508</v>
      </c>
      <c r="Z200" s="14">
        <f t="shared" si="93"/>
        <v>3390.3359308493464</v>
      </c>
      <c r="AA200" s="14">
        <f t="shared" si="94"/>
        <v>2237.9053727074961</v>
      </c>
      <c r="AB200" s="14">
        <f t="shared" si="95"/>
        <v>-948.64645227507935</v>
      </c>
      <c r="AC200" s="14">
        <f t="shared" si="96"/>
        <v>-8051.648079454344</v>
      </c>
      <c r="AD200" s="14">
        <f t="shared" si="97"/>
        <v>-4313.6628469142488</v>
      </c>
      <c r="AE200" s="171">
        <f t="shared" si="98"/>
        <v>-25451.7025824558</v>
      </c>
      <c r="AF200" s="186">
        <f t="shared" si="99"/>
        <v>-29861.668983487878</v>
      </c>
      <c r="AG200" s="15"/>
    </row>
    <row r="201" spans="1:33" x14ac:dyDescent="0.25">
      <c r="A201" s="7">
        <f t="shared" si="77"/>
        <v>195</v>
      </c>
      <c r="B201" s="40">
        <v>45096</v>
      </c>
      <c r="C201" s="138">
        <v>17.07</v>
      </c>
      <c r="D201" s="143">
        <v>69.03</v>
      </c>
      <c r="E201" s="144">
        <v>152.71</v>
      </c>
      <c r="F201" s="144">
        <v>92.1</v>
      </c>
      <c r="G201" s="144">
        <v>184.92</v>
      </c>
      <c r="H201" s="144">
        <v>281</v>
      </c>
      <c r="I201" s="144">
        <v>431.96</v>
      </c>
      <c r="J201" s="145">
        <v>426.92</v>
      </c>
      <c r="K201" s="152">
        <f t="shared" si="78"/>
        <v>1.3358778625954137E-2</v>
      </c>
      <c r="L201" s="153">
        <f t="shared" si="79"/>
        <v>7.1226010683902441E-3</v>
      </c>
      <c r="M201" s="153">
        <f t="shared" si="80"/>
        <v>4.688782088850818E-4</v>
      </c>
      <c r="N201" s="153">
        <f t="shared" si="81"/>
        <v>4.688782088850818E-4</v>
      </c>
      <c r="O201" s="153">
        <f t="shared" si="82"/>
        <v>4.688782088850818E-4</v>
      </c>
      <c r="P201" s="153">
        <f t="shared" si="83"/>
        <v>4.6887820888530385E-4</v>
      </c>
      <c r="Q201" s="154">
        <f t="shared" si="84"/>
        <v>4.688782088850818E-4</v>
      </c>
      <c r="R201" s="161">
        <f t="shared" si="85"/>
        <v>67.895038167938921</v>
      </c>
      <c r="S201" s="162">
        <f t="shared" si="86"/>
        <v>199.01749719712461</v>
      </c>
      <c r="T201" s="162">
        <f t="shared" si="87"/>
        <v>1183.4361973918649</v>
      </c>
      <c r="U201" s="162">
        <f t="shared" si="88"/>
        <v>2864.9438101687956</v>
      </c>
      <c r="V201" s="162">
        <f t="shared" si="89"/>
        <v>8163.8748490563812</v>
      </c>
      <c r="W201" s="162">
        <f t="shared" si="90"/>
        <v>10142.109375413198</v>
      </c>
      <c r="X201" s="163">
        <f t="shared" si="91"/>
        <v>14918.99941536748</v>
      </c>
      <c r="Y201" s="170">
        <f t="shared" si="92"/>
        <v>-2237.5954198473023</v>
      </c>
      <c r="Z201" s="14">
        <f t="shared" si="93"/>
        <v>-2814.9943942491973</v>
      </c>
      <c r="AA201" s="14">
        <f t="shared" si="94"/>
        <v>-27.731369593243471</v>
      </c>
      <c r="AB201" s="14">
        <f t="shared" si="95"/>
        <v>-53.707206751823833</v>
      </c>
      <c r="AC201" s="14">
        <f t="shared" si="96"/>
        <v>-191.30345281905647</v>
      </c>
      <c r="AD201" s="14">
        <f t="shared" si="97"/>
        <v>-142.59556239598169</v>
      </c>
      <c r="AE201" s="171">
        <f t="shared" si="98"/>
        <v>-349.59576837400164</v>
      </c>
      <c r="AF201" s="186">
        <f t="shared" si="99"/>
        <v>-5817.5231740306072</v>
      </c>
      <c r="AG201" s="15"/>
    </row>
    <row r="202" spans="1:33" x14ac:dyDescent="0.25">
      <c r="A202" s="7">
        <f t="shared" si="77"/>
        <v>196</v>
      </c>
      <c r="B202" s="40">
        <v>45093</v>
      </c>
      <c r="C202" s="138">
        <v>17.062000000000001</v>
      </c>
      <c r="D202" s="143">
        <v>68.12</v>
      </c>
      <c r="E202" s="144">
        <v>151.63</v>
      </c>
      <c r="F202" s="144">
        <v>92.1</v>
      </c>
      <c r="G202" s="144">
        <v>184.92</v>
      </c>
      <c r="H202" s="144">
        <v>281</v>
      </c>
      <c r="I202" s="144">
        <v>431.96</v>
      </c>
      <c r="J202" s="145">
        <v>426.92</v>
      </c>
      <c r="K202" s="152">
        <f t="shared" si="78"/>
        <v>-2.6857142857142802E-2</v>
      </c>
      <c r="L202" s="153">
        <f t="shared" si="79"/>
        <v>-3.488002036789517E-2</v>
      </c>
      <c r="M202" s="153">
        <f t="shared" si="80"/>
        <v>-3.5957569712653514E-3</v>
      </c>
      <c r="N202" s="153">
        <f t="shared" si="81"/>
        <v>-8.3590537206504889E-3</v>
      </c>
      <c r="O202" s="153">
        <f t="shared" si="82"/>
        <v>-5.4515191319172152E-3</v>
      </c>
      <c r="P202" s="153">
        <f t="shared" si="83"/>
        <v>-3.2330715500109353E-2</v>
      </c>
      <c r="Q202" s="154">
        <f t="shared" si="84"/>
        <v>-1.6018280336564938E-3</v>
      </c>
      <c r="R202" s="161">
        <f t="shared" si="85"/>
        <v>65.200571428571436</v>
      </c>
      <c r="S202" s="162">
        <f t="shared" si="86"/>
        <v>190.71735917510026</v>
      </c>
      <c r="T202" s="162">
        <f t="shared" si="87"/>
        <v>1178.6282153484913</v>
      </c>
      <c r="U202" s="162">
        <f t="shared" si="88"/>
        <v>2839.6641343198144</v>
      </c>
      <c r="V202" s="162">
        <f t="shared" si="89"/>
        <v>8115.5641179584527</v>
      </c>
      <c r="W202" s="162">
        <f t="shared" si="90"/>
        <v>9809.6082110978368</v>
      </c>
      <c r="X202" s="163">
        <f t="shared" si="91"/>
        <v>14888.121028348403</v>
      </c>
      <c r="Y202" s="170">
        <f t="shared" si="92"/>
        <v>4498.5714285714093</v>
      </c>
      <c r="Z202" s="14">
        <f t="shared" si="93"/>
        <v>13785.281649799515</v>
      </c>
      <c r="AA202" s="14">
        <f t="shared" si="94"/>
        <v>212.66773257543719</v>
      </c>
      <c r="AB202" s="14">
        <f t="shared" si="95"/>
        <v>957.47982720742584</v>
      </c>
      <c r="AC202" s="14">
        <f t="shared" si="96"/>
        <v>2224.233102077369</v>
      </c>
      <c r="AD202" s="14">
        <f t="shared" si="97"/>
        <v>9832.4393670648533</v>
      </c>
      <c r="AE202" s="171">
        <f t="shared" si="98"/>
        <v>1194.3235825798183</v>
      </c>
      <c r="AF202" s="186">
        <f t="shared" si="99"/>
        <v>32704.996689875832</v>
      </c>
      <c r="AG202" s="15"/>
    </row>
    <row r="203" spans="1:33" x14ac:dyDescent="0.25">
      <c r="A203" s="7">
        <f t="shared" si="77"/>
        <v>197</v>
      </c>
      <c r="B203" s="40">
        <v>45092</v>
      </c>
      <c r="C203" s="138">
        <v>17.105</v>
      </c>
      <c r="D203" s="143">
        <v>70</v>
      </c>
      <c r="E203" s="144">
        <v>157.11000000000001</v>
      </c>
      <c r="F203" s="144">
        <v>92.2</v>
      </c>
      <c r="G203" s="144">
        <v>186.01</v>
      </c>
      <c r="H203" s="144">
        <v>281.83</v>
      </c>
      <c r="I203" s="144">
        <v>445.27</v>
      </c>
      <c r="J203" s="145">
        <v>426.53</v>
      </c>
      <c r="K203" s="152">
        <f t="shared" si="78"/>
        <v>2.2345552796845247E-2</v>
      </c>
      <c r="L203" s="153">
        <f t="shared" si="79"/>
        <v>1.3939980638915994E-2</v>
      </c>
      <c r="M203" s="153">
        <f t="shared" si="80"/>
        <v>3.1962550883545049E-2</v>
      </c>
      <c r="N203" s="153">
        <f t="shared" si="81"/>
        <v>1.1376077831017017E-2</v>
      </c>
      <c r="O203" s="153">
        <f t="shared" si="82"/>
        <v>3.1203358615027765E-2</v>
      </c>
      <c r="P203" s="153">
        <f t="shared" si="83"/>
        <v>1.0180348428919128E-2</v>
      </c>
      <c r="Q203" s="154">
        <f t="shared" si="84"/>
        <v>-7.8265435412735451E-3</v>
      </c>
      <c r="R203" s="161">
        <f t="shared" si="85"/>
        <v>68.497152037388631</v>
      </c>
      <c r="S203" s="162">
        <f t="shared" si="86"/>
        <v>200.3646795740562</v>
      </c>
      <c r="T203" s="162">
        <f t="shared" si="87"/>
        <v>1220.6894823703326</v>
      </c>
      <c r="U203" s="162">
        <f t="shared" si="88"/>
        <v>2896.1776793318681</v>
      </c>
      <c r="V203" s="162">
        <f t="shared" si="89"/>
        <v>8414.66970839846</v>
      </c>
      <c r="W203" s="162">
        <f t="shared" si="90"/>
        <v>10240.558008162259</v>
      </c>
      <c r="X203" s="163">
        <f t="shared" si="91"/>
        <v>14795.298024013451</v>
      </c>
      <c r="Y203" s="170">
        <f t="shared" si="92"/>
        <v>-3742.8800934715769</v>
      </c>
      <c r="Z203" s="14">
        <f t="shared" si="93"/>
        <v>-5509.3591481123667</v>
      </c>
      <c r="AA203" s="14">
        <f t="shared" si="94"/>
        <v>-1890.3956185166294</v>
      </c>
      <c r="AB203" s="14">
        <f t="shared" si="95"/>
        <v>-1303.0619732747255</v>
      </c>
      <c r="AC203" s="14">
        <f t="shared" si="96"/>
        <v>-12731.046419922995</v>
      </c>
      <c r="AD203" s="14">
        <f t="shared" si="97"/>
        <v>-3096.0545448678204</v>
      </c>
      <c r="AE203" s="171">
        <f t="shared" si="98"/>
        <v>5835.4737993274284</v>
      </c>
      <c r="AF203" s="186">
        <f t="shared" si="99"/>
        <v>-22437.323998838685</v>
      </c>
      <c r="AG203" s="15"/>
    </row>
    <row r="204" spans="1:33" x14ac:dyDescent="0.25">
      <c r="A204" s="7">
        <f t="shared" si="77"/>
        <v>198</v>
      </c>
      <c r="B204" s="40">
        <v>45091</v>
      </c>
      <c r="C204" s="138">
        <v>17.102</v>
      </c>
      <c r="D204" s="143">
        <v>68.47</v>
      </c>
      <c r="E204" s="144">
        <v>154.94999999999999</v>
      </c>
      <c r="F204" s="144">
        <v>89.36</v>
      </c>
      <c r="G204" s="144">
        <v>183.95</v>
      </c>
      <c r="H204" s="144">
        <v>273.35000000000002</v>
      </c>
      <c r="I204" s="144">
        <v>440.86</v>
      </c>
      <c r="J204" s="145">
        <v>429.97</v>
      </c>
      <c r="K204" s="152">
        <f t="shared" si="78"/>
        <v>2.6075228532893568E-2</v>
      </c>
      <c r="L204" s="153">
        <f t="shared" si="79"/>
        <v>1.8135225704711155E-2</v>
      </c>
      <c r="M204" s="153">
        <f t="shared" si="80"/>
        <v>1.5263288388059904E-2</v>
      </c>
      <c r="N204" s="153">
        <f t="shared" si="81"/>
        <v>-2.2842203002085837E-3</v>
      </c>
      <c r="O204" s="153">
        <f t="shared" si="82"/>
        <v>1.6833986600126583E-3</v>
      </c>
      <c r="P204" s="153">
        <f t="shared" si="83"/>
        <v>5.9501052978478963E-3</v>
      </c>
      <c r="Q204" s="154">
        <f t="shared" si="84"/>
        <v>4.2112321562486787E-2</v>
      </c>
      <c r="R204" s="161">
        <f t="shared" si="85"/>
        <v>68.74704031170387</v>
      </c>
      <c r="S204" s="162">
        <f t="shared" si="86"/>
        <v>201.19370195150799</v>
      </c>
      <c r="T204" s="162">
        <f t="shared" si="87"/>
        <v>1200.9362325318311</v>
      </c>
      <c r="U204" s="162">
        <f t="shared" si="88"/>
        <v>2857.0600341671538</v>
      </c>
      <c r="V204" s="162">
        <f t="shared" si="89"/>
        <v>8173.7853951818897</v>
      </c>
      <c r="W204" s="162">
        <f t="shared" si="90"/>
        <v>10197.674526772289</v>
      </c>
      <c r="X204" s="163">
        <f t="shared" si="91"/>
        <v>15539.986754982214</v>
      </c>
      <c r="Y204" s="170">
        <f t="shared" si="92"/>
        <v>-4367.6007792596747</v>
      </c>
      <c r="Z204" s="14">
        <f t="shared" si="93"/>
        <v>-7167.403903015952</v>
      </c>
      <c r="AA204" s="14">
        <f t="shared" si="94"/>
        <v>-902.73312659155636</v>
      </c>
      <c r="AB204" s="14">
        <f t="shared" si="95"/>
        <v>261.6438333138467</v>
      </c>
      <c r="AC204" s="14">
        <f t="shared" si="96"/>
        <v>-686.83075909448235</v>
      </c>
      <c r="AD204" s="14">
        <f t="shared" si="97"/>
        <v>-1809.5501031687127</v>
      </c>
      <c r="AE204" s="171">
        <f t="shared" si="98"/>
        <v>-31398.962749110706</v>
      </c>
      <c r="AF204" s="186">
        <f t="shared" si="99"/>
        <v>-46071.437586927233</v>
      </c>
      <c r="AG204" s="15"/>
    </row>
    <row r="205" spans="1:33" x14ac:dyDescent="0.25">
      <c r="A205" s="7">
        <f t="shared" si="77"/>
        <v>199</v>
      </c>
      <c r="B205" s="40">
        <v>45090</v>
      </c>
      <c r="C205" s="138">
        <v>17.201000000000001</v>
      </c>
      <c r="D205" s="143">
        <v>66.73</v>
      </c>
      <c r="E205" s="144">
        <v>152.19</v>
      </c>
      <c r="F205" s="144">
        <v>87.51</v>
      </c>
      <c r="G205" s="144">
        <v>183.31</v>
      </c>
      <c r="H205" s="144">
        <v>271.32</v>
      </c>
      <c r="I205" s="144">
        <v>435.73</v>
      </c>
      <c r="J205" s="145">
        <v>410.22</v>
      </c>
      <c r="K205" s="152">
        <f t="shared" si="78"/>
        <v>-4.029850746268604E-3</v>
      </c>
      <c r="L205" s="153">
        <f t="shared" si="79"/>
        <v>2.0245357645639173E-2</v>
      </c>
      <c r="M205" s="153">
        <f t="shared" si="80"/>
        <v>1.5145182546937308E-2</v>
      </c>
      <c r="N205" s="153">
        <f t="shared" si="81"/>
        <v>-6.5966094520213403E-3</v>
      </c>
      <c r="O205" s="153">
        <f t="shared" si="82"/>
        <v>-3.0032214039912297E-3</v>
      </c>
      <c r="P205" s="153">
        <f t="shared" si="83"/>
        <v>2.3631621191582575E-2</v>
      </c>
      <c r="Q205" s="154">
        <f t="shared" si="84"/>
        <v>3.4853908784655996E-2</v>
      </c>
      <c r="R205" s="161">
        <f t="shared" si="85"/>
        <v>66.73</v>
      </c>
      <c r="S205" s="162">
        <f t="shared" si="86"/>
        <v>201.61068512435477</v>
      </c>
      <c r="T205" s="162">
        <f t="shared" si="87"/>
        <v>1200.7965273090579</v>
      </c>
      <c r="U205" s="162">
        <f t="shared" si="88"/>
        <v>2844.711071719023</v>
      </c>
      <c r="V205" s="162">
        <f t="shared" si="89"/>
        <v>8135.5423468462914</v>
      </c>
      <c r="W205" s="162">
        <f t="shared" si="90"/>
        <v>10376.918351366223</v>
      </c>
      <c r="X205" s="163">
        <f t="shared" si="91"/>
        <v>15431.749249201106</v>
      </c>
      <c r="Y205" s="170">
        <f t="shared" si="92"/>
        <v>674.99999999999</v>
      </c>
      <c r="Z205" s="14">
        <f t="shared" si="93"/>
        <v>-8001.3702487095197</v>
      </c>
      <c r="AA205" s="14">
        <f t="shared" si="94"/>
        <v>-895.74786545289271</v>
      </c>
      <c r="AB205" s="14">
        <f t="shared" si="95"/>
        <v>755.60233123907892</v>
      </c>
      <c r="AC205" s="14">
        <f t="shared" si="96"/>
        <v>1225.3216576854356</v>
      </c>
      <c r="AD205" s="14">
        <f t="shared" si="97"/>
        <v>-7186.8648409867274</v>
      </c>
      <c r="AE205" s="171">
        <f t="shared" si="98"/>
        <v>-25987.087460055318</v>
      </c>
      <c r="AF205" s="186">
        <f t="shared" si="99"/>
        <v>-39415.146426279956</v>
      </c>
      <c r="AG205" s="15"/>
    </row>
    <row r="206" spans="1:33" x14ac:dyDescent="0.25">
      <c r="A206" s="7">
        <f t="shared" si="77"/>
        <v>200</v>
      </c>
      <c r="B206" s="40">
        <v>45089</v>
      </c>
      <c r="C206" s="138">
        <v>17.27</v>
      </c>
      <c r="D206" s="143">
        <v>67</v>
      </c>
      <c r="E206" s="144">
        <v>149.16999999999999</v>
      </c>
      <c r="F206" s="144">
        <v>85.86</v>
      </c>
      <c r="G206" s="144">
        <v>183.79</v>
      </c>
      <c r="H206" s="144">
        <v>271.05</v>
      </c>
      <c r="I206" s="144">
        <v>423.97</v>
      </c>
      <c r="J206" s="145">
        <v>394.82</v>
      </c>
      <c r="K206" s="152">
        <f t="shared" si="78"/>
        <v>-6.9660589891803459E-3</v>
      </c>
      <c r="L206" s="153">
        <f t="shared" si="79"/>
        <v>7.3795786931429852E-4</v>
      </c>
      <c r="M206" s="153">
        <f t="shared" si="80"/>
        <v>3.7455602195672899E-3</v>
      </c>
      <c r="N206" s="153">
        <f t="shared" si="81"/>
        <v>1.5168557624630763E-2</v>
      </c>
      <c r="O206" s="153">
        <f t="shared" si="82"/>
        <v>2.2549535245715235E-2</v>
      </c>
      <c r="P206" s="153">
        <f t="shared" si="83"/>
        <v>8.936943174352896E-3</v>
      </c>
      <c r="Q206" s="154">
        <f t="shared" si="84"/>
        <v>1.789319526594535E-2</v>
      </c>
      <c r="R206" s="161">
        <f t="shared" si="85"/>
        <v>66.533274047724916</v>
      </c>
      <c r="S206" s="162">
        <f t="shared" si="86"/>
        <v>197.75582785455521</v>
      </c>
      <c r="T206" s="162">
        <f t="shared" si="87"/>
        <v>1187.3121241530514</v>
      </c>
      <c r="U206" s="162">
        <f t="shared" si="88"/>
        <v>2907.0378287543626</v>
      </c>
      <c r="V206" s="162">
        <f t="shared" si="89"/>
        <v>8344.054087571365</v>
      </c>
      <c r="W206" s="162">
        <f t="shared" si="90"/>
        <v>10227.953166208203</v>
      </c>
      <c r="X206" s="163">
        <f t="shared" si="91"/>
        <v>15178.830962004742</v>
      </c>
      <c r="Y206" s="170">
        <f t="shared" si="92"/>
        <v>1166.8148806877098</v>
      </c>
      <c r="Z206" s="14">
        <f t="shared" si="93"/>
        <v>-291.65570911038685</v>
      </c>
      <c r="AA206" s="14">
        <f t="shared" si="94"/>
        <v>-221.52770765256946</v>
      </c>
      <c r="AB206" s="14">
        <f t="shared" si="95"/>
        <v>-1737.4679501745049</v>
      </c>
      <c r="AC206" s="14">
        <f t="shared" si="96"/>
        <v>-9200.2653785682469</v>
      </c>
      <c r="AD206" s="14">
        <f t="shared" si="97"/>
        <v>-2717.9092862461221</v>
      </c>
      <c r="AE206" s="171">
        <f t="shared" si="98"/>
        <v>-13341.17310023712</v>
      </c>
      <c r="AF206" s="186">
        <f t="shared" si="99"/>
        <v>-26343.184251301238</v>
      </c>
      <c r="AG206" s="15"/>
    </row>
    <row r="207" spans="1:33" x14ac:dyDescent="0.25">
      <c r="A207" s="7">
        <f t="shared" si="77"/>
        <v>201</v>
      </c>
      <c r="B207" s="40">
        <v>45086</v>
      </c>
      <c r="C207" s="138">
        <v>17.277999999999999</v>
      </c>
      <c r="D207" s="143">
        <v>67.47</v>
      </c>
      <c r="E207" s="144">
        <v>149.06</v>
      </c>
      <c r="F207" s="144">
        <v>85.5</v>
      </c>
      <c r="G207" s="144">
        <v>180.96</v>
      </c>
      <c r="H207" s="144">
        <v>264.95</v>
      </c>
      <c r="I207" s="144">
        <v>420.02</v>
      </c>
      <c r="J207" s="145">
        <v>387.7</v>
      </c>
      <c r="K207" s="152">
        <f t="shared" si="78"/>
        <v>-1.0993843447669294E-2</v>
      </c>
      <c r="L207" s="153">
        <f t="shared" si="79"/>
        <v>1.4013605442176891E-2</v>
      </c>
      <c r="M207" s="153">
        <f t="shared" si="80"/>
        <v>-1.2402619537857928E-2</v>
      </c>
      <c r="N207" s="153">
        <f t="shared" si="81"/>
        <v>-2.8610714310145502E-3</v>
      </c>
      <c r="O207" s="153">
        <f t="shared" si="82"/>
        <v>-3.6186412347798402E-3</v>
      </c>
      <c r="P207" s="153">
        <f t="shared" si="83"/>
        <v>2.0875167077604839E-2</v>
      </c>
      <c r="Q207" s="154">
        <f t="shared" si="84"/>
        <v>1.7075898706817583E-3</v>
      </c>
      <c r="R207" s="161">
        <f t="shared" si="85"/>
        <v>66.263412489006157</v>
      </c>
      <c r="S207" s="162">
        <f t="shared" si="86"/>
        <v>200.3792285714286</v>
      </c>
      <c r="T207" s="162">
        <f t="shared" si="87"/>
        <v>1168.2107399289459</v>
      </c>
      <c r="U207" s="162">
        <f t="shared" si="88"/>
        <v>2855.408162617136</v>
      </c>
      <c r="V207" s="162">
        <f t="shared" si="89"/>
        <v>8130.5204910068769</v>
      </c>
      <c r="W207" s="162">
        <f t="shared" si="90"/>
        <v>10348.97519419144</v>
      </c>
      <c r="X207" s="163">
        <f t="shared" si="91"/>
        <v>14937.471092958531</v>
      </c>
      <c r="Y207" s="170">
        <f t="shared" si="92"/>
        <v>1841.4687774846072</v>
      </c>
      <c r="Z207" s="14">
        <f t="shared" si="93"/>
        <v>-5538.4571428571689</v>
      </c>
      <c r="AA207" s="14">
        <f t="shared" si="94"/>
        <v>733.54150355270349</v>
      </c>
      <c r="AB207" s="14">
        <f t="shared" si="95"/>
        <v>327.71869531456105</v>
      </c>
      <c r="AC207" s="14">
        <f t="shared" si="96"/>
        <v>1476.4144496561585</v>
      </c>
      <c r="AD207" s="14">
        <f t="shared" si="97"/>
        <v>-6348.5701257432447</v>
      </c>
      <c r="AE207" s="171">
        <f t="shared" si="98"/>
        <v>-1273.179647926554</v>
      </c>
      <c r="AF207" s="186">
        <f t="shared" si="99"/>
        <v>-8781.0634905189381</v>
      </c>
      <c r="AG207" s="15"/>
    </row>
    <row r="208" spans="1:33" x14ac:dyDescent="0.25">
      <c r="A208" s="7">
        <f t="shared" si="77"/>
        <v>202</v>
      </c>
      <c r="B208" s="40">
        <v>45085</v>
      </c>
      <c r="C208" s="138">
        <v>17.364999999999998</v>
      </c>
      <c r="D208" s="143">
        <v>68.22</v>
      </c>
      <c r="E208" s="144">
        <v>147</v>
      </c>
      <c r="F208" s="144">
        <v>86.14</v>
      </c>
      <c r="G208" s="144">
        <v>180.57</v>
      </c>
      <c r="H208" s="144">
        <v>264.58</v>
      </c>
      <c r="I208" s="144">
        <v>409.37</v>
      </c>
      <c r="J208" s="145">
        <v>385.1</v>
      </c>
      <c r="K208" s="152">
        <f t="shared" si="78"/>
        <v>-2.067183462532296E-2</v>
      </c>
      <c r="L208" s="153">
        <f t="shared" si="79"/>
        <v>6.0224473035861426E-3</v>
      </c>
      <c r="M208" s="153">
        <f t="shared" si="80"/>
        <v>1.0549984915602328E-2</v>
      </c>
      <c r="N208" s="153">
        <f t="shared" si="81"/>
        <v>1.5933114182898445E-2</v>
      </c>
      <c r="O208" s="153">
        <f t="shared" si="82"/>
        <v>4.1803768631651916E-3</v>
      </c>
      <c r="P208" s="153">
        <f t="shared" si="83"/>
        <v>2.4485785266494808E-2</v>
      </c>
      <c r="Q208" s="154">
        <f t="shared" si="84"/>
        <v>2.8092050996875395E-2</v>
      </c>
      <c r="R208" s="161">
        <f t="shared" si="85"/>
        <v>65.614987080103361</v>
      </c>
      <c r="S208" s="162">
        <f t="shared" si="86"/>
        <v>198.80009581166166</v>
      </c>
      <c r="T208" s="162">
        <f t="shared" si="87"/>
        <v>1195.3609527204439</v>
      </c>
      <c r="U208" s="162">
        <f t="shared" si="88"/>
        <v>2909.2272137785671</v>
      </c>
      <c r="V208" s="162">
        <f t="shared" si="89"/>
        <v>8194.1608591222121</v>
      </c>
      <c r="W208" s="162">
        <f t="shared" si="90"/>
        <v>10385.577316838311</v>
      </c>
      <c r="X208" s="163">
        <f t="shared" si="91"/>
        <v>15330.916375155788</v>
      </c>
      <c r="Y208" s="170">
        <f t="shared" si="92"/>
        <v>3462.5322997415965</v>
      </c>
      <c r="Z208" s="14">
        <f t="shared" si="93"/>
        <v>-2380.1916233232987</v>
      </c>
      <c r="AA208" s="14">
        <f t="shared" si="94"/>
        <v>-623.96913602219684</v>
      </c>
      <c r="AB208" s="14">
        <f t="shared" si="95"/>
        <v>-1825.0433511426854</v>
      </c>
      <c r="AC208" s="14">
        <f t="shared" si="96"/>
        <v>-1705.603956110599</v>
      </c>
      <c r="AD208" s="14">
        <f t="shared" si="97"/>
        <v>-7446.6338051493767</v>
      </c>
      <c r="AE208" s="171">
        <f t="shared" si="98"/>
        <v>-20945.443757789417</v>
      </c>
      <c r="AF208" s="186">
        <f t="shared" si="99"/>
        <v>-31464.353329795977</v>
      </c>
      <c r="AG208" s="15"/>
    </row>
    <row r="209" spans="1:33" x14ac:dyDescent="0.25">
      <c r="A209" s="7">
        <f t="shared" si="77"/>
        <v>203</v>
      </c>
      <c r="B209" s="40">
        <v>45084</v>
      </c>
      <c r="C209" s="138">
        <v>17.356999999999999</v>
      </c>
      <c r="D209" s="143">
        <v>69.66</v>
      </c>
      <c r="E209" s="144">
        <v>146.12</v>
      </c>
      <c r="F209" s="144">
        <v>85.28</v>
      </c>
      <c r="G209" s="144">
        <v>177.82</v>
      </c>
      <c r="H209" s="144">
        <v>263.60000000000002</v>
      </c>
      <c r="I209" s="144">
        <v>399.77</v>
      </c>
      <c r="J209" s="145">
        <v>374.75</v>
      </c>
      <c r="K209" s="152">
        <f t="shared" si="78"/>
        <v>2.0138089758343636E-3</v>
      </c>
      <c r="L209" s="153">
        <f t="shared" si="79"/>
        <v>2.4684431977559651E-2</v>
      </c>
      <c r="M209" s="153">
        <f t="shared" si="80"/>
        <v>-1.739731979122594E-2</v>
      </c>
      <c r="N209" s="153">
        <f t="shared" si="81"/>
        <v>-8.7841995584940769E-3</v>
      </c>
      <c r="O209" s="153">
        <f t="shared" si="82"/>
        <v>-2.8744032215950566E-2</v>
      </c>
      <c r="P209" s="153">
        <f t="shared" si="83"/>
        <v>1.6491718844102721E-4</v>
      </c>
      <c r="Q209" s="154">
        <f t="shared" si="84"/>
        <v>-3.1505743819080445E-2</v>
      </c>
      <c r="R209" s="161">
        <f t="shared" si="85"/>
        <v>67.134925201380909</v>
      </c>
      <c r="S209" s="162">
        <f t="shared" si="86"/>
        <v>202.48789060308559</v>
      </c>
      <c r="T209" s="162">
        <f t="shared" si="87"/>
        <v>1162.3026010515625</v>
      </c>
      <c r="U209" s="162">
        <f t="shared" si="88"/>
        <v>2838.4466862181507</v>
      </c>
      <c r="V209" s="162">
        <f t="shared" si="89"/>
        <v>7925.496074983952</v>
      </c>
      <c r="W209" s="162">
        <f t="shared" si="90"/>
        <v>10139.028014281079</v>
      </c>
      <c r="X209" s="163">
        <f t="shared" si="91"/>
        <v>14442.193611876794</v>
      </c>
      <c r="Y209" s="170">
        <f t="shared" si="92"/>
        <v>-337.31300345227311</v>
      </c>
      <c r="Z209" s="14">
        <f t="shared" si="93"/>
        <v>-9755.7812061711502</v>
      </c>
      <c r="AA209" s="14">
        <f t="shared" si="94"/>
        <v>1028.9484474218739</v>
      </c>
      <c r="AB209" s="14">
        <f t="shared" si="95"/>
        <v>1006.1777512739718</v>
      </c>
      <c r="AC209" s="14">
        <f t="shared" si="96"/>
        <v>11727.635250802405</v>
      </c>
      <c r="AD209" s="14">
        <f t="shared" si="97"/>
        <v>-50.154728432407865</v>
      </c>
      <c r="AE209" s="171">
        <f t="shared" si="98"/>
        <v>23490.69440616031</v>
      </c>
      <c r="AF209" s="186">
        <f t="shared" si="99"/>
        <v>27110.206917602729</v>
      </c>
      <c r="AG209" s="15"/>
    </row>
    <row r="210" spans="1:33" x14ac:dyDescent="0.25">
      <c r="A210" s="7">
        <f t="shared" si="77"/>
        <v>204</v>
      </c>
      <c r="B210" s="40">
        <v>45083</v>
      </c>
      <c r="C210" s="138">
        <v>17.375</v>
      </c>
      <c r="D210" s="143">
        <v>69.52</v>
      </c>
      <c r="E210" s="144">
        <v>142.6</v>
      </c>
      <c r="F210" s="144">
        <v>86.7</v>
      </c>
      <c r="G210" s="144">
        <v>179.21</v>
      </c>
      <c r="H210" s="144">
        <v>271.12</v>
      </c>
      <c r="I210" s="144">
        <v>399.29</v>
      </c>
      <c r="J210" s="145">
        <v>386.54</v>
      </c>
      <c r="K210" s="152">
        <f t="shared" si="78"/>
        <v>3.8989169675089919E-3</v>
      </c>
      <c r="L210" s="153">
        <f t="shared" si="79"/>
        <v>2.2222222222222143E-2</v>
      </c>
      <c r="M210" s="153">
        <f t="shared" si="80"/>
        <v>2.2425922924493857E-2</v>
      </c>
      <c r="N210" s="153">
        <f t="shared" si="81"/>
        <v>-6.7479411313827731E-3</v>
      </c>
      <c r="O210" s="153">
        <f t="shared" si="82"/>
        <v>-5.6874611367615513E-3</v>
      </c>
      <c r="P210" s="153">
        <f t="shared" si="83"/>
        <v>-1.5179579209418037E-2</v>
      </c>
      <c r="Q210" s="154">
        <f t="shared" si="84"/>
        <v>-1.7833798929570155E-2</v>
      </c>
      <c r="R210" s="161">
        <f t="shared" si="85"/>
        <v>67.261227436823106</v>
      </c>
      <c r="S210" s="162">
        <f t="shared" si="86"/>
        <v>202.00133333333332</v>
      </c>
      <c r="T210" s="162">
        <f t="shared" si="87"/>
        <v>1209.4087809176242</v>
      </c>
      <c r="U210" s="162">
        <f t="shared" si="88"/>
        <v>2844.2777181509987</v>
      </c>
      <c r="V210" s="162">
        <f t="shared" si="89"/>
        <v>8113.6388196896714</v>
      </c>
      <c r="W210" s="162">
        <f t="shared" si="90"/>
        <v>9983.4753887398092</v>
      </c>
      <c r="X210" s="163">
        <f t="shared" si="91"/>
        <v>14646.069756608758</v>
      </c>
      <c r="Y210" s="170">
        <f t="shared" si="92"/>
        <v>-653.06859205776391</v>
      </c>
      <c r="Z210" s="14">
        <f t="shared" si="93"/>
        <v>-8782.6666666666133</v>
      </c>
      <c r="AA210" s="14">
        <f t="shared" si="94"/>
        <v>-1326.3605458812094</v>
      </c>
      <c r="AB210" s="14">
        <f t="shared" si="95"/>
        <v>772.93647396005326</v>
      </c>
      <c r="AC210" s="14">
        <f t="shared" si="96"/>
        <v>2320.4980155164321</v>
      </c>
      <c r="AD210" s="14">
        <f t="shared" si="97"/>
        <v>4616.424037805682</v>
      </c>
      <c r="AE210" s="171">
        <f t="shared" si="98"/>
        <v>13296.887169562069</v>
      </c>
      <c r="AF210" s="186">
        <f t="shared" si="99"/>
        <v>10244.649892238651</v>
      </c>
      <c r="AG210" s="15"/>
    </row>
    <row r="211" spans="1:33" x14ac:dyDescent="0.25">
      <c r="A211" s="7">
        <f t="shared" si="77"/>
        <v>205</v>
      </c>
      <c r="B211" s="40">
        <v>45082</v>
      </c>
      <c r="C211" s="138">
        <v>17.457000000000001</v>
      </c>
      <c r="D211" s="143">
        <v>69.25</v>
      </c>
      <c r="E211" s="144">
        <v>139.5</v>
      </c>
      <c r="F211" s="144">
        <v>84.4</v>
      </c>
      <c r="G211" s="144">
        <v>179.58</v>
      </c>
      <c r="H211" s="144">
        <v>271.39</v>
      </c>
      <c r="I211" s="144">
        <v>403.54</v>
      </c>
      <c r="J211" s="145">
        <v>391.71</v>
      </c>
      <c r="K211" s="152">
        <f t="shared" si="78"/>
        <v>2.8974739970282437E-2</v>
      </c>
      <c r="L211" s="153">
        <f t="shared" si="79"/>
        <v>2.515271289974752E-3</v>
      </c>
      <c r="M211" s="153">
        <f t="shared" si="80"/>
        <v>-3.253507537819611E-3</v>
      </c>
      <c r="N211" s="153">
        <f t="shared" si="81"/>
        <v>-1.2323676236430048E-2</v>
      </c>
      <c r="O211" s="153">
        <f t="shared" si="82"/>
        <v>-9.2426072382779667E-3</v>
      </c>
      <c r="P211" s="153">
        <f t="shared" si="83"/>
        <v>2.840501131881501E-3</v>
      </c>
      <c r="Q211" s="154">
        <f t="shared" si="84"/>
        <v>-8.7365251291929846E-3</v>
      </c>
      <c r="R211" s="161">
        <f t="shared" si="85"/>
        <v>68.941307578008917</v>
      </c>
      <c r="S211" s="162">
        <f t="shared" si="86"/>
        <v>198.10704275961191</v>
      </c>
      <c r="T211" s="162">
        <f t="shared" si="87"/>
        <v>1179.0330558956571</v>
      </c>
      <c r="U211" s="162">
        <f t="shared" si="88"/>
        <v>2828.3110368036046</v>
      </c>
      <c r="V211" s="162">
        <f t="shared" si="89"/>
        <v>8084.6286540812707</v>
      </c>
      <c r="W211" s="162">
        <f t="shared" si="90"/>
        <v>10166.15136173198</v>
      </c>
      <c r="X211" s="163">
        <f t="shared" si="91"/>
        <v>14781.728371749536</v>
      </c>
      <c r="Y211" s="170">
        <f t="shared" si="92"/>
        <v>-4853.2689450222933</v>
      </c>
      <c r="Z211" s="14">
        <f t="shared" si="93"/>
        <v>-994.08551922380184</v>
      </c>
      <c r="AA211" s="14">
        <f t="shared" si="94"/>
        <v>192.42570521714697</v>
      </c>
      <c r="AB211" s="14">
        <f t="shared" si="95"/>
        <v>1411.6037278558179</v>
      </c>
      <c r="AC211" s="14">
        <f t="shared" si="96"/>
        <v>3771.0062959364677</v>
      </c>
      <c r="AD211" s="14">
        <f t="shared" si="97"/>
        <v>-863.85515195943299</v>
      </c>
      <c r="AE211" s="171">
        <f t="shared" si="98"/>
        <v>6513.9564125232027</v>
      </c>
      <c r="AF211" s="186">
        <f t="shared" si="99"/>
        <v>5177.7825253271076</v>
      </c>
      <c r="AG211" s="15"/>
    </row>
    <row r="212" spans="1:33" x14ac:dyDescent="0.25">
      <c r="A212" s="7">
        <f t="shared" si="77"/>
        <v>206</v>
      </c>
      <c r="B212" s="40">
        <v>45079</v>
      </c>
      <c r="C212" s="138">
        <v>17.541</v>
      </c>
      <c r="D212" s="143">
        <v>67.3</v>
      </c>
      <c r="E212" s="144">
        <v>139.15</v>
      </c>
      <c r="F212" s="144">
        <v>84.27</v>
      </c>
      <c r="G212" s="144">
        <v>180.95</v>
      </c>
      <c r="H212" s="144">
        <v>272.61</v>
      </c>
      <c r="I212" s="144">
        <v>400.47</v>
      </c>
      <c r="J212" s="145">
        <v>393.27</v>
      </c>
      <c r="K212" s="152">
        <f t="shared" si="78"/>
        <v>1.0965900555806041E-2</v>
      </c>
      <c r="L212" s="153">
        <f t="shared" si="79"/>
        <v>3.4614552534795173E-3</v>
      </c>
      <c r="M212" s="153">
        <f t="shared" si="80"/>
        <v>1.4930897667742249E-2</v>
      </c>
      <c r="N212" s="153">
        <f t="shared" si="81"/>
        <v>4.4089219736986873E-3</v>
      </c>
      <c r="O212" s="153">
        <f t="shared" si="82"/>
        <v>-3.6472639821283348E-4</v>
      </c>
      <c r="P212" s="153">
        <f t="shared" si="83"/>
        <v>-6.9606875714837146E-3</v>
      </c>
      <c r="Q212" s="154">
        <f t="shared" si="84"/>
        <v>-1.1499713227621555E-2</v>
      </c>
      <c r="R212" s="161">
        <f t="shared" si="85"/>
        <v>67.73471533723901</v>
      </c>
      <c r="S212" s="162">
        <f t="shared" si="86"/>
        <v>198.29401817264011</v>
      </c>
      <c r="T212" s="162">
        <f t="shared" si="87"/>
        <v>1200.5430536747283</v>
      </c>
      <c r="U212" s="162">
        <f t="shared" si="88"/>
        <v>2876.2265239459653</v>
      </c>
      <c r="V212" s="162">
        <f t="shared" si="89"/>
        <v>8157.0725947992296</v>
      </c>
      <c r="W212" s="162">
        <f t="shared" si="90"/>
        <v>10066.793220760563</v>
      </c>
      <c r="X212" s="163">
        <f t="shared" si="91"/>
        <v>14740.523690101858</v>
      </c>
      <c r="Y212" s="170">
        <f t="shared" si="92"/>
        <v>-1836.7883430975239</v>
      </c>
      <c r="Z212" s="14">
        <f t="shared" si="93"/>
        <v>-1368.0363452801885</v>
      </c>
      <c r="AA212" s="14">
        <f t="shared" si="94"/>
        <v>-883.0741837364144</v>
      </c>
      <c r="AB212" s="14">
        <f t="shared" si="95"/>
        <v>-505.01575783860972</v>
      </c>
      <c r="AC212" s="14">
        <f t="shared" si="96"/>
        <v>148.80926003852437</v>
      </c>
      <c r="AD212" s="14">
        <f t="shared" si="97"/>
        <v>2116.8890771830775</v>
      </c>
      <c r="AE212" s="171">
        <f t="shared" si="98"/>
        <v>8574.1904949070886</v>
      </c>
      <c r="AF212" s="186">
        <f t="shared" si="99"/>
        <v>6246.9742021759539</v>
      </c>
      <c r="AG212" s="15"/>
    </row>
    <row r="213" spans="1:33" x14ac:dyDescent="0.25">
      <c r="A213" s="7">
        <f t="shared" si="77"/>
        <v>207</v>
      </c>
      <c r="B213" s="40">
        <v>45078</v>
      </c>
      <c r="C213" s="138">
        <v>17.5474</v>
      </c>
      <c r="D213" s="143">
        <v>66.569999999999993</v>
      </c>
      <c r="E213" s="144">
        <v>138.66999999999999</v>
      </c>
      <c r="F213" s="144">
        <v>83</v>
      </c>
      <c r="G213" s="144">
        <v>180.09</v>
      </c>
      <c r="H213" s="144">
        <v>272.61</v>
      </c>
      <c r="I213" s="144">
        <v>403.13</v>
      </c>
      <c r="J213" s="145">
        <v>397.7</v>
      </c>
      <c r="K213" s="152">
        <f t="shared" si="78"/>
        <v>-9.6697411484677476E-3</v>
      </c>
      <c r="L213" s="153">
        <f t="shared" si="79"/>
        <v>2.498336905905818E-2</v>
      </c>
      <c r="M213" s="153">
        <f t="shared" si="80"/>
        <v>3.5432409373203244E-2</v>
      </c>
      <c r="N213" s="153">
        <f t="shared" si="81"/>
        <v>8.2940403520861405E-3</v>
      </c>
      <c r="O213" s="153">
        <f t="shared" si="82"/>
        <v>2.1971711707876818E-2</v>
      </c>
      <c r="P213" s="153">
        <f t="shared" si="83"/>
        <v>1.2229668160701035E-2</v>
      </c>
      <c r="Q213" s="154">
        <f t="shared" si="84"/>
        <v>4.3175016781436426E-2</v>
      </c>
      <c r="R213" s="161">
        <f t="shared" si="85"/>
        <v>66.352127343052658</v>
      </c>
      <c r="S213" s="162">
        <f t="shared" si="86"/>
        <v>202.54696355976051</v>
      </c>
      <c r="T213" s="162">
        <f t="shared" si="87"/>
        <v>1224.7939140282574</v>
      </c>
      <c r="U213" s="162">
        <f t="shared" si="88"/>
        <v>2887.3519533244994</v>
      </c>
      <c r="V213" s="162">
        <f t="shared" si="89"/>
        <v>8339.3390193163723</v>
      </c>
      <c r="W213" s="162">
        <f t="shared" si="90"/>
        <v>10261.332692230528</v>
      </c>
      <c r="X213" s="163">
        <f t="shared" si="91"/>
        <v>15555.833674057405</v>
      </c>
      <c r="Y213" s="170">
        <f t="shared" si="92"/>
        <v>1619.6816423683558</v>
      </c>
      <c r="Z213" s="14">
        <f t="shared" si="93"/>
        <v>-9873.9271195209985</v>
      </c>
      <c r="AA213" s="14">
        <f t="shared" si="94"/>
        <v>-2095.6172014128697</v>
      </c>
      <c r="AB213" s="14">
        <f t="shared" si="95"/>
        <v>-950.03293297997516</v>
      </c>
      <c r="AC213" s="14">
        <f t="shared" si="96"/>
        <v>-8964.5119658186104</v>
      </c>
      <c r="AD213" s="14">
        <f t="shared" si="97"/>
        <v>-3719.2950669158745</v>
      </c>
      <c r="AE213" s="171">
        <f t="shared" si="98"/>
        <v>-32191.308702870265</v>
      </c>
      <c r="AF213" s="186">
        <f t="shared" si="99"/>
        <v>-56175.011347150241</v>
      </c>
      <c r="AG213" s="15"/>
    </row>
    <row r="214" spans="1:33" x14ac:dyDescent="0.25">
      <c r="A214" s="7">
        <f t="shared" si="77"/>
        <v>208</v>
      </c>
      <c r="B214" s="40">
        <v>45077</v>
      </c>
      <c r="C214" s="138">
        <v>17.681899999999999</v>
      </c>
      <c r="D214" s="143">
        <v>67.22</v>
      </c>
      <c r="E214" s="144">
        <v>135.29</v>
      </c>
      <c r="F214" s="144">
        <v>79.55</v>
      </c>
      <c r="G214" s="144">
        <v>177.25</v>
      </c>
      <c r="H214" s="144">
        <v>264.72000000000003</v>
      </c>
      <c r="I214" s="144">
        <v>395.23</v>
      </c>
      <c r="J214" s="145">
        <v>378.34</v>
      </c>
      <c r="K214" s="152">
        <f t="shared" si="78"/>
        <v>-1.6820242796548257E-2</v>
      </c>
      <c r="L214" s="153">
        <f t="shared" si="79"/>
        <v>-1.9353435778486583E-2</v>
      </c>
      <c r="M214" s="153">
        <f t="shared" si="80"/>
        <v>1.3415470414769093E-2</v>
      </c>
      <c r="N214" s="153">
        <f t="shared" si="81"/>
        <v>1.922210767999033E-3</v>
      </c>
      <c r="O214" s="153">
        <f t="shared" si="82"/>
        <v>1.0603631582483342E-2</v>
      </c>
      <c r="P214" s="153">
        <f t="shared" si="83"/>
        <v>7.9429464342306577E-3</v>
      </c>
      <c r="Q214" s="154">
        <f t="shared" si="84"/>
        <v>-5.4687793037869414E-2</v>
      </c>
      <c r="R214" s="161">
        <f t="shared" si="85"/>
        <v>65.87304373263126</v>
      </c>
      <c r="S214" s="162">
        <f t="shared" si="86"/>
        <v>193.78556755581329</v>
      </c>
      <c r="T214" s="162">
        <f t="shared" si="87"/>
        <v>1198.7504827065106</v>
      </c>
      <c r="U214" s="162">
        <f t="shared" si="88"/>
        <v>2869.1055749273401</v>
      </c>
      <c r="V214" s="162">
        <f t="shared" si="89"/>
        <v>8246.5749309582134</v>
      </c>
      <c r="W214" s="162">
        <f t="shared" si="90"/>
        <v>10217.876667201885</v>
      </c>
      <c r="X214" s="163">
        <f t="shared" si="91"/>
        <v>14096.502720060844</v>
      </c>
      <c r="Y214" s="170">
        <f t="shared" si="92"/>
        <v>2817.3906684218509</v>
      </c>
      <c r="Z214" s="14">
        <f t="shared" si="93"/>
        <v>7648.8648883734531</v>
      </c>
      <c r="AA214" s="14">
        <f t="shared" si="94"/>
        <v>-793.44563532553138</v>
      </c>
      <c r="AB214" s="14">
        <f t="shared" si="95"/>
        <v>-220.17779709360184</v>
      </c>
      <c r="AC214" s="14">
        <f t="shared" si="96"/>
        <v>-4326.3075479106647</v>
      </c>
      <c r="AD214" s="14">
        <f t="shared" si="97"/>
        <v>-2415.6143160565807</v>
      </c>
      <c r="AE214" s="171">
        <f t="shared" si="98"/>
        <v>40775.238996957793</v>
      </c>
      <c r="AF214" s="186">
        <f t="shared" si="99"/>
        <v>43485.949257366716</v>
      </c>
      <c r="AG214" s="15"/>
    </row>
    <row r="215" spans="1:33" x14ac:dyDescent="0.25">
      <c r="A215" s="7">
        <f t="shared" si="77"/>
        <v>209</v>
      </c>
      <c r="B215" s="40">
        <v>45076</v>
      </c>
      <c r="C215" s="138">
        <v>17.643000000000001</v>
      </c>
      <c r="D215" s="143">
        <v>68.37</v>
      </c>
      <c r="E215" s="144">
        <v>137.96</v>
      </c>
      <c r="F215" s="144">
        <v>78.67</v>
      </c>
      <c r="G215" s="144">
        <v>177.3</v>
      </c>
      <c r="H215" s="144">
        <v>262.52</v>
      </c>
      <c r="I215" s="144">
        <v>392.98</v>
      </c>
      <c r="J215" s="145">
        <v>401.11</v>
      </c>
      <c r="K215" s="152">
        <f t="shared" si="78"/>
        <v>-7.692307692307665E-3</v>
      </c>
      <c r="L215" s="153">
        <f t="shared" si="79"/>
        <v>-7.7675489067893233E-3</v>
      </c>
      <c r="M215" s="153">
        <f t="shared" si="80"/>
        <v>-2.4646354980006668E-2</v>
      </c>
      <c r="N215" s="153">
        <f t="shared" si="81"/>
        <v>1.4569897708771817E-2</v>
      </c>
      <c r="O215" s="153">
        <f t="shared" si="82"/>
        <v>5.7080011021954924E-3</v>
      </c>
      <c r="P215" s="153">
        <f t="shared" si="83"/>
        <v>4.1228071176617753E-2</v>
      </c>
      <c r="Q215" s="154">
        <f t="shared" si="84"/>
        <v>3.3898083636101584E-2</v>
      </c>
      <c r="R215" s="161">
        <f t="shared" si="85"/>
        <v>66.484615384615381</v>
      </c>
      <c r="S215" s="162">
        <f t="shared" si="86"/>
        <v>196.07505466052939</v>
      </c>
      <c r="T215" s="162">
        <f t="shared" si="87"/>
        <v>1153.7278509264725</v>
      </c>
      <c r="U215" s="162">
        <f t="shared" si="88"/>
        <v>2905.3235055428236</v>
      </c>
      <c r="V215" s="162">
        <f t="shared" si="89"/>
        <v>8206.6263474302086</v>
      </c>
      <c r="W215" s="162">
        <f t="shared" si="90"/>
        <v>10555.299832544046</v>
      </c>
      <c r="X215" s="163">
        <f t="shared" si="91"/>
        <v>15417.495977417173</v>
      </c>
      <c r="Y215" s="170">
        <f t="shared" si="92"/>
        <v>1288.4615384615472</v>
      </c>
      <c r="Z215" s="14">
        <f t="shared" si="93"/>
        <v>3069.890678941249</v>
      </c>
      <c r="AA215" s="14">
        <f t="shared" si="94"/>
        <v>1457.6859536763777</v>
      </c>
      <c r="AB215" s="14">
        <f t="shared" si="95"/>
        <v>-1668.8950217129423</v>
      </c>
      <c r="AC215" s="14">
        <f t="shared" si="96"/>
        <v>-2328.8783715104273</v>
      </c>
      <c r="AD215" s="14">
        <f t="shared" si="97"/>
        <v>-12538.309276321415</v>
      </c>
      <c r="AE215" s="171">
        <f t="shared" si="98"/>
        <v>-25274.423870858664</v>
      </c>
      <c r="AF215" s="186">
        <f t="shared" si="99"/>
        <v>-35994.46836932427</v>
      </c>
      <c r="AG215" s="15"/>
    </row>
    <row r="216" spans="1:33" x14ac:dyDescent="0.25">
      <c r="A216" s="7">
        <f t="shared" si="77"/>
        <v>210</v>
      </c>
      <c r="B216" s="40">
        <v>45075</v>
      </c>
      <c r="C216" s="138">
        <v>17.574999999999999</v>
      </c>
      <c r="D216" s="143">
        <v>68.900000000000006</v>
      </c>
      <c r="E216" s="144">
        <v>139.04</v>
      </c>
      <c r="F216" s="144">
        <v>80.97</v>
      </c>
      <c r="G216" s="144">
        <v>175.43</v>
      </c>
      <c r="H216" s="144">
        <v>262.04000000000002</v>
      </c>
      <c r="I216" s="144">
        <v>378.88</v>
      </c>
      <c r="J216" s="145">
        <v>389.46</v>
      </c>
      <c r="K216" s="152">
        <f t="shared" si="78"/>
        <v>5.9862753686670267E-3</v>
      </c>
      <c r="L216" s="153">
        <f t="shared" si="79"/>
        <v>-2.7971024887041285E-3</v>
      </c>
      <c r="M216" s="153">
        <f t="shared" si="80"/>
        <v>-1.9875070982395826E-3</v>
      </c>
      <c r="N216" s="153">
        <f t="shared" si="81"/>
        <v>-1.9875070982395826E-3</v>
      </c>
      <c r="O216" s="153">
        <f t="shared" si="82"/>
        <v>-1.9875070982396936E-3</v>
      </c>
      <c r="P216" s="153">
        <f t="shared" si="83"/>
        <v>-1.9875070982396936E-3</v>
      </c>
      <c r="Q216" s="154">
        <f t="shared" si="84"/>
        <v>-1.9875070982396936E-3</v>
      </c>
      <c r="R216" s="161">
        <f t="shared" si="85"/>
        <v>67.401080449700686</v>
      </c>
      <c r="S216" s="162">
        <f t="shared" si="86"/>
        <v>197.05726457720718</v>
      </c>
      <c r="T216" s="162">
        <f t="shared" si="87"/>
        <v>1180.5305844832483</v>
      </c>
      <c r="U216" s="162">
        <f t="shared" si="88"/>
        <v>2857.9097024275979</v>
      </c>
      <c r="V216" s="162">
        <f t="shared" si="89"/>
        <v>8143.8306251277681</v>
      </c>
      <c r="W216" s="162">
        <f t="shared" si="90"/>
        <v>10117.208122614989</v>
      </c>
      <c r="X216" s="163">
        <f t="shared" si="91"/>
        <v>14882.369779244746</v>
      </c>
      <c r="Y216" s="170">
        <f t="shared" si="92"/>
        <v>-1002.7011242517148</v>
      </c>
      <c r="Z216" s="14">
        <f t="shared" si="93"/>
        <v>1105.4708455856712</v>
      </c>
      <c r="AA216" s="14">
        <f t="shared" si="94"/>
        <v>117.54927583758672</v>
      </c>
      <c r="AB216" s="14">
        <f t="shared" si="95"/>
        <v>227.65710289608251</v>
      </c>
      <c r="AC216" s="14">
        <f t="shared" si="96"/>
        <v>810.90774361159674</v>
      </c>
      <c r="AD216" s="14">
        <f t="shared" si="97"/>
        <v>604.44202155027597</v>
      </c>
      <c r="AE216" s="171">
        <f t="shared" si="98"/>
        <v>1481.8860377627061</v>
      </c>
      <c r="AF216" s="186">
        <f t="shared" si="99"/>
        <v>3345.2119029922046</v>
      </c>
      <c r="AG216" s="15"/>
    </row>
    <row r="217" spans="1:33" x14ac:dyDescent="0.25">
      <c r="A217" s="7">
        <f t="shared" si="77"/>
        <v>211</v>
      </c>
      <c r="B217" s="40">
        <v>45072</v>
      </c>
      <c r="C217" s="138">
        <v>17.61</v>
      </c>
      <c r="D217" s="143">
        <v>68.489999999999995</v>
      </c>
      <c r="E217" s="144">
        <v>139.43</v>
      </c>
      <c r="F217" s="144">
        <v>80.97</v>
      </c>
      <c r="G217" s="144">
        <v>175.43</v>
      </c>
      <c r="H217" s="144">
        <v>262.04000000000002</v>
      </c>
      <c r="I217" s="144">
        <v>378.88</v>
      </c>
      <c r="J217" s="145">
        <v>389.46</v>
      </c>
      <c r="K217" s="152">
        <f t="shared" si="78"/>
        <v>-2.1990575467656814E-2</v>
      </c>
      <c r="L217" s="153">
        <f t="shared" si="79"/>
        <v>1.2926391382406255E-3</v>
      </c>
      <c r="M217" s="153">
        <f t="shared" si="80"/>
        <v>1.4093412323682442E-2</v>
      </c>
      <c r="N217" s="153">
        <f t="shared" si="81"/>
        <v>5.8194822629342724E-4</v>
      </c>
      <c r="O217" s="153">
        <f t="shared" si="82"/>
        <v>2.3173619137329293E-2</v>
      </c>
      <c r="P217" s="153">
        <f t="shared" si="83"/>
        <v>4.1302787138435493E-2</v>
      </c>
      <c r="Q217" s="154">
        <f t="shared" si="84"/>
        <v>1.1760447889603842E-2</v>
      </c>
      <c r="R217" s="161">
        <f t="shared" si="85"/>
        <v>65.526631443667</v>
      </c>
      <c r="S217" s="162">
        <f t="shared" si="86"/>
        <v>197.86543842010775</v>
      </c>
      <c r="T217" s="162">
        <f t="shared" si="87"/>
        <v>1199.5524076960949</v>
      </c>
      <c r="U217" s="162">
        <f t="shared" si="88"/>
        <v>2865.2675975984153</v>
      </c>
      <c r="V217" s="162">
        <f t="shared" si="89"/>
        <v>8349.146642569749</v>
      </c>
      <c r="W217" s="162">
        <f t="shared" si="90"/>
        <v>10556.057254862069</v>
      </c>
      <c r="X217" s="163">
        <f t="shared" si="91"/>
        <v>15087.379387133131</v>
      </c>
      <c r="Y217" s="170">
        <f t="shared" si="92"/>
        <v>3683.4213908324996</v>
      </c>
      <c r="Z217" s="14">
        <f t="shared" si="93"/>
        <v>-510.87684021547375</v>
      </c>
      <c r="AA217" s="14">
        <f t="shared" si="94"/>
        <v>-833.54188480474249</v>
      </c>
      <c r="AB217" s="14">
        <f t="shared" si="95"/>
        <v>-66.658703936609527</v>
      </c>
      <c r="AC217" s="14">
        <f t="shared" si="96"/>
        <v>-9454.893128487447</v>
      </c>
      <c r="AD217" s="14">
        <f t="shared" si="97"/>
        <v>-12561.031945862123</v>
      </c>
      <c r="AE217" s="171">
        <f t="shared" si="98"/>
        <v>-8768.5943566565584</v>
      </c>
      <c r="AF217" s="186">
        <f t="shared" si="99"/>
        <v>-28512.175469130456</v>
      </c>
      <c r="AG217" s="15"/>
    </row>
    <row r="218" spans="1:33" x14ac:dyDescent="0.25">
      <c r="A218" s="7">
        <f t="shared" si="77"/>
        <v>212</v>
      </c>
      <c r="B218" s="40">
        <v>45071</v>
      </c>
      <c r="C218" s="138">
        <v>17.847999999999999</v>
      </c>
      <c r="D218" s="143">
        <v>70.03</v>
      </c>
      <c r="E218" s="144">
        <v>139.25</v>
      </c>
      <c r="F218" s="144">
        <v>78.78</v>
      </c>
      <c r="G218" s="144">
        <v>172.99</v>
      </c>
      <c r="H218" s="144">
        <v>252.69</v>
      </c>
      <c r="I218" s="144">
        <v>359</v>
      </c>
      <c r="J218" s="145">
        <v>379.8</v>
      </c>
      <c r="K218" s="152">
        <f t="shared" si="78"/>
        <v>-7.7925758005100709E-3</v>
      </c>
      <c r="L218" s="153">
        <f t="shared" si="79"/>
        <v>8.4733487833139609E-3</v>
      </c>
      <c r="M218" s="153">
        <f t="shared" si="80"/>
        <v>-2.7033178527400281E-2</v>
      </c>
      <c r="N218" s="153">
        <f t="shared" si="81"/>
        <v>9.6905686164012739E-3</v>
      </c>
      <c r="O218" s="153">
        <f t="shared" si="82"/>
        <v>1.6984081611350677E-2</v>
      </c>
      <c r="P218" s="153">
        <f t="shared" si="83"/>
        <v>-1.3103376920382659E-2</v>
      </c>
      <c r="Q218" s="154">
        <f t="shared" si="84"/>
        <v>0.24740055968481744</v>
      </c>
      <c r="R218" s="161">
        <f t="shared" si="85"/>
        <v>66.477897421365824</v>
      </c>
      <c r="S218" s="162">
        <f t="shared" si="86"/>
        <v>199.28441845307069</v>
      </c>
      <c r="T218" s="162">
        <f t="shared" si="87"/>
        <v>1150.9045213414186</v>
      </c>
      <c r="U218" s="162">
        <f t="shared" si="88"/>
        <v>2891.3510532402693</v>
      </c>
      <c r="V218" s="162">
        <f t="shared" si="89"/>
        <v>8298.6397144321218</v>
      </c>
      <c r="W218" s="162">
        <f t="shared" si="90"/>
        <v>10004.522590866254</v>
      </c>
      <c r="X218" s="163">
        <f t="shared" si="91"/>
        <v>18601.246501524194</v>
      </c>
      <c r="Y218" s="170">
        <f t="shared" si="92"/>
        <v>1305.2564465854389</v>
      </c>
      <c r="Z218" s="14">
        <f t="shared" si="93"/>
        <v>-3348.8369061413437</v>
      </c>
      <c r="AA218" s="14">
        <f t="shared" si="94"/>
        <v>1598.8524329290726</v>
      </c>
      <c r="AB218" s="14">
        <f t="shared" si="95"/>
        <v>-1109.9969296107702</v>
      </c>
      <c r="AC218" s="14">
        <f t="shared" si="96"/>
        <v>-6929.5467216060842</v>
      </c>
      <c r="AD218" s="14">
        <f t="shared" si="97"/>
        <v>3985.0079740123329</v>
      </c>
      <c r="AE218" s="171">
        <f t="shared" si="98"/>
        <v>-184461.95007620973</v>
      </c>
      <c r="AF218" s="186">
        <f t="shared" si="99"/>
        <v>-188961.21378004109</v>
      </c>
      <c r="AG218" s="15"/>
    </row>
    <row r="219" spans="1:33" x14ac:dyDescent="0.25">
      <c r="A219" s="7">
        <f t="shared" si="77"/>
        <v>213</v>
      </c>
      <c r="B219" s="40">
        <v>45070</v>
      </c>
      <c r="C219" s="138">
        <v>17.795000000000002</v>
      </c>
      <c r="D219" s="143">
        <v>70.58</v>
      </c>
      <c r="E219" s="144">
        <v>138.08000000000001</v>
      </c>
      <c r="F219" s="144">
        <v>81.209999999999994</v>
      </c>
      <c r="G219" s="144">
        <v>171.84</v>
      </c>
      <c r="H219" s="144">
        <v>249.21</v>
      </c>
      <c r="I219" s="144">
        <v>364.85</v>
      </c>
      <c r="J219" s="145">
        <v>305.38</v>
      </c>
      <c r="K219" s="152">
        <f t="shared" si="78"/>
        <v>-7.1740047826699405E-3</v>
      </c>
      <c r="L219" s="153">
        <f t="shared" si="79"/>
        <v>-5.7903879559917382E-4</v>
      </c>
      <c r="M219" s="153">
        <f t="shared" si="80"/>
        <v>-2.8394203685703223E-2</v>
      </c>
      <c r="N219" s="153">
        <f t="shared" si="81"/>
        <v>-6.7957817651290719E-3</v>
      </c>
      <c r="O219" s="153">
        <f t="shared" si="82"/>
        <v>1.5121761491005969E-3</v>
      </c>
      <c r="P219" s="153">
        <f t="shared" si="83"/>
        <v>1.626479452089491E-2</v>
      </c>
      <c r="Q219" s="154">
        <f t="shared" si="84"/>
        <v>-1.3260907882958417E-2</v>
      </c>
      <c r="R219" s="161">
        <f t="shared" si="85"/>
        <v>66.519341679561109</v>
      </c>
      <c r="S219" s="162">
        <f t="shared" si="86"/>
        <v>197.49557614360165</v>
      </c>
      <c r="T219" s="162">
        <f t="shared" si="87"/>
        <v>1149.2945897653556</v>
      </c>
      <c r="U219" s="162">
        <f t="shared" si="88"/>
        <v>2844.1407216581429</v>
      </c>
      <c r="V219" s="162">
        <f t="shared" si="89"/>
        <v>8172.3882111406137</v>
      </c>
      <c r="W219" s="162">
        <f t="shared" si="90"/>
        <v>10302.238205415471</v>
      </c>
      <c r="X219" s="163">
        <f t="shared" si="91"/>
        <v>14714.260742192515</v>
      </c>
      <c r="Y219" s="170">
        <f t="shared" si="92"/>
        <v>1201.6458010972287</v>
      </c>
      <c r="Z219" s="14">
        <f t="shared" si="93"/>
        <v>228.84771279672123</v>
      </c>
      <c r="AA219" s="14">
        <f t="shared" si="94"/>
        <v>1679.3490117322222</v>
      </c>
      <c r="AB219" s="14">
        <f t="shared" si="95"/>
        <v>778.41633367428585</v>
      </c>
      <c r="AC219" s="14">
        <f t="shared" si="96"/>
        <v>-616.97155703068347</v>
      </c>
      <c r="AD219" s="14">
        <f t="shared" si="97"/>
        <v>-4946.4604624641834</v>
      </c>
      <c r="AE219" s="171">
        <f t="shared" si="98"/>
        <v>9887.3378903742378</v>
      </c>
      <c r="AF219" s="186">
        <f t="shared" si="99"/>
        <v>8212.1647301798293</v>
      </c>
      <c r="AG219" s="15"/>
    </row>
    <row r="220" spans="1:33" x14ac:dyDescent="0.25">
      <c r="A220" s="7">
        <f t="shared" si="77"/>
        <v>214</v>
      </c>
      <c r="B220" s="40">
        <v>45069</v>
      </c>
      <c r="C220" s="138">
        <v>17.946000000000002</v>
      </c>
      <c r="D220" s="143">
        <v>71.09</v>
      </c>
      <c r="E220" s="144">
        <v>138.16</v>
      </c>
      <c r="F220" s="144">
        <v>82.88</v>
      </c>
      <c r="G220" s="144">
        <v>171.56</v>
      </c>
      <c r="H220" s="144">
        <v>246.74</v>
      </c>
      <c r="I220" s="144">
        <v>355.99</v>
      </c>
      <c r="J220" s="145">
        <v>306.88</v>
      </c>
      <c r="K220" s="152">
        <f t="shared" si="78"/>
        <v>6.7979039796064455E-3</v>
      </c>
      <c r="L220" s="153">
        <f t="shared" si="79"/>
        <v>-1.1165187517892972E-2</v>
      </c>
      <c r="M220" s="153">
        <f t="shared" si="80"/>
        <v>-3.3791107976519741E-2</v>
      </c>
      <c r="N220" s="153">
        <f t="shared" si="81"/>
        <v>-1.1464373118210136E-2</v>
      </c>
      <c r="O220" s="153">
        <f t="shared" si="82"/>
        <v>-2.6391884477726668E-3</v>
      </c>
      <c r="P220" s="153">
        <f t="shared" si="83"/>
        <v>-1.5663365711507615E-2</v>
      </c>
      <c r="Q220" s="154">
        <f t="shared" si="84"/>
        <v>-1.1964311802446059E-2</v>
      </c>
      <c r="R220" s="161">
        <f t="shared" si="85"/>
        <v>67.455459566633635</v>
      </c>
      <c r="S220" s="162">
        <f t="shared" si="86"/>
        <v>195.40364729458918</v>
      </c>
      <c r="T220" s="162">
        <f t="shared" si="87"/>
        <v>1142.9106911446947</v>
      </c>
      <c r="U220" s="162">
        <f t="shared" si="88"/>
        <v>2830.771738183952</v>
      </c>
      <c r="V220" s="162">
        <f t="shared" si="89"/>
        <v>8138.5128735265625</v>
      </c>
      <c r="W220" s="162">
        <f t="shared" si="90"/>
        <v>9978.5710726482139</v>
      </c>
      <c r="X220" s="163">
        <f t="shared" si="91"/>
        <v>14733.595592669586</v>
      </c>
      <c r="Y220" s="170">
        <f t="shared" si="92"/>
        <v>-1138.6489165840885</v>
      </c>
      <c r="Z220" s="14">
        <f t="shared" si="93"/>
        <v>4412.7054108216726</v>
      </c>
      <c r="AA220" s="14">
        <f t="shared" si="94"/>
        <v>1998.5439427652636</v>
      </c>
      <c r="AB220" s="14">
        <f t="shared" si="95"/>
        <v>1313.1756726419189</v>
      </c>
      <c r="AC220" s="14">
        <f t="shared" si="96"/>
        <v>1076.7953236718768</v>
      </c>
      <c r="AD220" s="14">
        <f t="shared" si="97"/>
        <v>4763.5535205535416</v>
      </c>
      <c r="AE220" s="171">
        <f t="shared" si="98"/>
        <v>8920.5953665206835</v>
      </c>
      <c r="AF220" s="186">
        <f t="shared" si="99"/>
        <v>21346.720320390868</v>
      </c>
      <c r="AG220" s="15"/>
    </row>
    <row r="221" spans="1:33" x14ac:dyDescent="0.25">
      <c r="A221" s="7">
        <f t="shared" si="77"/>
        <v>215</v>
      </c>
      <c r="B221" s="40">
        <v>45068</v>
      </c>
      <c r="C221" s="138">
        <v>17.879000000000001</v>
      </c>
      <c r="D221" s="143">
        <v>70.61</v>
      </c>
      <c r="E221" s="144">
        <v>139.72</v>
      </c>
      <c r="F221" s="144">
        <v>86.1</v>
      </c>
      <c r="G221" s="144">
        <v>174.2</v>
      </c>
      <c r="H221" s="144">
        <v>248.32</v>
      </c>
      <c r="I221" s="144">
        <v>363.01</v>
      </c>
      <c r="J221" s="145">
        <v>311.76</v>
      </c>
      <c r="K221" s="152">
        <f t="shared" si="78"/>
        <v>-1.9850083287062836E-2</v>
      </c>
      <c r="L221" s="153">
        <f t="shared" si="79"/>
        <v>-1.5015861825872334E-2</v>
      </c>
      <c r="M221" s="153">
        <f t="shared" si="80"/>
        <v>3.153288500370488E-2</v>
      </c>
      <c r="N221" s="153">
        <f t="shared" si="81"/>
        <v>6.1961196856707978E-4</v>
      </c>
      <c r="O221" s="153">
        <f t="shared" si="82"/>
        <v>1.7111131699014237E-2</v>
      </c>
      <c r="P221" s="153">
        <f t="shared" si="83"/>
        <v>-3.3753220203325274E-4</v>
      </c>
      <c r="Q221" s="154">
        <f t="shared" si="84"/>
        <v>3.3019291769218473E-3</v>
      </c>
      <c r="R221" s="161">
        <f t="shared" si="85"/>
        <v>65.670044419766796</v>
      </c>
      <c r="S221" s="162">
        <f t="shared" si="86"/>
        <v>194.64271554458938</v>
      </c>
      <c r="T221" s="162">
        <f t="shared" si="87"/>
        <v>1220.1812385198118</v>
      </c>
      <c r="U221" s="162">
        <f t="shared" si="88"/>
        <v>2865.3754515333503</v>
      </c>
      <c r="V221" s="162">
        <f t="shared" si="89"/>
        <v>8299.6764493449609</v>
      </c>
      <c r="W221" s="162">
        <f t="shared" si="90"/>
        <v>10133.934505842393</v>
      </c>
      <c r="X221" s="163">
        <f t="shared" si="91"/>
        <v>14961.245892650728</v>
      </c>
      <c r="Y221" s="170">
        <f t="shared" si="92"/>
        <v>3324.8889505830093</v>
      </c>
      <c r="Z221" s="14">
        <f t="shared" si="93"/>
        <v>5934.56891082127</v>
      </c>
      <c r="AA221" s="14">
        <f t="shared" si="94"/>
        <v>-1864.9834259905901</v>
      </c>
      <c r="AB221" s="14">
        <f t="shared" si="95"/>
        <v>-70.972861334012123</v>
      </c>
      <c r="AC221" s="14">
        <f t="shared" si="96"/>
        <v>-6981.3834672480425</v>
      </c>
      <c r="AD221" s="14">
        <f t="shared" si="97"/>
        <v>102.65052472816024</v>
      </c>
      <c r="AE221" s="171">
        <f t="shared" si="98"/>
        <v>-2461.9196325364101</v>
      </c>
      <c r="AF221" s="186">
        <f t="shared" si="99"/>
        <v>-2017.1510009766143</v>
      </c>
      <c r="AG221" s="15"/>
    </row>
    <row r="222" spans="1:33" x14ac:dyDescent="0.25">
      <c r="A222" s="7">
        <f t="shared" si="77"/>
        <v>216</v>
      </c>
      <c r="B222" s="40">
        <v>45065</v>
      </c>
      <c r="C222" s="138">
        <v>17.77</v>
      </c>
      <c r="D222" s="143">
        <v>72.040000000000006</v>
      </c>
      <c r="E222" s="144">
        <v>141.85</v>
      </c>
      <c r="F222" s="144">
        <v>83.98</v>
      </c>
      <c r="G222" s="144">
        <v>175.16</v>
      </c>
      <c r="H222" s="144">
        <v>245.64</v>
      </c>
      <c r="I222" s="144">
        <v>365.36</v>
      </c>
      <c r="J222" s="145">
        <v>312.64</v>
      </c>
      <c r="K222" s="152">
        <f t="shared" si="78"/>
        <v>-1.1092623405435376E-3</v>
      </c>
      <c r="L222" s="153">
        <f t="shared" si="79"/>
        <v>-1.4930555555555558E-2</v>
      </c>
      <c r="M222" s="153">
        <f t="shared" si="80"/>
        <v>-1.7164083888506432E-2</v>
      </c>
      <c r="N222" s="153">
        <f t="shared" si="81"/>
        <v>4.4154394085933468E-3</v>
      </c>
      <c r="O222" s="153">
        <f t="shared" si="82"/>
        <v>-1.1356444874285332E-3</v>
      </c>
      <c r="P222" s="153">
        <f t="shared" si="83"/>
        <v>-1.2247120141410717E-2</v>
      </c>
      <c r="Q222" s="154">
        <f t="shared" si="84"/>
        <v>-9.3337994853219808E-3</v>
      </c>
      <c r="R222" s="161">
        <f t="shared" si="85"/>
        <v>66.925679423183581</v>
      </c>
      <c r="S222" s="162">
        <f t="shared" si="86"/>
        <v>194.65957291666669</v>
      </c>
      <c r="T222" s="162">
        <f t="shared" si="87"/>
        <v>1162.5784915023519</v>
      </c>
      <c r="U222" s="162">
        <f t="shared" si="88"/>
        <v>2876.2451872798943</v>
      </c>
      <c r="V222" s="162">
        <f t="shared" si="89"/>
        <v>8150.7818655858455</v>
      </c>
      <c r="W222" s="162">
        <f t="shared" si="90"/>
        <v>10013.202770824795</v>
      </c>
      <c r="X222" s="163">
        <f t="shared" si="91"/>
        <v>14772.821812071383</v>
      </c>
      <c r="Y222" s="170">
        <f t="shared" si="92"/>
        <v>185.80144204104698</v>
      </c>
      <c r="Z222" s="14">
        <f t="shared" si="93"/>
        <v>5900.8541666666479</v>
      </c>
      <c r="AA222" s="14">
        <f t="shared" si="94"/>
        <v>1015.1539248824065</v>
      </c>
      <c r="AB222" s="14">
        <f t="shared" si="95"/>
        <v>-505.76229119576965</v>
      </c>
      <c r="AC222" s="14">
        <f t="shared" si="96"/>
        <v>463.34572070772992</v>
      </c>
      <c r="AD222" s="14">
        <f t="shared" si="97"/>
        <v>3724.6025752561036</v>
      </c>
      <c r="AE222" s="171">
        <f t="shared" si="98"/>
        <v>6959.2843964308486</v>
      </c>
      <c r="AF222" s="186">
        <f t="shared" si="99"/>
        <v>17743.279934789014</v>
      </c>
      <c r="AG222" s="15"/>
    </row>
    <row r="223" spans="1:33" x14ac:dyDescent="0.25">
      <c r="A223" s="7">
        <f t="shared" si="77"/>
        <v>217</v>
      </c>
      <c r="B223" s="40">
        <v>45064</v>
      </c>
      <c r="C223" s="138">
        <v>17.702999999999999</v>
      </c>
      <c r="D223" s="143">
        <v>72.12</v>
      </c>
      <c r="E223" s="144">
        <v>144</v>
      </c>
      <c r="F223" s="144">
        <v>85.77</v>
      </c>
      <c r="G223" s="144">
        <v>175.05</v>
      </c>
      <c r="H223" s="144">
        <v>246.85</v>
      </c>
      <c r="I223" s="144">
        <v>371.29</v>
      </c>
      <c r="J223" s="145">
        <v>316.77999999999997</v>
      </c>
      <c r="K223" s="152">
        <f t="shared" si="78"/>
        <v>2.7739251040226343E-4</v>
      </c>
      <c r="L223" s="153">
        <f t="shared" si="79"/>
        <v>5.3057805082379339E-3</v>
      </c>
      <c r="M223" s="153">
        <f t="shared" si="80"/>
        <v>-4.7907806195522484E-2</v>
      </c>
      <c r="N223" s="153">
        <f t="shared" si="81"/>
        <v>2.0352026519201205E-2</v>
      </c>
      <c r="O223" s="153">
        <f t="shared" si="82"/>
        <v>2.4694496818738587E-2</v>
      </c>
      <c r="P223" s="153">
        <f t="shared" si="83"/>
        <v>9.9361535233713161E-2</v>
      </c>
      <c r="Q223" s="154">
        <f t="shared" si="84"/>
        <v>5.6628707989689664E-2</v>
      </c>
      <c r="R223" s="161">
        <f t="shared" si="85"/>
        <v>67.018585298196953</v>
      </c>
      <c r="S223" s="162">
        <f t="shared" si="86"/>
        <v>198.65847528623291</v>
      </c>
      <c r="T223" s="162">
        <f t="shared" si="87"/>
        <v>1126.2123089921847</v>
      </c>
      <c r="U223" s="162">
        <f t="shared" si="88"/>
        <v>2921.8812161381748</v>
      </c>
      <c r="V223" s="162">
        <f t="shared" si="89"/>
        <v>8361.5570786384615</v>
      </c>
      <c r="W223" s="162">
        <f t="shared" si="90"/>
        <v>11144.619464249383</v>
      </c>
      <c r="X223" s="163">
        <f t="shared" si="91"/>
        <v>15756.455218257563</v>
      </c>
      <c r="Y223" s="170">
        <f t="shared" si="92"/>
        <v>-46.46324549238301</v>
      </c>
      <c r="Z223" s="14">
        <f t="shared" si="93"/>
        <v>-2096.9505724658006</v>
      </c>
      <c r="AA223" s="14">
        <f t="shared" si="94"/>
        <v>2833.4630503907647</v>
      </c>
      <c r="AB223" s="14">
        <f t="shared" si="95"/>
        <v>-2331.2034455269895</v>
      </c>
      <c r="AC223" s="14">
        <f t="shared" si="96"/>
        <v>-10075.414931923069</v>
      </c>
      <c r="AD223" s="14">
        <f t="shared" si="97"/>
        <v>-30217.898227481528</v>
      </c>
      <c r="AE223" s="171">
        <f t="shared" si="98"/>
        <v>-42222.385912878148</v>
      </c>
      <c r="AF223" s="186">
        <f t="shared" si="99"/>
        <v>-84156.853285377147</v>
      </c>
      <c r="AG223" s="15"/>
    </row>
    <row r="224" spans="1:33" x14ac:dyDescent="0.25">
      <c r="A224" s="7">
        <f t="shared" si="77"/>
        <v>218</v>
      </c>
      <c r="B224" s="40">
        <v>45063</v>
      </c>
      <c r="C224" s="138">
        <v>17.587</v>
      </c>
      <c r="D224" s="143">
        <v>72.099999999999994</v>
      </c>
      <c r="E224" s="144">
        <v>143.24</v>
      </c>
      <c r="F224" s="144">
        <v>90.68</v>
      </c>
      <c r="G224" s="144">
        <v>172.69</v>
      </c>
      <c r="H224" s="144">
        <v>242.49</v>
      </c>
      <c r="I224" s="144">
        <v>339.96</v>
      </c>
      <c r="J224" s="145">
        <v>301.77999999999997</v>
      </c>
      <c r="K224" s="152">
        <f t="shared" si="78"/>
        <v>-1.0702524698133931E-2</v>
      </c>
      <c r="L224" s="153">
        <f t="shared" si="79"/>
        <v>7.3844855475069249E-3</v>
      </c>
      <c r="M224" s="153">
        <f t="shared" si="80"/>
        <v>2.7414845876933214E-2</v>
      </c>
      <c r="N224" s="153">
        <f t="shared" si="81"/>
        <v>9.2846071709256073E-3</v>
      </c>
      <c r="O224" s="153">
        <f t="shared" si="82"/>
        <v>2.1115241102698246E-2</v>
      </c>
      <c r="P224" s="153">
        <f t="shared" si="83"/>
        <v>2.4373099499367834E-2</v>
      </c>
      <c r="Q224" s="154">
        <f t="shared" si="84"/>
        <v>3.8881265309166135E-2</v>
      </c>
      <c r="R224" s="161">
        <f t="shared" si="85"/>
        <v>66.282930845225025</v>
      </c>
      <c r="S224" s="162">
        <f t="shared" si="86"/>
        <v>199.06924818904287</v>
      </c>
      <c r="T224" s="162">
        <f t="shared" si="87"/>
        <v>1215.3100859322149</v>
      </c>
      <c r="U224" s="162">
        <f t="shared" si="88"/>
        <v>2890.1885415862689</v>
      </c>
      <c r="V224" s="162">
        <f t="shared" si="89"/>
        <v>8332.3501773994794</v>
      </c>
      <c r="W224" s="162">
        <f t="shared" si="90"/>
        <v>10384.434981079401</v>
      </c>
      <c r="X224" s="163">
        <f t="shared" si="91"/>
        <v>15491.805219899776</v>
      </c>
      <c r="Y224" s="170">
        <f t="shared" si="92"/>
        <v>1792.6728869374388</v>
      </c>
      <c r="Z224" s="14">
        <f t="shared" si="93"/>
        <v>-2918.4963780857061</v>
      </c>
      <c r="AA224" s="14">
        <f t="shared" si="94"/>
        <v>-1621.4257966107425</v>
      </c>
      <c r="AB224" s="14">
        <f t="shared" si="95"/>
        <v>-1063.496463450756</v>
      </c>
      <c r="AC224" s="14">
        <f t="shared" si="96"/>
        <v>-8615.0698699739678</v>
      </c>
      <c r="AD224" s="14">
        <f t="shared" si="97"/>
        <v>-7412.3637323820731</v>
      </c>
      <c r="AE224" s="171">
        <f t="shared" si="98"/>
        <v>-28989.885994988799</v>
      </c>
      <c r="AF224" s="186">
        <f t="shared" si="99"/>
        <v>-48828.065348554606</v>
      </c>
      <c r="AG224" s="15"/>
    </row>
    <row r="225" spans="1:33" x14ac:dyDescent="0.25">
      <c r="A225" s="7">
        <f t="shared" si="77"/>
        <v>219</v>
      </c>
      <c r="B225" s="40">
        <v>45062</v>
      </c>
      <c r="C225" s="138">
        <v>17.488</v>
      </c>
      <c r="D225" s="143">
        <v>72.88</v>
      </c>
      <c r="E225" s="144">
        <v>142.19</v>
      </c>
      <c r="F225" s="144">
        <v>88.76</v>
      </c>
      <c r="G225" s="144">
        <v>172.07</v>
      </c>
      <c r="H225" s="144">
        <v>238.82</v>
      </c>
      <c r="I225" s="144">
        <v>333.75</v>
      </c>
      <c r="J225" s="145">
        <v>292.13</v>
      </c>
      <c r="K225" s="152">
        <f t="shared" si="78"/>
        <v>1.9246631839429096E-3</v>
      </c>
      <c r="L225" s="153">
        <f t="shared" si="79"/>
        <v>2.9625449672003867E-3</v>
      </c>
      <c r="M225" s="153">
        <f t="shared" si="80"/>
        <v>7.8664801841747956E-3</v>
      </c>
      <c r="N225" s="153">
        <f t="shared" si="81"/>
        <v>3.0973958930824441E-3</v>
      </c>
      <c r="O225" s="153">
        <f t="shared" si="82"/>
        <v>2.9294150849281664E-3</v>
      </c>
      <c r="P225" s="153">
        <f t="shared" si="83"/>
        <v>-3.2934714361360085E-3</v>
      </c>
      <c r="Q225" s="154">
        <f t="shared" si="84"/>
        <v>1.2105281878376006E-2</v>
      </c>
      <c r="R225" s="161">
        <f t="shared" si="85"/>
        <v>67.128952433324173</v>
      </c>
      <c r="S225" s="162">
        <f t="shared" si="86"/>
        <v>198.19542851096847</v>
      </c>
      <c r="T225" s="162">
        <f t="shared" si="87"/>
        <v>1192.1866844306305</v>
      </c>
      <c r="U225" s="162">
        <f t="shared" si="88"/>
        <v>2872.4708363794884</v>
      </c>
      <c r="V225" s="162">
        <f t="shared" si="89"/>
        <v>8183.9529499898817</v>
      </c>
      <c r="W225" s="162">
        <f t="shared" si="90"/>
        <v>10103.969096950297</v>
      </c>
      <c r="X225" s="163">
        <f t="shared" si="91"/>
        <v>15092.521554159957</v>
      </c>
      <c r="Y225" s="170">
        <f t="shared" si="92"/>
        <v>-322.38108331043236</v>
      </c>
      <c r="Z225" s="14">
        <f t="shared" si="93"/>
        <v>-1170.8570219369108</v>
      </c>
      <c r="AA225" s="14">
        <f t="shared" si="94"/>
        <v>-465.25572153152552</v>
      </c>
      <c r="AB225" s="14">
        <f t="shared" si="95"/>
        <v>-354.78825517953737</v>
      </c>
      <c r="AC225" s="14">
        <f t="shared" si="96"/>
        <v>-1195.2084994940833</v>
      </c>
      <c r="AD225" s="14">
        <f t="shared" si="97"/>
        <v>1001.612791491043</v>
      </c>
      <c r="AE225" s="171">
        <f t="shared" si="98"/>
        <v>-9025.7027079978798</v>
      </c>
      <c r="AF225" s="186">
        <f t="shared" si="99"/>
        <v>-11532.580497959327</v>
      </c>
      <c r="AG225" s="15"/>
    </row>
    <row r="226" spans="1:33" x14ac:dyDescent="0.25">
      <c r="A226" s="7">
        <f t="shared" si="77"/>
        <v>220</v>
      </c>
      <c r="B226" s="40">
        <v>45061</v>
      </c>
      <c r="C226" s="138">
        <v>17.434000000000001</v>
      </c>
      <c r="D226" s="143">
        <v>72.739999999999995</v>
      </c>
      <c r="E226" s="144">
        <v>141.77000000000001</v>
      </c>
      <c r="F226" s="144">
        <v>88.34</v>
      </c>
      <c r="G226" s="144">
        <v>172.07</v>
      </c>
      <c r="H226" s="144">
        <v>238.86</v>
      </c>
      <c r="I226" s="144">
        <v>335.89</v>
      </c>
      <c r="J226" s="145">
        <v>289.52999999999997</v>
      </c>
      <c r="K226" s="152">
        <f t="shared" si="78"/>
        <v>-1.7292623615239089E-2</v>
      </c>
      <c r="L226" s="153">
        <f t="shared" si="79"/>
        <v>9.4702363998862005E-3</v>
      </c>
      <c r="M226" s="153">
        <f t="shared" si="80"/>
        <v>2.6498275543456407E-2</v>
      </c>
      <c r="N226" s="153">
        <f t="shared" si="81"/>
        <v>-1.1234448289127674E-2</v>
      </c>
      <c r="O226" s="153">
        <f t="shared" si="82"/>
        <v>1.3056841409134545E-2</v>
      </c>
      <c r="P226" s="153">
        <f t="shared" si="83"/>
        <v>-2.0031412411924854E-2</v>
      </c>
      <c r="Q226" s="154">
        <f t="shared" si="84"/>
        <v>1.3088048916604311E-2</v>
      </c>
      <c r="R226" s="161">
        <f t="shared" si="85"/>
        <v>65.841394217778983</v>
      </c>
      <c r="S226" s="162">
        <f t="shared" si="86"/>
        <v>199.48141341498152</v>
      </c>
      <c r="T226" s="162">
        <f t="shared" si="87"/>
        <v>1214.2258917771364</v>
      </c>
      <c r="U226" s="162">
        <f t="shared" si="88"/>
        <v>2831.4301511843273</v>
      </c>
      <c r="V226" s="162">
        <f t="shared" si="89"/>
        <v>8266.593242811261</v>
      </c>
      <c r="W226" s="162">
        <f t="shared" si="90"/>
        <v>9934.2906273915287</v>
      </c>
      <c r="X226" s="163">
        <f t="shared" si="91"/>
        <v>15107.176583604771</v>
      </c>
      <c r="Y226" s="170">
        <f t="shared" si="92"/>
        <v>2896.5144555525412</v>
      </c>
      <c r="Z226" s="14">
        <f t="shared" si="93"/>
        <v>-3742.8268299630076</v>
      </c>
      <c r="AA226" s="14">
        <f t="shared" si="94"/>
        <v>-1567.2160888568214</v>
      </c>
      <c r="AB226" s="14">
        <f t="shared" si="95"/>
        <v>1286.8391526269079</v>
      </c>
      <c r="AC226" s="14">
        <f t="shared" si="96"/>
        <v>-5327.2231405630464</v>
      </c>
      <c r="AD226" s="14">
        <f t="shared" si="97"/>
        <v>6091.9668782540975</v>
      </c>
      <c r="AE226" s="171">
        <f t="shared" si="98"/>
        <v>-9758.4541802385502</v>
      </c>
      <c r="AF226" s="186">
        <f t="shared" si="99"/>
        <v>-10120.399753187879</v>
      </c>
      <c r="AG226" s="15"/>
    </row>
    <row r="227" spans="1:33" x14ac:dyDescent="0.25">
      <c r="A227" s="7">
        <f t="shared" si="77"/>
        <v>221</v>
      </c>
      <c r="B227" s="40">
        <v>45058</v>
      </c>
      <c r="C227" s="138">
        <v>17.581</v>
      </c>
      <c r="D227" s="143">
        <v>74.02</v>
      </c>
      <c r="E227" s="144">
        <v>140.44</v>
      </c>
      <c r="F227" s="144">
        <v>85.34</v>
      </c>
      <c r="G227" s="144">
        <v>172.57</v>
      </c>
      <c r="H227" s="144">
        <v>233.81</v>
      </c>
      <c r="I227" s="144">
        <v>339.89</v>
      </c>
      <c r="J227" s="145">
        <v>283.39999999999998</v>
      </c>
      <c r="K227" s="152">
        <f t="shared" si="78"/>
        <v>1.3528138528138278E-3</v>
      </c>
      <c r="L227" s="153">
        <f t="shared" si="79"/>
        <v>-1.6350323452050119E-3</v>
      </c>
      <c r="M227" s="153">
        <f t="shared" si="80"/>
        <v>-2.8571504047058327E-2</v>
      </c>
      <c r="N227" s="153">
        <f t="shared" si="81"/>
        <v>-6.3392147944423272E-3</v>
      </c>
      <c r="O227" s="153">
        <f t="shared" si="82"/>
        <v>-7.9458816649299324E-3</v>
      </c>
      <c r="P227" s="153">
        <f t="shared" si="83"/>
        <v>-1.3676955479837161E-2</v>
      </c>
      <c r="Q227" s="154">
        <f t="shared" si="84"/>
        <v>-7.8766320097597431E-3</v>
      </c>
      <c r="R227" s="161">
        <f t="shared" si="85"/>
        <v>67.090638528138527</v>
      </c>
      <c r="S227" s="162">
        <f t="shared" si="86"/>
        <v>197.28690125826404</v>
      </c>
      <c r="T227" s="162">
        <f t="shared" si="87"/>
        <v>1149.0848644355542</v>
      </c>
      <c r="U227" s="162">
        <f t="shared" si="88"/>
        <v>2845.4481473513224</v>
      </c>
      <c r="V227" s="162">
        <f t="shared" si="89"/>
        <v>8095.2099980140638</v>
      </c>
      <c r="W227" s="162">
        <f t="shared" si="90"/>
        <v>9998.7080207061172</v>
      </c>
      <c r="X227" s="163">
        <f t="shared" si="91"/>
        <v>14794.551104395723</v>
      </c>
      <c r="Y227" s="170">
        <f t="shared" si="92"/>
        <v>-226.59632034631727</v>
      </c>
      <c r="Z227" s="14">
        <f t="shared" si="93"/>
        <v>646.19748347195127</v>
      </c>
      <c r="AA227" s="14">
        <f t="shared" si="94"/>
        <v>1689.8352782222901</v>
      </c>
      <c r="AB227" s="14">
        <f t="shared" si="95"/>
        <v>726.11930594710429</v>
      </c>
      <c r="AC227" s="14">
        <f t="shared" si="96"/>
        <v>3241.9390992968147</v>
      </c>
      <c r="AD227" s="14">
        <f t="shared" si="97"/>
        <v>4159.4450788164431</v>
      </c>
      <c r="AE227" s="171">
        <f t="shared" si="98"/>
        <v>5872.8197802138311</v>
      </c>
      <c r="AF227" s="186">
        <f t="shared" si="99"/>
        <v>16109.759705622117</v>
      </c>
      <c r="AG227" s="15"/>
    </row>
    <row r="228" spans="1:33" x14ac:dyDescent="0.25">
      <c r="A228" s="7">
        <f t="shared" si="77"/>
        <v>222</v>
      </c>
      <c r="B228" s="40">
        <v>45057</v>
      </c>
      <c r="C228" s="138">
        <v>17.573</v>
      </c>
      <c r="D228" s="143">
        <v>73.92</v>
      </c>
      <c r="E228" s="144">
        <v>140.66999999999999</v>
      </c>
      <c r="F228" s="144">
        <v>87.89</v>
      </c>
      <c r="G228" s="144">
        <v>173.75</v>
      </c>
      <c r="H228" s="144">
        <v>235.79</v>
      </c>
      <c r="I228" s="144">
        <v>344.76</v>
      </c>
      <c r="J228" s="145">
        <v>285.77999999999997</v>
      </c>
      <c r="K228" s="152">
        <f t="shared" si="78"/>
        <v>-1.2688660344597369E-2</v>
      </c>
      <c r="L228" s="153">
        <f t="shared" si="79"/>
        <v>-4.1766954551890612E-3</v>
      </c>
      <c r="M228" s="153">
        <f t="shared" si="80"/>
        <v>6.1154163567822328E-2</v>
      </c>
      <c r="N228" s="153">
        <f t="shared" si="81"/>
        <v>2.6644187975377598E-3</v>
      </c>
      <c r="O228" s="153">
        <f t="shared" si="82"/>
        <v>1.3154741723297558E-2</v>
      </c>
      <c r="P228" s="153">
        <f t="shared" si="83"/>
        <v>2.939801328906011E-2</v>
      </c>
      <c r="Q228" s="154">
        <f t="shared" si="84"/>
        <v>-9.1341328255598597E-3</v>
      </c>
      <c r="R228" s="161">
        <f t="shared" si="85"/>
        <v>66.14985975691198</v>
      </c>
      <c r="S228" s="162">
        <f t="shared" si="86"/>
        <v>196.7846432111001</v>
      </c>
      <c r="T228" s="162">
        <f t="shared" si="87"/>
        <v>1255.2197030131424</v>
      </c>
      <c r="U228" s="162">
        <f t="shared" si="88"/>
        <v>2871.2309626794222</v>
      </c>
      <c r="V228" s="162">
        <f t="shared" si="89"/>
        <v>8267.3921141504088</v>
      </c>
      <c r="W228" s="162">
        <f t="shared" si="90"/>
        <v>10435.374321989555</v>
      </c>
      <c r="X228" s="163">
        <f t="shared" si="91"/>
        <v>14775.799242799254</v>
      </c>
      <c r="Y228" s="170">
        <f t="shared" si="92"/>
        <v>2125.3506077200514</v>
      </c>
      <c r="Z228" s="14">
        <f t="shared" si="93"/>
        <v>1650.7135777998201</v>
      </c>
      <c r="AA228" s="14">
        <f t="shared" si="94"/>
        <v>-3616.9066506571198</v>
      </c>
      <c r="AB228" s="14">
        <f t="shared" si="95"/>
        <v>-305.19330717688717</v>
      </c>
      <c r="AC228" s="14">
        <f t="shared" si="96"/>
        <v>-5367.1667075204368</v>
      </c>
      <c r="AD228" s="14">
        <f t="shared" si="97"/>
        <v>-8940.5439596866927</v>
      </c>
      <c r="AE228" s="171">
        <f t="shared" si="98"/>
        <v>6810.412860037286</v>
      </c>
      <c r="AF228" s="186">
        <f t="shared" si="99"/>
        <v>-7643.3335794839786</v>
      </c>
      <c r="AG228" s="15"/>
    </row>
    <row r="229" spans="1:33" x14ac:dyDescent="0.25">
      <c r="A229" s="7">
        <f t="shared" si="77"/>
        <v>223</v>
      </c>
      <c r="B229" s="40">
        <v>45056</v>
      </c>
      <c r="C229" s="138">
        <v>17.546500000000002</v>
      </c>
      <c r="D229" s="143">
        <v>74.87</v>
      </c>
      <c r="E229" s="144">
        <v>141.26</v>
      </c>
      <c r="F229" s="144">
        <v>82.95</v>
      </c>
      <c r="G229" s="144">
        <v>173.55</v>
      </c>
      <c r="H229" s="144">
        <v>233.08</v>
      </c>
      <c r="I229" s="144">
        <v>335.42</v>
      </c>
      <c r="J229" s="145">
        <v>288.85000000000002</v>
      </c>
      <c r="K229" s="152">
        <f t="shared" si="78"/>
        <v>1.7808591625883663E-2</v>
      </c>
      <c r="L229" s="153">
        <f t="shared" si="79"/>
        <v>-1.3822954481988448E-2</v>
      </c>
      <c r="M229" s="153">
        <f t="shared" si="80"/>
        <v>-2.5193735999891054E-3</v>
      </c>
      <c r="N229" s="153">
        <f t="shared" si="81"/>
        <v>-1.0520642619009646E-3</v>
      </c>
      <c r="O229" s="153">
        <f t="shared" si="82"/>
        <v>-1.252630678180533E-2</v>
      </c>
      <c r="P229" s="153">
        <f t="shared" si="83"/>
        <v>-1.5338989765246724E-3</v>
      </c>
      <c r="Q229" s="154">
        <f t="shared" si="84"/>
        <v>-4.3168267403403959E-4</v>
      </c>
      <c r="R229" s="161">
        <f t="shared" si="85"/>
        <v>68.193175638934207</v>
      </c>
      <c r="S229" s="162">
        <f t="shared" si="86"/>
        <v>194.87844596481429</v>
      </c>
      <c r="T229" s="162">
        <f t="shared" si="87"/>
        <v>1179.9014494006283</v>
      </c>
      <c r="U229" s="162">
        <f t="shared" si="88"/>
        <v>2860.5884375907876</v>
      </c>
      <c r="V229" s="162">
        <f t="shared" si="89"/>
        <v>8057.8335056272235</v>
      </c>
      <c r="W229" s="162">
        <f t="shared" si="90"/>
        <v>10121.806509715492</v>
      </c>
      <c r="X229" s="163">
        <f t="shared" si="91"/>
        <v>14905.570244727183</v>
      </c>
      <c r="Y229" s="170">
        <f t="shared" si="92"/>
        <v>-2982.9390973355175</v>
      </c>
      <c r="Z229" s="14">
        <f t="shared" si="93"/>
        <v>5463.108070371447</v>
      </c>
      <c r="AA229" s="14">
        <f t="shared" si="94"/>
        <v>149.00602996858652</v>
      </c>
      <c r="AB229" s="14">
        <f t="shared" si="95"/>
        <v>120.50769636849509</v>
      </c>
      <c r="AC229" s="14">
        <f t="shared" si="96"/>
        <v>5110.7637186388274</v>
      </c>
      <c r="AD229" s="14">
        <f t="shared" si="97"/>
        <v>466.49040853519182</v>
      </c>
      <c r="AE229" s="171">
        <f t="shared" si="98"/>
        <v>321.86276364082005</v>
      </c>
      <c r="AF229" s="186">
        <f t="shared" si="99"/>
        <v>8648.7995901878494</v>
      </c>
      <c r="AG229" s="15"/>
    </row>
    <row r="230" spans="1:33" x14ac:dyDescent="0.25">
      <c r="A230" s="7">
        <f t="shared" si="77"/>
        <v>224</v>
      </c>
      <c r="B230" s="40">
        <v>45055</v>
      </c>
      <c r="C230" s="138">
        <v>17.747</v>
      </c>
      <c r="D230" s="143">
        <v>73.56</v>
      </c>
      <c r="E230" s="144">
        <v>143.24</v>
      </c>
      <c r="F230" s="144">
        <v>82.22</v>
      </c>
      <c r="G230" s="144">
        <v>171.77</v>
      </c>
      <c r="H230" s="144">
        <v>233.37</v>
      </c>
      <c r="I230" s="144">
        <v>332.14</v>
      </c>
      <c r="J230" s="145">
        <v>285.70999999999998</v>
      </c>
      <c r="K230" s="152">
        <f t="shared" si="78"/>
        <v>9.7460535346602928E-3</v>
      </c>
      <c r="L230" s="153">
        <f t="shared" si="79"/>
        <v>2.7301365068255201E-3</v>
      </c>
      <c r="M230" s="153">
        <f t="shared" si="80"/>
        <v>-1.5469127308428865E-2</v>
      </c>
      <c r="N230" s="153">
        <f t="shared" si="81"/>
        <v>-1.2364168582226442E-2</v>
      </c>
      <c r="O230" s="153">
        <f t="shared" si="82"/>
        <v>-1.9894366413547582E-3</v>
      </c>
      <c r="P230" s="153">
        <f t="shared" si="83"/>
        <v>3.8401107466023987E-4</v>
      </c>
      <c r="Q230" s="154">
        <f t="shared" si="84"/>
        <v>-2.2265398389178626E-2</v>
      </c>
      <c r="R230" s="161">
        <f t="shared" si="85"/>
        <v>67.65298558682224</v>
      </c>
      <c r="S230" s="162">
        <f t="shared" si="86"/>
        <v>198.1495022751138</v>
      </c>
      <c r="T230" s="162">
        <f t="shared" si="87"/>
        <v>1164.5834244028758</v>
      </c>
      <c r="U230" s="162">
        <f t="shared" si="88"/>
        <v>2828.1950828764257</v>
      </c>
      <c r="V230" s="162">
        <f t="shared" si="89"/>
        <v>8143.8148799618257</v>
      </c>
      <c r="W230" s="162">
        <f t="shared" si="90"/>
        <v>10141.249047044734</v>
      </c>
      <c r="X230" s="163">
        <f t="shared" si="91"/>
        <v>14579.98571223008</v>
      </c>
      <c r="Y230" s="170">
        <f t="shared" si="92"/>
        <v>-1632.4639670555996</v>
      </c>
      <c r="Z230" s="14">
        <f t="shared" si="93"/>
        <v>-1079.0045502275802</v>
      </c>
      <c r="AA230" s="14">
        <f t="shared" si="94"/>
        <v>914.90727985620879</v>
      </c>
      <c r="AB230" s="14">
        <f t="shared" si="95"/>
        <v>1416.2418849429741</v>
      </c>
      <c r="AC230" s="14">
        <f t="shared" si="96"/>
        <v>811.69500190871986</v>
      </c>
      <c r="AD230" s="14">
        <f t="shared" si="97"/>
        <v>-116.78571134205413</v>
      </c>
      <c r="AE230" s="171">
        <f t="shared" si="98"/>
        <v>16601.089388495984</v>
      </c>
      <c r="AF230" s="186">
        <f t="shared" si="99"/>
        <v>16915.679326578655</v>
      </c>
      <c r="AG230" s="15"/>
    </row>
    <row r="231" spans="1:33" x14ac:dyDescent="0.25">
      <c r="A231" s="7">
        <f t="shared" si="77"/>
        <v>225</v>
      </c>
      <c r="B231" s="40">
        <v>45054</v>
      </c>
      <c r="C231" s="138">
        <v>17.79</v>
      </c>
      <c r="D231" s="143">
        <v>72.849999999999994</v>
      </c>
      <c r="E231" s="144">
        <v>142.85</v>
      </c>
      <c r="F231" s="144">
        <v>83.31</v>
      </c>
      <c r="G231" s="144">
        <v>173.5</v>
      </c>
      <c r="H231" s="144">
        <v>233.27</v>
      </c>
      <c r="I231" s="144">
        <v>331.21</v>
      </c>
      <c r="J231" s="145">
        <v>291.51</v>
      </c>
      <c r="K231" s="152">
        <f t="shared" si="78"/>
        <v>6.0765087695069386E-3</v>
      </c>
      <c r="L231" s="153">
        <f t="shared" si="79"/>
        <v>-7.7793984857956744E-3</v>
      </c>
      <c r="M231" s="153">
        <f t="shared" si="80"/>
        <v>3.6201389426391284E-3</v>
      </c>
      <c r="N231" s="153">
        <f t="shared" si="81"/>
        <v>2.1316073850852213E-3</v>
      </c>
      <c r="O231" s="153">
        <f t="shared" si="82"/>
        <v>4.6462555533515193E-3</v>
      </c>
      <c r="P231" s="153">
        <f t="shared" si="83"/>
        <v>2.8782760943832919E-2</v>
      </c>
      <c r="Q231" s="154">
        <f t="shared" si="84"/>
        <v>1.9000166232222782E-2</v>
      </c>
      <c r="R231" s="161">
        <f t="shared" si="85"/>
        <v>67.407126087556961</v>
      </c>
      <c r="S231" s="162">
        <f t="shared" si="86"/>
        <v>196.07271306522193</v>
      </c>
      <c r="T231" s="162">
        <f t="shared" si="87"/>
        <v>1187.1637656360872</v>
      </c>
      <c r="U231" s="162">
        <f t="shared" si="88"/>
        <v>2869.7052033166465</v>
      </c>
      <c r="V231" s="162">
        <f t="shared" si="89"/>
        <v>8197.9624519596946</v>
      </c>
      <c r="W231" s="162">
        <f t="shared" si="90"/>
        <v>10429.137289819253</v>
      </c>
      <c r="X231" s="163">
        <f t="shared" si="91"/>
        <v>15195.338121356153</v>
      </c>
      <c r="Y231" s="170">
        <f t="shared" si="92"/>
        <v>-1017.8152188924016</v>
      </c>
      <c r="Z231" s="14">
        <f t="shared" si="93"/>
        <v>3074.5738695561613</v>
      </c>
      <c r="AA231" s="14">
        <f t="shared" si="94"/>
        <v>-214.10978180435905</v>
      </c>
      <c r="AB231" s="14">
        <f t="shared" si="95"/>
        <v>-244.16293266585853</v>
      </c>
      <c r="AC231" s="14">
        <f t="shared" si="96"/>
        <v>-1895.6835979847256</v>
      </c>
      <c r="AD231" s="14">
        <f t="shared" si="97"/>
        <v>-8753.4329945776335</v>
      </c>
      <c r="AE231" s="171">
        <f t="shared" si="98"/>
        <v>-14166.531067807682</v>
      </c>
      <c r="AF231" s="186">
        <f t="shared" si="99"/>
        <v>-23217.161724176498</v>
      </c>
      <c r="AG231" s="15"/>
    </row>
    <row r="232" spans="1:33" x14ac:dyDescent="0.25">
      <c r="A232" s="7">
        <f t="shared" si="77"/>
        <v>226</v>
      </c>
      <c r="B232" s="40">
        <v>45051</v>
      </c>
      <c r="C232" s="138">
        <v>17.745000000000001</v>
      </c>
      <c r="D232" s="143">
        <v>72.41</v>
      </c>
      <c r="E232" s="144">
        <v>143.97</v>
      </c>
      <c r="F232" s="144">
        <v>83.22</v>
      </c>
      <c r="G232" s="144">
        <v>173.57</v>
      </c>
      <c r="H232" s="144">
        <v>232.78</v>
      </c>
      <c r="I232" s="144">
        <v>322.76</v>
      </c>
      <c r="J232" s="145">
        <v>286.8</v>
      </c>
      <c r="K232" s="152">
        <f t="shared" si="78"/>
        <v>9.7615395342351974E-3</v>
      </c>
      <c r="L232" s="153">
        <f t="shared" si="79"/>
        <v>1.3801844940497299E-2</v>
      </c>
      <c r="M232" s="153">
        <f t="shared" si="80"/>
        <v>1.9773338224560177E-6</v>
      </c>
      <c r="N232" s="153">
        <f t="shared" si="81"/>
        <v>3.7745318388352489E-2</v>
      </c>
      <c r="O232" s="153">
        <f t="shared" si="82"/>
        <v>-1.1911072192407945E-2</v>
      </c>
      <c r="P232" s="153">
        <f t="shared" si="83"/>
        <v>-2.6516474349831398E-3</v>
      </c>
      <c r="Q232" s="154">
        <f t="shared" si="84"/>
        <v>3.1437387167478459E-2</v>
      </c>
      <c r="R232" s="161">
        <f t="shared" si="85"/>
        <v>67.654023148793755</v>
      </c>
      <c r="S232" s="162">
        <f t="shared" si="86"/>
        <v>200.33738257869169</v>
      </c>
      <c r="T232" s="162">
        <f t="shared" si="87"/>
        <v>1182.8839089517364</v>
      </c>
      <c r="U232" s="162">
        <f t="shared" si="88"/>
        <v>2971.6886663890959</v>
      </c>
      <c r="V232" s="162">
        <f t="shared" si="89"/>
        <v>8062.8538498878497</v>
      </c>
      <c r="W232" s="162">
        <f t="shared" si="90"/>
        <v>10110.475495461274</v>
      </c>
      <c r="X232" s="163">
        <f t="shared" si="91"/>
        <v>15380.802053221842</v>
      </c>
      <c r="Y232" s="170">
        <f t="shared" si="92"/>
        <v>-1635.0578719843866</v>
      </c>
      <c r="Z232" s="14">
        <f t="shared" si="93"/>
        <v>-5454.7651573833491</v>
      </c>
      <c r="AA232" s="14">
        <f t="shared" si="94"/>
        <v>-0.11694758682097017</v>
      </c>
      <c r="AB232" s="14">
        <f t="shared" si="95"/>
        <v>-4323.5014555638372</v>
      </c>
      <c r="AC232" s="14">
        <f t="shared" si="96"/>
        <v>4859.746505607518</v>
      </c>
      <c r="AD232" s="14">
        <f t="shared" si="97"/>
        <v>806.42083616172386</v>
      </c>
      <c r="AE232" s="171">
        <f t="shared" si="98"/>
        <v>-23439.727661092093</v>
      </c>
      <c r="AF232" s="186">
        <f t="shared" si="99"/>
        <v>-29187.001751841242</v>
      </c>
      <c r="AG232" s="15"/>
    </row>
    <row r="233" spans="1:33" x14ac:dyDescent="0.25">
      <c r="A233" s="7">
        <f t="shared" si="77"/>
        <v>227</v>
      </c>
      <c r="B233" s="40">
        <v>45050</v>
      </c>
      <c r="C233" s="138">
        <v>17.902000000000001</v>
      </c>
      <c r="D233" s="143">
        <v>71.709999999999994</v>
      </c>
      <c r="E233" s="144">
        <v>142.01</v>
      </c>
      <c r="F233" s="144">
        <v>82.49</v>
      </c>
      <c r="G233" s="144">
        <v>165.79</v>
      </c>
      <c r="H233" s="144">
        <v>233.52</v>
      </c>
      <c r="I233" s="144">
        <v>320.77999999999997</v>
      </c>
      <c r="J233" s="145">
        <v>275.62</v>
      </c>
      <c r="K233" s="152">
        <f t="shared" si="78"/>
        <v>-4.8570635581460797E-3</v>
      </c>
      <c r="L233" s="153">
        <f t="shared" si="79"/>
        <v>-6.992518005733861E-3</v>
      </c>
      <c r="M233" s="153">
        <f t="shared" si="80"/>
        <v>1.1604569209301863E-2</v>
      </c>
      <c r="N233" s="153">
        <f t="shared" si="81"/>
        <v>-1.0687084833899574E-2</v>
      </c>
      <c r="O233" s="153">
        <f t="shared" si="82"/>
        <v>-1.5578105015180199E-2</v>
      </c>
      <c r="P233" s="153">
        <f t="shared" si="83"/>
        <v>3.8500929311557908E-3</v>
      </c>
      <c r="Q233" s="154">
        <f t="shared" si="84"/>
        <v>-9.4071512842406335E-3</v>
      </c>
      <c r="R233" s="161">
        <f t="shared" si="85"/>
        <v>66.674576741604213</v>
      </c>
      <c r="S233" s="162">
        <f t="shared" si="86"/>
        <v>196.22820851688695</v>
      </c>
      <c r="T233" s="162">
        <f t="shared" si="87"/>
        <v>1196.6084010454726</v>
      </c>
      <c r="U233" s="162">
        <f t="shared" si="88"/>
        <v>2832.9975817932395</v>
      </c>
      <c r="V233" s="162">
        <f t="shared" si="89"/>
        <v>8032.9306831761669</v>
      </c>
      <c r="W233" s="162">
        <f t="shared" si="90"/>
        <v>10176.385953407726</v>
      </c>
      <c r="X233" s="163">
        <f t="shared" si="91"/>
        <v>14771.727989495768</v>
      </c>
      <c r="Y233" s="170">
        <f t="shared" si="92"/>
        <v>813.55814598946813</v>
      </c>
      <c r="Z233" s="14">
        <f t="shared" si="93"/>
        <v>2763.5829662261244</v>
      </c>
      <c r="AA233" s="14">
        <f t="shared" si="94"/>
        <v>-686.34155227363181</v>
      </c>
      <c r="AB233" s="14">
        <f t="shared" si="95"/>
        <v>1224.1419282704192</v>
      </c>
      <c r="AC233" s="14">
        <f t="shared" si="96"/>
        <v>6355.9048411916592</v>
      </c>
      <c r="AD233" s="14">
        <f t="shared" si="97"/>
        <v>-1170.892902231808</v>
      </c>
      <c r="AE233" s="171">
        <f t="shared" si="98"/>
        <v>7013.9755252115719</v>
      </c>
      <c r="AF233" s="186">
        <f t="shared" si="99"/>
        <v>16313.928952383803</v>
      </c>
      <c r="AG233" s="15"/>
    </row>
    <row r="234" spans="1:33" x14ac:dyDescent="0.25">
      <c r="A234" s="7">
        <f t="shared" si="77"/>
        <v>228</v>
      </c>
      <c r="B234" s="40">
        <v>45049</v>
      </c>
      <c r="C234" s="138">
        <v>17.916</v>
      </c>
      <c r="D234" s="143">
        <v>72.06</v>
      </c>
      <c r="E234" s="144">
        <v>143.01</v>
      </c>
      <c r="F234" s="144">
        <v>81.48</v>
      </c>
      <c r="G234" s="144">
        <v>167.45</v>
      </c>
      <c r="H234" s="144">
        <v>237.03</v>
      </c>
      <c r="I234" s="144">
        <v>319.3</v>
      </c>
      <c r="J234" s="145">
        <v>278.02</v>
      </c>
      <c r="K234" s="152">
        <f t="shared" si="78"/>
        <v>-1.6625103906899863E-3</v>
      </c>
      <c r="L234" s="153">
        <f t="shared" si="79"/>
        <v>-2.5805551680848637E-3</v>
      </c>
      <c r="M234" s="153">
        <f t="shared" si="80"/>
        <v>-3.8381755098205739E-3</v>
      </c>
      <c r="N234" s="153">
        <f t="shared" si="81"/>
        <v>-9.6733214936506329E-3</v>
      </c>
      <c r="O234" s="153">
        <f t="shared" si="82"/>
        <v>-1.2434660353089044E-2</v>
      </c>
      <c r="P234" s="153">
        <f t="shared" si="83"/>
        <v>2.2662767124022043E-3</v>
      </c>
      <c r="Q234" s="154">
        <f t="shared" si="84"/>
        <v>-1.7643169402161929E-2</v>
      </c>
      <c r="R234" s="161">
        <f t="shared" si="85"/>
        <v>66.888611803823764</v>
      </c>
      <c r="S234" s="162">
        <f t="shared" si="86"/>
        <v>197.10005649323477</v>
      </c>
      <c r="T234" s="162">
        <f t="shared" si="87"/>
        <v>1178.3414629270078</v>
      </c>
      <c r="U234" s="162">
        <f t="shared" si="88"/>
        <v>2835.9005956399287</v>
      </c>
      <c r="V234" s="162">
        <f t="shared" si="89"/>
        <v>8058.581344956061</v>
      </c>
      <c r="W234" s="162">
        <f t="shared" si="90"/>
        <v>10160.330244258723</v>
      </c>
      <c r="X234" s="163">
        <f t="shared" si="91"/>
        <v>14648.912425551191</v>
      </c>
      <c r="Y234" s="170">
        <f t="shared" si="92"/>
        <v>278.47049044058991</v>
      </c>
      <c r="Z234" s="14">
        <f t="shared" si="93"/>
        <v>1019.8870135304787</v>
      </c>
      <c r="AA234" s="14">
        <f t="shared" si="94"/>
        <v>227.0053536496107</v>
      </c>
      <c r="AB234" s="14">
        <f t="shared" si="95"/>
        <v>1108.0213744028515</v>
      </c>
      <c r="AC234" s="14">
        <f t="shared" si="96"/>
        <v>5073.3717521969538</v>
      </c>
      <c r="AD234" s="14">
        <f t="shared" si="97"/>
        <v>-689.22162776172627</v>
      </c>
      <c r="AE234" s="171">
        <f t="shared" si="98"/>
        <v>13154.753722440455</v>
      </c>
      <c r="AF234" s="186">
        <f t="shared" si="99"/>
        <v>20172.288078899212</v>
      </c>
      <c r="AG234" s="15"/>
    </row>
    <row r="235" spans="1:33" x14ac:dyDescent="0.25">
      <c r="A235" s="7">
        <f t="shared" si="77"/>
        <v>229</v>
      </c>
      <c r="B235" s="40">
        <v>45048</v>
      </c>
      <c r="C235" s="138">
        <v>17.974</v>
      </c>
      <c r="D235" s="143">
        <v>72.180000000000007</v>
      </c>
      <c r="E235" s="144">
        <v>143.38</v>
      </c>
      <c r="F235" s="144">
        <v>81.53</v>
      </c>
      <c r="G235" s="144">
        <v>168.54</v>
      </c>
      <c r="H235" s="144">
        <v>239.24</v>
      </c>
      <c r="I235" s="144">
        <v>317.55</v>
      </c>
      <c r="J235" s="145">
        <v>282.10000000000002</v>
      </c>
      <c r="K235" s="152">
        <f t="shared" si="78"/>
        <v>-4.2764519244031796E-3</v>
      </c>
      <c r="L235" s="153">
        <f t="shared" si="79"/>
        <v>3.1483943188972408E-3</v>
      </c>
      <c r="M235" s="153">
        <f t="shared" si="80"/>
        <v>-3.7633804422620432E-2</v>
      </c>
      <c r="N235" s="153">
        <f t="shared" si="81"/>
        <v>-7.0499911106637336E-3</v>
      </c>
      <c r="O235" s="153">
        <f t="shared" si="82"/>
        <v>-4.8262124360696212E-3</v>
      </c>
      <c r="P235" s="153">
        <f t="shared" si="83"/>
        <v>-3.7844293462053979E-2</v>
      </c>
      <c r="Q235" s="154">
        <f t="shared" si="84"/>
        <v>1.6273963274227921E-2</v>
      </c>
      <c r="R235" s="161">
        <f t="shared" si="85"/>
        <v>66.71347772106499</v>
      </c>
      <c r="S235" s="162">
        <f t="shared" si="86"/>
        <v>198.2321542013573</v>
      </c>
      <c r="T235" s="162">
        <f t="shared" si="87"/>
        <v>1138.3652363394979</v>
      </c>
      <c r="U235" s="162">
        <f t="shared" si="88"/>
        <v>2843.4127674890133</v>
      </c>
      <c r="V235" s="162">
        <f t="shared" si="89"/>
        <v>8120.666651099029</v>
      </c>
      <c r="W235" s="162">
        <f t="shared" si="90"/>
        <v>9753.7151074162684</v>
      </c>
      <c r="X235" s="163">
        <f t="shared" si="91"/>
        <v>15154.684962400011</v>
      </c>
      <c r="Y235" s="170">
        <f t="shared" si="92"/>
        <v>716.30569733752486</v>
      </c>
      <c r="Z235" s="14">
        <f t="shared" si="93"/>
        <v>-1244.3084027145801</v>
      </c>
      <c r="AA235" s="14">
        <f t="shared" si="94"/>
        <v>2225.8166830251071</v>
      </c>
      <c r="AB235" s="14">
        <f t="shared" si="95"/>
        <v>807.53450043946941</v>
      </c>
      <c r="AC235" s="14">
        <f t="shared" si="96"/>
        <v>1969.1064450485555</v>
      </c>
      <c r="AD235" s="14">
        <f t="shared" si="97"/>
        <v>11509.232477511905</v>
      </c>
      <c r="AE235" s="171">
        <f t="shared" si="98"/>
        <v>-12133.87312000059</v>
      </c>
      <c r="AF235" s="186">
        <f t="shared" si="99"/>
        <v>3849.8142806473916</v>
      </c>
      <c r="AG235" s="15"/>
    </row>
    <row r="236" spans="1:33" x14ac:dyDescent="0.25">
      <c r="A236" s="7">
        <f t="shared" si="77"/>
        <v>230</v>
      </c>
      <c r="B236" s="40">
        <v>45044</v>
      </c>
      <c r="C236" s="138">
        <v>17.98</v>
      </c>
      <c r="D236" s="143">
        <v>72.489999999999995</v>
      </c>
      <c r="E236" s="144">
        <v>142.93</v>
      </c>
      <c r="F236" s="144">
        <v>84.69</v>
      </c>
      <c r="G236" s="144">
        <v>169.68</v>
      </c>
      <c r="H236" s="144">
        <v>240.32</v>
      </c>
      <c r="I236" s="144">
        <v>329.93</v>
      </c>
      <c r="J236" s="145">
        <v>277.49</v>
      </c>
      <c r="K236" s="152">
        <f t="shared" si="78"/>
        <v>8.0656376025587395E-3</v>
      </c>
      <c r="L236" s="153">
        <f t="shared" si="79"/>
        <v>5.8409570724842208E-3</v>
      </c>
      <c r="M236" s="153">
        <f t="shared" si="80"/>
        <v>4.5959159448383247E-5</v>
      </c>
      <c r="N236" s="153">
        <f t="shared" si="81"/>
        <v>4.9700064101934061E-3</v>
      </c>
      <c r="O236" s="153">
        <f t="shared" si="82"/>
        <v>4.8069027352473093E-3</v>
      </c>
      <c r="P236" s="153">
        <f t="shared" si="83"/>
        <v>9.9372769331653732E-3</v>
      </c>
      <c r="Q236" s="154">
        <f t="shared" si="84"/>
        <v>1.6608689217642025E-2</v>
      </c>
      <c r="R236" s="161">
        <f t="shared" si="85"/>
        <v>67.540397719371441</v>
      </c>
      <c r="S236" s="162">
        <f t="shared" si="86"/>
        <v>198.76423152709361</v>
      </c>
      <c r="T236" s="162">
        <f t="shared" si="87"/>
        <v>1182.9359342426842</v>
      </c>
      <c r="U236" s="162">
        <f t="shared" si="88"/>
        <v>2877.833245972337</v>
      </c>
      <c r="V236" s="162">
        <f t="shared" si="89"/>
        <v>8199.2733408003332</v>
      </c>
      <c r="W236" s="162">
        <f t="shared" si="90"/>
        <v>10238.093905830166</v>
      </c>
      <c r="X236" s="163">
        <f t="shared" si="91"/>
        <v>15159.676398178646</v>
      </c>
      <c r="Y236" s="170">
        <f t="shared" si="92"/>
        <v>-1350.9942984286026</v>
      </c>
      <c r="Z236" s="14">
        <f t="shared" si="93"/>
        <v>-2308.4630541872002</v>
      </c>
      <c r="AA236" s="14">
        <f t="shared" si="94"/>
        <v>-2.7182121342093524</v>
      </c>
      <c r="AB236" s="14">
        <f t="shared" si="95"/>
        <v>-569.28463889347768</v>
      </c>
      <c r="AC236" s="14">
        <f t="shared" si="96"/>
        <v>-1961.2280400166583</v>
      </c>
      <c r="AD236" s="14">
        <f t="shared" si="97"/>
        <v>-3022.1314749050362</v>
      </c>
      <c r="AE236" s="171">
        <f t="shared" si="98"/>
        <v>-12383.444908932324</v>
      </c>
      <c r="AF236" s="186">
        <f t="shared" si="99"/>
        <v>-21598.264627497509</v>
      </c>
      <c r="AG236" s="15"/>
    </row>
    <row r="237" spans="1:33" x14ac:dyDescent="0.25">
      <c r="A237" s="7">
        <f t="shared" si="77"/>
        <v>231</v>
      </c>
      <c r="B237" s="40">
        <v>45043</v>
      </c>
      <c r="C237" s="138">
        <v>18.026</v>
      </c>
      <c r="D237" s="143">
        <v>71.91</v>
      </c>
      <c r="E237" s="144">
        <v>142.1</v>
      </c>
      <c r="F237" s="144">
        <v>84.47</v>
      </c>
      <c r="G237" s="144">
        <v>168.41</v>
      </c>
      <c r="H237" s="144">
        <v>238.56</v>
      </c>
      <c r="I237" s="144">
        <v>325.85000000000002</v>
      </c>
      <c r="J237" s="145">
        <v>272.26</v>
      </c>
      <c r="K237" s="152">
        <f t="shared" si="78"/>
        <v>-4.8436202601717104E-3</v>
      </c>
      <c r="L237" s="153">
        <f t="shared" si="79"/>
        <v>1.1272368606454197E-3</v>
      </c>
      <c r="M237" s="153">
        <f t="shared" si="80"/>
        <v>1.3680709183345963E-2</v>
      </c>
      <c r="N237" s="153">
        <f t="shared" si="81"/>
        <v>2.2101345351219992E-2</v>
      </c>
      <c r="O237" s="153">
        <f t="shared" si="82"/>
        <v>0.1322826756493436</v>
      </c>
      <c r="P237" s="153">
        <f t="shared" si="83"/>
        <v>8.4252529129174025E-3</v>
      </c>
      <c r="Q237" s="154">
        <f t="shared" si="84"/>
        <v>3.8349361269012228E-3</v>
      </c>
      <c r="R237" s="161">
        <f t="shared" si="85"/>
        <v>66.675477442568493</v>
      </c>
      <c r="S237" s="162">
        <f t="shared" si="86"/>
        <v>197.83275327603215</v>
      </c>
      <c r="T237" s="162">
        <f t="shared" si="87"/>
        <v>1199.0642287575097</v>
      </c>
      <c r="U237" s="162">
        <f t="shared" si="88"/>
        <v>2926.8905675222736</v>
      </c>
      <c r="V237" s="162">
        <f t="shared" si="89"/>
        <v>9239.4818660475612</v>
      </c>
      <c r="W237" s="162">
        <f t="shared" si="90"/>
        <v>10222.765979769078</v>
      </c>
      <c r="X237" s="163">
        <f t="shared" si="91"/>
        <v>14969.194096286372</v>
      </c>
      <c r="Y237" s="170">
        <f t="shared" si="92"/>
        <v>811.30639357876794</v>
      </c>
      <c r="Z237" s="14">
        <f t="shared" si="93"/>
        <v>-445.50655206427336</v>
      </c>
      <c r="AA237" s="14">
        <f t="shared" si="94"/>
        <v>-809.13293787548355</v>
      </c>
      <c r="AB237" s="14">
        <f t="shared" si="95"/>
        <v>-2531.5775008909441</v>
      </c>
      <c r="AC237" s="14">
        <f t="shared" si="96"/>
        <v>-53971.654302378054</v>
      </c>
      <c r="AD237" s="14">
        <f t="shared" si="97"/>
        <v>-2562.2936930723699</v>
      </c>
      <c r="AE237" s="171">
        <f t="shared" si="98"/>
        <v>-2859.3298143186075</v>
      </c>
      <c r="AF237" s="186">
        <f t="shared" si="99"/>
        <v>-62368.188407020963</v>
      </c>
      <c r="AG237" s="15"/>
    </row>
    <row r="238" spans="1:33" x14ac:dyDescent="0.25">
      <c r="A238" s="7">
        <f t="shared" si="77"/>
        <v>232</v>
      </c>
      <c r="B238" s="40">
        <v>45042</v>
      </c>
      <c r="C238" s="138">
        <v>18.137</v>
      </c>
      <c r="D238" s="143">
        <v>72.260000000000005</v>
      </c>
      <c r="E238" s="144">
        <v>141.94</v>
      </c>
      <c r="F238" s="144">
        <v>82.82</v>
      </c>
      <c r="G238" s="144">
        <v>163.76</v>
      </c>
      <c r="H238" s="144">
        <v>209.4</v>
      </c>
      <c r="I238" s="144">
        <v>321.14999999999998</v>
      </c>
      <c r="J238" s="145">
        <v>269.56</v>
      </c>
      <c r="K238" s="152">
        <f t="shared" si="78"/>
        <v>-2.4848150193262919E-3</v>
      </c>
      <c r="L238" s="153">
        <f t="shared" si="79"/>
        <v>1.0896659782066775E-2</v>
      </c>
      <c r="M238" s="153">
        <f t="shared" si="80"/>
        <v>2.4973497768632225E-3</v>
      </c>
      <c r="N238" s="153">
        <f t="shared" si="81"/>
        <v>3.6465153408857809E-3</v>
      </c>
      <c r="O238" s="153">
        <f t="shared" si="82"/>
        <v>1.2654367360956265E-2</v>
      </c>
      <c r="P238" s="153">
        <f t="shared" si="83"/>
        <v>-6.4870274463568744E-4</v>
      </c>
      <c r="Q238" s="154">
        <f t="shared" si="84"/>
        <v>3.1056268334085146E-2</v>
      </c>
      <c r="R238" s="161">
        <f t="shared" si="85"/>
        <v>66.833517393705137</v>
      </c>
      <c r="S238" s="162">
        <f t="shared" si="86"/>
        <v>199.76328893953422</v>
      </c>
      <c r="T238" s="162">
        <f t="shared" si="87"/>
        <v>1185.835639024895</v>
      </c>
      <c r="U238" s="162">
        <f t="shared" si="88"/>
        <v>2874.0432954507228</v>
      </c>
      <c r="V238" s="162">
        <f t="shared" si="89"/>
        <v>8263.3090349454433</v>
      </c>
      <c r="W238" s="162">
        <f t="shared" si="90"/>
        <v>10130.780059216197</v>
      </c>
      <c r="X238" s="163">
        <f t="shared" si="91"/>
        <v>15375.11880631989</v>
      </c>
      <c r="Y238" s="170">
        <f t="shared" si="92"/>
        <v>416.20651573715861</v>
      </c>
      <c r="Z238" s="14">
        <f t="shared" si="93"/>
        <v>-4306.5778790684135</v>
      </c>
      <c r="AA238" s="14">
        <f t="shared" si="94"/>
        <v>-147.7034512447517</v>
      </c>
      <c r="AB238" s="14">
        <f t="shared" si="95"/>
        <v>-417.68661802891074</v>
      </c>
      <c r="AC238" s="14">
        <f t="shared" si="96"/>
        <v>-5163.0127472721597</v>
      </c>
      <c r="AD238" s="14">
        <f t="shared" si="97"/>
        <v>197.28392351406001</v>
      </c>
      <c r="AE238" s="171">
        <f t="shared" si="98"/>
        <v>-23155.5653159945</v>
      </c>
      <c r="AF238" s="186">
        <f t="shared" si="99"/>
        <v>-32577.055572357516</v>
      </c>
      <c r="AG238" s="15"/>
    </row>
    <row r="239" spans="1:33" x14ac:dyDescent="0.25">
      <c r="A239" s="7">
        <f t="shared" si="77"/>
        <v>233</v>
      </c>
      <c r="B239" s="40">
        <v>45041</v>
      </c>
      <c r="C239" s="138">
        <v>18.07</v>
      </c>
      <c r="D239" s="143">
        <v>72.44</v>
      </c>
      <c r="E239" s="144">
        <v>140.41</v>
      </c>
      <c r="F239" s="144">
        <v>82.92</v>
      </c>
      <c r="G239" s="144">
        <v>163.77000000000001</v>
      </c>
      <c r="H239" s="144">
        <v>207.55</v>
      </c>
      <c r="I239" s="144">
        <v>322.55</v>
      </c>
      <c r="J239" s="145">
        <v>262.41000000000003</v>
      </c>
      <c r="K239" s="152">
        <f t="shared" si="78"/>
        <v>6.6703724291272692E-3</v>
      </c>
      <c r="L239" s="153">
        <f t="shared" si="79"/>
        <v>-8.4739778264247834E-3</v>
      </c>
      <c r="M239" s="153">
        <f t="shared" si="80"/>
        <v>-4.0219148847732922E-2</v>
      </c>
      <c r="N239" s="153">
        <f t="shared" si="81"/>
        <v>-3.7570340680932457E-3</v>
      </c>
      <c r="O239" s="153">
        <f t="shared" si="82"/>
        <v>-1.903365489633424E-2</v>
      </c>
      <c r="P239" s="153">
        <f t="shared" si="83"/>
        <v>-1.4044456929031557E-2</v>
      </c>
      <c r="Q239" s="154">
        <f t="shared" si="84"/>
        <v>-2.4057664873830098E-2</v>
      </c>
      <c r="R239" s="161">
        <f t="shared" si="85"/>
        <v>67.446914952751527</v>
      </c>
      <c r="S239" s="162">
        <f t="shared" si="86"/>
        <v>195.9354572417202</v>
      </c>
      <c r="T239" s="162">
        <f t="shared" si="87"/>
        <v>1135.30708006693</v>
      </c>
      <c r="U239" s="162">
        <f t="shared" si="88"/>
        <v>2852.8424829971595</v>
      </c>
      <c r="V239" s="162">
        <f t="shared" si="89"/>
        <v>8004.7332275842273</v>
      </c>
      <c r="W239" s="162">
        <f t="shared" si="90"/>
        <v>9994.9825276152915</v>
      </c>
      <c r="X239" s="163">
        <f t="shared" si="91"/>
        <v>14553.25942096896</v>
      </c>
      <c r="Y239" s="170">
        <f t="shared" si="92"/>
        <v>-1117.2873818788175</v>
      </c>
      <c r="Z239" s="14">
        <f t="shared" si="93"/>
        <v>3349.0855165596258</v>
      </c>
      <c r="AA239" s="14">
        <f t="shared" si="94"/>
        <v>2378.7244966535013</v>
      </c>
      <c r="AB239" s="14">
        <f t="shared" si="95"/>
        <v>430.34588011361848</v>
      </c>
      <c r="AC239" s="14">
        <f t="shared" si="96"/>
        <v>7765.77762078864</v>
      </c>
      <c r="AD239" s="14">
        <f t="shared" si="97"/>
        <v>4271.2098715412139</v>
      </c>
      <c r="AE239" s="171">
        <f t="shared" si="98"/>
        <v>17937.403951552005</v>
      </c>
      <c r="AF239" s="186">
        <f t="shared" si="99"/>
        <v>35015.259955329791</v>
      </c>
      <c r="AG239" s="15"/>
    </row>
    <row r="240" spans="1:33" x14ac:dyDescent="0.25">
      <c r="A240" s="7">
        <f t="shared" si="77"/>
        <v>234</v>
      </c>
      <c r="B240" s="40">
        <v>45040</v>
      </c>
      <c r="C240" s="138">
        <v>17.966999999999999</v>
      </c>
      <c r="D240" s="143">
        <v>71.959999999999994</v>
      </c>
      <c r="E240" s="144">
        <v>141.61000000000001</v>
      </c>
      <c r="F240" s="144">
        <v>86.89</v>
      </c>
      <c r="G240" s="144">
        <v>165.33</v>
      </c>
      <c r="H240" s="144">
        <v>212.79</v>
      </c>
      <c r="I240" s="144">
        <v>329.02</v>
      </c>
      <c r="J240" s="145">
        <v>270.42</v>
      </c>
      <c r="K240" s="152">
        <f t="shared" si="78"/>
        <v>1.0674157303370624E-2</v>
      </c>
      <c r="L240" s="153">
        <f t="shared" si="79"/>
        <v>1.585365853658538E-2</v>
      </c>
      <c r="M240" s="153">
        <f t="shared" si="80"/>
        <v>-2.5186085708899464E-2</v>
      </c>
      <c r="N240" s="153">
        <f t="shared" si="81"/>
        <v>1.8228011273193623E-3</v>
      </c>
      <c r="O240" s="153">
        <f t="shared" si="82"/>
        <v>-5.2535450416557605E-4</v>
      </c>
      <c r="P240" s="153">
        <f t="shared" si="83"/>
        <v>3.1150940832835872E-3</v>
      </c>
      <c r="Q240" s="154">
        <f t="shared" si="84"/>
        <v>-2.8948342086626555E-3</v>
      </c>
      <c r="R240" s="161">
        <f t="shared" si="85"/>
        <v>67.71516853932583</v>
      </c>
      <c r="S240" s="162">
        <f t="shared" si="86"/>
        <v>200.74284146341466</v>
      </c>
      <c r="T240" s="162">
        <f t="shared" si="87"/>
        <v>1153.0894133945023</v>
      </c>
      <c r="U240" s="162">
        <f t="shared" si="88"/>
        <v>2868.820905367957</v>
      </c>
      <c r="V240" s="162">
        <f t="shared" si="89"/>
        <v>8155.7618616192167</v>
      </c>
      <c r="W240" s="162">
        <f t="shared" si="90"/>
        <v>10168.935008287606</v>
      </c>
      <c r="X240" s="163">
        <f t="shared" si="91"/>
        <v>14868.839710569166</v>
      </c>
      <c r="Y240" s="170">
        <f t="shared" si="92"/>
        <v>-1787.9213483145761</v>
      </c>
      <c r="Z240" s="14">
        <f t="shared" si="93"/>
        <v>-6265.6829268292995</v>
      </c>
      <c r="AA240" s="14">
        <f t="shared" si="94"/>
        <v>1489.6078302748833</v>
      </c>
      <c r="AB240" s="14">
        <f t="shared" si="95"/>
        <v>-208.79101471828108</v>
      </c>
      <c r="AC240" s="14">
        <f t="shared" si="96"/>
        <v>214.34591903916953</v>
      </c>
      <c r="AD240" s="14">
        <f t="shared" si="97"/>
        <v>-947.36454862822939</v>
      </c>
      <c r="AE240" s="171">
        <f t="shared" si="98"/>
        <v>2158.3894715417046</v>
      </c>
      <c r="AF240" s="186">
        <f t="shared" si="99"/>
        <v>-5347.416617634628</v>
      </c>
      <c r="AG240" s="15"/>
    </row>
    <row r="241" spans="1:33" x14ac:dyDescent="0.25">
      <c r="A241" s="7">
        <f t="shared" si="77"/>
        <v>235</v>
      </c>
      <c r="B241" s="40">
        <v>45037</v>
      </c>
      <c r="C241" s="138">
        <v>17.968</v>
      </c>
      <c r="D241" s="143">
        <v>71.2</v>
      </c>
      <c r="E241" s="144">
        <v>139.4</v>
      </c>
      <c r="F241" s="144">
        <v>89.13</v>
      </c>
      <c r="G241" s="144">
        <v>165.02</v>
      </c>
      <c r="H241" s="144">
        <v>212.89</v>
      </c>
      <c r="I241" s="144">
        <v>327.98</v>
      </c>
      <c r="J241" s="145">
        <v>271.19</v>
      </c>
      <c r="K241" s="152">
        <f t="shared" si="78"/>
        <v>1.0932841118841408E-2</v>
      </c>
      <c r="L241" s="153">
        <f t="shared" si="79"/>
        <v>-2.2920025233055141E-2</v>
      </c>
      <c r="M241" s="153">
        <f t="shared" si="80"/>
        <v>-1.8780578175511931E-2</v>
      </c>
      <c r="N241" s="153">
        <f t="shared" si="81"/>
        <v>-1.0826964722379651E-2</v>
      </c>
      <c r="O241" s="153">
        <f t="shared" si="82"/>
        <v>-1.9002188731033209E-3</v>
      </c>
      <c r="P241" s="153">
        <f t="shared" si="83"/>
        <v>7.0187449640153332E-3</v>
      </c>
      <c r="Q241" s="154">
        <f t="shared" si="84"/>
        <v>-5.0347919516036121E-4</v>
      </c>
      <c r="R241" s="161">
        <f t="shared" si="85"/>
        <v>67.732500354962369</v>
      </c>
      <c r="S241" s="162">
        <f t="shared" si="86"/>
        <v>193.080773813696</v>
      </c>
      <c r="T241" s="162">
        <f t="shared" si="87"/>
        <v>1160.6663702022427</v>
      </c>
      <c r="U241" s="162">
        <f t="shared" si="88"/>
        <v>2832.5970215865236</v>
      </c>
      <c r="V241" s="162">
        <f t="shared" si="89"/>
        <v>8144.5429013028006</v>
      </c>
      <c r="W241" s="162">
        <f t="shared" si="90"/>
        <v>10208.507707706991</v>
      </c>
      <c r="X241" s="163">
        <f t="shared" si="91"/>
        <v>14904.499614465674</v>
      </c>
      <c r="Y241" s="170">
        <f t="shared" si="92"/>
        <v>-1831.250887405922</v>
      </c>
      <c r="Z241" s="14">
        <f t="shared" si="93"/>
        <v>9058.4523726080297</v>
      </c>
      <c r="AA241" s="14">
        <f t="shared" si="94"/>
        <v>1110.7599898878675</v>
      </c>
      <c r="AB241" s="14">
        <f t="shared" si="95"/>
        <v>1240.1643365390555</v>
      </c>
      <c r="AC241" s="14">
        <f t="shared" si="96"/>
        <v>775.29393485997389</v>
      </c>
      <c r="AD241" s="14">
        <f t="shared" si="97"/>
        <v>-2134.5455312097693</v>
      </c>
      <c r="AE241" s="171">
        <f t="shared" si="98"/>
        <v>375.39427671626981</v>
      </c>
      <c r="AF241" s="186">
        <f t="shared" si="99"/>
        <v>8594.2684919955045</v>
      </c>
      <c r="AG241" s="15"/>
    </row>
    <row r="242" spans="1:33" x14ac:dyDescent="0.25">
      <c r="A242" s="7">
        <f t="shared" si="77"/>
        <v>236</v>
      </c>
      <c r="B242" s="40">
        <v>45036</v>
      </c>
      <c r="C242" s="138">
        <v>17.986999999999998</v>
      </c>
      <c r="D242" s="143">
        <v>70.430000000000007</v>
      </c>
      <c r="E242" s="144">
        <v>142.66999999999999</v>
      </c>
      <c r="F242" s="144">
        <v>90.74</v>
      </c>
      <c r="G242" s="144">
        <v>166.65</v>
      </c>
      <c r="H242" s="144">
        <v>213.07</v>
      </c>
      <c r="I242" s="144">
        <v>325.35000000000002</v>
      </c>
      <c r="J242" s="145">
        <v>271.04000000000002</v>
      </c>
      <c r="K242" s="152">
        <f t="shared" si="78"/>
        <v>7.1500071500072426E-3</v>
      </c>
      <c r="L242" s="153">
        <f t="shared" si="79"/>
        <v>-5.368098159509227E-3</v>
      </c>
      <c r="M242" s="153">
        <f t="shared" si="80"/>
        <v>-3.1890755753480549E-2</v>
      </c>
      <c r="N242" s="153">
        <f t="shared" si="81"/>
        <v>-8.3821748854259193E-3</v>
      </c>
      <c r="O242" s="153">
        <f t="shared" si="82"/>
        <v>-1.4712636887490804E-2</v>
      </c>
      <c r="P242" s="153">
        <f t="shared" si="83"/>
        <v>4.3329770225246644E-3</v>
      </c>
      <c r="Q242" s="154">
        <f t="shared" si="84"/>
        <v>-3.2084029318766194E-2</v>
      </c>
      <c r="R242" s="161">
        <f t="shared" si="85"/>
        <v>67.479050479050485</v>
      </c>
      <c r="S242" s="162">
        <f t="shared" si="86"/>
        <v>196.54921012269941</v>
      </c>
      <c r="T242" s="162">
        <f t="shared" si="87"/>
        <v>1145.1585827658364</v>
      </c>
      <c r="U242" s="162">
        <f t="shared" si="88"/>
        <v>2839.5979245262365</v>
      </c>
      <c r="V242" s="162">
        <f t="shared" si="89"/>
        <v>8039.9929453156474</v>
      </c>
      <c r="W242" s="162">
        <f t="shared" si="90"/>
        <v>10181.281121440417</v>
      </c>
      <c r="X242" s="163">
        <f t="shared" si="91"/>
        <v>14433.570214168338</v>
      </c>
      <c r="Y242" s="170">
        <f t="shared" si="92"/>
        <v>-1197.6261976262138</v>
      </c>
      <c r="Z242" s="14">
        <f t="shared" si="93"/>
        <v>2121.5797546012141</v>
      </c>
      <c r="AA242" s="14">
        <f t="shared" si="94"/>
        <v>1886.1493617081805</v>
      </c>
      <c r="AB242" s="14">
        <f t="shared" si="95"/>
        <v>960.12821895054003</v>
      </c>
      <c r="AC242" s="14">
        <f t="shared" si="96"/>
        <v>6002.7917342176352</v>
      </c>
      <c r="AD242" s="14">
        <f t="shared" si="97"/>
        <v>-1317.7479432125619</v>
      </c>
      <c r="AE242" s="171">
        <f t="shared" si="98"/>
        <v>23921.864291583097</v>
      </c>
      <c r="AF242" s="186">
        <f t="shared" si="99"/>
        <v>32377.139220221892</v>
      </c>
      <c r="AG242" s="15"/>
    </row>
    <row r="243" spans="1:33" x14ac:dyDescent="0.25">
      <c r="A243" s="7">
        <f t="shared" si="77"/>
        <v>237</v>
      </c>
      <c r="B243" s="40">
        <v>45035</v>
      </c>
      <c r="C243" s="138">
        <v>18.033000000000001</v>
      </c>
      <c r="D243" s="143">
        <v>69.930000000000007</v>
      </c>
      <c r="E243" s="144">
        <v>143.44</v>
      </c>
      <c r="F243" s="144">
        <v>93.49</v>
      </c>
      <c r="G243" s="144">
        <v>167.63</v>
      </c>
      <c r="H243" s="144">
        <v>215.7</v>
      </c>
      <c r="I243" s="144">
        <v>323.12</v>
      </c>
      <c r="J243" s="145">
        <v>279.31</v>
      </c>
      <c r="K243" s="152">
        <f t="shared" si="78"/>
        <v>-2.1404109589039377E-3</v>
      </c>
      <c r="L243" s="153">
        <f t="shared" si="79"/>
        <v>1.0425471963933397E-2</v>
      </c>
      <c r="M243" s="153">
        <f t="shared" si="80"/>
        <v>-2.1920890774564272E-2</v>
      </c>
      <c r="N243" s="153">
        <f t="shared" si="81"/>
        <v>5.9640992958029937E-3</v>
      </c>
      <c r="O243" s="153">
        <f t="shared" si="82"/>
        <v>-1.1038095262285164E-2</v>
      </c>
      <c r="P243" s="153">
        <f t="shared" si="83"/>
        <v>-3.2670683487983521E-2</v>
      </c>
      <c r="Q243" s="154">
        <f t="shared" si="84"/>
        <v>8.5353639441565488E-3</v>
      </c>
      <c r="R243" s="161">
        <f t="shared" si="85"/>
        <v>66.856592465753437</v>
      </c>
      <c r="S243" s="162">
        <f t="shared" si="86"/>
        <v>199.6701775147929</v>
      </c>
      <c r="T243" s="162">
        <f t="shared" si="87"/>
        <v>1156.9517523047848</v>
      </c>
      <c r="U243" s="162">
        <f t="shared" si="88"/>
        <v>2880.6799314828936</v>
      </c>
      <c r="V243" s="162">
        <f t="shared" si="89"/>
        <v>8069.9773842214663</v>
      </c>
      <c r="W243" s="162">
        <f t="shared" si="90"/>
        <v>9806.1618345115585</v>
      </c>
      <c r="X243" s="163">
        <f t="shared" si="91"/>
        <v>15039.286911150492</v>
      </c>
      <c r="Y243" s="170">
        <f t="shared" si="92"/>
        <v>358.51883561640818</v>
      </c>
      <c r="Z243" s="14">
        <f t="shared" si="93"/>
        <v>-4120.3550295857667</v>
      </c>
      <c r="AA243" s="14">
        <f t="shared" si="94"/>
        <v>1296.4908847607603</v>
      </c>
      <c r="AB243" s="14">
        <f t="shared" si="95"/>
        <v>-683.15205931574383</v>
      </c>
      <c r="AC243" s="14">
        <f t="shared" si="96"/>
        <v>4503.5697889266885</v>
      </c>
      <c r="AD243" s="14">
        <f t="shared" si="97"/>
        <v>9935.8306646532037</v>
      </c>
      <c r="AE243" s="171">
        <f t="shared" si="98"/>
        <v>-6363.9705575245898</v>
      </c>
      <c r="AF243" s="186">
        <f t="shared" si="99"/>
        <v>4926.9325275309602</v>
      </c>
      <c r="AG243" s="15"/>
    </row>
    <row r="244" spans="1:33" x14ac:dyDescent="0.25">
      <c r="A244" s="7">
        <f t="shared" si="77"/>
        <v>238</v>
      </c>
      <c r="B244" s="40">
        <v>45034</v>
      </c>
      <c r="C244" s="138">
        <v>18.050999999999998</v>
      </c>
      <c r="D244" s="143">
        <v>70.08</v>
      </c>
      <c r="E244" s="144">
        <v>141.96</v>
      </c>
      <c r="F244" s="144">
        <v>95.49</v>
      </c>
      <c r="G244" s="144">
        <v>166.47</v>
      </c>
      <c r="H244" s="144">
        <v>217.89</v>
      </c>
      <c r="I244" s="144">
        <v>333.7</v>
      </c>
      <c r="J244" s="145">
        <v>276.67</v>
      </c>
      <c r="K244" s="152">
        <f t="shared" si="78"/>
        <v>-2.7038565532944148E-3</v>
      </c>
      <c r="L244" s="153">
        <f t="shared" si="79"/>
        <v>-1.3550135501354976E-2</v>
      </c>
      <c r="M244" s="153">
        <f t="shared" si="80"/>
        <v>-7.5009628511505388E-3</v>
      </c>
      <c r="N244" s="153">
        <f t="shared" si="81"/>
        <v>9.6861629457785092E-3</v>
      </c>
      <c r="O244" s="153">
        <f t="shared" si="82"/>
        <v>-2.2764302308317941E-3</v>
      </c>
      <c r="P244" s="153">
        <f t="shared" si="83"/>
        <v>5.1170202473014292E-3</v>
      </c>
      <c r="Q244" s="154">
        <f t="shared" si="84"/>
        <v>2.6846353227419018E-2</v>
      </c>
      <c r="R244" s="161">
        <f t="shared" si="85"/>
        <v>66.818841610929269</v>
      </c>
      <c r="S244" s="162">
        <f t="shared" si="86"/>
        <v>194.93235772357727</v>
      </c>
      <c r="T244" s="162">
        <f t="shared" si="87"/>
        <v>1174.0088192861194</v>
      </c>
      <c r="U244" s="162">
        <f t="shared" si="88"/>
        <v>2891.3384371568955</v>
      </c>
      <c r="V244" s="162">
        <f t="shared" si="89"/>
        <v>8141.4729982721456</v>
      </c>
      <c r="W244" s="162">
        <f t="shared" si="90"/>
        <v>10189.229246878334</v>
      </c>
      <c r="X244" s="163">
        <f t="shared" si="91"/>
        <v>15312.340520674921</v>
      </c>
      <c r="Y244" s="170">
        <f t="shared" si="92"/>
        <v>452.8959726768278</v>
      </c>
      <c r="Z244" s="14">
        <f t="shared" si="93"/>
        <v>5355.2845528454891</v>
      </c>
      <c r="AA244" s="14">
        <f t="shared" si="94"/>
        <v>443.63753569402888</v>
      </c>
      <c r="AB244" s="14">
        <f t="shared" si="95"/>
        <v>-1109.4922862758176</v>
      </c>
      <c r="AC244" s="14">
        <f t="shared" si="96"/>
        <v>928.78908639272595</v>
      </c>
      <c r="AD244" s="14">
        <f t="shared" si="97"/>
        <v>-1556.1917063500732</v>
      </c>
      <c r="AE244" s="171">
        <f t="shared" si="98"/>
        <v>-20016.651033746075</v>
      </c>
      <c r="AF244" s="186">
        <f t="shared" si="99"/>
        <v>-15501.727878762893</v>
      </c>
      <c r="AG244" s="15"/>
    </row>
    <row r="245" spans="1:33" x14ac:dyDescent="0.25">
      <c r="A245" s="7">
        <f t="shared" si="77"/>
        <v>239</v>
      </c>
      <c r="B245" s="40">
        <v>45033</v>
      </c>
      <c r="C245" s="138">
        <v>18.012</v>
      </c>
      <c r="D245" s="143">
        <v>70.27</v>
      </c>
      <c r="E245" s="144">
        <v>143.91</v>
      </c>
      <c r="F245" s="144">
        <v>96.42</v>
      </c>
      <c r="G245" s="144">
        <v>165.23</v>
      </c>
      <c r="H245" s="144">
        <v>218.86</v>
      </c>
      <c r="I245" s="144">
        <v>332.72</v>
      </c>
      <c r="J245" s="145">
        <v>270.02</v>
      </c>
      <c r="K245" s="152">
        <f t="shared" si="78"/>
        <v>-3.4037725145370512E-3</v>
      </c>
      <c r="L245" s="153">
        <f t="shared" si="79"/>
        <v>4.9581005586591953E-3</v>
      </c>
      <c r="M245" s="153">
        <f t="shared" si="80"/>
        <v>2.0684566016139438E-2</v>
      </c>
      <c r="N245" s="153">
        <f t="shared" si="81"/>
        <v>1.0102521420634059E-3</v>
      </c>
      <c r="O245" s="153">
        <f t="shared" si="82"/>
        <v>-1.0995595903036892E-2</v>
      </c>
      <c r="P245" s="153">
        <f t="shared" si="83"/>
        <v>-1.6579107438240759E-2</v>
      </c>
      <c r="Q245" s="154">
        <f t="shared" si="84"/>
        <v>1.001596205589772E-2</v>
      </c>
      <c r="R245" s="161">
        <f t="shared" si="85"/>
        <v>66.771947241526021</v>
      </c>
      <c r="S245" s="162">
        <f t="shared" si="86"/>
        <v>198.58977025139666</v>
      </c>
      <c r="T245" s="162">
        <f t="shared" si="87"/>
        <v>1207.3489619239397</v>
      </c>
      <c r="U245" s="162">
        <f t="shared" si="88"/>
        <v>2866.4940891755978</v>
      </c>
      <c r="V245" s="162">
        <f t="shared" si="89"/>
        <v>8070.3241810660511</v>
      </c>
      <c r="W245" s="162">
        <f t="shared" si="90"/>
        <v>9969.2878725862738</v>
      </c>
      <c r="X245" s="163">
        <f t="shared" si="91"/>
        <v>15061.365601297262</v>
      </c>
      <c r="Y245" s="170">
        <f t="shared" si="92"/>
        <v>570.13189618494664</v>
      </c>
      <c r="Z245" s="14">
        <f t="shared" si="93"/>
        <v>-1959.5405027932884</v>
      </c>
      <c r="AA245" s="14">
        <f t="shared" si="94"/>
        <v>-1223.3695961969829</v>
      </c>
      <c r="AB245" s="14">
        <f t="shared" si="95"/>
        <v>-115.7183670239101</v>
      </c>
      <c r="AC245" s="14">
        <f t="shared" si="96"/>
        <v>4486.2299466974491</v>
      </c>
      <c r="AD245" s="14">
        <f t="shared" si="97"/>
        <v>5042.049522411744</v>
      </c>
      <c r="AE245" s="171">
        <f t="shared" si="98"/>
        <v>-7467.9050648631346</v>
      </c>
      <c r="AF245" s="186">
        <f t="shared" si="99"/>
        <v>-668.12216558317596</v>
      </c>
      <c r="AG245" s="15"/>
    </row>
    <row r="246" spans="1:33" x14ac:dyDescent="0.25">
      <c r="A246" s="7">
        <f t="shared" si="77"/>
        <v>240</v>
      </c>
      <c r="B246" s="40">
        <v>45030</v>
      </c>
      <c r="C246" s="138">
        <v>17.995999999999999</v>
      </c>
      <c r="D246" s="143">
        <v>70.510000000000005</v>
      </c>
      <c r="E246" s="144">
        <v>143.19999999999999</v>
      </c>
      <c r="F246" s="144">
        <v>94.55</v>
      </c>
      <c r="G246" s="144">
        <v>165.21</v>
      </c>
      <c r="H246" s="144">
        <v>221.49</v>
      </c>
      <c r="I246" s="144">
        <v>338.63</v>
      </c>
      <c r="J246" s="145">
        <v>267.58</v>
      </c>
      <c r="K246" s="152">
        <f t="shared" si="78"/>
        <v>-3.8146369030799265E-3</v>
      </c>
      <c r="L246" s="153">
        <f t="shared" si="79"/>
        <v>7.0323488045007654E-3</v>
      </c>
      <c r="M246" s="153">
        <f t="shared" si="80"/>
        <v>-1.6954421576055312E-2</v>
      </c>
      <c r="N246" s="153">
        <f t="shared" si="81"/>
        <v>-2.2249257460918992E-3</v>
      </c>
      <c r="O246" s="153">
        <f t="shared" si="82"/>
        <v>5.0618891093789919E-3</v>
      </c>
      <c r="P246" s="153">
        <f t="shared" si="83"/>
        <v>-2.1946415946842657E-2</v>
      </c>
      <c r="Q246" s="154">
        <f t="shared" si="84"/>
        <v>1.1035277878792993E-2</v>
      </c>
      <c r="R246" s="161">
        <f t="shared" si="85"/>
        <v>66.744419327493645</v>
      </c>
      <c r="S246" s="162">
        <f t="shared" si="86"/>
        <v>198.99966244725741</v>
      </c>
      <c r="T246" s="162">
        <f t="shared" si="87"/>
        <v>1162.8264971876738</v>
      </c>
      <c r="U246" s="162">
        <f t="shared" si="88"/>
        <v>2857.229830119325</v>
      </c>
      <c r="V246" s="162">
        <f t="shared" si="89"/>
        <v>8201.3540420514837</v>
      </c>
      <c r="W246" s="162">
        <f t="shared" si="90"/>
        <v>9914.8775544529581</v>
      </c>
      <c r="X246" s="163">
        <f t="shared" si="91"/>
        <v>15076.565646493145</v>
      </c>
      <c r="Y246" s="170">
        <f t="shared" si="92"/>
        <v>638.95168126588692</v>
      </c>
      <c r="Z246" s="14">
        <f t="shared" si="93"/>
        <v>-2779.3248945147866</v>
      </c>
      <c r="AA246" s="14">
        <f t="shared" si="94"/>
        <v>1002.7536406163108</v>
      </c>
      <c r="AB246" s="14">
        <f t="shared" si="95"/>
        <v>254.85199522699986</v>
      </c>
      <c r="AC246" s="14">
        <f t="shared" si="96"/>
        <v>-2065.2631025741812</v>
      </c>
      <c r="AD246" s="14">
        <f t="shared" si="97"/>
        <v>6674.3590664112162</v>
      </c>
      <c r="AE246" s="171">
        <f t="shared" si="98"/>
        <v>-8227.9073246572807</v>
      </c>
      <c r="AF246" s="186">
        <f t="shared" si="99"/>
        <v>-4501.5789382258345</v>
      </c>
      <c r="AG246" s="15"/>
    </row>
    <row r="247" spans="1:33" x14ac:dyDescent="0.25">
      <c r="A247" s="7">
        <f t="shared" si="77"/>
        <v>241</v>
      </c>
      <c r="B247" s="40">
        <v>45029</v>
      </c>
      <c r="C247" s="138">
        <v>17.998000000000001</v>
      </c>
      <c r="D247" s="143">
        <v>70.78</v>
      </c>
      <c r="E247" s="144">
        <v>142.19999999999999</v>
      </c>
      <c r="F247" s="144">
        <v>96.17</v>
      </c>
      <c r="G247" s="144">
        <v>165.56</v>
      </c>
      <c r="H247" s="144">
        <v>220.35</v>
      </c>
      <c r="I247" s="144">
        <v>346.19</v>
      </c>
      <c r="J247" s="145">
        <v>264.63</v>
      </c>
      <c r="K247" s="152">
        <f t="shared" si="78"/>
        <v>-2.9581631215663817E-3</v>
      </c>
      <c r="L247" s="153">
        <f t="shared" si="79"/>
        <v>1.5569204399371372E-2</v>
      </c>
      <c r="M247" s="153">
        <f t="shared" si="80"/>
        <v>2.1141631362316948E-2</v>
      </c>
      <c r="N247" s="153">
        <f t="shared" si="81"/>
        <v>3.0382446225496684E-2</v>
      </c>
      <c r="O247" s="153">
        <f t="shared" si="82"/>
        <v>2.5967602487865671E-2</v>
      </c>
      <c r="P247" s="153">
        <f t="shared" si="83"/>
        <v>4.2033137905030049E-2</v>
      </c>
      <c r="Q247" s="154">
        <f t="shared" si="84"/>
        <v>-4.8019451577275829E-3</v>
      </c>
      <c r="R247" s="161">
        <f t="shared" si="85"/>
        <v>66.801803070855058</v>
      </c>
      <c r="S247" s="162">
        <f t="shared" si="86"/>
        <v>200.6866304813598</v>
      </c>
      <c r="T247" s="162">
        <f t="shared" si="87"/>
        <v>1207.8896160982188</v>
      </c>
      <c r="U247" s="162">
        <f t="shared" si="88"/>
        <v>2950.6043373434964</v>
      </c>
      <c r="V247" s="162">
        <f t="shared" si="89"/>
        <v>8371.9456830006329</v>
      </c>
      <c r="W247" s="162">
        <f t="shared" si="90"/>
        <v>10563.461080726678</v>
      </c>
      <c r="X247" s="163">
        <f t="shared" si="91"/>
        <v>14840.400857793376</v>
      </c>
      <c r="Y247" s="170">
        <f t="shared" si="92"/>
        <v>495.49232286235423</v>
      </c>
      <c r="Z247" s="14">
        <f t="shared" si="93"/>
        <v>-6153.2609627195707</v>
      </c>
      <c r="AA247" s="14">
        <f t="shared" si="94"/>
        <v>-1250.4023049109378</v>
      </c>
      <c r="AB247" s="14">
        <f t="shared" si="95"/>
        <v>-3480.1282937398537</v>
      </c>
      <c r="AC247" s="14">
        <f t="shared" si="96"/>
        <v>-10594.845150031642</v>
      </c>
      <c r="AD247" s="14">
        <f t="shared" si="97"/>
        <v>-12783.146721800385</v>
      </c>
      <c r="AE247" s="171">
        <f t="shared" si="98"/>
        <v>3580.3321103311646</v>
      </c>
      <c r="AF247" s="186">
        <f t="shared" si="99"/>
        <v>-30185.959000008876</v>
      </c>
      <c r="AG247" s="15"/>
    </row>
    <row r="248" spans="1:33" x14ac:dyDescent="0.25">
      <c r="A248" s="7">
        <f t="shared" si="77"/>
        <v>242</v>
      </c>
      <c r="B248" s="40">
        <v>45028</v>
      </c>
      <c r="C248" s="138">
        <v>18.062999999999999</v>
      </c>
      <c r="D248" s="143">
        <v>70.989999999999995</v>
      </c>
      <c r="E248" s="144">
        <v>140.02000000000001</v>
      </c>
      <c r="F248" s="144">
        <v>93.84</v>
      </c>
      <c r="G248" s="144">
        <v>160.1</v>
      </c>
      <c r="H248" s="144">
        <v>214</v>
      </c>
      <c r="I248" s="144">
        <v>331.03</v>
      </c>
      <c r="J248" s="145">
        <v>264.95</v>
      </c>
      <c r="K248" s="152">
        <f t="shared" si="78"/>
        <v>-3.2294299354114209E-3</v>
      </c>
      <c r="L248" s="153">
        <f t="shared" si="79"/>
        <v>1.4285714285722229E-4</v>
      </c>
      <c r="M248" s="153">
        <f t="shared" si="80"/>
        <v>-6.4212268832762764E-2</v>
      </c>
      <c r="N248" s="153">
        <f t="shared" si="81"/>
        <v>-9.5077635450003806E-3</v>
      </c>
      <c r="O248" s="153">
        <f t="shared" si="82"/>
        <v>-4.4792717930912662E-3</v>
      </c>
      <c r="P248" s="153">
        <f t="shared" si="83"/>
        <v>-2.6296574283404484E-2</v>
      </c>
      <c r="Q248" s="154">
        <f t="shared" si="84"/>
        <v>-2.9856320884522169E-2</v>
      </c>
      <c r="R248" s="161">
        <f t="shared" si="85"/>
        <v>66.783628194327434</v>
      </c>
      <c r="S248" s="162">
        <f t="shared" si="86"/>
        <v>197.63823000000002</v>
      </c>
      <c r="T248" s="162">
        <f t="shared" si="87"/>
        <v>1106.9260606298394</v>
      </c>
      <c r="U248" s="162">
        <f t="shared" si="88"/>
        <v>2836.3746875687643</v>
      </c>
      <c r="V248" s="162">
        <f t="shared" si="89"/>
        <v>8123.4977036694972</v>
      </c>
      <c r="W248" s="162">
        <f t="shared" si="90"/>
        <v>9870.7784499123336</v>
      </c>
      <c r="X248" s="163">
        <f t="shared" si="91"/>
        <v>14466.789819047599</v>
      </c>
      <c r="Y248" s="170">
        <f t="shared" si="92"/>
        <v>540.92951418141411</v>
      </c>
      <c r="Z248" s="14">
        <f t="shared" si="93"/>
        <v>-56.460000000015498</v>
      </c>
      <c r="AA248" s="14">
        <f t="shared" si="94"/>
        <v>3797.7754685080299</v>
      </c>
      <c r="AB248" s="14">
        <f t="shared" si="95"/>
        <v>1089.0576972494273</v>
      </c>
      <c r="AC248" s="14">
        <f t="shared" si="96"/>
        <v>1827.5538165251419</v>
      </c>
      <c r="AD248" s="14">
        <f t="shared" si="97"/>
        <v>7997.3322026299502</v>
      </c>
      <c r="AE248" s="171">
        <f t="shared" si="98"/>
        <v>22260.884047620038</v>
      </c>
      <c r="AF248" s="186">
        <f t="shared" si="99"/>
        <v>37457.072746713988</v>
      </c>
      <c r="AG248" s="15"/>
    </row>
    <row r="249" spans="1:33" x14ac:dyDescent="0.25">
      <c r="A249" s="7">
        <f t="shared" si="77"/>
        <v>243</v>
      </c>
      <c r="B249" s="40">
        <v>45027</v>
      </c>
      <c r="C249" s="138">
        <v>18.157</v>
      </c>
      <c r="D249" s="143">
        <v>71.22</v>
      </c>
      <c r="E249" s="144">
        <v>140</v>
      </c>
      <c r="F249" s="144">
        <v>99.76</v>
      </c>
      <c r="G249" s="144">
        <v>160.80000000000001</v>
      </c>
      <c r="H249" s="144">
        <v>213.85</v>
      </c>
      <c r="I249" s="144">
        <v>338.21</v>
      </c>
      <c r="J249" s="145">
        <v>271.69</v>
      </c>
      <c r="K249" s="152">
        <f t="shared" si="78"/>
        <v>9.6399206124184733E-3</v>
      </c>
      <c r="L249" s="153">
        <f t="shared" si="79"/>
        <v>5.7471264367816577E-3</v>
      </c>
      <c r="M249" s="153">
        <f t="shared" si="80"/>
        <v>-1.7800511480105308E-2</v>
      </c>
      <c r="N249" s="153">
        <f t="shared" si="81"/>
        <v>-7.8643970400239516E-3</v>
      </c>
      <c r="O249" s="153">
        <f t="shared" si="82"/>
        <v>-4.4650659906143586E-3</v>
      </c>
      <c r="P249" s="153">
        <f t="shared" si="83"/>
        <v>-2.5756194550594635E-3</v>
      </c>
      <c r="Q249" s="154">
        <f t="shared" si="84"/>
        <v>-1.5137591203245093E-2</v>
      </c>
      <c r="R249" s="161">
        <f t="shared" si="85"/>
        <v>67.645874681032041</v>
      </c>
      <c r="S249" s="162">
        <f t="shared" si="86"/>
        <v>198.74568965517244</v>
      </c>
      <c r="T249" s="162">
        <f t="shared" si="87"/>
        <v>1161.82567303361</v>
      </c>
      <c r="U249" s="162">
        <f t="shared" si="88"/>
        <v>2841.0806337494187</v>
      </c>
      <c r="V249" s="162">
        <f t="shared" si="89"/>
        <v>8123.6136237106675</v>
      </c>
      <c r="W249" s="162">
        <f t="shared" si="90"/>
        <v>10111.246218174167</v>
      </c>
      <c r="X249" s="163">
        <f t="shared" si="91"/>
        <v>14686.275626445275</v>
      </c>
      <c r="Y249" s="170">
        <f t="shared" si="92"/>
        <v>-1614.6867025801016</v>
      </c>
      <c r="Z249" s="14">
        <f t="shared" si="93"/>
        <v>-2271.3793103448552</v>
      </c>
      <c r="AA249" s="14">
        <f t="shared" si="94"/>
        <v>1052.7948483195019</v>
      </c>
      <c r="AB249" s="14">
        <f t="shared" si="95"/>
        <v>900.81985002325382</v>
      </c>
      <c r="AC249" s="14">
        <f t="shared" si="96"/>
        <v>1821.7578144666277</v>
      </c>
      <c r="AD249" s="14">
        <f t="shared" si="97"/>
        <v>783.29915477495888</v>
      </c>
      <c r="AE249" s="171">
        <f t="shared" si="98"/>
        <v>11286.593677736255</v>
      </c>
      <c r="AF249" s="186">
        <f t="shared" si="99"/>
        <v>11959.199332395641</v>
      </c>
      <c r="AG249" s="15"/>
    </row>
    <row r="250" spans="1:33" x14ac:dyDescent="0.25">
      <c r="A250" s="7">
        <f t="shared" si="77"/>
        <v>244</v>
      </c>
      <c r="B250" s="40">
        <v>45026</v>
      </c>
      <c r="C250" s="138">
        <v>18.161999999999999</v>
      </c>
      <c r="D250" s="143">
        <v>70.540000000000006</v>
      </c>
      <c r="E250" s="144">
        <v>139.19999999999999</v>
      </c>
      <c r="F250" s="144">
        <v>101.54</v>
      </c>
      <c r="G250" s="144">
        <v>162.03</v>
      </c>
      <c r="H250" s="144">
        <v>214.75</v>
      </c>
      <c r="I250" s="144">
        <v>338.99</v>
      </c>
      <c r="J250" s="145">
        <v>275.79000000000002</v>
      </c>
      <c r="K250" s="152">
        <f t="shared" si="78"/>
        <v>2.9859235034837006E-3</v>
      </c>
      <c r="L250" s="153">
        <f t="shared" si="79"/>
        <v>1.2947777298228935E-3</v>
      </c>
      <c r="M250" s="153">
        <f t="shared" si="80"/>
        <v>2.3353045496791847E-2</v>
      </c>
      <c r="N250" s="153">
        <f t="shared" si="81"/>
        <v>-1.7273746760811504E-2</v>
      </c>
      <c r="O250" s="153">
        <f t="shared" si="82"/>
        <v>8.576457898699319E-3</v>
      </c>
      <c r="P250" s="153">
        <f t="shared" si="83"/>
        <v>-1.652910769588789E-2</v>
      </c>
      <c r="Q250" s="154">
        <f t="shared" si="84"/>
        <v>1.9009070659324445E-2</v>
      </c>
      <c r="R250" s="161">
        <f t="shared" si="85"/>
        <v>67.200056874733406</v>
      </c>
      <c r="S250" s="162">
        <f t="shared" si="86"/>
        <v>197.86586102719031</v>
      </c>
      <c r="T250" s="162">
        <f t="shared" si="87"/>
        <v>1210.5054571215267</v>
      </c>
      <c r="U250" s="162">
        <f t="shared" si="88"/>
        <v>2814.1360092564064</v>
      </c>
      <c r="V250" s="162">
        <f t="shared" si="89"/>
        <v>8230.0330948130031</v>
      </c>
      <c r="W250" s="162">
        <f t="shared" si="90"/>
        <v>9969.7947377839137</v>
      </c>
      <c r="X250" s="163">
        <f t="shared" si="91"/>
        <v>15195.470904239875</v>
      </c>
      <c r="Y250" s="170">
        <f t="shared" si="92"/>
        <v>-500.1421868335143</v>
      </c>
      <c r="Z250" s="14">
        <f t="shared" si="93"/>
        <v>-511.72205438058427</v>
      </c>
      <c r="AA250" s="14">
        <f t="shared" si="94"/>
        <v>-1381.1943560763325</v>
      </c>
      <c r="AB250" s="14">
        <f t="shared" si="95"/>
        <v>1978.6048297437446</v>
      </c>
      <c r="AC250" s="14">
        <f t="shared" si="96"/>
        <v>-3499.2157406501519</v>
      </c>
      <c r="AD250" s="14">
        <f t="shared" si="97"/>
        <v>5026.8435664825483</v>
      </c>
      <c r="AE250" s="171">
        <f t="shared" si="98"/>
        <v>-14173.170211993784</v>
      </c>
      <c r="AF250" s="186">
        <f t="shared" si="99"/>
        <v>-13059.996153708074</v>
      </c>
      <c r="AG250" s="15"/>
    </row>
    <row r="251" spans="1:33" x14ac:dyDescent="0.25">
      <c r="A251" s="7">
        <f t="shared" si="77"/>
        <v>245</v>
      </c>
      <c r="B251" s="40">
        <v>45021</v>
      </c>
      <c r="C251" s="138">
        <v>18.286000000000001</v>
      </c>
      <c r="D251" s="143">
        <v>70.33</v>
      </c>
      <c r="E251" s="144">
        <v>139.02000000000001</v>
      </c>
      <c r="F251" s="144">
        <v>98.55</v>
      </c>
      <c r="G251" s="144">
        <v>163.76</v>
      </c>
      <c r="H251" s="144">
        <v>211.48</v>
      </c>
      <c r="I251" s="144">
        <v>342.35</v>
      </c>
      <c r="J251" s="145">
        <v>268.81</v>
      </c>
      <c r="K251" s="152">
        <f t="shared" si="78"/>
        <v>-1.6638702460850086E-2</v>
      </c>
      <c r="L251" s="153">
        <f t="shared" si="79"/>
        <v>-3.108447170337314E-2</v>
      </c>
      <c r="M251" s="153">
        <f t="shared" si="80"/>
        <v>-1.2417597767016231E-2</v>
      </c>
      <c r="N251" s="153">
        <f t="shared" si="81"/>
        <v>-2.067288073129725E-3</v>
      </c>
      <c r="O251" s="153">
        <f t="shared" si="82"/>
        <v>-5.901921497680207E-3</v>
      </c>
      <c r="P251" s="153">
        <f t="shared" si="83"/>
        <v>-3.4793707917680772E-3</v>
      </c>
      <c r="Q251" s="154">
        <f t="shared" si="84"/>
        <v>-1.1701714609157476E-2</v>
      </c>
      <c r="R251" s="161">
        <f t="shared" si="85"/>
        <v>65.885206935123051</v>
      </c>
      <c r="S251" s="162">
        <f t="shared" si="86"/>
        <v>191.46739754669645</v>
      </c>
      <c r="T251" s="162">
        <f t="shared" si="87"/>
        <v>1168.1930224577234</v>
      </c>
      <c r="U251" s="162">
        <f t="shared" si="88"/>
        <v>2857.6812415377503</v>
      </c>
      <c r="V251" s="162">
        <f t="shared" si="89"/>
        <v>8111.8888126831989</v>
      </c>
      <c r="W251" s="162">
        <f t="shared" si="90"/>
        <v>10102.084568966764</v>
      </c>
      <c r="X251" s="163">
        <f t="shared" si="91"/>
        <v>14737.511443985384</v>
      </c>
      <c r="Y251" s="170">
        <f t="shared" si="92"/>
        <v>2786.9826621923721</v>
      </c>
      <c r="Z251" s="14">
        <f t="shared" si="93"/>
        <v>12285.204906607134</v>
      </c>
      <c r="AA251" s="14">
        <f t="shared" si="94"/>
        <v>734.42737711383188</v>
      </c>
      <c r="AB251" s="14">
        <f t="shared" si="95"/>
        <v>236.79553848998694</v>
      </c>
      <c r="AC251" s="14">
        <f t="shared" si="96"/>
        <v>2407.9983658400579</v>
      </c>
      <c r="AD251" s="14">
        <f t="shared" si="97"/>
        <v>1058.1486309970387</v>
      </c>
      <c r="AE251" s="171">
        <f t="shared" si="98"/>
        <v>8724.8028007307767</v>
      </c>
      <c r="AF251" s="186">
        <f t="shared" si="99"/>
        <v>28234.360281971196</v>
      </c>
      <c r="AG251" s="15"/>
    </row>
    <row r="252" spans="1:33" x14ac:dyDescent="0.25">
      <c r="A252" s="7">
        <f t="shared" si="77"/>
        <v>246</v>
      </c>
      <c r="B252" s="40">
        <v>45020</v>
      </c>
      <c r="C252" s="138">
        <v>18.117000000000001</v>
      </c>
      <c r="D252" s="143">
        <v>71.52</v>
      </c>
      <c r="E252" s="144">
        <v>143.47999999999999</v>
      </c>
      <c r="F252" s="144">
        <v>100.72</v>
      </c>
      <c r="G252" s="144">
        <v>165.63</v>
      </c>
      <c r="H252" s="144">
        <v>214.72</v>
      </c>
      <c r="I252" s="144">
        <v>346.75</v>
      </c>
      <c r="J252" s="145">
        <v>274.52999999999997</v>
      </c>
      <c r="K252" s="152">
        <f t="shared" si="78"/>
        <v>-1.2700165654334628E-2</v>
      </c>
      <c r="L252" s="153">
        <f t="shared" si="79"/>
        <v>9.4983465841131931E-3</v>
      </c>
      <c r="M252" s="153">
        <f t="shared" si="80"/>
        <v>2.7139651085174021E-2</v>
      </c>
      <c r="N252" s="153">
        <f t="shared" si="81"/>
        <v>1.1771565752427549E-4</v>
      </c>
      <c r="O252" s="153">
        <f t="shared" si="82"/>
        <v>1.1148474235722627E-2</v>
      </c>
      <c r="P252" s="153">
        <f t="shared" si="83"/>
        <v>-1.0294800083187061E-3</v>
      </c>
      <c r="Q252" s="154">
        <f t="shared" si="84"/>
        <v>-1.4992075035879737E-2</v>
      </c>
      <c r="R252" s="161">
        <f t="shared" si="85"/>
        <v>66.149088901159587</v>
      </c>
      <c r="S252" s="162">
        <f t="shared" si="86"/>
        <v>199.48696826848663</v>
      </c>
      <c r="T252" s="162">
        <f t="shared" si="87"/>
        <v>1214.9845630848829</v>
      </c>
      <c r="U252" s="162">
        <f t="shared" si="88"/>
        <v>2863.9382206899054</v>
      </c>
      <c r="V252" s="162">
        <f t="shared" si="89"/>
        <v>8251.0208735860706</v>
      </c>
      <c r="W252" s="162">
        <f t="shared" si="90"/>
        <v>10126.919984465188</v>
      </c>
      <c r="X252" s="163">
        <f t="shared" si="91"/>
        <v>14688.445564624399</v>
      </c>
      <c r="Y252" s="170">
        <f t="shared" si="92"/>
        <v>2127.2777471010331</v>
      </c>
      <c r="Z252" s="14">
        <f t="shared" si="93"/>
        <v>-3753.9365369732423</v>
      </c>
      <c r="AA252" s="14">
        <f t="shared" si="94"/>
        <v>-1605.1496542441441</v>
      </c>
      <c r="AB252" s="14">
        <f t="shared" si="95"/>
        <v>-13.483627596215229</v>
      </c>
      <c r="AC252" s="14">
        <f t="shared" si="96"/>
        <v>-4548.6046793035257</v>
      </c>
      <c r="AD252" s="14">
        <f t="shared" si="97"/>
        <v>313.08616604430426</v>
      </c>
      <c r="AE252" s="171">
        <f t="shared" si="98"/>
        <v>11178.096768780051</v>
      </c>
      <c r="AF252" s="186">
        <f t="shared" si="99"/>
        <v>3697.2861838082608</v>
      </c>
      <c r="AG252" s="15"/>
    </row>
    <row r="253" spans="1:33" x14ac:dyDescent="0.25">
      <c r="A253" s="7">
        <f t="shared" si="77"/>
        <v>247</v>
      </c>
      <c r="B253" s="40">
        <v>45019</v>
      </c>
      <c r="C253" s="138">
        <v>18.056000000000001</v>
      </c>
      <c r="D253" s="143">
        <v>72.44</v>
      </c>
      <c r="E253" s="144">
        <v>142.13</v>
      </c>
      <c r="F253" s="144">
        <v>98.39</v>
      </c>
      <c r="G253" s="144">
        <v>166.17</v>
      </c>
      <c r="H253" s="144">
        <v>213.07</v>
      </c>
      <c r="I253" s="144">
        <v>348.28</v>
      </c>
      <c r="J253" s="145">
        <v>279.64999999999998</v>
      </c>
      <c r="K253" s="152">
        <f t="shared" si="78"/>
        <v>5.6920727474663035E-3</v>
      </c>
      <c r="L253" s="153">
        <f t="shared" si="79"/>
        <v>-5.0402520126006101E-3</v>
      </c>
      <c r="M253" s="153">
        <f t="shared" si="80"/>
        <v>-3.4626647042871439E-2</v>
      </c>
      <c r="N253" s="153">
        <f t="shared" si="81"/>
        <v>1.0281054536641188E-2</v>
      </c>
      <c r="O253" s="153">
        <f t="shared" si="82"/>
        <v>7.9050484885216932E-3</v>
      </c>
      <c r="P253" s="153">
        <f t="shared" si="83"/>
        <v>1.0685114786316952E-2</v>
      </c>
      <c r="Q253" s="154">
        <f t="shared" si="84"/>
        <v>9.3452173404646732E-3</v>
      </c>
      <c r="R253" s="161">
        <f t="shared" si="85"/>
        <v>67.381368874080238</v>
      </c>
      <c r="S253" s="162">
        <f t="shared" si="86"/>
        <v>196.61399579979002</v>
      </c>
      <c r="T253" s="162">
        <f t="shared" si="87"/>
        <v>1141.9223473820923</v>
      </c>
      <c r="U253" s="162">
        <f t="shared" si="88"/>
        <v>2893.0419693887175</v>
      </c>
      <c r="V253" s="162">
        <f t="shared" si="89"/>
        <v>8224.5543612746023</v>
      </c>
      <c r="W253" s="162">
        <f t="shared" si="90"/>
        <v>10245.67500451993</v>
      </c>
      <c r="X253" s="163">
        <f t="shared" si="91"/>
        <v>15051.363451070139</v>
      </c>
      <c r="Y253" s="170">
        <f t="shared" si="92"/>
        <v>-953.42218520059419</v>
      </c>
      <c r="Z253" s="14">
        <f t="shared" si="93"/>
        <v>1992.0084004199907</v>
      </c>
      <c r="AA253" s="14">
        <f t="shared" si="94"/>
        <v>2047.9611308953849</v>
      </c>
      <c r="AB253" s="14">
        <f t="shared" si="95"/>
        <v>-1177.633575548698</v>
      </c>
      <c r="AC253" s="14">
        <f t="shared" si="96"/>
        <v>-3225.2790637301132</v>
      </c>
      <c r="AD253" s="14">
        <f t="shared" si="97"/>
        <v>-3249.5644355979312</v>
      </c>
      <c r="AE253" s="171">
        <f t="shared" si="98"/>
        <v>-6967.7975535069891</v>
      </c>
      <c r="AF253" s="186">
        <f t="shared" si="99"/>
        <v>-11533.72728226895</v>
      </c>
      <c r="AG253" s="15"/>
    </row>
    <row r="254" spans="1:33" x14ac:dyDescent="0.25">
      <c r="A254" s="7">
        <f t="shared" si="77"/>
        <v>248</v>
      </c>
      <c r="B254" s="40">
        <v>45016</v>
      </c>
      <c r="C254" s="138">
        <v>18.009899999999998</v>
      </c>
      <c r="D254" s="143">
        <v>72.03</v>
      </c>
      <c r="E254" s="144">
        <v>142.85</v>
      </c>
      <c r="F254" s="144">
        <v>102.18</v>
      </c>
      <c r="G254" s="144">
        <v>164.9</v>
      </c>
      <c r="H254" s="144">
        <v>211.94</v>
      </c>
      <c r="I254" s="144">
        <v>345.48</v>
      </c>
      <c r="J254" s="145">
        <v>277.77</v>
      </c>
      <c r="K254" s="152">
        <f t="shared" si="78"/>
        <v>-2.0000000000000018E-2</v>
      </c>
      <c r="L254" s="153">
        <f t="shared" si="79"/>
        <v>-4.8978449482217634E-4</v>
      </c>
      <c r="M254" s="153">
        <f t="shared" si="80"/>
        <v>-1.5221996838781116E-2</v>
      </c>
      <c r="N254" s="153">
        <f t="shared" si="81"/>
        <v>1.1930257268031319E-2</v>
      </c>
      <c r="O254" s="153">
        <f t="shared" si="82"/>
        <v>1.5997794084202654E-2</v>
      </c>
      <c r="P254" s="153">
        <f t="shared" si="83"/>
        <v>1.7098527881342918E-2</v>
      </c>
      <c r="Q254" s="154">
        <f t="shared" si="84"/>
        <v>1.0679091159468745E-2</v>
      </c>
      <c r="R254" s="161">
        <f t="shared" si="85"/>
        <v>65.66</v>
      </c>
      <c r="S254" s="162">
        <f t="shared" si="86"/>
        <v>197.5132136859782</v>
      </c>
      <c r="T254" s="162">
        <f t="shared" si="87"/>
        <v>1164.8757504808075</v>
      </c>
      <c r="U254" s="162">
        <f t="shared" si="88"/>
        <v>2897.7646281939251</v>
      </c>
      <c r="V254" s="162">
        <f t="shared" si="89"/>
        <v>8290.5915600994886</v>
      </c>
      <c r="W254" s="162">
        <f t="shared" si="90"/>
        <v>10310.690057457818</v>
      </c>
      <c r="X254" s="163">
        <f t="shared" si="91"/>
        <v>15071.254187463181</v>
      </c>
      <c r="Y254" s="170">
        <f t="shared" si="92"/>
        <v>3350.0000000000086</v>
      </c>
      <c r="Z254" s="14">
        <f t="shared" si="93"/>
        <v>193.57262804362563</v>
      </c>
      <c r="AA254" s="14">
        <f t="shared" si="94"/>
        <v>900.29097595962639</v>
      </c>
      <c r="AB254" s="14">
        <f t="shared" si="95"/>
        <v>-1366.5399277570032</v>
      </c>
      <c r="AC254" s="14">
        <f t="shared" si="96"/>
        <v>-6527.1390049744241</v>
      </c>
      <c r="AD254" s="14">
        <f t="shared" si="97"/>
        <v>-5200.0160237345699</v>
      </c>
      <c r="AE254" s="171">
        <f t="shared" si="98"/>
        <v>-7962.3343731590467</v>
      </c>
      <c r="AF254" s="186">
        <f t="shared" si="99"/>
        <v>-16612.165725621784</v>
      </c>
      <c r="AG254" s="15"/>
    </row>
    <row r="255" spans="1:33" x14ac:dyDescent="0.25">
      <c r="A255" s="7">
        <f t="shared" si="77"/>
        <v>249</v>
      </c>
      <c r="B255" s="40">
        <v>45015</v>
      </c>
      <c r="C255" s="138">
        <v>18.076000000000001</v>
      </c>
      <c r="D255" s="143">
        <v>73.5</v>
      </c>
      <c r="E255" s="144">
        <v>142.91999999999999</v>
      </c>
      <c r="F255" s="144">
        <v>103.38</v>
      </c>
      <c r="G255" s="144">
        <v>162.36000000000001</v>
      </c>
      <c r="H255" s="144">
        <v>207.84</v>
      </c>
      <c r="I255" s="144">
        <v>338.43</v>
      </c>
      <c r="J255" s="145">
        <v>273.83</v>
      </c>
      <c r="K255" s="152">
        <f t="shared" si="78"/>
        <v>3.6870135190494313E-3</v>
      </c>
      <c r="L255" s="153">
        <f t="shared" si="79"/>
        <v>-4.7353760445683069E-3</v>
      </c>
      <c r="M255" s="153">
        <f t="shared" si="80"/>
        <v>3.4192878866786458E-2</v>
      </c>
      <c r="N255" s="153">
        <f t="shared" si="81"/>
        <v>9.4654780995571119E-3</v>
      </c>
      <c r="O255" s="153">
        <f t="shared" si="82"/>
        <v>1.1700272806498324E-2</v>
      </c>
      <c r="P255" s="153">
        <f t="shared" si="83"/>
        <v>1.8846995519430143E-2</v>
      </c>
      <c r="Q255" s="154">
        <f t="shared" si="84"/>
        <v>1.4360055528115812E-2</v>
      </c>
      <c r="R255" s="161">
        <f t="shared" si="85"/>
        <v>67.247029905776316</v>
      </c>
      <c r="S255" s="162">
        <f t="shared" si="86"/>
        <v>196.67424233983286</v>
      </c>
      <c r="T255" s="162">
        <f t="shared" si="87"/>
        <v>1223.3276962367643</v>
      </c>
      <c r="U255" s="162">
        <f t="shared" si="88"/>
        <v>2890.7064837818821</v>
      </c>
      <c r="V255" s="162">
        <f t="shared" si="89"/>
        <v>8255.5235768403345</v>
      </c>
      <c r="W255" s="162">
        <f t="shared" si="90"/>
        <v>10328.414896691796</v>
      </c>
      <c r="X255" s="163">
        <f t="shared" si="91"/>
        <v>15126.144755735679</v>
      </c>
      <c r="Y255" s="170">
        <f t="shared" si="92"/>
        <v>-617.57476444078918</v>
      </c>
      <c r="Z255" s="14">
        <f t="shared" si="93"/>
        <v>1871.5153203343107</v>
      </c>
      <c r="AA255" s="14">
        <f t="shared" si="94"/>
        <v>-2022.3063118382129</v>
      </c>
      <c r="AB255" s="14">
        <f t="shared" si="95"/>
        <v>-1084.2141512752823</v>
      </c>
      <c r="AC255" s="14">
        <f t="shared" si="96"/>
        <v>-4773.739842016721</v>
      </c>
      <c r="AD255" s="14">
        <f t="shared" si="97"/>
        <v>-5731.7612007539356</v>
      </c>
      <c r="AE255" s="171">
        <f t="shared" si="98"/>
        <v>-10706.86278678395</v>
      </c>
      <c r="AF255" s="186">
        <f t="shared" si="99"/>
        <v>-23064.943736774578</v>
      </c>
      <c r="AG255" s="15"/>
    </row>
    <row r="256" spans="1:33" x14ac:dyDescent="0.25">
      <c r="A256" s="7">
        <f t="shared" si="77"/>
        <v>250</v>
      </c>
      <c r="B256" s="40">
        <v>45014</v>
      </c>
      <c r="C256" s="138">
        <v>18.083600000000001</v>
      </c>
      <c r="D256" s="143">
        <v>73.23</v>
      </c>
      <c r="E256" s="144">
        <v>143.6</v>
      </c>
      <c r="F256" s="144">
        <v>99.92</v>
      </c>
      <c r="G256" s="144">
        <v>160.77000000000001</v>
      </c>
      <c r="H256" s="144">
        <v>205.35</v>
      </c>
      <c r="I256" s="144">
        <v>332.03</v>
      </c>
      <c r="J256" s="145">
        <v>269.83999999999997</v>
      </c>
      <c r="K256" s="152">
        <f t="shared" si="78"/>
        <v>-1.000405569825602E-2</v>
      </c>
      <c r="L256" s="153">
        <f t="shared" si="79"/>
        <v>1.3909482454282251E-2</v>
      </c>
      <c r="M256" s="153">
        <f t="shared" si="80"/>
        <v>7.5687332017353448E-3</v>
      </c>
      <c r="N256" s="153">
        <f t="shared" si="81"/>
        <v>1.1878554750260673E-2</v>
      </c>
      <c r="O256" s="153">
        <f t="shared" si="82"/>
        <v>1.5331756800540441E-2</v>
      </c>
      <c r="P256" s="153">
        <f t="shared" si="83"/>
        <v>1.8341743564277202E-2</v>
      </c>
      <c r="Q256" s="154">
        <f t="shared" si="84"/>
        <v>1.3806991885374043E-2</v>
      </c>
      <c r="R256" s="161">
        <f t="shared" si="85"/>
        <v>66.32972826821684</v>
      </c>
      <c r="S256" s="162">
        <f t="shared" si="86"/>
        <v>200.35865282779073</v>
      </c>
      <c r="T256" s="162">
        <f t="shared" si="87"/>
        <v>1191.8344850125798</v>
      </c>
      <c r="U256" s="162">
        <f t="shared" si="88"/>
        <v>2897.6165728056135</v>
      </c>
      <c r="V256" s="162">
        <f t="shared" si="89"/>
        <v>8285.1566633755065</v>
      </c>
      <c r="W256" s="162">
        <f t="shared" si="90"/>
        <v>10323.292977656716</v>
      </c>
      <c r="X256" s="163">
        <f t="shared" si="91"/>
        <v>15117.897466547136</v>
      </c>
      <c r="Y256" s="170">
        <f t="shared" si="92"/>
        <v>1675.6793294578997</v>
      </c>
      <c r="Z256" s="14">
        <f t="shared" si="93"/>
        <v>-5497.3056555814419</v>
      </c>
      <c r="AA256" s="14">
        <f t="shared" si="94"/>
        <v>-447.64575062898757</v>
      </c>
      <c r="AB256" s="14">
        <f t="shared" si="95"/>
        <v>-1360.617712224539</v>
      </c>
      <c r="AC256" s="14">
        <f t="shared" si="96"/>
        <v>-6255.3941687753195</v>
      </c>
      <c r="AD256" s="14">
        <f t="shared" si="97"/>
        <v>-5578.1036297015271</v>
      </c>
      <c r="AE256" s="171">
        <f t="shared" si="98"/>
        <v>-10294.498327356814</v>
      </c>
      <c r="AF256" s="186">
        <f t="shared" si="99"/>
        <v>-27757.885914810729</v>
      </c>
      <c r="AG256" s="15"/>
    </row>
    <row r="257" spans="1:33" x14ac:dyDescent="0.25">
      <c r="A257" s="7">
        <f>+A258-1</f>
        <v>251</v>
      </c>
      <c r="B257" s="40">
        <v>45013</v>
      </c>
      <c r="C257" s="138">
        <v>18.225000000000001</v>
      </c>
      <c r="D257" s="143">
        <v>73.97</v>
      </c>
      <c r="E257" s="144">
        <v>141.63</v>
      </c>
      <c r="F257" s="144">
        <v>98.4</v>
      </c>
      <c r="G257" s="144">
        <v>157.65</v>
      </c>
      <c r="H257" s="144">
        <v>200.68</v>
      </c>
      <c r="I257" s="144">
        <v>323.52</v>
      </c>
      <c r="J257" s="145">
        <v>264.10000000000002</v>
      </c>
      <c r="K257" s="155">
        <f t="shared" si="78"/>
        <v>5.8471580092465114E-3</v>
      </c>
      <c r="L257" s="156">
        <f t="shared" si="79"/>
        <v>-2.9567053854278047E-3</v>
      </c>
      <c r="M257" s="156">
        <f t="shared" si="80"/>
        <v>0.13582972832240392</v>
      </c>
      <c r="N257" s="156">
        <f t="shared" si="81"/>
        <v>-9.8748602595581936E-3</v>
      </c>
      <c r="O257" s="156">
        <f t="shared" si="82"/>
        <v>-1.6503894352470794E-2</v>
      </c>
      <c r="P257" s="156">
        <f t="shared" si="83"/>
        <v>-1.8478400708251574E-2</v>
      </c>
      <c r="Q257" s="157">
        <f t="shared" si="84"/>
        <v>-1.0451839769682336E-2</v>
      </c>
      <c r="R257" s="164">
        <f t="shared" si="85"/>
        <v>67.391759586619514</v>
      </c>
      <c r="S257" s="165">
        <f t="shared" si="86"/>
        <v>197.02572544878564</v>
      </c>
      <c r="T257" s="165">
        <f t="shared" si="87"/>
        <v>1343.5520522906786</v>
      </c>
      <c r="U257" s="165">
        <f t="shared" si="88"/>
        <v>2835.3234690021372</v>
      </c>
      <c r="V257" s="165">
        <f t="shared" si="89"/>
        <v>8025.376197023872</v>
      </c>
      <c r="W257" s="165">
        <f t="shared" si="90"/>
        <v>9950.0340601989046</v>
      </c>
      <c r="X257" s="166">
        <f t="shared" si="91"/>
        <v>14756.149586965699</v>
      </c>
      <c r="Y257" s="172">
        <f t="shared" si="92"/>
        <v>-979.39896654878567</v>
      </c>
      <c r="Z257" s="173">
        <f t="shared" si="93"/>
        <v>1168.5491024287558</v>
      </c>
      <c r="AA257" s="173">
        <f t="shared" si="94"/>
        <v>-8033.5241145339296</v>
      </c>
      <c r="AB257" s="173">
        <f t="shared" si="95"/>
        <v>1131.1064399145107</v>
      </c>
      <c r="AC257" s="173">
        <f t="shared" si="96"/>
        <v>6733.6291488064035</v>
      </c>
      <c r="AD257" s="173">
        <f t="shared" si="97"/>
        <v>5619.6638940328194</v>
      </c>
      <c r="AE257" s="174">
        <f t="shared" si="98"/>
        <v>7792.8956517150255</v>
      </c>
      <c r="AF257" s="187">
        <f t="shared" si="99"/>
        <v>13432.9211558148</v>
      </c>
      <c r="AG257" s="15"/>
    </row>
    <row r="258" spans="1:33" x14ac:dyDescent="0.25">
      <c r="A258" s="7">
        <v>252</v>
      </c>
      <c r="B258" s="40">
        <v>45012</v>
      </c>
      <c r="C258" s="139">
        <v>18.333500000000001</v>
      </c>
      <c r="D258" s="146">
        <v>73.540000000000006</v>
      </c>
      <c r="E258" s="147">
        <v>142.05000000000001</v>
      </c>
      <c r="F258" s="147">
        <v>86.12</v>
      </c>
      <c r="G258" s="147">
        <v>158.28</v>
      </c>
      <c r="H258" s="147">
        <v>202.84</v>
      </c>
      <c r="I258" s="147">
        <v>327.66000000000003</v>
      </c>
      <c r="J258" s="148">
        <v>265.31</v>
      </c>
      <c r="K258" s="6"/>
      <c r="L258" s="6"/>
      <c r="M258" s="6"/>
      <c r="N258" s="6"/>
      <c r="O258" s="6"/>
      <c r="P258" s="6"/>
      <c r="Q258" s="6"/>
      <c r="R258" s="13"/>
      <c r="S258" s="13"/>
      <c r="T258" s="13"/>
      <c r="U258" s="13"/>
      <c r="V258" s="13"/>
      <c r="W258" s="13"/>
      <c r="X258" s="13"/>
      <c r="Y258" s="14"/>
      <c r="Z258" s="14"/>
      <c r="AA258" s="14"/>
      <c r="AB258" s="14"/>
      <c r="AC258" s="14"/>
      <c r="AD258" s="14"/>
      <c r="AE258" s="14"/>
      <c r="AF258" s="15"/>
      <c r="AG258" s="15"/>
    </row>
    <row r="259" spans="1:33" x14ac:dyDescent="0.25">
      <c r="B259" s="1"/>
      <c r="C259" s="1"/>
    </row>
    <row r="260" spans="1:33" x14ac:dyDescent="0.25">
      <c r="B260" s="1"/>
      <c r="C260" s="1"/>
      <c r="K260" s="18"/>
      <c r="L260" s="18"/>
      <c r="M260" s="18"/>
      <c r="N260" s="18"/>
      <c r="O260" s="18"/>
      <c r="P260" s="18"/>
      <c r="Q260" s="18"/>
    </row>
    <row r="261" spans="1:33" x14ac:dyDescent="0.25">
      <c r="B261" s="1"/>
      <c r="C261" s="1"/>
    </row>
    <row r="262" spans="1:33" x14ac:dyDescent="0.25">
      <c r="B262" s="1"/>
      <c r="C262" s="1"/>
    </row>
    <row r="263" spans="1:33" x14ac:dyDescent="0.25">
      <c r="B263" s="1"/>
      <c r="C263" s="1"/>
    </row>
    <row r="264" spans="1:33" x14ac:dyDescent="0.25">
      <c r="B264" s="1"/>
      <c r="C264" s="1"/>
    </row>
    <row r="265" spans="1:33" x14ac:dyDescent="0.25">
      <c r="B265" s="1"/>
      <c r="C265" s="1"/>
    </row>
    <row r="266" spans="1:33" x14ac:dyDescent="0.25">
      <c r="B266" s="1"/>
      <c r="C266" s="1"/>
    </row>
    <row r="267" spans="1:33" x14ac:dyDescent="0.25">
      <c r="B267" s="1"/>
      <c r="C267" s="1"/>
    </row>
    <row r="268" spans="1:33" x14ac:dyDescent="0.25">
      <c r="B268" s="1"/>
      <c r="C268" s="1"/>
    </row>
    <row r="269" spans="1:33" x14ac:dyDescent="0.25">
      <c r="B269" s="1"/>
      <c r="C269" s="1"/>
    </row>
    <row r="270" spans="1:33" x14ac:dyDescent="0.25">
      <c r="B270" s="1"/>
      <c r="C270" s="1"/>
    </row>
    <row r="271" spans="1:33" x14ac:dyDescent="0.25">
      <c r="B271" s="1"/>
      <c r="C271" s="1"/>
    </row>
    <row r="272" spans="1:33" x14ac:dyDescent="0.25">
      <c r="B272" s="1"/>
      <c r="C272" s="1"/>
    </row>
    <row r="273" spans="2:3" x14ac:dyDescent="0.25">
      <c r="B273" s="1"/>
      <c r="C273" s="1"/>
    </row>
    <row r="274" spans="2:3" x14ac:dyDescent="0.25">
      <c r="B274" s="1"/>
      <c r="C274" s="1"/>
    </row>
    <row r="275" spans="2:3" x14ac:dyDescent="0.25">
      <c r="B275" s="1"/>
      <c r="C275" s="1"/>
    </row>
    <row r="276" spans="2:3" x14ac:dyDescent="0.25">
      <c r="B276" s="1"/>
      <c r="C276" s="1"/>
    </row>
    <row r="277" spans="2:3" x14ac:dyDescent="0.25">
      <c r="B277" s="1"/>
      <c r="C277" s="1"/>
    </row>
    <row r="278" spans="2:3" x14ac:dyDescent="0.25">
      <c r="B278" s="1"/>
      <c r="C278" s="1"/>
    </row>
  </sheetData>
  <mergeCells count="5">
    <mergeCell ref="D4:J4"/>
    <mergeCell ref="K4:Q4"/>
    <mergeCell ref="R4:X4"/>
    <mergeCell ref="Y4:AE4"/>
    <mergeCell ref="AH6:AM6"/>
  </mergeCells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9067F-B485-4EB9-BEB4-A32B14C13A3B}">
  <sheetPr codeName="Hoja2">
    <tabColor rgb="FF92D050"/>
  </sheetPr>
  <dimension ref="A2:Q1017"/>
  <sheetViews>
    <sheetView zoomScale="80" workbookViewId="0">
      <selection activeCell="T21" sqref="S21:T21"/>
    </sheetView>
  </sheetViews>
  <sheetFormatPr baseColWidth="10" defaultRowHeight="15" x14ac:dyDescent="0.25"/>
  <cols>
    <col min="1" max="1" width="21.7109375" bestFit="1" customWidth="1"/>
    <col min="2" max="8" width="13.7109375" customWidth="1"/>
    <col min="9" max="9" width="14.28515625" style="29" bestFit="1" customWidth="1"/>
    <col min="10" max="10" width="17" style="29" bestFit="1" customWidth="1"/>
    <col min="11" max="15" width="14.28515625" style="29" customWidth="1"/>
    <col min="16" max="16" width="16.28515625" style="29" bestFit="1" customWidth="1"/>
    <col min="17" max="17" width="13" style="29" customWidth="1"/>
  </cols>
  <sheetData>
    <row r="2" spans="1:15" ht="21" x14ac:dyDescent="0.35">
      <c r="A2" s="28"/>
      <c r="B2" s="270" t="s">
        <v>28</v>
      </c>
      <c r="C2" s="270"/>
      <c r="D2" s="270"/>
      <c r="E2" s="270"/>
      <c r="F2" s="270"/>
      <c r="G2" s="270"/>
    </row>
    <row r="4" spans="1:15" x14ac:dyDescent="0.25">
      <c r="A4" s="30" t="s">
        <v>29</v>
      </c>
      <c r="B4" s="30" t="s">
        <v>35</v>
      </c>
      <c r="C4" s="30" t="s">
        <v>36</v>
      </c>
      <c r="D4" s="30" t="s">
        <v>37</v>
      </c>
      <c r="E4" s="30" t="s">
        <v>38</v>
      </c>
      <c r="F4" s="30" t="s">
        <v>39</v>
      </c>
      <c r="G4" s="30" t="s">
        <v>40</v>
      </c>
      <c r="H4" s="30" t="s">
        <v>48</v>
      </c>
    </row>
    <row r="5" spans="1:15" ht="30" x14ac:dyDescent="0.25">
      <c r="A5" s="189" t="s">
        <v>133</v>
      </c>
      <c r="B5" s="42">
        <f xml:space="preserve"> Portafolio!D5</f>
        <v>67</v>
      </c>
      <c r="C5" s="42">
        <f xml:space="preserve"> Portafolio!E5</f>
        <v>197.61</v>
      </c>
      <c r="D5" s="42">
        <f xml:space="preserve"> Portafolio!F5 * Portafolio!$C$5</f>
        <v>1182.88157</v>
      </c>
      <c r="E5" s="42">
        <f xml:space="preserve"> Portafolio!G5 * Portafolio!$C$5</f>
        <v>2863.60113</v>
      </c>
      <c r="F5" s="42">
        <f xml:space="preserve"> Portafolio!H5 * Portafolio!$C$5</f>
        <v>8160.0487800000001</v>
      </c>
      <c r="G5" s="42">
        <f xml:space="preserve"> Portafolio!I5 * Portafolio!$C$5</f>
        <v>10137.356189999999</v>
      </c>
      <c r="H5" s="42">
        <f xml:space="preserve"> Portafolio!J5 * Portafolio!$C$5</f>
        <v>14912.0075</v>
      </c>
    </row>
    <row r="6" spans="1:15" x14ac:dyDescent="0.25">
      <c r="A6" s="188" t="s">
        <v>3</v>
      </c>
      <c r="B6" s="31">
        <f xml:space="preserve"> 'VaR Histórico'!Y3</f>
        <v>2500</v>
      </c>
      <c r="C6" s="31">
        <f xml:space="preserve"> 'VaR Histórico'!Z3</f>
        <v>2000</v>
      </c>
      <c r="D6" s="31">
        <f xml:space="preserve"> 'VaR Histórico'!AA3</f>
        <v>50</v>
      </c>
      <c r="E6" s="31">
        <f xml:space="preserve"> 'VaR Histórico'!AB3</f>
        <v>40</v>
      </c>
      <c r="F6" s="31">
        <f xml:space="preserve"> 'VaR Histórico'!AC3</f>
        <v>50</v>
      </c>
      <c r="G6" s="31">
        <f xml:space="preserve"> 'VaR Histórico'!AD3</f>
        <v>30</v>
      </c>
      <c r="H6" s="31">
        <f xml:space="preserve"> 'VaR Histórico'!AE3</f>
        <v>50</v>
      </c>
    </row>
    <row r="7" spans="1:15" x14ac:dyDescent="0.25">
      <c r="A7" s="188" t="s">
        <v>153</v>
      </c>
      <c r="B7" s="32">
        <f xml:space="preserve"> Portafolio!K259</f>
        <v>-2.6451197689356944E-4</v>
      </c>
      <c r="C7" s="32">
        <f xml:space="preserve"> Portafolio!L259</f>
        <v>1.4498573359076762E-3</v>
      </c>
      <c r="D7" s="32">
        <f xml:space="preserve"> Portafolio!M259</f>
        <v>-8.6110387980044658E-4</v>
      </c>
      <c r="E7" s="32">
        <f xml:space="preserve"> Portafolio!N259</f>
        <v>2.6551664386420537E-5</v>
      </c>
      <c r="F7" s="32">
        <f xml:space="preserve"> Portafolio!O259</f>
        <v>3.3628351691406197E-3</v>
      </c>
      <c r="G7" s="32">
        <f xml:space="preserve"> Portafolio!P259</f>
        <v>2.3227828921225228E-3</v>
      </c>
      <c r="H7" s="32">
        <f xml:space="preserve"> Portafolio!Q259</f>
        <v>4.8700240386340939E-3</v>
      </c>
      <c r="J7" s="278" t="s">
        <v>157</v>
      </c>
      <c r="K7" s="279"/>
      <c r="L7" s="193">
        <f xml:space="preserve"> SUMPRODUCT(B6:H6,B5:H5)</f>
        <v>2194131.6233999999</v>
      </c>
    </row>
    <row r="8" spans="1:15" x14ac:dyDescent="0.25">
      <c r="A8" s="188" t="s">
        <v>7</v>
      </c>
      <c r="B8" s="32" cm="1">
        <f t="array" ref="B8" xml:space="preserve"> Vol_Dinamica(Portafolio!K5:K256)</f>
        <v>0.20196067253737282</v>
      </c>
      <c r="C8" s="32" cm="1">
        <f t="array" ref="C8" xml:space="preserve"> Vol_Dinamica(Portafolio!L5:L256)</f>
        <v>0.24521932362196555</v>
      </c>
      <c r="D8" s="32" cm="1">
        <f t="array" ref="D8" xml:space="preserve"> Vol_Dinamica(Portafolio!M5:M256)</f>
        <v>0.32235920770032095</v>
      </c>
      <c r="E8" s="32" cm="1">
        <f t="array" ref="E8" xml:space="preserve"> Vol_Dinamica(Portafolio!N5:N256)</f>
        <v>0.22309360281326138</v>
      </c>
      <c r="F8" s="32" cm="1">
        <f t="array" ref="F8" xml:space="preserve"> Vol_Dinamica(Portafolio!O5:O256)</f>
        <v>0.42993951466875718</v>
      </c>
      <c r="G8" s="32" cm="1">
        <f t="array" ref="G8" xml:space="preserve"> Vol_Dinamica(Portafolio!P5:P256)</f>
        <v>0.29093087134761486</v>
      </c>
      <c r="H8" s="32" cm="1">
        <f t="array" ref="H8" xml:space="preserve"> Vol_Dinamica(Portafolio!Q5:Q256)</f>
        <v>0.54233107882429743</v>
      </c>
    </row>
    <row r="10" spans="1:15" x14ac:dyDescent="0.25">
      <c r="H10" s="267" t="s">
        <v>14</v>
      </c>
      <c r="I10" s="268"/>
      <c r="J10" s="268"/>
      <c r="K10" s="268"/>
      <c r="L10" s="268"/>
      <c r="M10" s="269"/>
    </row>
    <row r="11" spans="1:15" x14ac:dyDescent="0.25">
      <c r="A11" s="3" t="s">
        <v>30</v>
      </c>
      <c r="B11" s="33">
        <v>1000</v>
      </c>
      <c r="G11" s="29"/>
    </row>
    <row r="12" spans="1:15" x14ac:dyDescent="0.25">
      <c r="G12" s="29"/>
      <c r="K12" s="3" t="s">
        <v>5</v>
      </c>
      <c r="L12" s="3" t="s">
        <v>6</v>
      </c>
    </row>
    <row r="13" spans="1:15" ht="18.75" thickBot="1" x14ac:dyDescent="0.3">
      <c r="A13" s="275" t="s">
        <v>31</v>
      </c>
      <c r="B13" s="276"/>
      <c r="C13" s="277"/>
      <c r="G13" s="29"/>
      <c r="J13" s="3" t="s">
        <v>158</v>
      </c>
      <c r="K13" s="34">
        <f xml:space="preserve"> PERCENTILE(P18:P1017,0.01)</f>
        <v>-77483.640729999985</v>
      </c>
      <c r="L13" s="10">
        <f xml:space="preserve"> K13 / L7</f>
        <v>-3.5314034902761332E-2</v>
      </c>
    </row>
    <row r="14" spans="1:15" ht="18.75" thickTop="1" x14ac:dyDescent="0.25">
      <c r="J14" s="3" t="s">
        <v>159</v>
      </c>
      <c r="K14" s="34">
        <f xml:space="preserve"> AVERAGEIF(P18:P1017, "&lt;" &amp; K13, P18:P1017)</f>
        <v>-89780.318600000013</v>
      </c>
      <c r="L14" s="10">
        <f xml:space="preserve"> K14 / L7</f>
        <v>-4.0918383219361067E-2</v>
      </c>
    </row>
    <row r="15" spans="1:15" x14ac:dyDescent="0.25">
      <c r="L15" s="29" t="s">
        <v>160</v>
      </c>
    </row>
    <row r="16" spans="1:15" x14ac:dyDescent="0.25">
      <c r="B16" s="258" t="s">
        <v>32</v>
      </c>
      <c r="C16" s="271"/>
      <c r="D16" s="271"/>
      <c r="E16" s="271"/>
      <c r="F16" s="271"/>
      <c r="G16" s="271"/>
      <c r="H16" s="271"/>
      <c r="I16" s="272" t="s">
        <v>33</v>
      </c>
      <c r="J16" s="273"/>
      <c r="K16" s="273"/>
      <c r="L16" s="273"/>
      <c r="M16" s="273"/>
      <c r="N16" s="273"/>
      <c r="O16" s="274"/>
    </row>
    <row r="17" spans="1:16" x14ac:dyDescent="0.25">
      <c r="A17" s="191" t="s">
        <v>34</v>
      </c>
      <c r="B17" s="5" t="s">
        <v>35</v>
      </c>
      <c r="C17" s="5" t="s">
        <v>36</v>
      </c>
      <c r="D17" s="5" t="s">
        <v>37</v>
      </c>
      <c r="E17" s="5" t="s">
        <v>38</v>
      </c>
      <c r="F17" s="5" t="s">
        <v>39</v>
      </c>
      <c r="G17" s="5" t="s">
        <v>40</v>
      </c>
      <c r="H17" s="5" t="s">
        <v>48</v>
      </c>
      <c r="I17" s="31" t="str">
        <f>+B17</f>
        <v>WALMEX</v>
      </c>
      <c r="J17" s="31" t="str">
        <f>+C17</f>
        <v>GCC</v>
      </c>
      <c r="K17" s="31" t="str">
        <f t="shared" ref="K17:M17" si="0">+D17</f>
        <v>BABA</v>
      </c>
      <c r="L17" s="31" t="str">
        <f t="shared" si="0"/>
        <v>AAPL</v>
      </c>
      <c r="M17" s="31" t="str">
        <f t="shared" si="0"/>
        <v>FB</v>
      </c>
      <c r="N17" s="31" t="str">
        <f t="shared" ref="N17:O17" si="1">+G17</f>
        <v>NFLX</v>
      </c>
      <c r="O17" s="31" t="str">
        <f t="shared" si="1"/>
        <v>NVDA</v>
      </c>
      <c r="P17" s="194" t="s">
        <v>10</v>
      </c>
    </row>
    <row r="18" spans="1:16" x14ac:dyDescent="0.25">
      <c r="A18">
        <v>1</v>
      </c>
      <c r="B18" s="36">
        <v>67.27</v>
      </c>
      <c r="C18" s="36">
        <v>198.15</v>
      </c>
      <c r="D18" s="36">
        <v>1168.99</v>
      </c>
      <c r="E18" s="36">
        <v>2844.86</v>
      </c>
      <c r="F18" s="36">
        <v>8458.43</v>
      </c>
      <c r="G18" s="36">
        <v>9947.74</v>
      </c>
      <c r="H18" s="36">
        <v>14839.35</v>
      </c>
      <c r="I18" s="29">
        <v>-671.75</v>
      </c>
      <c r="J18" s="29">
        <v>-1079.8000000000002</v>
      </c>
      <c r="K18" s="29">
        <v>694.80000000000007</v>
      </c>
      <c r="L18" s="29">
        <v>749.77199999999993</v>
      </c>
      <c r="M18" s="29">
        <v>-14919.305</v>
      </c>
      <c r="N18" s="29">
        <v>5688.5190000000002</v>
      </c>
      <c r="O18" s="29">
        <v>3632.65</v>
      </c>
      <c r="P18" s="29">
        <v>-5905.1139999999996</v>
      </c>
    </row>
    <row r="19" spans="1:16" x14ac:dyDescent="0.25">
      <c r="A19">
        <v>2</v>
      </c>
      <c r="B19">
        <v>66.604299999999995</v>
      </c>
      <c r="C19">
        <v>199.81829999999999</v>
      </c>
      <c r="D19">
        <v>1210.7093</v>
      </c>
      <c r="E19">
        <v>2887.3254999999999</v>
      </c>
      <c r="F19">
        <v>8669.2361000000001</v>
      </c>
      <c r="G19">
        <v>9874.2834000000003</v>
      </c>
      <c r="H19">
        <v>16059.674999999999</v>
      </c>
      <c r="I19" s="29">
        <v>989.25</v>
      </c>
      <c r="J19" s="29">
        <v>-4416.5999999999995</v>
      </c>
      <c r="K19" s="29">
        <v>-1391.385</v>
      </c>
      <c r="L19" s="29">
        <v>-948.976</v>
      </c>
      <c r="M19" s="29">
        <v>-25459.364999999998</v>
      </c>
      <c r="N19" s="29">
        <v>7892.1839999999993</v>
      </c>
      <c r="O19" s="29">
        <v>-57383.375</v>
      </c>
      <c r="P19" s="29">
        <v>-80718.266999999993</v>
      </c>
    </row>
    <row r="20" spans="1:16" x14ac:dyDescent="0.25">
      <c r="A20">
        <v>3</v>
      </c>
      <c r="B20" s="36">
        <v>66.489999999999995</v>
      </c>
      <c r="C20" s="36">
        <v>201.03</v>
      </c>
      <c r="D20" s="36">
        <v>1174.47</v>
      </c>
      <c r="E20" s="36">
        <v>2903.65</v>
      </c>
      <c r="F20" s="36">
        <v>8298.34</v>
      </c>
      <c r="G20" s="36">
        <v>10193.56</v>
      </c>
      <c r="H20" s="36">
        <v>15281.21</v>
      </c>
      <c r="I20" s="29">
        <v>1284.75</v>
      </c>
      <c r="J20" s="29">
        <v>-6837.2</v>
      </c>
      <c r="K20" s="29">
        <v>420.61500000000001</v>
      </c>
      <c r="L20" s="29">
        <v>-1601.9560000000001</v>
      </c>
      <c r="M20" s="29">
        <v>-6914.51</v>
      </c>
      <c r="N20" s="29">
        <v>-1686.03</v>
      </c>
      <c r="O20" s="29">
        <v>-18460.230000000003</v>
      </c>
      <c r="P20" s="29">
        <v>-33794.561000000002</v>
      </c>
    </row>
    <row r="21" spans="1:16" x14ac:dyDescent="0.25">
      <c r="A21">
        <v>4</v>
      </c>
      <c r="B21">
        <v>66.707400000000007</v>
      </c>
      <c r="C21">
        <v>200.60390000000001</v>
      </c>
      <c r="D21">
        <v>1177.5945999999999</v>
      </c>
      <c r="E21">
        <v>2923.8508000000002</v>
      </c>
      <c r="F21">
        <v>8552.9403000000002</v>
      </c>
      <c r="G21">
        <v>10049.6335</v>
      </c>
      <c r="H21">
        <v>16123.852999999999</v>
      </c>
      <c r="I21" s="29">
        <v>731.50000000000011</v>
      </c>
      <c r="J21" s="29">
        <v>-5987.8</v>
      </c>
      <c r="K21" s="29">
        <v>264.35000000000002</v>
      </c>
      <c r="L21" s="29">
        <v>-2409.9879999999998</v>
      </c>
      <c r="M21" s="29">
        <v>-19644.575000000001</v>
      </c>
      <c r="N21" s="29">
        <v>2631.681</v>
      </c>
      <c r="O21" s="29">
        <v>-60592.274999999994</v>
      </c>
      <c r="P21" s="29">
        <v>-85007.106999999989</v>
      </c>
    </row>
    <row r="22" spans="1:16" x14ac:dyDescent="0.25">
      <c r="A22">
        <v>5</v>
      </c>
      <c r="B22" s="36">
        <v>68.53</v>
      </c>
      <c r="C22" s="36">
        <v>197.89</v>
      </c>
      <c r="D22" s="36">
        <v>1169.52</v>
      </c>
      <c r="E22" s="36">
        <v>2842.59</v>
      </c>
      <c r="F22" s="36">
        <v>8236.8700000000008</v>
      </c>
      <c r="G22" s="36">
        <v>9792.57</v>
      </c>
      <c r="H22" s="36">
        <v>14738.84</v>
      </c>
      <c r="I22" s="29">
        <v>-3832.5</v>
      </c>
      <c r="J22" s="29">
        <v>-559.20000000000005</v>
      </c>
      <c r="K22" s="29">
        <v>667.93500000000006</v>
      </c>
      <c r="L22" s="29">
        <v>840.50399999999991</v>
      </c>
      <c r="M22" s="29">
        <v>-3841.14</v>
      </c>
      <c r="N22" s="29">
        <v>10343.445</v>
      </c>
      <c r="O22" s="29">
        <v>8658.5149999999994</v>
      </c>
      <c r="P22" s="29">
        <v>12277.558999999999</v>
      </c>
    </row>
    <row r="23" spans="1:16" x14ac:dyDescent="0.25">
      <c r="A23">
        <v>6</v>
      </c>
      <c r="B23">
        <v>68.285300000000007</v>
      </c>
      <c r="C23">
        <v>198.39879999999999</v>
      </c>
      <c r="D23">
        <v>1172.0278000000001</v>
      </c>
      <c r="E23">
        <v>2822.6161000000002</v>
      </c>
      <c r="F23">
        <v>7937.2982000000002</v>
      </c>
      <c r="G23">
        <v>9953.9704000000002</v>
      </c>
      <c r="H23">
        <v>14889.5352</v>
      </c>
      <c r="I23" s="29">
        <v>-3213.2500000000005</v>
      </c>
      <c r="J23" s="29">
        <v>-1577.6</v>
      </c>
      <c r="K23" s="29">
        <v>542.68999999999994</v>
      </c>
      <c r="L23" s="29">
        <v>1639.4</v>
      </c>
      <c r="M23" s="29">
        <v>11137.529999999999</v>
      </c>
      <c r="N23" s="29">
        <v>5501.5739999999996</v>
      </c>
      <c r="O23" s="29">
        <v>1123.615</v>
      </c>
      <c r="P23" s="29">
        <v>15153.958999999997</v>
      </c>
    </row>
    <row r="24" spans="1:16" x14ac:dyDescent="0.25">
      <c r="A24">
        <v>7</v>
      </c>
      <c r="B24" s="36">
        <v>66.989999999999995</v>
      </c>
      <c r="C24" s="36">
        <v>197.55</v>
      </c>
      <c r="D24" s="36">
        <v>1185.92</v>
      </c>
      <c r="E24" s="36">
        <v>2856.89</v>
      </c>
      <c r="F24" s="36">
        <v>8353.27</v>
      </c>
      <c r="G24" s="36">
        <v>10047.49</v>
      </c>
      <c r="H24" s="36">
        <v>14683.95</v>
      </c>
      <c r="I24" s="29">
        <v>32.5</v>
      </c>
      <c r="J24" s="29">
        <v>119.6</v>
      </c>
      <c r="K24" s="29">
        <v>-151.99</v>
      </c>
      <c r="L24" s="29">
        <v>268.30400000000003</v>
      </c>
      <c r="M24" s="29">
        <v>-9661.0399999999991</v>
      </c>
      <c r="N24" s="29">
        <v>2696.0880000000002</v>
      </c>
      <c r="O24" s="29">
        <v>11402.885</v>
      </c>
      <c r="P24" s="29">
        <v>4706.3470000000016</v>
      </c>
    </row>
    <row r="25" spans="1:16" x14ac:dyDescent="0.25">
      <c r="A25">
        <v>8</v>
      </c>
      <c r="B25">
        <v>67.733900000000006</v>
      </c>
      <c r="C25">
        <v>197.5702</v>
      </c>
      <c r="D25">
        <v>1180.4944</v>
      </c>
      <c r="E25">
        <v>2828.3886000000002</v>
      </c>
      <c r="F25">
        <v>8021.3199000000004</v>
      </c>
      <c r="G25">
        <v>10467.3357</v>
      </c>
      <c r="H25">
        <v>15344.4841</v>
      </c>
      <c r="I25" s="29">
        <v>-1834.75</v>
      </c>
      <c r="J25" s="29">
        <v>79.600000000000009</v>
      </c>
      <c r="K25" s="29">
        <v>119.36</v>
      </c>
      <c r="L25" s="29">
        <v>1408.5</v>
      </c>
      <c r="M25" s="29">
        <v>6936.4450000000006</v>
      </c>
      <c r="N25" s="29">
        <v>-9899.3849999999984</v>
      </c>
      <c r="O25" s="29">
        <v>-21623.83</v>
      </c>
      <c r="P25" s="29">
        <v>-24814.059999999998</v>
      </c>
    </row>
    <row r="26" spans="1:16" x14ac:dyDescent="0.25">
      <c r="A26">
        <v>9</v>
      </c>
      <c r="B26" s="36">
        <v>67.03</v>
      </c>
      <c r="C26" s="36">
        <v>196.44</v>
      </c>
      <c r="D26" s="36">
        <v>1166.29</v>
      </c>
      <c r="E26" s="36">
        <v>2929.75</v>
      </c>
      <c r="F26" s="36">
        <v>8181.68</v>
      </c>
      <c r="G26" s="36">
        <v>10215.530000000001</v>
      </c>
      <c r="H26" s="36">
        <v>15150.37</v>
      </c>
      <c r="I26" s="29">
        <v>-76.25</v>
      </c>
      <c r="J26" s="29">
        <v>2340.6</v>
      </c>
      <c r="K26" s="29">
        <v>829.80499999999995</v>
      </c>
      <c r="L26" s="29">
        <v>-2646.1040000000003</v>
      </c>
      <c r="M26" s="29">
        <v>-1081.4749999999999</v>
      </c>
      <c r="N26" s="29">
        <v>-2345.3070000000002</v>
      </c>
      <c r="O26" s="29">
        <v>-11918.195</v>
      </c>
      <c r="P26" s="29">
        <v>-14896.925999999999</v>
      </c>
    </row>
    <row r="27" spans="1:16" x14ac:dyDescent="0.25">
      <c r="A27">
        <v>10</v>
      </c>
      <c r="B27">
        <v>68.12</v>
      </c>
      <c r="C27">
        <v>197.82980000000001</v>
      </c>
      <c r="D27">
        <v>1156.1794</v>
      </c>
      <c r="E27">
        <v>2907.0473000000002</v>
      </c>
      <c r="F27">
        <v>8397.7414000000008</v>
      </c>
      <c r="G27">
        <v>10290.9236</v>
      </c>
      <c r="H27">
        <v>14989.8914</v>
      </c>
      <c r="I27" s="29">
        <v>-2800.0000000000005</v>
      </c>
      <c r="J27" s="29">
        <v>-439.59999999999997</v>
      </c>
      <c r="K27" s="29">
        <v>1335.1100000000001</v>
      </c>
      <c r="L27" s="29">
        <v>-1737.848</v>
      </c>
      <c r="M27" s="29">
        <v>-11884.63</v>
      </c>
      <c r="N27" s="29">
        <v>-4607.0219999999999</v>
      </c>
      <c r="O27" s="29">
        <v>-3894.1949999999997</v>
      </c>
      <c r="P27" s="29">
        <v>-24028.184999999998</v>
      </c>
    </row>
    <row r="28" spans="1:16" x14ac:dyDescent="0.25">
      <c r="A28">
        <v>11</v>
      </c>
      <c r="B28" s="36">
        <v>66.83</v>
      </c>
      <c r="C28" s="36">
        <v>199.65</v>
      </c>
      <c r="D28" s="36">
        <v>1130.81</v>
      </c>
      <c r="E28" s="36">
        <v>2843.93</v>
      </c>
      <c r="F28" s="36">
        <v>8298.27</v>
      </c>
      <c r="G28" s="36">
        <v>10211.700000000001</v>
      </c>
      <c r="H28" s="36">
        <v>15338.12</v>
      </c>
      <c r="I28" s="29">
        <v>433.25</v>
      </c>
      <c r="J28" s="29">
        <v>-4085.7999999999997</v>
      </c>
      <c r="K28" s="29">
        <v>2603.7849999999999</v>
      </c>
      <c r="L28" s="29">
        <v>787.01199999999994</v>
      </c>
      <c r="M28" s="29">
        <v>-6910.93</v>
      </c>
      <c r="N28" s="29">
        <v>-2230.4219999999996</v>
      </c>
      <c r="O28" s="29">
        <v>-21305.52</v>
      </c>
      <c r="P28" s="29">
        <v>-30708.625</v>
      </c>
    </row>
    <row r="29" spans="1:16" x14ac:dyDescent="0.25">
      <c r="A29">
        <v>12</v>
      </c>
      <c r="B29">
        <v>67.003</v>
      </c>
      <c r="C29">
        <v>200.69390000000001</v>
      </c>
      <c r="D29">
        <v>1218.3868</v>
      </c>
      <c r="E29">
        <v>2842.0382</v>
      </c>
      <c r="F29">
        <v>8180.0069000000003</v>
      </c>
      <c r="G29">
        <v>10033.966899999999</v>
      </c>
      <c r="H29">
        <v>15399.6885</v>
      </c>
      <c r="I29" s="29">
        <v>-7.5</v>
      </c>
      <c r="J29" s="29">
        <v>-6167.7999999999993</v>
      </c>
      <c r="K29" s="29">
        <v>-1775.2600000000002</v>
      </c>
      <c r="L29" s="29">
        <v>862.51599999999996</v>
      </c>
      <c r="M29" s="29">
        <v>-997.90500000000009</v>
      </c>
      <c r="N29" s="29">
        <v>3101.6790000000001</v>
      </c>
      <c r="O29" s="29">
        <v>-24384.05</v>
      </c>
      <c r="P29" s="29">
        <v>-29368.32</v>
      </c>
    </row>
    <row r="30" spans="1:16" x14ac:dyDescent="0.25">
      <c r="A30">
        <v>13</v>
      </c>
      <c r="B30" s="36">
        <v>66.61</v>
      </c>
      <c r="C30" s="36">
        <v>195.96</v>
      </c>
      <c r="D30" s="36">
        <v>1178.67</v>
      </c>
      <c r="E30" s="36">
        <v>2813.37</v>
      </c>
      <c r="F30" s="36">
        <v>8487.0300000000007</v>
      </c>
      <c r="G30" s="36">
        <v>10197.43</v>
      </c>
      <c r="H30" s="36">
        <v>15378.32</v>
      </c>
      <c r="I30" s="29">
        <v>981.5</v>
      </c>
      <c r="J30" s="29">
        <v>3292</v>
      </c>
      <c r="K30" s="29">
        <v>210.595</v>
      </c>
      <c r="L30" s="29">
        <v>2009.2439999999999</v>
      </c>
      <c r="M30" s="29">
        <v>-16349.195</v>
      </c>
      <c r="N30" s="29">
        <v>-1802.0729999999999</v>
      </c>
      <c r="O30" s="29">
        <v>-23315.809999999998</v>
      </c>
      <c r="P30" s="29">
        <v>-34973.739000000001</v>
      </c>
    </row>
    <row r="31" spans="1:16" x14ac:dyDescent="0.25">
      <c r="A31">
        <v>14</v>
      </c>
      <c r="B31">
        <v>66.102199999999996</v>
      </c>
      <c r="C31">
        <v>196.9333</v>
      </c>
      <c r="D31">
        <v>1207.8501000000001</v>
      </c>
      <c r="E31">
        <v>2781.3865999999998</v>
      </c>
      <c r="F31">
        <v>8131.3362999999999</v>
      </c>
      <c r="G31">
        <v>10660.2796</v>
      </c>
      <c r="H31">
        <v>14362.7768</v>
      </c>
      <c r="I31" s="29">
        <v>2244.5</v>
      </c>
      <c r="J31" s="29">
        <v>1353.3999999999999</v>
      </c>
      <c r="K31" s="29">
        <v>-1248.425</v>
      </c>
      <c r="L31" s="29">
        <v>3288.58</v>
      </c>
      <c r="M31" s="29">
        <v>1435.625</v>
      </c>
      <c r="N31" s="29">
        <v>-15687.702000000001</v>
      </c>
      <c r="O31" s="29">
        <v>27461.534999999996</v>
      </c>
      <c r="P31" s="29">
        <v>18847.512999999995</v>
      </c>
    </row>
    <row r="32" spans="1:16" x14ac:dyDescent="0.25">
      <c r="A32">
        <v>15</v>
      </c>
      <c r="B32" s="36">
        <v>67.45</v>
      </c>
      <c r="C32" s="36">
        <v>194.34</v>
      </c>
      <c r="D32" s="36">
        <v>1170.3599999999999</v>
      </c>
      <c r="E32" s="36">
        <v>2918.33</v>
      </c>
      <c r="F32" s="36">
        <v>7801.01</v>
      </c>
      <c r="G32" s="36">
        <v>10429.69</v>
      </c>
      <c r="H32" s="36">
        <v>15096.96</v>
      </c>
      <c r="I32" s="29">
        <v>-1137</v>
      </c>
      <c r="J32" s="29">
        <v>6546.4000000000005</v>
      </c>
      <c r="K32" s="29">
        <v>625.84500000000003</v>
      </c>
      <c r="L32" s="29">
        <v>-2189.0039999999999</v>
      </c>
      <c r="M32" s="29">
        <v>17951.764999999999</v>
      </c>
      <c r="N32" s="29">
        <v>-8769.9749999999985</v>
      </c>
      <c r="O32" s="29">
        <v>-9247.7450000000008</v>
      </c>
      <c r="P32" s="29">
        <v>3780.2860000000019</v>
      </c>
    </row>
    <row r="33" spans="1:16" x14ac:dyDescent="0.25">
      <c r="A33">
        <v>16</v>
      </c>
      <c r="B33">
        <v>66.047399999999996</v>
      </c>
      <c r="C33">
        <v>196.15379999999999</v>
      </c>
      <c r="D33">
        <v>1170.3200999999999</v>
      </c>
      <c r="E33">
        <v>2858.6799000000001</v>
      </c>
      <c r="F33">
        <v>7873.6185999999998</v>
      </c>
      <c r="G33">
        <v>9973.7991000000002</v>
      </c>
      <c r="H33">
        <v>15935.009599999999</v>
      </c>
      <c r="I33" s="29">
        <v>2381.5</v>
      </c>
      <c r="J33" s="29">
        <v>2912.4</v>
      </c>
      <c r="K33" s="29">
        <v>628.07500000000005</v>
      </c>
      <c r="L33" s="29">
        <v>196.84799999999998</v>
      </c>
      <c r="M33" s="29">
        <v>14321.51</v>
      </c>
      <c r="N33" s="29">
        <v>4906.7129999999997</v>
      </c>
      <c r="O33" s="29">
        <v>-51150.105000000003</v>
      </c>
      <c r="P33" s="29">
        <v>-25803.059000000005</v>
      </c>
    </row>
    <row r="34" spans="1:16" x14ac:dyDescent="0.25">
      <c r="A34">
        <v>17</v>
      </c>
      <c r="B34" s="36">
        <v>68.19</v>
      </c>
      <c r="C34" s="36">
        <v>195.93</v>
      </c>
      <c r="D34" s="36">
        <v>1189.44</v>
      </c>
      <c r="E34" s="36">
        <v>2885.81</v>
      </c>
      <c r="F34" s="36">
        <v>8518.6</v>
      </c>
      <c r="G34" s="36">
        <v>10129.48</v>
      </c>
      <c r="H34" s="36">
        <v>15430.98</v>
      </c>
      <c r="I34" s="29">
        <v>-2965</v>
      </c>
      <c r="J34" s="29">
        <v>3361.4</v>
      </c>
      <c r="K34" s="29">
        <v>-327.78000000000003</v>
      </c>
      <c r="L34" s="29">
        <v>-888.24799999999993</v>
      </c>
      <c r="M34" s="29">
        <v>-17927.61</v>
      </c>
      <c r="N34" s="29">
        <v>236.286</v>
      </c>
      <c r="O34" s="29">
        <v>-25948.395</v>
      </c>
      <c r="P34" s="29">
        <v>-44459.347000000002</v>
      </c>
    </row>
    <row r="35" spans="1:16" x14ac:dyDescent="0.25">
      <c r="A35">
        <v>18</v>
      </c>
      <c r="B35">
        <v>67.394300000000001</v>
      </c>
      <c r="C35">
        <v>196.19970000000001</v>
      </c>
      <c r="D35">
        <v>1204.8232</v>
      </c>
      <c r="E35">
        <v>2824.8757000000001</v>
      </c>
      <c r="F35">
        <v>8472.0722000000005</v>
      </c>
      <c r="G35">
        <v>10001.558499999999</v>
      </c>
      <c r="H35">
        <v>14688.987499999999</v>
      </c>
      <c r="I35" s="29">
        <v>-985.75</v>
      </c>
      <c r="J35" s="29">
        <v>2820.6000000000004</v>
      </c>
      <c r="K35" s="29">
        <v>-1097.0800000000002</v>
      </c>
      <c r="L35" s="29">
        <v>1549.0160000000001</v>
      </c>
      <c r="M35" s="29">
        <v>-15601.169999999998</v>
      </c>
      <c r="N35" s="29">
        <v>4073.9309999999996</v>
      </c>
      <c r="O35" s="29">
        <v>11151</v>
      </c>
      <c r="P35" s="29">
        <v>1910.5470000000023</v>
      </c>
    </row>
    <row r="36" spans="1:16" x14ac:dyDescent="0.25">
      <c r="A36">
        <v>19</v>
      </c>
      <c r="B36" s="36">
        <v>65.88</v>
      </c>
      <c r="C36" s="36">
        <v>203.11</v>
      </c>
      <c r="D36" s="36">
        <v>1201.04</v>
      </c>
      <c r="E36" s="36">
        <v>2805.02</v>
      </c>
      <c r="F36" s="36">
        <v>8383.6200000000008</v>
      </c>
      <c r="G36" s="36">
        <v>10317.280000000001</v>
      </c>
      <c r="H36" s="36">
        <v>16006.76</v>
      </c>
      <c r="I36" s="29">
        <v>2804.4999999999995</v>
      </c>
      <c r="J36" s="29">
        <v>-11002.2</v>
      </c>
      <c r="K36" s="29">
        <v>-907.69500000000005</v>
      </c>
      <c r="L36" s="29">
        <v>2343.232</v>
      </c>
      <c r="M36" s="29">
        <v>-11178.5</v>
      </c>
      <c r="N36" s="29">
        <v>-5397.8369999999995</v>
      </c>
      <c r="O36" s="29">
        <v>-54737.530000000006</v>
      </c>
      <c r="P36" s="29">
        <v>-78076.03</v>
      </c>
    </row>
    <row r="37" spans="1:16" x14ac:dyDescent="0.25">
      <c r="A37">
        <v>20</v>
      </c>
      <c r="B37">
        <v>67.494799999999998</v>
      </c>
      <c r="C37">
        <v>195.82640000000001</v>
      </c>
      <c r="D37">
        <v>1251.3113000000001</v>
      </c>
      <c r="E37">
        <v>2891.0925999999999</v>
      </c>
      <c r="F37">
        <v>8200.5548999999992</v>
      </c>
      <c r="G37">
        <v>10213.513199999999</v>
      </c>
      <c r="H37">
        <v>13760.636500000001</v>
      </c>
      <c r="I37" s="29">
        <v>-1237</v>
      </c>
      <c r="J37" s="29">
        <v>3567.2000000000003</v>
      </c>
      <c r="K37" s="29">
        <v>-3421.4849999999997</v>
      </c>
      <c r="L37" s="29">
        <v>-1099.6599999999999</v>
      </c>
      <c r="M37" s="29">
        <v>-2025.3050000000003</v>
      </c>
      <c r="N37" s="29">
        <v>-2284.71</v>
      </c>
      <c r="O37" s="29">
        <v>57568.55</v>
      </c>
      <c r="P37" s="29">
        <v>51067.590000000004</v>
      </c>
    </row>
    <row r="38" spans="1:16" x14ac:dyDescent="0.25">
      <c r="A38">
        <v>21</v>
      </c>
      <c r="B38" s="36">
        <v>66.930000000000007</v>
      </c>
      <c r="C38" s="36">
        <v>198.83</v>
      </c>
      <c r="D38" s="36">
        <v>1162.0899999999999</v>
      </c>
      <c r="E38" s="36">
        <v>2925.21</v>
      </c>
      <c r="F38" s="36">
        <v>8262.8799999999992</v>
      </c>
      <c r="G38" s="36">
        <v>10069.15</v>
      </c>
      <c r="H38" s="36">
        <v>15180.76</v>
      </c>
      <c r="I38" s="29">
        <v>170.5</v>
      </c>
      <c r="J38" s="29">
        <v>-2449.1999999999998</v>
      </c>
      <c r="K38" s="29">
        <v>1039.82</v>
      </c>
      <c r="L38" s="29">
        <v>-2464.2080000000001</v>
      </c>
      <c r="M38" s="29">
        <v>-5141.79</v>
      </c>
      <c r="N38" s="29">
        <v>2046.2489999999998</v>
      </c>
      <c r="O38" s="29">
        <v>-13437.635</v>
      </c>
      <c r="P38" s="29">
        <v>-20236.264000000003</v>
      </c>
    </row>
    <row r="39" spans="1:16" x14ac:dyDescent="0.25">
      <c r="A39">
        <v>22</v>
      </c>
      <c r="B39">
        <v>67.3185</v>
      </c>
      <c r="C39">
        <v>197.9682</v>
      </c>
      <c r="D39">
        <v>1207.0024000000001</v>
      </c>
      <c r="E39">
        <v>2900.2622000000001</v>
      </c>
      <c r="F39">
        <v>7989.4759999999997</v>
      </c>
      <c r="G39">
        <v>10184.6448</v>
      </c>
      <c r="H39">
        <v>14439.195599999999</v>
      </c>
      <c r="I39" s="29">
        <v>-796.25</v>
      </c>
      <c r="J39" s="29">
        <v>-716.40000000000009</v>
      </c>
      <c r="K39" s="29">
        <v>-1206.04</v>
      </c>
      <c r="L39" s="29">
        <v>-1466.444</v>
      </c>
      <c r="M39" s="29">
        <v>8528.64</v>
      </c>
      <c r="N39" s="29">
        <v>-1418.6580000000001</v>
      </c>
      <c r="O39" s="29">
        <v>23640.594999999998</v>
      </c>
      <c r="P39" s="29">
        <v>26565.442999999996</v>
      </c>
    </row>
    <row r="40" spans="1:16" x14ac:dyDescent="0.25">
      <c r="A40">
        <v>23</v>
      </c>
      <c r="B40" s="36">
        <v>66.88</v>
      </c>
      <c r="C40" s="36">
        <v>196.33</v>
      </c>
      <c r="D40" s="36">
        <v>1232.6300000000001</v>
      </c>
      <c r="E40" s="36">
        <v>2970.81</v>
      </c>
      <c r="F40" s="36">
        <v>8495.42</v>
      </c>
      <c r="G40" s="36">
        <v>10064.209999999999</v>
      </c>
      <c r="H40" s="36">
        <v>15711.24</v>
      </c>
      <c r="I40" s="29">
        <v>300.25</v>
      </c>
      <c r="J40" s="29">
        <v>2554.6000000000004</v>
      </c>
      <c r="K40" s="29">
        <v>-2487.5</v>
      </c>
      <c r="L40" s="29">
        <v>-4288.4759999999997</v>
      </c>
      <c r="M40" s="29">
        <v>-16768.324999999997</v>
      </c>
      <c r="N40" s="29">
        <v>2194.3980000000001</v>
      </c>
      <c r="O40" s="29">
        <v>-39961.53</v>
      </c>
      <c r="P40" s="29">
        <v>-58456.582999999999</v>
      </c>
    </row>
    <row r="41" spans="1:16" x14ac:dyDescent="0.25">
      <c r="A41">
        <v>24</v>
      </c>
      <c r="B41">
        <v>67.301100000000005</v>
      </c>
      <c r="C41">
        <v>199.78219999999999</v>
      </c>
      <c r="D41">
        <v>1145.9765</v>
      </c>
      <c r="E41">
        <v>2823.7091999999998</v>
      </c>
      <c r="F41">
        <v>8097.3702000000003</v>
      </c>
      <c r="G41">
        <v>10276.403200000001</v>
      </c>
      <c r="H41">
        <v>15168.014800000001</v>
      </c>
      <c r="I41" s="29">
        <v>-752.75</v>
      </c>
      <c r="J41" s="29">
        <v>-4344.4000000000005</v>
      </c>
      <c r="K41" s="29">
        <v>1845.2549999999999</v>
      </c>
      <c r="L41" s="29">
        <v>1595.6759999999999</v>
      </c>
      <c r="M41" s="29">
        <v>3133.9300000000003</v>
      </c>
      <c r="N41" s="29">
        <v>-4171.41</v>
      </c>
      <c r="O41" s="29">
        <v>-12800.365</v>
      </c>
      <c r="P41" s="29">
        <v>-15494.064</v>
      </c>
    </row>
    <row r="42" spans="1:16" x14ac:dyDescent="0.25">
      <c r="A42">
        <v>25</v>
      </c>
      <c r="B42" s="36">
        <v>67.42</v>
      </c>
      <c r="C42" s="36">
        <v>197.65</v>
      </c>
      <c r="D42" s="36">
        <v>1201.72</v>
      </c>
      <c r="E42" s="36">
        <v>2880.77</v>
      </c>
      <c r="F42" s="36">
        <v>7750.48</v>
      </c>
      <c r="G42" s="36">
        <v>10260.82</v>
      </c>
      <c r="H42" s="36">
        <v>14911.67</v>
      </c>
      <c r="I42" s="29">
        <v>-1047</v>
      </c>
      <c r="J42" s="29">
        <v>-87.8</v>
      </c>
      <c r="K42" s="29">
        <v>-941.96</v>
      </c>
      <c r="L42" s="29">
        <v>-686.68000000000006</v>
      </c>
      <c r="M42" s="29">
        <v>20478.465</v>
      </c>
      <c r="N42" s="29">
        <v>-3703.9679999999998</v>
      </c>
      <c r="O42" s="29">
        <v>16.760000000000002</v>
      </c>
      <c r="P42" s="29">
        <v>14027.817000000001</v>
      </c>
    </row>
    <row r="43" spans="1:16" x14ac:dyDescent="0.25">
      <c r="A43">
        <v>26</v>
      </c>
      <c r="B43">
        <v>66.950299999999999</v>
      </c>
      <c r="C43">
        <v>199.7938</v>
      </c>
      <c r="D43">
        <v>1214.8534999999999</v>
      </c>
      <c r="E43">
        <v>2833.2862</v>
      </c>
      <c r="F43">
        <v>8148.1977999999999</v>
      </c>
      <c r="G43">
        <v>10180.501399999999</v>
      </c>
      <c r="H43">
        <v>15392.5196</v>
      </c>
      <c r="I43" s="29">
        <v>124.25</v>
      </c>
      <c r="J43" s="29">
        <v>-4367.6000000000004</v>
      </c>
      <c r="K43" s="29">
        <v>-1598.595</v>
      </c>
      <c r="L43" s="29">
        <v>1212.596</v>
      </c>
      <c r="M43" s="29">
        <v>592.55000000000007</v>
      </c>
      <c r="N43" s="29">
        <v>-1294.356</v>
      </c>
      <c r="O43" s="29">
        <v>-24025.605</v>
      </c>
      <c r="P43" s="29">
        <v>-29356.76</v>
      </c>
    </row>
    <row r="44" spans="1:16" x14ac:dyDescent="0.25">
      <c r="A44">
        <v>27</v>
      </c>
      <c r="B44" s="36">
        <v>67.42</v>
      </c>
      <c r="C44" s="36">
        <v>200.82</v>
      </c>
      <c r="D44" s="36">
        <v>1194.78</v>
      </c>
      <c r="E44" s="36">
        <v>2890.85</v>
      </c>
      <c r="F44" s="36">
        <v>8236.81</v>
      </c>
      <c r="G44" s="36">
        <v>10028.14</v>
      </c>
      <c r="H44" s="36">
        <v>15024.7</v>
      </c>
      <c r="I44" s="29">
        <v>-1038.75</v>
      </c>
      <c r="J44" s="29">
        <v>-6416.5999999999995</v>
      </c>
      <c r="K44" s="29">
        <v>-595.13</v>
      </c>
      <c r="L44" s="29">
        <v>-1089.8399999999999</v>
      </c>
      <c r="M44" s="29">
        <v>-3838.24</v>
      </c>
      <c r="N44" s="29">
        <v>3276.549</v>
      </c>
      <c r="O44" s="29">
        <v>-5634.48</v>
      </c>
      <c r="P44" s="29">
        <v>-15336.490999999998</v>
      </c>
    </row>
    <row r="45" spans="1:16" x14ac:dyDescent="0.25">
      <c r="A45">
        <v>28</v>
      </c>
      <c r="B45">
        <v>65.754300000000001</v>
      </c>
      <c r="C45">
        <v>197.12690000000001</v>
      </c>
      <c r="D45">
        <v>1199.6775</v>
      </c>
      <c r="E45">
        <v>2821.2847000000002</v>
      </c>
      <c r="F45">
        <v>8330.8670999999995</v>
      </c>
      <c r="G45">
        <v>10077.324699999999</v>
      </c>
      <c r="H45">
        <v>15010.031000000001</v>
      </c>
      <c r="I45" s="29">
        <v>3114.25</v>
      </c>
      <c r="J45" s="29">
        <v>966.19999999999993</v>
      </c>
      <c r="K45" s="29">
        <v>-839.79499999999996</v>
      </c>
      <c r="L45" s="29">
        <v>1692.6559999999999</v>
      </c>
      <c r="M45" s="29">
        <v>-8540.9149999999991</v>
      </c>
      <c r="N45" s="29">
        <v>1800.9449999999999</v>
      </c>
      <c r="O45" s="29">
        <v>-4901.1750000000002</v>
      </c>
      <c r="P45" s="29">
        <v>-6707.8339999999998</v>
      </c>
    </row>
    <row r="46" spans="1:16" x14ac:dyDescent="0.25">
      <c r="A46">
        <v>29</v>
      </c>
      <c r="B46" s="36">
        <v>67.31</v>
      </c>
      <c r="C46" s="36">
        <v>200.19</v>
      </c>
      <c r="D46" s="36">
        <v>1190.03</v>
      </c>
      <c r="E46" s="36">
        <v>2824.64</v>
      </c>
      <c r="F46" s="36">
        <v>8154.75</v>
      </c>
      <c r="G46" s="36">
        <v>10217.969999999999</v>
      </c>
      <c r="H46" s="36">
        <v>15222.7</v>
      </c>
      <c r="I46" s="29">
        <v>-785.5</v>
      </c>
      <c r="J46" s="29">
        <v>-5154.2000000000007</v>
      </c>
      <c r="K46" s="29">
        <v>-357.34499999999997</v>
      </c>
      <c r="L46" s="29">
        <v>1558.3680000000002</v>
      </c>
      <c r="M46" s="29">
        <v>265.08500000000004</v>
      </c>
      <c r="N46" s="29">
        <v>-2418.33</v>
      </c>
      <c r="O46" s="29">
        <v>-15534.41</v>
      </c>
      <c r="P46" s="29">
        <v>-22426.332000000002</v>
      </c>
    </row>
    <row r="47" spans="1:16" x14ac:dyDescent="0.25">
      <c r="A47">
        <v>30</v>
      </c>
      <c r="B47">
        <v>67.7333</v>
      </c>
      <c r="C47">
        <v>200.7568</v>
      </c>
      <c r="D47">
        <v>1211.5838000000001</v>
      </c>
      <c r="E47">
        <v>2851.3816999999999</v>
      </c>
      <c r="F47">
        <v>8132.2973000000002</v>
      </c>
      <c r="G47">
        <v>10109.069299999999</v>
      </c>
      <c r="H47">
        <v>14685.2376</v>
      </c>
      <c r="I47" s="29">
        <v>-1833.2499999999998</v>
      </c>
      <c r="J47" s="29">
        <v>-6293.5999999999995</v>
      </c>
      <c r="K47" s="29">
        <v>-1435.1100000000001</v>
      </c>
      <c r="L47" s="29">
        <v>488.77600000000001</v>
      </c>
      <c r="M47" s="29">
        <v>1387.575</v>
      </c>
      <c r="N47" s="29">
        <v>848.60699999999997</v>
      </c>
      <c r="O47" s="29">
        <v>11338.495000000001</v>
      </c>
      <c r="P47" s="29">
        <v>4501.4930000000013</v>
      </c>
    </row>
    <row r="48" spans="1:16" x14ac:dyDescent="0.25">
      <c r="A48">
        <v>31</v>
      </c>
      <c r="B48" s="36">
        <v>66.180000000000007</v>
      </c>
      <c r="C48" s="36">
        <v>199.49</v>
      </c>
      <c r="D48" s="36">
        <v>1205.8599999999999</v>
      </c>
      <c r="E48" s="36">
        <v>2930.52</v>
      </c>
      <c r="F48" s="36">
        <v>8179.9</v>
      </c>
      <c r="G48" s="36">
        <v>9922.17</v>
      </c>
      <c r="H48" s="36">
        <v>14439.34</v>
      </c>
      <c r="I48" s="29">
        <v>2054.5</v>
      </c>
      <c r="J48" s="29">
        <v>-3754.2</v>
      </c>
      <c r="K48" s="29">
        <v>-1148.825</v>
      </c>
      <c r="L48" s="29">
        <v>-2676.5720000000001</v>
      </c>
      <c r="M48" s="29">
        <v>-992.47499999999991</v>
      </c>
      <c r="N48" s="29">
        <v>6455.6549999999997</v>
      </c>
      <c r="O48" s="29">
        <v>23633.485000000001</v>
      </c>
      <c r="P48" s="29">
        <v>23571.567999999999</v>
      </c>
    </row>
    <row r="49" spans="1:16" x14ac:dyDescent="0.25">
      <c r="A49">
        <v>32</v>
      </c>
      <c r="B49">
        <v>67.212199999999996</v>
      </c>
      <c r="C49">
        <v>200.2628</v>
      </c>
      <c r="D49">
        <v>1144.8308</v>
      </c>
      <c r="E49">
        <v>2883.7525999999998</v>
      </c>
      <c r="F49">
        <v>8349.9305000000004</v>
      </c>
      <c r="G49">
        <v>10303.2577</v>
      </c>
      <c r="H49">
        <v>15328.365599999999</v>
      </c>
      <c r="I49" s="29">
        <v>-530.5</v>
      </c>
      <c r="J49" s="29">
        <v>-5305.6</v>
      </c>
      <c r="K49" s="29">
        <v>1902.5400000000002</v>
      </c>
      <c r="L49" s="29">
        <v>-806.06</v>
      </c>
      <c r="M49" s="29">
        <v>-9494.0849999999991</v>
      </c>
      <c r="N49" s="29">
        <v>-4977.0450000000001</v>
      </c>
      <c r="O49" s="29">
        <v>-20817.904999999999</v>
      </c>
      <c r="P49" s="29">
        <v>-40028.654999999999</v>
      </c>
    </row>
    <row r="50" spans="1:16" x14ac:dyDescent="0.25">
      <c r="A50">
        <v>33</v>
      </c>
      <c r="B50" s="36">
        <v>68.27</v>
      </c>
      <c r="C50" s="36">
        <v>202.88</v>
      </c>
      <c r="D50" s="36">
        <v>1193.5999999999999</v>
      </c>
      <c r="E50" s="36">
        <v>2878.84</v>
      </c>
      <c r="F50" s="36">
        <v>7737.6</v>
      </c>
      <c r="G50" s="36">
        <v>10143.74</v>
      </c>
      <c r="H50" s="36">
        <v>14984.59</v>
      </c>
      <c r="I50" s="29">
        <v>-3181.5</v>
      </c>
      <c r="J50" s="29">
        <v>-10539.199999999999</v>
      </c>
      <c r="K50" s="29">
        <v>-536.02</v>
      </c>
      <c r="L50" s="29">
        <v>-609.60799999999995</v>
      </c>
      <c r="M50" s="29">
        <v>21122.210000000003</v>
      </c>
      <c r="N50" s="29">
        <v>-191.40600000000001</v>
      </c>
      <c r="O50" s="29">
        <v>-3629.2549999999997</v>
      </c>
      <c r="P50" s="29">
        <v>2435.2210000000036</v>
      </c>
    </row>
    <row r="51" spans="1:16" x14ac:dyDescent="0.25">
      <c r="A51">
        <v>34</v>
      </c>
      <c r="B51">
        <v>67.762500000000003</v>
      </c>
      <c r="C51">
        <v>198.8295</v>
      </c>
      <c r="D51">
        <v>1193.3912</v>
      </c>
      <c r="E51">
        <v>2892.1352999999999</v>
      </c>
      <c r="F51">
        <v>8021.1301000000003</v>
      </c>
      <c r="G51">
        <v>9967.5799000000006</v>
      </c>
      <c r="H51">
        <v>14981.232400000001</v>
      </c>
      <c r="I51" s="29">
        <v>-1906.25</v>
      </c>
      <c r="J51" s="29">
        <v>-2439</v>
      </c>
      <c r="K51" s="29">
        <v>-525.48</v>
      </c>
      <c r="L51" s="29">
        <v>-1141.3679999999999</v>
      </c>
      <c r="M51" s="29">
        <v>6945.9350000000004</v>
      </c>
      <c r="N51" s="29">
        <v>5093.2889999999998</v>
      </c>
      <c r="O51" s="29">
        <v>-3461.2450000000003</v>
      </c>
      <c r="P51" s="29">
        <v>2565.8809999999999</v>
      </c>
    </row>
    <row r="52" spans="1:16" x14ac:dyDescent="0.25">
      <c r="A52">
        <v>35</v>
      </c>
      <c r="B52" s="36">
        <v>68.260000000000005</v>
      </c>
      <c r="C52" s="36">
        <v>199.03</v>
      </c>
      <c r="D52" s="36">
        <v>1173.3</v>
      </c>
      <c r="E52" s="36">
        <v>2830.03</v>
      </c>
      <c r="F52" s="36">
        <v>7928.57</v>
      </c>
      <c r="G52" s="36">
        <v>10368.17</v>
      </c>
      <c r="H52" s="36">
        <v>13977.41</v>
      </c>
      <c r="I52" s="29">
        <v>-3156.25</v>
      </c>
      <c r="J52" s="29">
        <v>-2835.2</v>
      </c>
      <c r="K52" s="29">
        <v>479.22500000000002</v>
      </c>
      <c r="L52" s="29">
        <v>1342.652</v>
      </c>
      <c r="M52" s="29">
        <v>11574.125</v>
      </c>
      <c r="N52" s="29">
        <v>-6924.4890000000005</v>
      </c>
      <c r="O52" s="29">
        <v>46729.71</v>
      </c>
      <c r="P52" s="29">
        <v>47209.773000000001</v>
      </c>
    </row>
    <row r="53" spans="1:16" x14ac:dyDescent="0.25">
      <c r="A53">
        <v>36</v>
      </c>
      <c r="B53">
        <v>66.269499999999994</v>
      </c>
      <c r="C53">
        <v>200.2868</v>
      </c>
      <c r="D53">
        <v>1196.9434000000001</v>
      </c>
      <c r="E53">
        <v>2837.3018000000002</v>
      </c>
      <c r="F53">
        <v>8304.1877999999997</v>
      </c>
      <c r="G53">
        <v>10090.4082</v>
      </c>
      <c r="H53">
        <v>15048.964400000001</v>
      </c>
      <c r="I53" s="29">
        <v>1826.25</v>
      </c>
      <c r="J53" s="29">
        <v>-5353.6</v>
      </c>
      <c r="K53" s="29">
        <v>-703.09</v>
      </c>
      <c r="L53" s="29">
        <v>1051.972</v>
      </c>
      <c r="M53" s="29">
        <v>-7206.9500000000007</v>
      </c>
      <c r="N53" s="29">
        <v>1408.44</v>
      </c>
      <c r="O53" s="29">
        <v>-6847.8449999999993</v>
      </c>
      <c r="P53" s="29">
        <v>-15824.823</v>
      </c>
    </row>
    <row r="54" spans="1:16" x14ac:dyDescent="0.25">
      <c r="A54">
        <v>37</v>
      </c>
      <c r="B54" s="36">
        <v>66.47</v>
      </c>
      <c r="C54" s="36">
        <v>197.63</v>
      </c>
      <c r="D54" s="36">
        <v>1181.08</v>
      </c>
      <c r="E54" s="36">
        <v>2859.61</v>
      </c>
      <c r="F54" s="36">
        <v>7802.4</v>
      </c>
      <c r="G54" s="36">
        <v>10233.879999999999</v>
      </c>
      <c r="H54" s="36">
        <v>15534.75</v>
      </c>
      <c r="I54" s="29">
        <v>1327.25</v>
      </c>
      <c r="J54" s="29">
        <v>-38</v>
      </c>
      <c r="K54" s="29">
        <v>89.905000000000001</v>
      </c>
      <c r="L54" s="29">
        <v>159.55199999999999</v>
      </c>
      <c r="M54" s="29">
        <v>17882.634999999998</v>
      </c>
      <c r="N54" s="29">
        <v>-2895.7110000000002</v>
      </c>
      <c r="O54" s="29">
        <v>-31137.21</v>
      </c>
      <c r="P54" s="29">
        <v>-14611.579000000002</v>
      </c>
    </row>
    <row r="55" spans="1:16" x14ac:dyDescent="0.25">
      <c r="A55">
        <v>38</v>
      </c>
      <c r="B55">
        <v>68.458600000000004</v>
      </c>
      <c r="C55">
        <v>197.65280000000001</v>
      </c>
      <c r="D55">
        <v>1167.0699</v>
      </c>
      <c r="E55">
        <v>2816.5113999999999</v>
      </c>
      <c r="F55">
        <v>8209.6401000000005</v>
      </c>
      <c r="G55">
        <v>10579.3631</v>
      </c>
      <c r="H55">
        <v>14903.5936</v>
      </c>
      <c r="I55" s="29">
        <v>-3646.4999999999995</v>
      </c>
      <c r="J55" s="29">
        <v>-85.6</v>
      </c>
      <c r="K55" s="29">
        <v>790.58500000000004</v>
      </c>
      <c r="L55" s="29">
        <v>1883.588</v>
      </c>
      <c r="M55" s="29">
        <v>-2479.5650000000001</v>
      </c>
      <c r="N55" s="29">
        <v>-13260.206999999999</v>
      </c>
      <c r="O55" s="29">
        <v>420.69499999999999</v>
      </c>
      <c r="P55" s="29">
        <v>-16377.003999999997</v>
      </c>
    </row>
    <row r="56" spans="1:16" x14ac:dyDescent="0.25">
      <c r="A56">
        <v>39</v>
      </c>
      <c r="B56" s="36">
        <v>66.78</v>
      </c>
      <c r="C56" s="36">
        <v>199.11</v>
      </c>
      <c r="D56" s="36">
        <v>1180.96</v>
      </c>
      <c r="E56" s="36">
        <v>2815.55</v>
      </c>
      <c r="F56" s="36">
        <v>8235.4</v>
      </c>
      <c r="G56" s="36">
        <v>9904.4</v>
      </c>
      <c r="H56" s="36">
        <v>15546.51</v>
      </c>
      <c r="I56" s="29">
        <v>558.75</v>
      </c>
      <c r="J56" s="29">
        <v>-2994</v>
      </c>
      <c r="K56" s="29">
        <v>95.935000000000002</v>
      </c>
      <c r="L56" s="29">
        <v>1922.2040000000002</v>
      </c>
      <c r="M56" s="29">
        <v>-3767.79</v>
      </c>
      <c r="N56" s="29">
        <v>6988.6139999999996</v>
      </c>
      <c r="O56" s="29">
        <v>-31724.984999999997</v>
      </c>
      <c r="P56" s="29">
        <v>-28921.271999999997</v>
      </c>
    </row>
    <row r="57" spans="1:16" x14ac:dyDescent="0.25">
      <c r="A57">
        <v>40</v>
      </c>
      <c r="B57">
        <v>68.141800000000003</v>
      </c>
      <c r="C57">
        <v>195.84399999999999</v>
      </c>
      <c r="D57">
        <v>1178.3824</v>
      </c>
      <c r="E57">
        <v>2878.64</v>
      </c>
      <c r="F57">
        <v>8207.9251999999997</v>
      </c>
      <c r="G57">
        <v>10158.184800000001</v>
      </c>
      <c r="H57">
        <v>16058.804099999999</v>
      </c>
      <c r="I57" s="29">
        <v>-2854.5</v>
      </c>
      <c r="J57" s="29">
        <v>3532</v>
      </c>
      <c r="K57" s="29">
        <v>224.96</v>
      </c>
      <c r="L57" s="29">
        <v>-601.55600000000004</v>
      </c>
      <c r="M57" s="29">
        <v>-2393.8199999999997</v>
      </c>
      <c r="N57" s="29">
        <v>-624.85800000000006</v>
      </c>
      <c r="O57" s="29">
        <v>-57339.829999999994</v>
      </c>
      <c r="P57" s="29">
        <v>-60057.603999999992</v>
      </c>
    </row>
    <row r="58" spans="1:16" x14ac:dyDescent="0.25">
      <c r="A58">
        <v>41</v>
      </c>
      <c r="B58" s="36">
        <v>67.09</v>
      </c>
      <c r="C58" s="36">
        <v>198.11</v>
      </c>
      <c r="D58" s="36">
        <v>1168.2</v>
      </c>
      <c r="E58" s="36">
        <v>2860.43</v>
      </c>
      <c r="F58" s="36">
        <v>8247.34</v>
      </c>
      <c r="G58" s="36">
        <v>10243.33</v>
      </c>
      <c r="H58" s="36">
        <v>15086.43</v>
      </c>
      <c r="I58" s="29">
        <v>-227.75</v>
      </c>
      <c r="J58" s="29">
        <v>-1000.1999999999999</v>
      </c>
      <c r="K58" s="29">
        <v>733.92</v>
      </c>
      <c r="L58" s="29">
        <v>126.80799999999999</v>
      </c>
      <c r="M58" s="29">
        <v>-4364.33</v>
      </c>
      <c r="N58" s="29">
        <v>-3179.3159999999998</v>
      </c>
      <c r="O58" s="29">
        <v>-8721.1450000000004</v>
      </c>
      <c r="P58" s="29">
        <v>-16632.012999999999</v>
      </c>
    </row>
    <row r="59" spans="1:16" x14ac:dyDescent="0.25">
      <c r="A59">
        <v>42</v>
      </c>
      <c r="B59">
        <v>67.415599999999998</v>
      </c>
      <c r="C59">
        <v>196.23249999999999</v>
      </c>
      <c r="D59">
        <v>1184.1422</v>
      </c>
      <c r="E59">
        <v>2898.5394000000001</v>
      </c>
      <c r="F59">
        <v>8289.5054999999993</v>
      </c>
      <c r="G59">
        <v>9663.5854999999992</v>
      </c>
      <c r="H59">
        <v>14334.935799999999</v>
      </c>
      <c r="I59" s="29">
        <v>-1039</v>
      </c>
      <c r="J59" s="29">
        <v>2755</v>
      </c>
      <c r="K59" s="29">
        <v>-63.029999999999994</v>
      </c>
      <c r="L59" s="29">
        <v>-1397.5319999999999</v>
      </c>
      <c r="M59" s="29">
        <v>-6472.8350000000009</v>
      </c>
      <c r="N59" s="29">
        <v>14213.120999999999</v>
      </c>
      <c r="O59" s="29">
        <v>28853.584999999999</v>
      </c>
      <c r="P59" s="29">
        <v>36849.308999999994</v>
      </c>
    </row>
    <row r="60" spans="1:16" x14ac:dyDescent="0.25">
      <c r="A60">
        <v>43</v>
      </c>
      <c r="B60" s="36">
        <v>64.72</v>
      </c>
      <c r="C60" s="36">
        <v>192.98</v>
      </c>
      <c r="D60" s="36">
        <v>1174.07</v>
      </c>
      <c r="E60" s="36">
        <v>2845.53</v>
      </c>
      <c r="F60" s="36">
        <v>8495.35</v>
      </c>
      <c r="G60" s="36">
        <v>10048.030000000001</v>
      </c>
      <c r="H60" s="36">
        <v>15220.41</v>
      </c>
      <c r="I60" s="29">
        <v>5711.5000000000009</v>
      </c>
      <c r="J60" s="29">
        <v>9258.4</v>
      </c>
      <c r="K60" s="29">
        <v>440.52</v>
      </c>
      <c r="L60" s="29">
        <v>723.0200000000001</v>
      </c>
      <c r="M60" s="29">
        <v>-16765.170000000002</v>
      </c>
      <c r="N60" s="29">
        <v>2679.9270000000001</v>
      </c>
      <c r="O60" s="29">
        <v>-15420.179999999998</v>
      </c>
      <c r="P60" s="29">
        <v>-13371.982999999998</v>
      </c>
    </row>
    <row r="61" spans="1:16" x14ac:dyDescent="0.25">
      <c r="A61">
        <v>44</v>
      </c>
      <c r="B61">
        <v>66.241799999999998</v>
      </c>
      <c r="C61">
        <v>197.38990000000001</v>
      </c>
      <c r="D61">
        <v>1202.0722000000001</v>
      </c>
      <c r="E61">
        <v>2873.4274999999998</v>
      </c>
      <c r="F61">
        <v>8294.0501000000004</v>
      </c>
      <c r="G61">
        <v>10074.578600000001</v>
      </c>
      <c r="H61">
        <v>15471.140600000001</v>
      </c>
      <c r="I61" s="29">
        <v>1895.5</v>
      </c>
      <c r="J61" s="29">
        <v>440.2</v>
      </c>
      <c r="K61" s="29">
        <v>-959.53</v>
      </c>
      <c r="L61" s="29">
        <v>-393.05599999999998</v>
      </c>
      <c r="M61" s="29">
        <v>-6700.0649999999996</v>
      </c>
      <c r="N61" s="29">
        <v>1883.328</v>
      </c>
      <c r="O61" s="29">
        <v>-27956.654999999999</v>
      </c>
      <c r="P61" s="29">
        <v>-31790.277999999998</v>
      </c>
    </row>
    <row r="62" spans="1:16" x14ac:dyDescent="0.25">
      <c r="A62">
        <v>45</v>
      </c>
      <c r="B62" s="36">
        <v>66.48</v>
      </c>
      <c r="C62" s="36">
        <v>195.33</v>
      </c>
      <c r="D62" s="36">
        <v>1212.7</v>
      </c>
      <c r="E62" s="36">
        <v>2914.35</v>
      </c>
      <c r="F62" s="36">
        <v>8147.86</v>
      </c>
      <c r="G62" s="36">
        <v>10196.14</v>
      </c>
      <c r="H62" s="36">
        <v>15184.86</v>
      </c>
      <c r="I62" s="29">
        <v>1293</v>
      </c>
      <c r="J62" s="29">
        <v>4569.8</v>
      </c>
      <c r="K62" s="29">
        <v>-1490.8149999999998</v>
      </c>
      <c r="L62" s="29">
        <v>-2030.104</v>
      </c>
      <c r="M62" s="29">
        <v>609.68999999999994</v>
      </c>
      <c r="N62" s="29">
        <v>-1763.3700000000001</v>
      </c>
      <c r="O62" s="29">
        <v>-13642.65</v>
      </c>
      <c r="P62" s="29">
        <v>-12454.448999999999</v>
      </c>
    </row>
    <row r="63" spans="1:16" x14ac:dyDescent="0.25">
      <c r="A63">
        <v>46</v>
      </c>
      <c r="B63">
        <v>66.631399999999999</v>
      </c>
      <c r="C63">
        <v>193.334</v>
      </c>
      <c r="D63">
        <v>1173.0217</v>
      </c>
      <c r="E63">
        <v>2831.8908999999999</v>
      </c>
      <c r="F63">
        <v>8280.7582000000002</v>
      </c>
      <c r="G63">
        <v>9916.7217999999993</v>
      </c>
      <c r="H63">
        <v>16173.0962</v>
      </c>
      <c r="I63" s="29">
        <v>921.5</v>
      </c>
      <c r="J63" s="29">
        <v>8552</v>
      </c>
      <c r="K63" s="29">
        <v>492.995</v>
      </c>
      <c r="L63" s="29">
        <v>1268.4079999999999</v>
      </c>
      <c r="M63" s="29">
        <v>-6035.47</v>
      </c>
      <c r="N63" s="29">
        <v>6619.0320000000002</v>
      </c>
      <c r="O63" s="29">
        <v>-63054.434999999998</v>
      </c>
      <c r="P63" s="29">
        <v>-51235.97</v>
      </c>
    </row>
    <row r="64" spans="1:16" x14ac:dyDescent="0.25">
      <c r="A64">
        <v>47</v>
      </c>
      <c r="B64" s="36">
        <v>66.48</v>
      </c>
      <c r="C64" s="36">
        <v>195.91</v>
      </c>
      <c r="D64" s="36">
        <v>1174.82</v>
      </c>
      <c r="E64" s="36">
        <v>2812.04</v>
      </c>
      <c r="F64" s="36">
        <v>7974.81</v>
      </c>
      <c r="G64" s="36">
        <v>10142.370000000001</v>
      </c>
      <c r="H64" s="36">
        <v>15370.46</v>
      </c>
      <c r="I64" s="29">
        <v>1288</v>
      </c>
      <c r="J64" s="29">
        <v>3407.7999999999997</v>
      </c>
      <c r="K64" s="29">
        <v>403.315</v>
      </c>
      <c r="L64" s="29">
        <v>2062.616</v>
      </c>
      <c r="M64" s="29">
        <v>9262.0450000000001</v>
      </c>
      <c r="N64" s="29">
        <v>-150.321</v>
      </c>
      <c r="O64" s="29">
        <v>-22922.799999999999</v>
      </c>
      <c r="P64" s="29">
        <v>-6649.3450000000012</v>
      </c>
    </row>
    <row r="65" spans="1:16" x14ac:dyDescent="0.25">
      <c r="A65">
        <v>48</v>
      </c>
      <c r="B65">
        <v>67.129099999999994</v>
      </c>
      <c r="C65">
        <v>198.20160000000001</v>
      </c>
      <c r="D65">
        <v>1182.9351999999999</v>
      </c>
      <c r="E65">
        <v>2857.2172999999998</v>
      </c>
      <c r="F65">
        <v>7973.8410000000003</v>
      </c>
      <c r="G65">
        <v>10373.6908</v>
      </c>
      <c r="H65">
        <v>14515.4043</v>
      </c>
      <c r="I65" s="29">
        <v>-322.75</v>
      </c>
      <c r="J65" s="29">
        <v>-1183.2</v>
      </c>
      <c r="K65" s="29">
        <v>-2.68</v>
      </c>
      <c r="L65" s="29">
        <v>255.352</v>
      </c>
      <c r="M65" s="29">
        <v>9310.39</v>
      </c>
      <c r="N65" s="29">
        <v>-7090.0379999999996</v>
      </c>
      <c r="O65" s="29">
        <v>19830.16</v>
      </c>
      <c r="P65" s="29">
        <v>20797.234</v>
      </c>
    </row>
    <row r="66" spans="1:16" x14ac:dyDescent="0.25">
      <c r="A66">
        <v>49</v>
      </c>
      <c r="B66" s="36">
        <v>65.73</v>
      </c>
      <c r="C66" s="36">
        <v>198.3</v>
      </c>
      <c r="D66" s="36">
        <v>1238.8399999999999</v>
      </c>
      <c r="E66" s="36">
        <v>2859.76</v>
      </c>
      <c r="F66" s="36">
        <v>7862.81</v>
      </c>
      <c r="G66" s="36">
        <v>10277.94</v>
      </c>
      <c r="H66" s="36">
        <v>15107.75</v>
      </c>
      <c r="I66" s="29">
        <v>3168.75</v>
      </c>
      <c r="J66" s="29">
        <v>-1387</v>
      </c>
      <c r="K66" s="29">
        <v>-2797.8850000000002</v>
      </c>
      <c r="L66" s="29">
        <v>153.78</v>
      </c>
      <c r="M66" s="29">
        <v>14862.02</v>
      </c>
      <c r="N66" s="29">
        <v>-4217.5049999999992</v>
      </c>
      <c r="O66" s="29">
        <v>-9787.19</v>
      </c>
      <c r="P66" s="29">
        <v>-5.0299999999988358</v>
      </c>
    </row>
    <row r="67" spans="1:16" x14ac:dyDescent="0.25">
      <c r="A67">
        <v>50</v>
      </c>
      <c r="B67">
        <v>66.549400000000006</v>
      </c>
      <c r="C67">
        <v>199.15819999999999</v>
      </c>
      <c r="D67">
        <v>1158.1767</v>
      </c>
      <c r="E67">
        <v>2869.1893</v>
      </c>
      <c r="F67">
        <v>7963.1097</v>
      </c>
      <c r="G67">
        <v>10098.0466</v>
      </c>
      <c r="H67">
        <v>15139.6865</v>
      </c>
      <c r="I67" s="29">
        <v>1126.5</v>
      </c>
      <c r="J67" s="29">
        <v>-3096.4</v>
      </c>
      <c r="K67" s="29">
        <v>1235.2449999999999</v>
      </c>
      <c r="L67" s="29">
        <v>-223.52799999999999</v>
      </c>
      <c r="M67" s="29">
        <v>9846.9549999999999</v>
      </c>
      <c r="N67" s="29">
        <v>1179.288</v>
      </c>
      <c r="O67" s="29">
        <v>-11383.95</v>
      </c>
      <c r="P67" s="29">
        <v>-1315.8900000000012</v>
      </c>
    </row>
    <row r="68" spans="1:16" x14ac:dyDescent="0.25">
      <c r="A68">
        <v>51</v>
      </c>
      <c r="B68" s="36">
        <v>66.23</v>
      </c>
      <c r="C68" s="36">
        <v>196.66</v>
      </c>
      <c r="D68" s="36">
        <v>1163.67</v>
      </c>
      <c r="E68" s="36">
        <v>2793.33</v>
      </c>
      <c r="F68" s="36">
        <v>7967</v>
      </c>
      <c r="G68" s="36">
        <v>9983.11</v>
      </c>
      <c r="H68" s="36">
        <v>15085.87</v>
      </c>
      <c r="I68" s="29">
        <v>1925.25</v>
      </c>
      <c r="J68" s="29">
        <v>1894.8</v>
      </c>
      <c r="K68" s="29">
        <v>960.51</v>
      </c>
      <c r="L68" s="29">
        <v>2811.0439999999999</v>
      </c>
      <c r="M68" s="29">
        <v>9652.3850000000002</v>
      </c>
      <c r="N68" s="29">
        <v>4627.2510000000002</v>
      </c>
      <c r="O68" s="29">
        <v>-8693.1299999999992</v>
      </c>
      <c r="P68" s="29">
        <v>13178.110000000002</v>
      </c>
    </row>
    <row r="69" spans="1:16" x14ac:dyDescent="0.25">
      <c r="A69">
        <v>52</v>
      </c>
      <c r="B69">
        <v>67.369500000000002</v>
      </c>
      <c r="C69">
        <v>199.9314</v>
      </c>
      <c r="D69">
        <v>1170.7171000000001</v>
      </c>
      <c r="E69">
        <v>2893.1759999999999</v>
      </c>
      <c r="F69">
        <v>8498.7227000000003</v>
      </c>
      <c r="G69">
        <v>10174.4962</v>
      </c>
      <c r="H69">
        <v>15642.872600000001</v>
      </c>
      <c r="I69" s="29">
        <v>-923.75</v>
      </c>
      <c r="J69" s="29">
        <v>-4642.8</v>
      </c>
      <c r="K69" s="29">
        <v>608.22500000000002</v>
      </c>
      <c r="L69" s="29">
        <v>-1182.9960000000001</v>
      </c>
      <c r="M69" s="29">
        <v>-16933.695</v>
      </c>
      <c r="N69" s="29">
        <v>-1114.2</v>
      </c>
      <c r="O69" s="29">
        <v>-36543.254999999997</v>
      </c>
      <c r="P69" s="29">
        <v>-60732.470999999998</v>
      </c>
    </row>
    <row r="70" spans="1:16" x14ac:dyDescent="0.25">
      <c r="A70">
        <v>53</v>
      </c>
      <c r="B70" s="36">
        <v>66.44</v>
      </c>
      <c r="C70" s="36">
        <v>195.42</v>
      </c>
      <c r="D70" s="36">
        <v>1141.29</v>
      </c>
      <c r="E70" s="36">
        <v>2795.82</v>
      </c>
      <c r="F70" s="36">
        <v>8174.34</v>
      </c>
      <c r="G70" s="36">
        <v>10303.719999999999</v>
      </c>
      <c r="H70" s="36">
        <v>15037.86</v>
      </c>
      <c r="I70" s="29">
        <v>1402.2499999999998</v>
      </c>
      <c r="J70" s="29">
        <v>4388.3999999999996</v>
      </c>
      <c r="K70" s="29">
        <v>2079.7550000000001</v>
      </c>
      <c r="L70" s="29">
        <v>2711.1559999999999</v>
      </c>
      <c r="M70" s="29">
        <v>-714.76499999999999</v>
      </c>
      <c r="N70" s="29">
        <v>-4990.866</v>
      </c>
      <c r="O70" s="29">
        <v>-6292.7549999999992</v>
      </c>
      <c r="P70" s="29">
        <v>-1416.8249999999989</v>
      </c>
    </row>
    <row r="71" spans="1:16" x14ac:dyDescent="0.25">
      <c r="A71">
        <v>54</v>
      </c>
      <c r="B71">
        <v>66.5334</v>
      </c>
      <c r="C71">
        <v>196.00319999999999</v>
      </c>
      <c r="D71">
        <v>1202.9108000000001</v>
      </c>
      <c r="E71">
        <v>2905.2786999999998</v>
      </c>
      <c r="F71">
        <v>7977.8620000000001</v>
      </c>
      <c r="G71">
        <v>10063.947899999999</v>
      </c>
      <c r="H71">
        <v>15521.2053</v>
      </c>
      <c r="I71" s="29">
        <v>1166.5</v>
      </c>
      <c r="J71" s="29">
        <v>3213.6</v>
      </c>
      <c r="K71" s="29">
        <v>-1001.4599999999999</v>
      </c>
      <c r="L71" s="29">
        <v>-1667.1039999999998</v>
      </c>
      <c r="M71" s="29">
        <v>9109.34</v>
      </c>
      <c r="N71" s="29">
        <v>2202.2489999999998</v>
      </c>
      <c r="O71" s="29">
        <v>-30459.890000000003</v>
      </c>
      <c r="P71" s="29">
        <v>-17436.765000000003</v>
      </c>
    </row>
    <row r="72" spans="1:16" x14ac:dyDescent="0.25">
      <c r="A72">
        <v>55</v>
      </c>
      <c r="B72" s="36">
        <v>67.36</v>
      </c>
      <c r="C72" s="36">
        <v>200.47</v>
      </c>
      <c r="D72" s="36">
        <v>1176.9100000000001</v>
      </c>
      <c r="E72" s="36">
        <v>2848.87</v>
      </c>
      <c r="F72" s="36">
        <v>8043.34</v>
      </c>
      <c r="G72" s="36">
        <v>10540.06</v>
      </c>
      <c r="H72" s="36">
        <v>15199.45</v>
      </c>
      <c r="I72" s="29">
        <v>-894.5</v>
      </c>
      <c r="J72" s="29">
        <v>-5715</v>
      </c>
      <c r="K72" s="29">
        <v>298.82</v>
      </c>
      <c r="L72" s="29">
        <v>589.29999999999995</v>
      </c>
      <c r="M72" s="29">
        <v>5835.5</v>
      </c>
      <c r="N72" s="29">
        <v>-12081.240000000002</v>
      </c>
      <c r="O72" s="29">
        <v>-14372</v>
      </c>
      <c r="P72" s="29">
        <v>-26339.120000000003</v>
      </c>
    </row>
    <row r="73" spans="1:16" x14ac:dyDescent="0.25">
      <c r="A73">
        <v>56</v>
      </c>
      <c r="B73">
        <v>66.611000000000004</v>
      </c>
      <c r="C73">
        <v>194.80889999999999</v>
      </c>
      <c r="D73">
        <v>1193.8090999999999</v>
      </c>
      <c r="E73">
        <v>2899.2660999999998</v>
      </c>
      <c r="F73">
        <v>8299.8209000000006</v>
      </c>
      <c r="G73">
        <v>10271.295099999999</v>
      </c>
      <c r="H73">
        <v>15707.6749</v>
      </c>
      <c r="I73" s="29">
        <v>972.5</v>
      </c>
      <c r="J73" s="29">
        <v>5602.2</v>
      </c>
      <c r="K73" s="29">
        <v>-546.375</v>
      </c>
      <c r="L73" s="29">
        <v>-1426.6</v>
      </c>
      <c r="M73" s="29">
        <v>-6988.6049999999996</v>
      </c>
      <c r="N73" s="29">
        <v>-4018.1669999999995</v>
      </c>
      <c r="O73" s="29">
        <v>-39783.370000000003</v>
      </c>
      <c r="P73" s="29">
        <v>-46188.417000000001</v>
      </c>
    </row>
    <row r="74" spans="1:16" x14ac:dyDescent="0.25">
      <c r="A74">
        <v>57</v>
      </c>
      <c r="B74" s="36">
        <v>67.84</v>
      </c>
      <c r="C74" s="36">
        <v>195.87</v>
      </c>
      <c r="D74" s="36">
        <v>1214.02</v>
      </c>
      <c r="E74" s="36">
        <v>2877.85</v>
      </c>
      <c r="F74" s="36">
        <v>8524.6299999999992</v>
      </c>
      <c r="G74" s="36">
        <v>10123.950000000001</v>
      </c>
      <c r="H74" s="36">
        <v>14626.8</v>
      </c>
      <c r="I74" s="29">
        <v>-2105.75</v>
      </c>
      <c r="J74" s="29">
        <v>3480</v>
      </c>
      <c r="K74" s="29">
        <v>-1556.7</v>
      </c>
      <c r="L74" s="29">
        <v>-569.904</v>
      </c>
      <c r="M74" s="29">
        <v>-18229.09</v>
      </c>
      <c r="N74" s="29">
        <v>402.28799999999995</v>
      </c>
      <c r="O74" s="29">
        <v>14260.485000000001</v>
      </c>
      <c r="P74" s="29">
        <v>-4318.6709999999985</v>
      </c>
    </row>
    <row r="75" spans="1:16" x14ac:dyDescent="0.25">
      <c r="A75">
        <v>58</v>
      </c>
      <c r="B75">
        <v>67.936999999999998</v>
      </c>
      <c r="C75">
        <v>200.50319999999999</v>
      </c>
      <c r="D75">
        <v>1195.9335000000001</v>
      </c>
      <c r="E75">
        <v>2862.7703999999999</v>
      </c>
      <c r="F75">
        <v>8031.2424000000001</v>
      </c>
      <c r="G75">
        <v>10449.087600000001</v>
      </c>
      <c r="H75">
        <v>15058.9421</v>
      </c>
      <c r="I75" s="29">
        <v>-2342.5</v>
      </c>
      <c r="J75" s="29">
        <v>-5786.4000000000005</v>
      </c>
      <c r="K75" s="29">
        <v>-652.59500000000003</v>
      </c>
      <c r="L75" s="29">
        <v>33.228000000000002</v>
      </c>
      <c r="M75" s="29">
        <v>6440.32</v>
      </c>
      <c r="N75" s="29">
        <v>-9351.9420000000009</v>
      </c>
      <c r="O75" s="29">
        <v>-7346.73</v>
      </c>
      <c r="P75" s="29">
        <v>-19006.619000000002</v>
      </c>
    </row>
    <row r="76" spans="1:16" x14ac:dyDescent="0.25">
      <c r="A76">
        <v>59</v>
      </c>
      <c r="B76" s="36">
        <v>66.790000000000006</v>
      </c>
      <c r="C76" s="36">
        <v>201.46</v>
      </c>
      <c r="D76" s="36">
        <v>1197.33</v>
      </c>
      <c r="E76" s="36">
        <v>2865.26</v>
      </c>
      <c r="F76" s="36">
        <v>8482.9599999999991</v>
      </c>
      <c r="G76" s="36">
        <v>9896.36</v>
      </c>
      <c r="H76" s="36">
        <v>15384.67</v>
      </c>
      <c r="I76" s="29">
        <v>527.75</v>
      </c>
      <c r="J76" s="29">
        <v>-7707</v>
      </c>
      <c r="K76" s="29">
        <v>-722.32500000000005</v>
      </c>
      <c r="L76" s="29">
        <v>-66.155999999999992</v>
      </c>
      <c r="M76" s="29">
        <v>-16145.644999999999</v>
      </c>
      <c r="N76" s="29">
        <v>7229.7750000000005</v>
      </c>
      <c r="O76" s="29">
        <v>-23633.154999999999</v>
      </c>
      <c r="P76" s="29">
        <v>-40516.755999999994</v>
      </c>
    </row>
    <row r="77" spans="1:16" x14ac:dyDescent="0.25">
      <c r="A77">
        <v>60</v>
      </c>
      <c r="B77">
        <v>65.908900000000003</v>
      </c>
      <c r="C77">
        <v>197.02070000000001</v>
      </c>
      <c r="D77">
        <v>1198.4148</v>
      </c>
      <c r="E77">
        <v>2795.1278000000002</v>
      </c>
      <c r="F77">
        <v>8305.4938000000002</v>
      </c>
      <c r="G77">
        <v>10189.3325</v>
      </c>
      <c r="H77">
        <v>15584.3928</v>
      </c>
      <c r="I77" s="29">
        <v>2727.75</v>
      </c>
      <c r="J77" s="29">
        <v>1178.6000000000001</v>
      </c>
      <c r="K77" s="29">
        <v>-776.66000000000008</v>
      </c>
      <c r="L77" s="29">
        <v>2738.9319999999998</v>
      </c>
      <c r="M77" s="29">
        <v>-7272.25</v>
      </c>
      <c r="N77" s="29">
        <v>-1559.289</v>
      </c>
      <c r="O77" s="29">
        <v>-33619.264999999999</v>
      </c>
      <c r="P77" s="29">
        <v>-36582.182000000001</v>
      </c>
    </row>
    <row r="78" spans="1:16" x14ac:dyDescent="0.25">
      <c r="A78">
        <v>61</v>
      </c>
      <c r="B78" s="36">
        <v>67.23</v>
      </c>
      <c r="C78" s="36">
        <v>196.78</v>
      </c>
      <c r="D78" s="36">
        <v>1188.01</v>
      </c>
      <c r="E78" s="36">
        <v>2907.81</v>
      </c>
      <c r="F78" s="36">
        <v>8008.56</v>
      </c>
      <c r="G78" s="36">
        <v>9998.7000000000007</v>
      </c>
      <c r="H78" s="36">
        <v>14738.54</v>
      </c>
      <c r="I78" s="29">
        <v>-577.25</v>
      </c>
      <c r="J78" s="29">
        <v>1659.4</v>
      </c>
      <c r="K78" s="29">
        <v>-256.315</v>
      </c>
      <c r="L78" s="29">
        <v>-1768.2079999999999</v>
      </c>
      <c r="M78" s="29">
        <v>7574.6849999999995</v>
      </c>
      <c r="N78" s="29">
        <v>4159.6019999999999</v>
      </c>
      <c r="O78" s="29">
        <v>8673.2849999999999</v>
      </c>
      <c r="P78" s="29">
        <v>19465.199000000001</v>
      </c>
    </row>
    <row r="79" spans="1:16" x14ac:dyDescent="0.25">
      <c r="A79">
        <v>62</v>
      </c>
      <c r="B79">
        <v>66.921999999999997</v>
      </c>
      <c r="C79">
        <v>200.65899999999999</v>
      </c>
      <c r="D79">
        <v>1162.6676</v>
      </c>
      <c r="E79">
        <v>2932.8779</v>
      </c>
      <c r="F79">
        <v>8241.7070000000003</v>
      </c>
      <c r="G79">
        <v>10085.767099999999</v>
      </c>
      <c r="H79">
        <v>13459.7503</v>
      </c>
      <c r="I79" s="29">
        <v>195</v>
      </c>
      <c r="J79" s="29">
        <v>-6098</v>
      </c>
      <c r="K79" s="29">
        <v>1010.6999999999999</v>
      </c>
      <c r="L79" s="29">
        <v>-2771.0719999999997</v>
      </c>
      <c r="M79" s="29">
        <v>-4082.91</v>
      </c>
      <c r="N79" s="29">
        <v>1547.673</v>
      </c>
      <c r="O79" s="29">
        <v>72612.86</v>
      </c>
      <c r="P79" s="29">
        <v>62414.251000000004</v>
      </c>
    </row>
    <row r="80" spans="1:16" x14ac:dyDescent="0.25">
      <c r="A80">
        <v>63</v>
      </c>
      <c r="B80" s="36">
        <v>68.849999999999994</v>
      </c>
      <c r="C80" s="36">
        <v>201.84</v>
      </c>
      <c r="D80" s="36">
        <v>1214.7</v>
      </c>
      <c r="E80" s="36">
        <v>2885.89</v>
      </c>
      <c r="F80" s="36">
        <v>7880.23</v>
      </c>
      <c r="G80" s="36">
        <v>10064.030000000001</v>
      </c>
      <c r="H80" s="36">
        <v>14876.51</v>
      </c>
      <c r="I80" s="29">
        <v>-4626.5</v>
      </c>
      <c r="J80" s="29">
        <v>-8463.2000000000007</v>
      </c>
      <c r="K80" s="29">
        <v>-1590.9349999999999</v>
      </c>
      <c r="L80" s="29">
        <v>-891.55600000000004</v>
      </c>
      <c r="M80" s="29">
        <v>13990.955</v>
      </c>
      <c r="N80" s="29">
        <v>2199.9119999999998</v>
      </c>
      <c r="O80" s="29">
        <v>1775.0900000000001</v>
      </c>
      <c r="P80" s="29">
        <v>2393.7659999999992</v>
      </c>
    </row>
    <row r="81" spans="1:16" x14ac:dyDescent="0.25">
      <c r="A81">
        <v>64</v>
      </c>
      <c r="B81">
        <v>69.153000000000006</v>
      </c>
      <c r="C81">
        <v>197.24160000000001</v>
      </c>
      <c r="D81">
        <v>1204.2159999999999</v>
      </c>
      <c r="E81">
        <v>2879.1831999999999</v>
      </c>
      <c r="F81">
        <v>8131.3723</v>
      </c>
      <c r="G81">
        <v>10238.1816</v>
      </c>
      <c r="H81">
        <v>14845.573</v>
      </c>
      <c r="I81" s="29">
        <v>-5382.5</v>
      </c>
      <c r="J81" s="29">
        <v>736.8</v>
      </c>
      <c r="K81" s="29">
        <v>-1066.72</v>
      </c>
      <c r="L81" s="29">
        <v>-623.28399999999999</v>
      </c>
      <c r="M81" s="29">
        <v>1433.825</v>
      </c>
      <c r="N81" s="29">
        <v>-3024.7620000000002</v>
      </c>
      <c r="O81" s="29">
        <v>3321.7249999999999</v>
      </c>
      <c r="P81" s="29">
        <v>-4604.9159999999993</v>
      </c>
    </row>
    <row r="82" spans="1:16" x14ac:dyDescent="0.25">
      <c r="A82">
        <v>65</v>
      </c>
      <c r="B82" s="36">
        <v>66.739999999999995</v>
      </c>
      <c r="C82" s="36">
        <v>201.51</v>
      </c>
      <c r="D82" s="36">
        <v>1180.18</v>
      </c>
      <c r="E82" s="36">
        <v>2805.6</v>
      </c>
      <c r="F82" s="36">
        <v>7636.12</v>
      </c>
      <c r="G82" s="36">
        <v>10158.870000000001</v>
      </c>
      <c r="H82" s="36">
        <v>14620.5</v>
      </c>
      <c r="I82" s="29">
        <v>649.75</v>
      </c>
      <c r="J82" s="29">
        <v>-7809.4000000000005</v>
      </c>
      <c r="K82" s="29">
        <v>135.10500000000002</v>
      </c>
      <c r="L82" s="29">
        <v>2319.9119999999998</v>
      </c>
      <c r="M82" s="29">
        <v>26196.670000000002</v>
      </c>
      <c r="N82" s="29">
        <v>-645.28199999999993</v>
      </c>
      <c r="O82" s="29">
        <v>14575.62</v>
      </c>
      <c r="P82" s="29">
        <v>35422.375000000007</v>
      </c>
    </row>
    <row r="83" spans="1:16" x14ac:dyDescent="0.25">
      <c r="A83">
        <v>66</v>
      </c>
      <c r="B83">
        <v>67.732900000000001</v>
      </c>
      <c r="C83">
        <v>200.47640000000001</v>
      </c>
      <c r="D83">
        <v>1159.2867000000001</v>
      </c>
      <c r="E83">
        <v>2829.7743999999998</v>
      </c>
      <c r="F83">
        <v>7883.1588000000002</v>
      </c>
      <c r="G83">
        <v>9923.8525000000009</v>
      </c>
      <c r="H83">
        <v>14076.797699999999</v>
      </c>
      <c r="I83" s="29">
        <v>-1832.25</v>
      </c>
      <c r="J83" s="29">
        <v>-5732.8</v>
      </c>
      <c r="K83" s="29">
        <v>1179.7449999999999</v>
      </c>
      <c r="L83" s="29">
        <v>1353.0680000000002</v>
      </c>
      <c r="M83" s="29">
        <v>13844.5</v>
      </c>
      <c r="N83" s="29">
        <v>6405.1109999999999</v>
      </c>
      <c r="O83" s="29">
        <v>41760.49</v>
      </c>
      <c r="P83" s="29">
        <v>56977.864000000001</v>
      </c>
    </row>
    <row r="84" spans="1:16" x14ac:dyDescent="0.25">
      <c r="A84">
        <v>67</v>
      </c>
      <c r="B84" s="36">
        <v>66.78</v>
      </c>
      <c r="C84" s="36">
        <v>199.94</v>
      </c>
      <c r="D84" s="36">
        <v>1200.53</v>
      </c>
      <c r="E84" s="36">
        <v>2912.75</v>
      </c>
      <c r="F84" s="36">
        <v>8206.98</v>
      </c>
      <c r="G84" s="36">
        <v>10314.69</v>
      </c>
      <c r="H84" s="36">
        <v>13872.06</v>
      </c>
      <c r="I84" s="29">
        <v>544.25</v>
      </c>
      <c r="J84" s="29">
        <v>-4668.5999999999995</v>
      </c>
      <c r="K84" s="29">
        <v>-882.54499999999996</v>
      </c>
      <c r="L84" s="29">
        <v>-1966.1080000000002</v>
      </c>
      <c r="M84" s="29">
        <v>-2346.5</v>
      </c>
      <c r="N84" s="29">
        <v>-5319.8850000000002</v>
      </c>
      <c r="O84" s="29">
        <v>51997.349999999991</v>
      </c>
      <c r="P84" s="29">
        <v>37357.961999999992</v>
      </c>
    </row>
    <row r="85" spans="1:16" x14ac:dyDescent="0.25">
      <c r="A85">
        <v>68</v>
      </c>
      <c r="B85">
        <v>66.879800000000003</v>
      </c>
      <c r="C85">
        <v>201.36189999999999</v>
      </c>
      <c r="D85">
        <v>1156.7864999999999</v>
      </c>
      <c r="E85">
        <v>2839.5511000000001</v>
      </c>
      <c r="F85">
        <v>8170.5162</v>
      </c>
      <c r="G85">
        <v>10083.340899999999</v>
      </c>
      <c r="H85">
        <v>15367.641</v>
      </c>
      <c r="I85" s="29">
        <v>300.5</v>
      </c>
      <c r="J85" s="29">
        <v>-7503.8</v>
      </c>
      <c r="K85" s="29">
        <v>1304.7549999999999</v>
      </c>
      <c r="L85" s="29">
        <v>962</v>
      </c>
      <c r="M85" s="29">
        <v>-523.37</v>
      </c>
      <c r="N85" s="29">
        <v>1620.4590000000001</v>
      </c>
      <c r="O85" s="29">
        <v>-22781.675000000003</v>
      </c>
      <c r="P85" s="29">
        <v>-26621.131000000001</v>
      </c>
    </row>
    <row r="86" spans="1:16" x14ac:dyDescent="0.25">
      <c r="A86">
        <v>69</v>
      </c>
      <c r="B86" s="36">
        <v>67.5</v>
      </c>
      <c r="C86" s="36">
        <v>198.03</v>
      </c>
      <c r="D86" s="36">
        <v>1175.44</v>
      </c>
      <c r="E86" s="36">
        <v>2913.18</v>
      </c>
      <c r="F86" s="36">
        <v>8131.71</v>
      </c>
      <c r="G86" s="36">
        <v>10189.39</v>
      </c>
      <c r="H86" s="36">
        <v>15629.54</v>
      </c>
      <c r="I86" s="29">
        <v>-1242.75</v>
      </c>
      <c r="J86" s="29">
        <v>-834.8</v>
      </c>
      <c r="K86" s="29">
        <v>372.32</v>
      </c>
      <c r="L86" s="29">
        <v>-1983.0119999999999</v>
      </c>
      <c r="M86" s="29">
        <v>1416.96</v>
      </c>
      <c r="N86" s="29">
        <v>-1561.029</v>
      </c>
      <c r="O86" s="29">
        <v>-35876.85</v>
      </c>
      <c r="P86" s="29">
        <v>-39709.161</v>
      </c>
    </row>
    <row r="87" spans="1:16" x14ac:dyDescent="0.25">
      <c r="A87">
        <v>70</v>
      </c>
      <c r="B87">
        <v>66.309100000000001</v>
      </c>
      <c r="C87">
        <v>194.26249999999999</v>
      </c>
      <c r="D87">
        <v>1197.2682</v>
      </c>
      <c r="E87">
        <v>2930.8951000000002</v>
      </c>
      <c r="F87">
        <v>7933.5334999999995</v>
      </c>
      <c r="G87">
        <v>10056.8477</v>
      </c>
      <c r="H87">
        <v>14934.734899999999</v>
      </c>
      <c r="I87" s="29">
        <v>1727.25</v>
      </c>
      <c r="J87" s="29">
        <v>6695</v>
      </c>
      <c r="K87" s="29">
        <v>-719.32999999999993</v>
      </c>
      <c r="L87" s="29">
        <v>-2691.7599999999998</v>
      </c>
      <c r="M87" s="29">
        <v>11325.764999999999</v>
      </c>
      <c r="N87" s="29">
        <v>2415.2550000000001</v>
      </c>
      <c r="O87" s="29">
        <v>-1136.3699999999999</v>
      </c>
      <c r="P87" s="29">
        <v>17615.810000000001</v>
      </c>
    </row>
    <row r="88" spans="1:16" x14ac:dyDescent="0.25">
      <c r="A88">
        <v>71</v>
      </c>
      <c r="B88" s="36">
        <v>68.34</v>
      </c>
      <c r="C88" s="36">
        <v>193.87</v>
      </c>
      <c r="D88" s="36">
        <v>1189.1600000000001</v>
      </c>
      <c r="E88" s="36">
        <v>2891.82</v>
      </c>
      <c r="F88" s="36">
        <v>7811.19</v>
      </c>
      <c r="G88" s="36">
        <v>9678.4599999999991</v>
      </c>
      <c r="H88" s="36">
        <v>15067.83</v>
      </c>
      <c r="I88" s="29">
        <v>-3340.25</v>
      </c>
      <c r="J88" s="29">
        <v>7480.8</v>
      </c>
      <c r="K88" s="29">
        <v>-313.87</v>
      </c>
      <c r="L88" s="29">
        <v>-1128.7719999999999</v>
      </c>
      <c r="M88" s="29">
        <v>17443.02</v>
      </c>
      <c r="N88" s="29">
        <v>13767.011999999999</v>
      </c>
      <c r="O88" s="29">
        <v>-7791.2300000000005</v>
      </c>
      <c r="P88" s="29">
        <v>26116.710000000003</v>
      </c>
    </row>
    <row r="89" spans="1:16" x14ac:dyDescent="0.25">
      <c r="A89">
        <v>72</v>
      </c>
      <c r="B89">
        <v>67.2821</v>
      </c>
      <c r="C89">
        <v>197.80269999999999</v>
      </c>
      <c r="D89">
        <v>1176.7095999999999</v>
      </c>
      <c r="E89">
        <v>2820.3937999999998</v>
      </c>
      <c r="F89">
        <v>8508.7067000000006</v>
      </c>
      <c r="G89">
        <v>9978.4251000000004</v>
      </c>
      <c r="H89">
        <v>14816.0594</v>
      </c>
      <c r="I89" s="29">
        <v>-705.25</v>
      </c>
      <c r="J89" s="29">
        <v>-385.40000000000003</v>
      </c>
      <c r="K89" s="29">
        <v>308.59999999999997</v>
      </c>
      <c r="L89" s="29">
        <v>1728.2919999999999</v>
      </c>
      <c r="M89" s="29">
        <v>-17432.895</v>
      </c>
      <c r="N89" s="29">
        <v>4767.933</v>
      </c>
      <c r="O89" s="29">
        <v>4797.4049999999997</v>
      </c>
      <c r="P89" s="29">
        <v>-6921.3150000000014</v>
      </c>
    </row>
    <row r="90" spans="1:16" x14ac:dyDescent="0.25">
      <c r="A90">
        <v>73</v>
      </c>
      <c r="B90" s="36">
        <v>67.14</v>
      </c>
      <c r="C90" s="36">
        <v>196.1</v>
      </c>
      <c r="D90" s="36">
        <v>1159.07</v>
      </c>
      <c r="E90" s="36">
        <v>2892.48</v>
      </c>
      <c r="F90" s="36">
        <v>8202.77</v>
      </c>
      <c r="G90" s="36">
        <v>10125.120000000001</v>
      </c>
      <c r="H90" s="36">
        <v>14575.66</v>
      </c>
      <c r="I90" s="29">
        <v>-345.25</v>
      </c>
      <c r="J90" s="29">
        <v>3023.2000000000003</v>
      </c>
      <c r="K90" s="29">
        <v>1190.405</v>
      </c>
      <c r="L90" s="29">
        <v>-1155.1399999999999</v>
      </c>
      <c r="M90" s="29">
        <v>-2135.9500000000003</v>
      </c>
      <c r="N90" s="29">
        <v>367.22699999999998</v>
      </c>
      <c r="O90" s="29">
        <v>16817.355</v>
      </c>
      <c r="P90" s="29">
        <v>17761.847000000002</v>
      </c>
    </row>
    <row r="91" spans="1:16" x14ac:dyDescent="0.25">
      <c r="A91">
        <v>74</v>
      </c>
      <c r="B91">
        <v>68.125100000000003</v>
      </c>
      <c r="C91">
        <v>196.15479999999999</v>
      </c>
      <c r="D91">
        <v>1144.7692</v>
      </c>
      <c r="E91">
        <v>2826.2296000000001</v>
      </c>
      <c r="F91">
        <v>8114.9260000000004</v>
      </c>
      <c r="G91">
        <v>10130.934300000001</v>
      </c>
      <c r="H91">
        <v>14763.6412</v>
      </c>
      <c r="I91" s="29">
        <v>-2812.75</v>
      </c>
      <c r="J91" s="29">
        <v>2910.4</v>
      </c>
      <c r="K91" s="29">
        <v>1905.6200000000001</v>
      </c>
      <c r="L91" s="29">
        <v>1494.86</v>
      </c>
      <c r="M91" s="29">
        <v>2256.14</v>
      </c>
      <c r="N91" s="29">
        <v>192.65700000000001</v>
      </c>
      <c r="O91" s="29">
        <v>7418.3149999999996</v>
      </c>
      <c r="P91" s="29">
        <v>13365.242</v>
      </c>
    </row>
    <row r="92" spans="1:16" x14ac:dyDescent="0.25">
      <c r="A92">
        <v>75</v>
      </c>
      <c r="B92" s="36">
        <v>65.510000000000005</v>
      </c>
      <c r="C92" s="36">
        <v>196.16</v>
      </c>
      <c r="D92" s="36">
        <v>1205.17</v>
      </c>
      <c r="E92" s="36">
        <v>2856.93</v>
      </c>
      <c r="F92" s="36">
        <v>8273.8700000000008</v>
      </c>
      <c r="G92" s="36">
        <v>10406.93</v>
      </c>
      <c r="H92" s="36">
        <v>15389.64</v>
      </c>
      <c r="I92" s="29">
        <v>3734.75</v>
      </c>
      <c r="J92" s="29">
        <v>2901.2</v>
      </c>
      <c r="K92" s="29">
        <v>-1114.21</v>
      </c>
      <c r="L92" s="29">
        <v>266.77600000000001</v>
      </c>
      <c r="M92" s="29">
        <v>-5691.1850000000004</v>
      </c>
      <c r="N92" s="29">
        <v>-8087.0970000000007</v>
      </c>
      <c r="O92" s="29">
        <v>-23881.654999999999</v>
      </c>
      <c r="P92" s="29">
        <v>-31871.421000000002</v>
      </c>
    </row>
    <row r="93" spans="1:16" x14ac:dyDescent="0.25">
      <c r="A93">
        <v>76</v>
      </c>
      <c r="B93">
        <v>66.264600000000002</v>
      </c>
      <c r="C93">
        <v>194.54339999999999</v>
      </c>
      <c r="D93">
        <v>1203.6164000000001</v>
      </c>
      <c r="E93">
        <v>2865.1419000000001</v>
      </c>
      <c r="F93">
        <v>8172.9677000000001</v>
      </c>
      <c r="G93">
        <v>10352.936299999999</v>
      </c>
      <c r="H93">
        <v>15057.791999999999</v>
      </c>
      <c r="I93" s="29">
        <v>1838.5000000000002</v>
      </c>
      <c r="J93" s="29">
        <v>6133.2000000000007</v>
      </c>
      <c r="K93" s="29">
        <v>-1036.74</v>
      </c>
      <c r="L93" s="29">
        <v>-61.631999999999998</v>
      </c>
      <c r="M93" s="29">
        <v>-645.94500000000005</v>
      </c>
      <c r="N93" s="29">
        <v>-6467.4029999999993</v>
      </c>
      <c r="O93" s="29">
        <v>-7289.2250000000004</v>
      </c>
      <c r="P93" s="29">
        <v>-7529.2449999999981</v>
      </c>
    </row>
    <row r="94" spans="1:16" x14ac:dyDescent="0.25">
      <c r="A94">
        <v>77</v>
      </c>
      <c r="B94" s="36">
        <v>65.94</v>
      </c>
      <c r="C94" s="36">
        <v>194.45</v>
      </c>
      <c r="D94" s="36">
        <v>1179.53</v>
      </c>
      <c r="E94" s="36">
        <v>2948.39</v>
      </c>
      <c r="F94" s="36">
        <v>8511.24</v>
      </c>
      <c r="G94" s="36">
        <v>10191.1</v>
      </c>
      <c r="H94" s="36">
        <v>14570.49</v>
      </c>
      <c r="I94" s="29">
        <v>2657.25</v>
      </c>
      <c r="J94" s="29">
        <v>6315.2</v>
      </c>
      <c r="K94" s="29">
        <v>167.74</v>
      </c>
      <c r="L94" s="29">
        <v>-3391.62</v>
      </c>
      <c r="M94" s="29">
        <v>-17559.45</v>
      </c>
      <c r="N94" s="29">
        <v>-1612.248</v>
      </c>
      <c r="O94" s="29">
        <v>17076.079999999998</v>
      </c>
      <c r="P94" s="29">
        <v>3652.9519999999975</v>
      </c>
    </row>
    <row r="95" spans="1:16" x14ac:dyDescent="0.25">
      <c r="A95">
        <v>78</v>
      </c>
      <c r="B95">
        <v>66.545599999999993</v>
      </c>
      <c r="C95">
        <v>198.3082</v>
      </c>
      <c r="D95">
        <v>1197.4114</v>
      </c>
      <c r="E95">
        <v>2839.1541000000002</v>
      </c>
      <c r="F95">
        <v>7832.1668</v>
      </c>
      <c r="G95">
        <v>10226.6718</v>
      </c>
      <c r="H95">
        <v>15304.3192</v>
      </c>
      <c r="I95" s="29">
        <v>1136</v>
      </c>
      <c r="J95" s="29">
        <v>-1396.4</v>
      </c>
      <c r="K95" s="29">
        <v>-726.49</v>
      </c>
      <c r="L95" s="29">
        <v>977.88</v>
      </c>
      <c r="M95" s="29">
        <v>16394.099999999999</v>
      </c>
      <c r="N95" s="29">
        <v>-2679.4680000000003</v>
      </c>
      <c r="O95" s="29">
        <v>-19615.584999999999</v>
      </c>
      <c r="P95" s="29">
        <v>-5909.9629999999997</v>
      </c>
    </row>
    <row r="96" spans="1:16" x14ac:dyDescent="0.25">
      <c r="A96">
        <v>79</v>
      </c>
      <c r="B96" s="36">
        <v>68.209999999999994</v>
      </c>
      <c r="C96" s="36">
        <v>195.23</v>
      </c>
      <c r="D96" s="36">
        <v>1152.6099999999999</v>
      </c>
      <c r="E96" s="36">
        <v>2852.29</v>
      </c>
      <c r="F96" s="36">
        <v>8509.4599999999991</v>
      </c>
      <c r="G96" s="36">
        <v>10395.93</v>
      </c>
      <c r="H96" s="36">
        <v>15360.99</v>
      </c>
      <c r="I96" s="29">
        <v>-3033.75</v>
      </c>
      <c r="J96" s="29">
        <v>4754.6000000000004</v>
      </c>
      <c r="K96" s="29">
        <v>1513.55</v>
      </c>
      <c r="L96" s="29">
        <v>452.61599999999999</v>
      </c>
      <c r="M96" s="29">
        <v>-17470.505000000001</v>
      </c>
      <c r="N96" s="29">
        <v>-7757.2889999999998</v>
      </c>
      <c r="O96" s="29">
        <v>-22449.119999999999</v>
      </c>
      <c r="P96" s="29">
        <v>-43989.898000000001</v>
      </c>
    </row>
    <row r="97" spans="1:16" x14ac:dyDescent="0.25">
      <c r="A97">
        <v>80</v>
      </c>
      <c r="B97">
        <v>67.559399999999997</v>
      </c>
      <c r="C97">
        <v>202.0198</v>
      </c>
      <c r="D97">
        <v>1179.0315000000001</v>
      </c>
      <c r="E97">
        <v>2805.1448</v>
      </c>
      <c r="F97">
        <v>8257.3552</v>
      </c>
      <c r="G97">
        <v>10150.337799999999</v>
      </c>
      <c r="H97">
        <v>15200.085300000001</v>
      </c>
      <c r="I97" s="29">
        <v>-1398.5</v>
      </c>
      <c r="J97" s="29">
        <v>-8819.5999999999985</v>
      </c>
      <c r="K97" s="29">
        <v>192.505</v>
      </c>
      <c r="L97" s="29">
        <v>2338.252</v>
      </c>
      <c r="M97" s="29">
        <v>-4865.32</v>
      </c>
      <c r="N97" s="29">
        <v>-389.44799999999998</v>
      </c>
      <c r="O97" s="29">
        <v>-14403.890000000001</v>
      </c>
      <c r="P97" s="29">
        <v>-27346.001</v>
      </c>
    </row>
    <row r="98" spans="1:16" x14ac:dyDescent="0.25">
      <c r="A98">
        <v>81</v>
      </c>
      <c r="B98" s="36">
        <v>66.17</v>
      </c>
      <c r="C98" s="36">
        <v>201.35</v>
      </c>
      <c r="D98" s="36">
        <v>1214.4100000000001</v>
      </c>
      <c r="E98" s="36">
        <v>2842.81</v>
      </c>
      <c r="F98" s="36">
        <v>8443.18</v>
      </c>
      <c r="G98" s="36">
        <v>10678.49</v>
      </c>
      <c r="H98" s="36">
        <v>15023.4</v>
      </c>
      <c r="I98" s="29">
        <v>2066.5</v>
      </c>
      <c r="J98" s="29">
        <v>-7488.4000000000005</v>
      </c>
      <c r="K98" s="29">
        <v>-1576.21</v>
      </c>
      <c r="L98" s="29">
        <v>831.5</v>
      </c>
      <c r="M98" s="29">
        <v>-14156.32</v>
      </c>
      <c r="N98" s="29">
        <v>-16234.044000000002</v>
      </c>
      <c r="O98" s="29">
        <v>-5569.6399999999994</v>
      </c>
      <c r="P98" s="29">
        <v>-42126.614000000001</v>
      </c>
    </row>
    <row r="99" spans="1:16" x14ac:dyDescent="0.25">
      <c r="A99">
        <v>82</v>
      </c>
      <c r="B99">
        <v>67.400800000000004</v>
      </c>
      <c r="C99">
        <v>196.69649999999999</v>
      </c>
      <c r="D99">
        <v>1148.8216</v>
      </c>
      <c r="E99">
        <v>2891.7037999999998</v>
      </c>
      <c r="F99">
        <v>8388.6710000000003</v>
      </c>
      <c r="G99">
        <v>9955.1470000000008</v>
      </c>
      <c r="H99">
        <v>15374.566999999999</v>
      </c>
      <c r="I99" s="29">
        <v>-1002</v>
      </c>
      <c r="J99" s="29">
        <v>1827</v>
      </c>
      <c r="K99" s="29">
        <v>1703</v>
      </c>
      <c r="L99" s="29">
        <v>-1124.1079999999999</v>
      </c>
      <c r="M99" s="29">
        <v>-11431.109999999999</v>
      </c>
      <c r="N99" s="29">
        <v>5466.2759999999998</v>
      </c>
      <c r="O99" s="29">
        <v>-23127.975000000002</v>
      </c>
      <c r="P99" s="29">
        <v>-27688.917000000001</v>
      </c>
    </row>
    <row r="100" spans="1:16" x14ac:dyDescent="0.25">
      <c r="A100">
        <v>83</v>
      </c>
      <c r="B100" s="36">
        <v>66.959999999999994</v>
      </c>
      <c r="C100" s="36">
        <v>194.38</v>
      </c>
      <c r="D100" s="36">
        <v>1181.78</v>
      </c>
      <c r="E100" s="36">
        <v>2852.28</v>
      </c>
      <c r="F100" s="36">
        <v>8123.06</v>
      </c>
      <c r="G100" s="36">
        <v>10185.07</v>
      </c>
      <c r="H100" s="36">
        <v>15104.04</v>
      </c>
      <c r="I100" s="29">
        <v>111.25</v>
      </c>
      <c r="J100" s="29">
        <v>6465.6</v>
      </c>
      <c r="K100" s="29">
        <v>55.084999999999994</v>
      </c>
      <c r="L100" s="29">
        <v>452.99199999999996</v>
      </c>
      <c r="M100" s="29">
        <v>1849.605</v>
      </c>
      <c r="N100" s="29">
        <v>-1431.453</v>
      </c>
      <c r="O100" s="29">
        <v>-9601.3850000000002</v>
      </c>
      <c r="P100" s="29">
        <v>-2098.3059999999987</v>
      </c>
    </row>
    <row r="101" spans="1:16" x14ac:dyDescent="0.25">
      <c r="A101">
        <v>84</v>
      </c>
      <c r="B101">
        <v>70.785600000000002</v>
      </c>
      <c r="C101">
        <v>191.6386</v>
      </c>
      <c r="D101">
        <v>1184.9956</v>
      </c>
      <c r="E101">
        <v>2884.0664999999999</v>
      </c>
      <c r="F101">
        <v>8220.2636000000002</v>
      </c>
      <c r="G101">
        <v>9907.3482000000004</v>
      </c>
      <c r="H101">
        <v>14422.5579</v>
      </c>
      <c r="I101" s="29">
        <v>-9464</v>
      </c>
      <c r="J101" s="29">
        <v>11942.8</v>
      </c>
      <c r="K101" s="29">
        <v>-105.69999999999999</v>
      </c>
      <c r="L101" s="29">
        <v>-818.61599999999999</v>
      </c>
      <c r="M101" s="29">
        <v>-3010.74</v>
      </c>
      <c r="N101" s="29">
        <v>6900.2400000000007</v>
      </c>
      <c r="O101" s="29">
        <v>24472.48</v>
      </c>
      <c r="P101" s="29">
        <v>29916.464</v>
      </c>
    </row>
    <row r="102" spans="1:16" x14ac:dyDescent="0.25">
      <c r="A102">
        <v>85</v>
      </c>
      <c r="B102" s="36">
        <v>68.319999999999993</v>
      </c>
      <c r="C102" s="36">
        <v>199.98</v>
      </c>
      <c r="D102" s="36">
        <v>1148.31</v>
      </c>
      <c r="E102" s="36">
        <v>2868.02</v>
      </c>
      <c r="F102" s="36">
        <v>8279.7000000000007</v>
      </c>
      <c r="G102" s="36">
        <v>9842.4599999999991</v>
      </c>
      <c r="H102" s="36">
        <v>15624.02</v>
      </c>
      <c r="I102" s="29">
        <v>-3307.5</v>
      </c>
      <c r="J102" s="29">
        <v>-4748.5999999999995</v>
      </c>
      <c r="K102" s="29">
        <v>1728.4949999999999</v>
      </c>
      <c r="L102" s="29">
        <v>-176.59199999999998</v>
      </c>
      <c r="M102" s="29">
        <v>-5982.45</v>
      </c>
      <c r="N102" s="29">
        <v>8846.7780000000002</v>
      </c>
      <c r="O102" s="29">
        <v>-35600.654999999999</v>
      </c>
      <c r="P102" s="29">
        <v>-39240.523999999998</v>
      </c>
    </row>
    <row r="103" spans="1:16" x14ac:dyDescent="0.25">
      <c r="A103">
        <v>86</v>
      </c>
      <c r="B103">
        <v>66.503</v>
      </c>
      <c r="C103">
        <v>199.5951</v>
      </c>
      <c r="D103">
        <v>1166.3352</v>
      </c>
      <c r="E103">
        <v>2899.8683999999998</v>
      </c>
      <c r="F103">
        <v>8013.8166000000001</v>
      </c>
      <c r="G103">
        <v>10335.879800000001</v>
      </c>
      <c r="H103">
        <v>14502.847599999999</v>
      </c>
      <c r="I103" s="29">
        <v>1242.5</v>
      </c>
      <c r="J103" s="29">
        <v>-3970.2000000000003</v>
      </c>
      <c r="K103" s="29">
        <v>827.31999999999994</v>
      </c>
      <c r="L103" s="29">
        <v>-1450.692</v>
      </c>
      <c r="M103" s="29">
        <v>7311.6100000000006</v>
      </c>
      <c r="N103" s="29">
        <v>-5955.7079999999996</v>
      </c>
      <c r="O103" s="29">
        <v>20457.994999999999</v>
      </c>
      <c r="P103" s="29">
        <v>18462.825000000001</v>
      </c>
    </row>
    <row r="104" spans="1:16" x14ac:dyDescent="0.25">
      <c r="A104">
        <v>87</v>
      </c>
      <c r="B104" s="36">
        <v>67.150000000000006</v>
      </c>
      <c r="C104" s="36">
        <v>200.48</v>
      </c>
      <c r="D104" s="36">
        <v>1199.1600000000001</v>
      </c>
      <c r="E104" s="36">
        <v>2776.09</v>
      </c>
      <c r="F104" s="36">
        <v>8175.31</v>
      </c>
      <c r="G104" s="36">
        <v>10289.65</v>
      </c>
      <c r="H104" s="36">
        <v>15239.81</v>
      </c>
      <c r="I104" s="29">
        <v>-386.49999999999994</v>
      </c>
      <c r="J104" s="29">
        <v>-5733.2</v>
      </c>
      <c r="K104" s="29">
        <v>-814.11500000000001</v>
      </c>
      <c r="L104" s="29">
        <v>3500.3719999999998</v>
      </c>
      <c r="M104" s="29">
        <v>-762.95500000000004</v>
      </c>
      <c r="N104" s="29">
        <v>-4568.8410000000003</v>
      </c>
      <c r="O104" s="29">
        <v>-16389.96</v>
      </c>
      <c r="P104" s="29">
        <v>-25155.199000000001</v>
      </c>
    </row>
    <row r="105" spans="1:16" x14ac:dyDescent="0.25">
      <c r="A105">
        <v>88</v>
      </c>
      <c r="B105">
        <v>66.921099999999996</v>
      </c>
      <c r="C105">
        <v>199.33199999999999</v>
      </c>
      <c r="D105">
        <v>1172.3067000000001</v>
      </c>
      <c r="E105">
        <v>2795.3532</v>
      </c>
      <c r="F105">
        <v>8064.7039000000004</v>
      </c>
      <c r="G105">
        <v>9995.9351000000006</v>
      </c>
      <c r="H105">
        <v>14938.456200000001</v>
      </c>
      <c r="I105" s="29">
        <v>197.25</v>
      </c>
      <c r="J105" s="29">
        <v>-3444</v>
      </c>
      <c r="K105" s="29">
        <v>528.745</v>
      </c>
      <c r="L105" s="29">
        <v>2729.9160000000002</v>
      </c>
      <c r="M105" s="29">
        <v>4767.2449999999999</v>
      </c>
      <c r="N105" s="29">
        <v>4242.6329999999998</v>
      </c>
      <c r="O105" s="29">
        <v>-1322.4349999999999</v>
      </c>
      <c r="P105" s="29">
        <v>7699.3540000000012</v>
      </c>
    </row>
    <row r="106" spans="1:16" x14ac:dyDescent="0.25">
      <c r="A106">
        <v>89</v>
      </c>
      <c r="B106" s="36">
        <v>67.17</v>
      </c>
      <c r="C106" s="36">
        <v>194.19</v>
      </c>
      <c r="D106" s="36">
        <v>1186.5899999999999</v>
      </c>
      <c r="E106" s="36">
        <v>2898.14</v>
      </c>
      <c r="F106" s="36">
        <v>8283.7000000000007</v>
      </c>
      <c r="G106" s="36">
        <v>10275.370000000001</v>
      </c>
      <c r="H106" s="36">
        <v>14266.01</v>
      </c>
      <c r="I106" s="29">
        <v>-418.25</v>
      </c>
      <c r="J106" s="29">
        <v>6839.4000000000005</v>
      </c>
      <c r="K106" s="29">
        <v>-185.57</v>
      </c>
      <c r="L106" s="29">
        <v>-1381.404</v>
      </c>
      <c r="M106" s="29">
        <v>-6182.7049999999999</v>
      </c>
      <c r="N106" s="29">
        <v>-4140.375</v>
      </c>
      <c r="O106" s="29">
        <v>32299.9</v>
      </c>
      <c r="P106" s="29">
        <v>26830.996000000003</v>
      </c>
    </row>
    <row r="107" spans="1:16" x14ac:dyDescent="0.25">
      <c r="A107">
        <v>90</v>
      </c>
      <c r="B107">
        <v>67.917100000000005</v>
      </c>
      <c r="C107">
        <v>199.93879999999999</v>
      </c>
      <c r="D107">
        <v>1236.8340000000001</v>
      </c>
      <c r="E107">
        <v>2853.8973999999998</v>
      </c>
      <c r="F107">
        <v>8152.5172000000002</v>
      </c>
      <c r="G107">
        <v>10309.9329</v>
      </c>
      <c r="H107">
        <v>14579.5041</v>
      </c>
      <c r="I107" s="29">
        <v>-2292.75</v>
      </c>
      <c r="J107" s="29">
        <v>-4657.6000000000004</v>
      </c>
      <c r="K107" s="29">
        <v>-2697.62</v>
      </c>
      <c r="L107" s="29">
        <v>388.14799999999997</v>
      </c>
      <c r="M107" s="29">
        <v>376.58</v>
      </c>
      <c r="N107" s="29">
        <v>-5177.3009999999995</v>
      </c>
      <c r="O107" s="29">
        <v>16625.169999999998</v>
      </c>
      <c r="P107" s="29">
        <v>2564.6269999999968</v>
      </c>
    </row>
    <row r="108" spans="1:16" x14ac:dyDescent="0.25">
      <c r="A108">
        <v>91</v>
      </c>
      <c r="B108" s="36">
        <v>66.95</v>
      </c>
      <c r="C108" s="36">
        <v>197.35</v>
      </c>
      <c r="D108" s="36">
        <v>1236.52</v>
      </c>
      <c r="E108" s="36">
        <v>2841.56</v>
      </c>
      <c r="F108" s="36">
        <v>8275.2900000000009</v>
      </c>
      <c r="G108" s="36">
        <v>9946.2000000000007</v>
      </c>
      <c r="H108" s="36">
        <v>15838.41</v>
      </c>
      <c r="I108" s="29">
        <v>131</v>
      </c>
      <c r="J108" s="29">
        <v>522</v>
      </c>
      <c r="K108" s="29">
        <v>-2681.835</v>
      </c>
      <c r="L108" s="29">
        <v>881.73199999999997</v>
      </c>
      <c r="M108" s="29">
        <v>-5761.9449999999997</v>
      </c>
      <c r="N108" s="29">
        <v>5734.8270000000002</v>
      </c>
      <c r="O108" s="29">
        <v>-46320.044999999998</v>
      </c>
      <c r="P108" s="29">
        <v>-47494.265999999996</v>
      </c>
    </row>
    <row r="109" spans="1:16" x14ac:dyDescent="0.25">
      <c r="A109">
        <v>92</v>
      </c>
      <c r="B109">
        <v>66.955299999999994</v>
      </c>
      <c r="C109">
        <v>200.58430000000001</v>
      </c>
      <c r="D109">
        <v>1192.2399</v>
      </c>
      <c r="E109">
        <v>2872.8611999999998</v>
      </c>
      <c r="F109">
        <v>7892.1905999999999</v>
      </c>
      <c r="G109">
        <v>10004.1247</v>
      </c>
      <c r="H109">
        <v>15251.834000000001</v>
      </c>
      <c r="I109" s="29">
        <v>111.74999999999999</v>
      </c>
      <c r="J109" s="29">
        <v>-5948.5999999999995</v>
      </c>
      <c r="K109" s="29">
        <v>-467.91499999999996</v>
      </c>
      <c r="L109" s="29">
        <v>-370.404</v>
      </c>
      <c r="M109" s="29">
        <v>13392.91</v>
      </c>
      <c r="N109" s="29">
        <v>3996.9450000000002</v>
      </c>
      <c r="O109" s="29">
        <v>-16991.325000000001</v>
      </c>
      <c r="P109" s="29">
        <v>-6276.639000000001</v>
      </c>
    </row>
    <row r="110" spans="1:16" x14ac:dyDescent="0.25">
      <c r="A110">
        <v>93</v>
      </c>
      <c r="B110" s="36">
        <v>67.73</v>
      </c>
      <c r="C110" s="36">
        <v>201.8</v>
      </c>
      <c r="D110" s="36">
        <v>1197.26</v>
      </c>
      <c r="E110" s="36">
        <v>2874.56</v>
      </c>
      <c r="F110" s="36">
        <v>7764.35</v>
      </c>
      <c r="G110" s="36">
        <v>10170.58</v>
      </c>
      <c r="H110" s="36">
        <v>13700.8</v>
      </c>
      <c r="I110" s="29">
        <v>-1820.5</v>
      </c>
      <c r="J110" s="29">
        <v>-8378</v>
      </c>
      <c r="K110" s="29">
        <v>-719.13</v>
      </c>
      <c r="L110" s="29">
        <v>-438.32799999999997</v>
      </c>
      <c r="M110" s="29">
        <v>19784.884999999998</v>
      </c>
      <c r="N110" s="29">
        <v>-996.85799999999995</v>
      </c>
      <c r="O110" s="29">
        <v>60560.14</v>
      </c>
      <c r="P110" s="29">
        <v>67992.209000000003</v>
      </c>
    </row>
    <row r="111" spans="1:16" x14ac:dyDescent="0.25">
      <c r="A111">
        <v>94</v>
      </c>
      <c r="B111">
        <v>66.6601</v>
      </c>
      <c r="C111">
        <v>191.6027</v>
      </c>
      <c r="D111">
        <v>1207.5340000000001</v>
      </c>
      <c r="E111">
        <v>2903.4603000000002</v>
      </c>
      <c r="F111">
        <v>7909.9256999999998</v>
      </c>
      <c r="G111">
        <v>10085.549300000001</v>
      </c>
      <c r="H111">
        <v>14813.3676</v>
      </c>
      <c r="I111" s="29">
        <v>849.75</v>
      </c>
      <c r="J111" s="29">
        <v>12014.6</v>
      </c>
      <c r="K111" s="29">
        <v>-1232.6199999999999</v>
      </c>
      <c r="L111" s="29">
        <v>-1594.3679999999999</v>
      </c>
      <c r="M111" s="29">
        <v>12506.154999999999</v>
      </c>
      <c r="N111" s="29">
        <v>1554.2069999999999</v>
      </c>
      <c r="O111" s="29">
        <v>4931.9949999999999</v>
      </c>
      <c r="P111" s="29">
        <v>29029.718999999997</v>
      </c>
    </row>
    <row r="112" spans="1:16" x14ac:dyDescent="0.25">
      <c r="A112">
        <v>95</v>
      </c>
      <c r="B112" s="36">
        <v>68.84</v>
      </c>
      <c r="C112" s="36">
        <v>193.66</v>
      </c>
      <c r="D112" s="36">
        <v>1194.8399999999999</v>
      </c>
      <c r="E112" s="36">
        <v>2809.56</v>
      </c>
      <c r="F112" s="36">
        <v>7787.09</v>
      </c>
      <c r="G112" s="36">
        <v>10123.450000000001</v>
      </c>
      <c r="H112" s="36">
        <v>14969.4</v>
      </c>
      <c r="I112" s="29">
        <v>-4603.5</v>
      </c>
      <c r="J112" s="29">
        <v>7907.4</v>
      </c>
      <c r="K112" s="29">
        <v>-597.81000000000006</v>
      </c>
      <c r="L112" s="29">
        <v>2161.6080000000002</v>
      </c>
      <c r="M112" s="29">
        <v>18648.060000000001</v>
      </c>
      <c r="N112" s="29">
        <v>417.21899999999999</v>
      </c>
      <c r="O112" s="29">
        <v>-2869.835</v>
      </c>
      <c r="P112" s="29">
        <v>21063.142000000003</v>
      </c>
    </row>
    <row r="113" spans="1:16" x14ac:dyDescent="0.25">
      <c r="A113">
        <v>96</v>
      </c>
      <c r="B113">
        <v>67.847800000000007</v>
      </c>
      <c r="C113">
        <v>197.37129999999999</v>
      </c>
      <c r="D113">
        <v>1144.4172000000001</v>
      </c>
      <c r="E113">
        <v>2834.6066000000001</v>
      </c>
      <c r="F113">
        <v>8296.9190999999992</v>
      </c>
      <c r="G113">
        <v>10159.6602</v>
      </c>
      <c r="H113">
        <v>14748.762199999999</v>
      </c>
      <c r="I113" s="29">
        <v>-2119.5</v>
      </c>
      <c r="J113" s="29">
        <v>477.4</v>
      </c>
      <c r="K113" s="29">
        <v>1923.2199999999998</v>
      </c>
      <c r="L113" s="29">
        <v>1159.78</v>
      </c>
      <c r="M113" s="29">
        <v>-6843.5149999999994</v>
      </c>
      <c r="N113" s="29">
        <v>-669.12</v>
      </c>
      <c r="O113" s="29">
        <v>8162.2649999999994</v>
      </c>
      <c r="P113" s="29">
        <v>2090.5299999999997</v>
      </c>
    </row>
    <row r="114" spans="1:16" x14ac:dyDescent="0.25">
      <c r="A114">
        <v>97</v>
      </c>
      <c r="B114" s="36">
        <v>66.849999999999994</v>
      </c>
      <c r="C114" s="36">
        <v>198.61</v>
      </c>
      <c r="D114" s="36">
        <v>1213.1199999999999</v>
      </c>
      <c r="E114" s="36">
        <v>2841.06</v>
      </c>
      <c r="F114" s="36">
        <v>8570.2099999999991</v>
      </c>
      <c r="G114" s="36">
        <v>9809.26</v>
      </c>
      <c r="H114" s="36">
        <v>15047.81</v>
      </c>
      <c r="I114" s="29">
        <v>369.49999999999994</v>
      </c>
      <c r="J114" s="29">
        <v>-2002.6000000000001</v>
      </c>
      <c r="K114" s="29">
        <v>-1512.1000000000001</v>
      </c>
      <c r="L114" s="29">
        <v>901.82799999999997</v>
      </c>
      <c r="M114" s="29">
        <v>-20508.165000000001</v>
      </c>
      <c r="N114" s="29">
        <v>9842.7870000000003</v>
      </c>
      <c r="O114" s="29">
        <v>-6790.3450000000003</v>
      </c>
      <c r="P114" s="29">
        <v>-19699.095000000001</v>
      </c>
    </row>
    <row r="115" spans="1:16" x14ac:dyDescent="0.25">
      <c r="A115">
        <v>98</v>
      </c>
      <c r="B115">
        <v>67.847099999999998</v>
      </c>
      <c r="C115">
        <v>201.37639999999999</v>
      </c>
      <c r="D115">
        <v>1169.9068</v>
      </c>
      <c r="E115">
        <v>2886.5007000000001</v>
      </c>
      <c r="F115">
        <v>8239.2667000000001</v>
      </c>
      <c r="G115">
        <v>10233.358700000001</v>
      </c>
      <c r="H115">
        <v>14921.967699999999</v>
      </c>
      <c r="I115" s="29">
        <v>-2117.75</v>
      </c>
      <c r="J115" s="29">
        <v>-7532.8</v>
      </c>
      <c r="K115" s="29">
        <v>648.74</v>
      </c>
      <c r="L115" s="29">
        <v>-915.98399999999992</v>
      </c>
      <c r="M115" s="29">
        <v>-3960.895</v>
      </c>
      <c r="N115" s="29">
        <v>-2880.0749999999998</v>
      </c>
      <c r="O115" s="29">
        <v>-498.01</v>
      </c>
      <c r="P115" s="29">
        <v>-17256.773999999998</v>
      </c>
    </row>
    <row r="116" spans="1:16" x14ac:dyDescent="0.25">
      <c r="A116">
        <v>99</v>
      </c>
      <c r="B116" s="36">
        <v>66.319999999999993</v>
      </c>
      <c r="C116" s="36">
        <v>201.99</v>
      </c>
      <c r="D116" s="36">
        <v>1193.6500000000001</v>
      </c>
      <c r="E116" s="36">
        <v>2897.68</v>
      </c>
      <c r="F116" s="36">
        <v>7986.15</v>
      </c>
      <c r="G116" s="36">
        <v>10165.32</v>
      </c>
      <c r="H116" s="36">
        <v>15431.8</v>
      </c>
      <c r="I116" s="29">
        <v>1711</v>
      </c>
      <c r="J116" s="29">
        <v>-8750.1999999999989</v>
      </c>
      <c r="K116" s="29">
        <v>-538.31499999999994</v>
      </c>
      <c r="L116" s="29">
        <v>-1363.0119999999999</v>
      </c>
      <c r="M116" s="29">
        <v>8694.8950000000004</v>
      </c>
      <c r="N116" s="29">
        <v>-838.94100000000003</v>
      </c>
      <c r="O116" s="29">
        <v>-25989.870000000003</v>
      </c>
      <c r="P116" s="29">
        <v>-27074.442999999999</v>
      </c>
    </row>
    <row r="117" spans="1:16" x14ac:dyDescent="0.25">
      <c r="A117">
        <v>100</v>
      </c>
      <c r="B117">
        <v>66.613100000000003</v>
      </c>
      <c r="C117">
        <v>200.90219999999999</v>
      </c>
      <c r="D117">
        <v>1204.4619</v>
      </c>
      <c r="E117">
        <v>2911.9272999999998</v>
      </c>
      <c r="F117">
        <v>8051.6822000000002</v>
      </c>
      <c r="G117">
        <v>10091.887500000001</v>
      </c>
      <c r="H117">
        <v>15368.3454</v>
      </c>
      <c r="I117" s="29">
        <v>967.25</v>
      </c>
      <c r="J117" s="29">
        <v>-6584.4</v>
      </c>
      <c r="K117" s="29">
        <v>-1079.0150000000001</v>
      </c>
      <c r="L117" s="29">
        <v>-1933.048</v>
      </c>
      <c r="M117" s="29">
        <v>5418.33</v>
      </c>
      <c r="N117" s="29">
        <v>1364.0609999999999</v>
      </c>
      <c r="O117" s="29">
        <v>-22816.895</v>
      </c>
      <c r="P117" s="29">
        <v>-24663.717000000001</v>
      </c>
    </row>
    <row r="118" spans="1:16" x14ac:dyDescent="0.25">
      <c r="A118">
        <v>101</v>
      </c>
      <c r="B118" s="36">
        <v>68.37</v>
      </c>
      <c r="C118" s="36">
        <v>201.87</v>
      </c>
      <c r="D118" s="36">
        <v>1162.05</v>
      </c>
      <c r="E118" s="36">
        <v>2886.19</v>
      </c>
      <c r="F118" s="36">
        <v>8157.01</v>
      </c>
      <c r="G118" s="36">
        <v>9900.89</v>
      </c>
      <c r="H118" s="36">
        <v>15423.28</v>
      </c>
      <c r="I118" s="29">
        <v>-3430.2500000000005</v>
      </c>
      <c r="J118" s="29">
        <v>-8510.7999999999993</v>
      </c>
      <c r="K118" s="29">
        <v>1041.8100000000002</v>
      </c>
      <c r="L118" s="29">
        <v>-903.43200000000002</v>
      </c>
      <c r="M118" s="29">
        <v>151.875</v>
      </c>
      <c r="N118" s="29">
        <v>7093.8720000000003</v>
      </c>
      <c r="O118" s="29">
        <v>-25563.755000000001</v>
      </c>
      <c r="P118" s="29">
        <v>-30120.68</v>
      </c>
    </row>
    <row r="119" spans="1:16" x14ac:dyDescent="0.25">
      <c r="A119">
        <v>102</v>
      </c>
      <c r="B119">
        <v>67.380899999999997</v>
      </c>
      <c r="C119">
        <v>196.5463</v>
      </c>
      <c r="D119">
        <v>1167.0378000000001</v>
      </c>
      <c r="E119">
        <v>2924.6558</v>
      </c>
      <c r="F119">
        <v>7829.9691000000003</v>
      </c>
      <c r="G119">
        <v>10033.030699999999</v>
      </c>
      <c r="H119">
        <v>14534.6247</v>
      </c>
      <c r="I119" s="29">
        <v>-952.25</v>
      </c>
      <c r="J119" s="29">
        <v>2127.4</v>
      </c>
      <c r="K119" s="29">
        <v>792.18999999999994</v>
      </c>
      <c r="L119" s="29">
        <v>-2442.1880000000001</v>
      </c>
      <c r="M119" s="29">
        <v>16503.985000000001</v>
      </c>
      <c r="N119" s="29">
        <v>3129.7650000000003</v>
      </c>
      <c r="O119" s="29">
        <v>18869.14</v>
      </c>
      <c r="P119" s="29">
        <v>38028.042000000001</v>
      </c>
    </row>
    <row r="120" spans="1:16" x14ac:dyDescent="0.25">
      <c r="A120">
        <v>103</v>
      </c>
      <c r="B120" s="36">
        <v>67.97</v>
      </c>
      <c r="C120" s="36">
        <v>200.94</v>
      </c>
      <c r="D120" s="36">
        <v>1187.08</v>
      </c>
      <c r="E120" s="36">
        <v>2838.52</v>
      </c>
      <c r="F120" s="36">
        <v>7804.84</v>
      </c>
      <c r="G120" s="36">
        <v>10458.74</v>
      </c>
      <c r="H120" s="36">
        <v>15339.72</v>
      </c>
      <c r="I120" s="29">
        <v>-2416.5</v>
      </c>
      <c r="J120" s="29">
        <v>-6658.2</v>
      </c>
      <c r="K120" s="29">
        <v>-210.11</v>
      </c>
      <c r="L120" s="29">
        <v>1003.2280000000001</v>
      </c>
      <c r="M120" s="29">
        <v>17760.415000000001</v>
      </c>
      <c r="N120" s="29">
        <v>-9641.6490000000013</v>
      </c>
      <c r="O120" s="29">
        <v>-21385.75</v>
      </c>
      <c r="P120" s="29">
        <v>-21548.566000000003</v>
      </c>
    </row>
    <row r="121" spans="1:16" x14ac:dyDescent="0.25">
      <c r="A121">
        <v>104</v>
      </c>
      <c r="B121">
        <v>67.305199999999999</v>
      </c>
      <c r="C121">
        <v>202.57339999999999</v>
      </c>
      <c r="D121">
        <v>1183.8052</v>
      </c>
      <c r="E121">
        <v>2877.4652000000001</v>
      </c>
      <c r="F121">
        <v>8564.3770000000004</v>
      </c>
      <c r="G121">
        <v>10170.752</v>
      </c>
      <c r="H121">
        <v>14433.2124</v>
      </c>
      <c r="I121" s="29">
        <v>-763.00000000000011</v>
      </c>
      <c r="J121" s="29">
        <v>-9926.7999999999993</v>
      </c>
      <c r="K121" s="29">
        <v>-46.18</v>
      </c>
      <c r="L121" s="29">
        <v>-554.56400000000008</v>
      </c>
      <c r="M121" s="29">
        <v>-20216.41</v>
      </c>
      <c r="N121" s="29">
        <v>-1001.874</v>
      </c>
      <c r="O121" s="29">
        <v>23939.755000000001</v>
      </c>
      <c r="P121" s="29">
        <v>-8569.0729999999967</v>
      </c>
    </row>
    <row r="122" spans="1:16" x14ac:dyDescent="0.25">
      <c r="A122">
        <v>105</v>
      </c>
      <c r="B122" s="36">
        <v>68</v>
      </c>
      <c r="C122" s="36">
        <v>198.83</v>
      </c>
      <c r="D122" s="36">
        <v>1192.6500000000001</v>
      </c>
      <c r="E122" s="36">
        <v>2777.95</v>
      </c>
      <c r="F122" s="36">
        <v>8457.1299999999992</v>
      </c>
      <c r="G122" s="36">
        <v>10131.450000000001</v>
      </c>
      <c r="H122" s="36">
        <v>15414.5</v>
      </c>
      <c r="I122" s="29">
        <v>-2500</v>
      </c>
      <c r="J122" s="29">
        <v>-2440.6</v>
      </c>
      <c r="K122" s="29">
        <v>-488.52000000000004</v>
      </c>
      <c r="L122" s="29">
        <v>3426.0640000000003</v>
      </c>
      <c r="M122" s="29">
        <v>-14854.015000000001</v>
      </c>
      <c r="N122" s="29">
        <v>177.291</v>
      </c>
      <c r="O122" s="29">
        <v>-25124.82</v>
      </c>
      <c r="P122" s="29">
        <v>-41804.600000000006</v>
      </c>
    </row>
    <row r="123" spans="1:16" x14ac:dyDescent="0.25">
      <c r="A123">
        <v>106</v>
      </c>
      <c r="B123">
        <v>67.519900000000007</v>
      </c>
      <c r="C123">
        <v>196.52189999999999</v>
      </c>
      <c r="D123">
        <v>1182.5672</v>
      </c>
      <c r="E123">
        <v>2756.8015</v>
      </c>
      <c r="F123">
        <v>7958.7740999999996</v>
      </c>
      <c r="G123">
        <v>10166.0681</v>
      </c>
      <c r="H123">
        <v>16269.8953</v>
      </c>
      <c r="I123" s="29">
        <v>-1299.75</v>
      </c>
      <c r="J123" s="29">
        <v>2176.2000000000003</v>
      </c>
      <c r="K123" s="29">
        <v>15.72</v>
      </c>
      <c r="L123" s="29">
        <v>4271.9840000000004</v>
      </c>
      <c r="M123" s="29">
        <v>10063.735000000001</v>
      </c>
      <c r="N123" s="29">
        <v>-861.35699999999997</v>
      </c>
      <c r="O123" s="29">
        <v>-67894.39</v>
      </c>
      <c r="P123" s="29">
        <v>-53527.858</v>
      </c>
    </row>
    <row r="124" spans="1:16" x14ac:dyDescent="0.25">
      <c r="A124">
        <v>107</v>
      </c>
      <c r="B124" s="36">
        <v>65.12</v>
      </c>
      <c r="C124" s="36">
        <v>196.85</v>
      </c>
      <c r="D124" s="36">
        <v>1187.71</v>
      </c>
      <c r="E124" s="36">
        <v>2872.56</v>
      </c>
      <c r="F124" s="36">
        <v>8255.85</v>
      </c>
      <c r="G124" s="36">
        <v>10115.33</v>
      </c>
      <c r="H124" s="36">
        <v>14899.64</v>
      </c>
      <c r="I124" s="29">
        <v>4695.25</v>
      </c>
      <c r="J124" s="29">
        <v>1510.3999999999999</v>
      </c>
      <c r="K124" s="29">
        <v>-241.35</v>
      </c>
      <c r="L124" s="29">
        <v>-358.16800000000001</v>
      </c>
      <c r="M124" s="29">
        <v>-4790.1449999999995</v>
      </c>
      <c r="N124" s="29">
        <v>660.86699999999996</v>
      </c>
      <c r="O124" s="29">
        <v>618.61</v>
      </c>
      <c r="P124" s="29">
        <v>2095.4639999999999</v>
      </c>
    </row>
    <row r="125" spans="1:16" x14ac:dyDescent="0.25">
      <c r="A125">
        <v>108</v>
      </c>
      <c r="B125">
        <v>66.027100000000004</v>
      </c>
      <c r="C125">
        <v>196.1412</v>
      </c>
      <c r="D125">
        <v>1175.258</v>
      </c>
      <c r="E125">
        <v>2834.3362000000002</v>
      </c>
      <c r="F125">
        <v>7850.8819000000003</v>
      </c>
      <c r="G125">
        <v>10226.573399999999</v>
      </c>
      <c r="H125">
        <v>14542.4653</v>
      </c>
      <c r="I125" s="29">
        <v>2432.25</v>
      </c>
      <c r="J125" s="29">
        <v>2937.6000000000004</v>
      </c>
      <c r="K125" s="29">
        <v>381.18</v>
      </c>
      <c r="L125" s="29">
        <v>1170.596</v>
      </c>
      <c r="M125" s="29">
        <v>15458.344999999999</v>
      </c>
      <c r="N125" s="29">
        <v>-2676.5160000000001</v>
      </c>
      <c r="O125" s="29">
        <v>18477.11</v>
      </c>
      <c r="P125" s="29">
        <v>38180.565000000002</v>
      </c>
    </row>
    <row r="126" spans="1:16" x14ac:dyDescent="0.25">
      <c r="A126">
        <v>109</v>
      </c>
      <c r="B126" s="36">
        <v>67.78</v>
      </c>
      <c r="C126" s="36">
        <v>197.03</v>
      </c>
      <c r="D126" s="36">
        <v>1159.58</v>
      </c>
      <c r="E126" s="36">
        <v>2923.82</v>
      </c>
      <c r="F126" s="36">
        <v>8285.4500000000007</v>
      </c>
      <c r="G126" s="36">
        <v>10154.76</v>
      </c>
      <c r="H126" s="36">
        <v>14792.61</v>
      </c>
      <c r="I126" s="29">
        <v>-1956.25</v>
      </c>
      <c r="J126" s="29">
        <v>1159.4000000000001</v>
      </c>
      <c r="K126" s="29">
        <v>1165.2850000000001</v>
      </c>
      <c r="L126" s="29">
        <v>-2408.8399999999997</v>
      </c>
      <c r="M126" s="29">
        <v>-6270.1050000000005</v>
      </c>
      <c r="N126" s="29">
        <v>-522.17999999999995</v>
      </c>
      <c r="O126" s="29">
        <v>5969.9250000000002</v>
      </c>
      <c r="P126" s="29">
        <v>-2862.7650000000003</v>
      </c>
    </row>
    <row r="127" spans="1:16" x14ac:dyDescent="0.25">
      <c r="A127">
        <v>110</v>
      </c>
      <c r="B127">
        <v>66.059600000000003</v>
      </c>
      <c r="C127">
        <v>201.018</v>
      </c>
      <c r="D127">
        <v>1181.1284000000001</v>
      </c>
      <c r="E127">
        <v>2895.2132000000001</v>
      </c>
      <c r="F127">
        <v>8127.6382999999996</v>
      </c>
      <c r="G127">
        <v>9933.0997000000007</v>
      </c>
      <c r="H127">
        <v>14761.536</v>
      </c>
      <c r="I127" s="29">
        <v>2351</v>
      </c>
      <c r="J127" s="29">
        <v>-6816</v>
      </c>
      <c r="K127" s="29">
        <v>87.660000000000011</v>
      </c>
      <c r="L127" s="29">
        <v>-1264.4840000000002</v>
      </c>
      <c r="M127" s="29">
        <v>1620.5249999999999</v>
      </c>
      <c r="N127" s="29">
        <v>6127.6949999999997</v>
      </c>
      <c r="O127" s="29">
        <v>7523.5749999999998</v>
      </c>
      <c r="P127" s="29">
        <v>9629.9709999999977</v>
      </c>
    </row>
    <row r="128" spans="1:16" x14ac:dyDescent="0.25">
      <c r="A128">
        <v>111</v>
      </c>
      <c r="B128" s="36">
        <v>67.040000000000006</v>
      </c>
      <c r="C128" s="36">
        <v>197.82</v>
      </c>
      <c r="D128" s="36">
        <v>1177.48</v>
      </c>
      <c r="E128" s="36">
        <v>2913.67</v>
      </c>
      <c r="F128" s="36">
        <v>7814.03</v>
      </c>
      <c r="G128" s="36">
        <v>9905.75</v>
      </c>
      <c r="H128" s="36">
        <v>14824.57</v>
      </c>
      <c r="I128" s="29">
        <v>-101.75</v>
      </c>
      <c r="J128" s="29">
        <v>-417.8</v>
      </c>
      <c r="K128" s="29">
        <v>269.85500000000002</v>
      </c>
      <c r="L128" s="29">
        <v>-2002.6759999999999</v>
      </c>
      <c r="M128" s="29">
        <v>17300.87</v>
      </c>
      <c r="N128" s="29">
        <v>6948.1289999999999</v>
      </c>
      <c r="O128" s="29">
        <v>4372.12</v>
      </c>
      <c r="P128" s="29">
        <v>26368.748</v>
      </c>
    </row>
    <row r="129" spans="1:16" x14ac:dyDescent="0.25">
      <c r="A129">
        <v>112</v>
      </c>
      <c r="B129">
        <v>67.170299999999997</v>
      </c>
      <c r="C129">
        <v>197.6567</v>
      </c>
      <c r="D129">
        <v>1209.8344</v>
      </c>
      <c r="E129">
        <v>2908.0542999999998</v>
      </c>
      <c r="F129">
        <v>8607.0830000000005</v>
      </c>
      <c r="G129">
        <v>9916.6434000000008</v>
      </c>
      <c r="H129">
        <v>15057.272800000001</v>
      </c>
      <c r="I129" s="29">
        <v>-425.75</v>
      </c>
      <c r="J129" s="29">
        <v>-93.399999999999991</v>
      </c>
      <c r="K129" s="29">
        <v>-1347.64</v>
      </c>
      <c r="L129" s="29">
        <v>-1778.1280000000002</v>
      </c>
      <c r="M129" s="29">
        <v>-22351.71</v>
      </c>
      <c r="N129" s="29">
        <v>6621.384</v>
      </c>
      <c r="O129" s="29">
        <v>-7263.2649999999994</v>
      </c>
      <c r="P129" s="29">
        <v>-26638.508999999998</v>
      </c>
    </row>
    <row r="130" spans="1:16" x14ac:dyDescent="0.25">
      <c r="A130">
        <v>113</v>
      </c>
      <c r="B130" s="36">
        <v>66.069999999999993</v>
      </c>
      <c r="C130" s="36">
        <v>196.67</v>
      </c>
      <c r="D130" s="36">
        <v>1190.3699999999999</v>
      </c>
      <c r="E130" s="36">
        <v>2792.76</v>
      </c>
      <c r="F130" s="36">
        <v>8127.61</v>
      </c>
      <c r="G130" s="36">
        <v>10043.77</v>
      </c>
      <c r="H130" s="36">
        <v>15625.29</v>
      </c>
      <c r="I130" s="29">
        <v>2313</v>
      </c>
      <c r="J130" s="29">
        <v>1873.2</v>
      </c>
      <c r="K130" s="29">
        <v>-374.30500000000001</v>
      </c>
      <c r="L130" s="29">
        <v>2833.4960000000001</v>
      </c>
      <c r="M130" s="29">
        <v>1621.84</v>
      </c>
      <c r="N130" s="29">
        <v>2807.625</v>
      </c>
      <c r="O130" s="29">
        <v>-35664.229999999996</v>
      </c>
      <c r="P130" s="29">
        <v>-24589.373999999996</v>
      </c>
    </row>
    <row r="131" spans="1:16" x14ac:dyDescent="0.25">
      <c r="A131">
        <v>114</v>
      </c>
      <c r="B131">
        <v>67.298900000000003</v>
      </c>
      <c r="C131">
        <v>196.5266</v>
      </c>
      <c r="D131">
        <v>1148.7578000000001</v>
      </c>
      <c r="E131">
        <v>2793.5652</v>
      </c>
      <c r="F131">
        <v>8218.5591000000004</v>
      </c>
      <c r="G131">
        <v>10118.7948</v>
      </c>
      <c r="H131">
        <v>14825.4856</v>
      </c>
      <c r="I131" s="29">
        <v>-747.25</v>
      </c>
      <c r="J131" s="29">
        <v>2166.7999999999997</v>
      </c>
      <c r="K131" s="29">
        <v>1706.19</v>
      </c>
      <c r="L131" s="29">
        <v>2801.4359999999997</v>
      </c>
      <c r="M131" s="29">
        <v>-2925.5149999999999</v>
      </c>
      <c r="N131" s="29">
        <v>556.84199999999998</v>
      </c>
      <c r="O131" s="29">
        <v>4326.0950000000003</v>
      </c>
      <c r="P131" s="29">
        <v>7884.598</v>
      </c>
    </row>
    <row r="132" spans="1:16" x14ac:dyDescent="0.25">
      <c r="A132">
        <v>115</v>
      </c>
      <c r="B132" s="36">
        <v>68.45</v>
      </c>
      <c r="C132" s="36">
        <v>199.8</v>
      </c>
      <c r="D132" s="36">
        <v>1183.55</v>
      </c>
      <c r="E132" s="36">
        <v>2870.02</v>
      </c>
      <c r="F132" s="36">
        <v>8150.04</v>
      </c>
      <c r="G132" s="36">
        <v>10319.799999999999</v>
      </c>
      <c r="H132" s="36">
        <v>14879.88</v>
      </c>
      <c r="I132" s="29">
        <v>-3620.75</v>
      </c>
      <c r="J132" s="29">
        <v>-4380.6000000000004</v>
      </c>
      <c r="K132" s="29">
        <v>-33.26</v>
      </c>
      <c r="L132" s="29">
        <v>-256.70400000000001</v>
      </c>
      <c r="M132" s="29">
        <v>500.42999999999995</v>
      </c>
      <c r="N132" s="29">
        <v>-5473.2449999999999</v>
      </c>
      <c r="O132" s="29">
        <v>1606.4900000000002</v>
      </c>
      <c r="P132" s="29">
        <v>-11657.639000000001</v>
      </c>
    </row>
    <row r="133" spans="1:16" x14ac:dyDescent="0.25">
      <c r="A133">
        <v>116</v>
      </c>
      <c r="B133">
        <v>66.427199999999999</v>
      </c>
      <c r="C133">
        <v>197.48650000000001</v>
      </c>
      <c r="D133">
        <v>1205.298</v>
      </c>
      <c r="E133">
        <v>2871.8177000000001</v>
      </c>
      <c r="F133">
        <v>8446.2451000000001</v>
      </c>
      <c r="G133">
        <v>10066.539699999999</v>
      </c>
      <c r="H133">
        <v>14939.4584</v>
      </c>
      <c r="I133" s="29">
        <v>1432</v>
      </c>
      <c r="J133" s="29">
        <v>247</v>
      </c>
      <c r="K133" s="29">
        <v>-1120.82</v>
      </c>
      <c r="L133" s="29">
        <v>-328.66399999999999</v>
      </c>
      <c r="M133" s="29">
        <v>-14309.815000000001</v>
      </c>
      <c r="N133" s="29">
        <v>2124.4950000000003</v>
      </c>
      <c r="O133" s="29">
        <v>-1372.5450000000001</v>
      </c>
      <c r="P133" s="29">
        <v>-13328.349</v>
      </c>
    </row>
    <row r="134" spans="1:16" x14ac:dyDescent="0.25">
      <c r="A134">
        <v>117</v>
      </c>
      <c r="B134" s="36">
        <v>65.97</v>
      </c>
      <c r="C134" s="36">
        <v>200.17</v>
      </c>
      <c r="D134" s="36">
        <v>1198.3900000000001</v>
      </c>
      <c r="E134" s="36">
        <v>2879.24</v>
      </c>
      <c r="F134" s="36">
        <v>8064.17</v>
      </c>
      <c r="G134" s="36">
        <v>10094.66</v>
      </c>
      <c r="H134" s="36">
        <v>15451.52</v>
      </c>
      <c r="I134" s="29">
        <v>2569</v>
      </c>
      <c r="J134" s="29">
        <v>-5118.2</v>
      </c>
      <c r="K134" s="29">
        <v>-775.17</v>
      </c>
      <c r="L134" s="29">
        <v>-625.41600000000005</v>
      </c>
      <c r="M134" s="29">
        <v>4793.8599999999997</v>
      </c>
      <c r="N134" s="29">
        <v>1280.8710000000001</v>
      </c>
      <c r="O134" s="29">
        <v>-26975.439999999999</v>
      </c>
      <c r="P134" s="29">
        <v>-24850.494999999999</v>
      </c>
    </row>
    <row r="135" spans="1:16" x14ac:dyDescent="0.25">
      <c r="A135">
        <v>118</v>
      </c>
      <c r="B135">
        <v>66.572599999999994</v>
      </c>
      <c r="C135">
        <v>191.9641</v>
      </c>
      <c r="D135">
        <v>1189.9920999999999</v>
      </c>
      <c r="E135">
        <v>2831.7946999999999</v>
      </c>
      <c r="F135">
        <v>8352.6033000000007</v>
      </c>
      <c r="G135">
        <v>10450.2536</v>
      </c>
      <c r="H135">
        <v>15222.838</v>
      </c>
      <c r="I135" s="29">
        <v>1068.5</v>
      </c>
      <c r="J135" s="29">
        <v>11291.800000000001</v>
      </c>
      <c r="K135" s="29">
        <v>-355.52499999999998</v>
      </c>
      <c r="L135" s="29">
        <v>1272.2560000000001</v>
      </c>
      <c r="M135" s="29">
        <v>-9627.7250000000004</v>
      </c>
      <c r="N135" s="29">
        <v>-9386.9220000000005</v>
      </c>
      <c r="O135" s="29">
        <v>-15541.524999999998</v>
      </c>
      <c r="P135" s="29">
        <v>-21279.140999999996</v>
      </c>
    </row>
    <row r="136" spans="1:16" x14ac:dyDescent="0.25">
      <c r="A136">
        <v>119</v>
      </c>
      <c r="B136" s="36">
        <v>67.900000000000006</v>
      </c>
      <c r="C136" s="36">
        <v>194.49</v>
      </c>
      <c r="D136" s="36">
        <v>1181.33</v>
      </c>
      <c r="E136" s="36">
        <v>2828.39</v>
      </c>
      <c r="F136" s="36">
        <v>8110.21</v>
      </c>
      <c r="G136" s="36">
        <v>10001.030000000001</v>
      </c>
      <c r="H136" s="36">
        <v>15705.75</v>
      </c>
      <c r="I136" s="29">
        <v>-2254.5</v>
      </c>
      <c r="J136" s="29">
        <v>6244.7999999999993</v>
      </c>
      <c r="K136" s="29">
        <v>77.814999999999998</v>
      </c>
      <c r="L136" s="29">
        <v>1408.3040000000001</v>
      </c>
      <c r="M136" s="29">
        <v>2492.08</v>
      </c>
      <c r="N136" s="29">
        <v>4089.741</v>
      </c>
      <c r="O136" s="29">
        <v>-39686.939999999995</v>
      </c>
      <c r="P136" s="29">
        <v>-27628.699999999997</v>
      </c>
    </row>
    <row r="137" spans="1:16" x14ac:dyDescent="0.25">
      <c r="A137">
        <v>120</v>
      </c>
      <c r="B137">
        <v>67.219800000000006</v>
      </c>
      <c r="C137">
        <v>196.7337</v>
      </c>
      <c r="D137">
        <v>1200.7183</v>
      </c>
      <c r="E137">
        <v>2910.6931</v>
      </c>
      <c r="F137">
        <v>8185.1647999999996</v>
      </c>
      <c r="G137">
        <v>10483.0111</v>
      </c>
      <c r="H137">
        <v>14245.3092</v>
      </c>
      <c r="I137" s="29">
        <v>-549.5</v>
      </c>
      <c r="J137" s="29">
        <v>1752.6</v>
      </c>
      <c r="K137" s="29">
        <v>-891.83500000000004</v>
      </c>
      <c r="L137" s="29">
        <v>-1883.6799999999998</v>
      </c>
      <c r="M137" s="29">
        <v>-1255.8</v>
      </c>
      <c r="N137" s="29">
        <v>-10369.647000000001</v>
      </c>
      <c r="O137" s="29">
        <v>33334.915000000001</v>
      </c>
      <c r="P137" s="29">
        <v>20137.053</v>
      </c>
    </row>
    <row r="138" spans="1:16" x14ac:dyDescent="0.25">
      <c r="A138">
        <v>121</v>
      </c>
      <c r="B138" s="36">
        <v>67.31</v>
      </c>
      <c r="C138" s="36">
        <v>197.97</v>
      </c>
      <c r="D138" s="36">
        <v>1169.43</v>
      </c>
      <c r="E138" s="36">
        <v>2800.79</v>
      </c>
      <c r="F138" s="36">
        <v>8055.28</v>
      </c>
      <c r="G138" s="36">
        <v>9843.4599999999991</v>
      </c>
      <c r="H138" s="36">
        <v>14573.23</v>
      </c>
      <c r="I138" s="29">
        <v>-781.75</v>
      </c>
      <c r="J138" s="29">
        <v>-717.6</v>
      </c>
      <c r="K138" s="29">
        <v>672.47500000000002</v>
      </c>
      <c r="L138" s="29">
        <v>2512.348</v>
      </c>
      <c r="M138" s="29">
        <v>5238.29</v>
      </c>
      <c r="N138" s="29">
        <v>8816.973</v>
      </c>
      <c r="O138" s="29">
        <v>16938.82</v>
      </c>
      <c r="P138" s="29">
        <v>32679.556</v>
      </c>
    </row>
    <row r="139" spans="1:16" x14ac:dyDescent="0.25">
      <c r="A139">
        <v>122</v>
      </c>
      <c r="B139">
        <v>67.037700000000001</v>
      </c>
      <c r="C139">
        <v>200.4512</v>
      </c>
      <c r="D139">
        <v>1185.2995000000001</v>
      </c>
      <c r="E139">
        <v>2859.2217999999998</v>
      </c>
      <c r="F139">
        <v>8407.0278999999991</v>
      </c>
      <c r="G139">
        <v>10290.168</v>
      </c>
      <c r="H139">
        <v>15274.5766</v>
      </c>
      <c r="I139" s="29">
        <v>-94.25</v>
      </c>
      <c r="J139" s="29">
        <v>-5682.4000000000005</v>
      </c>
      <c r="K139" s="29">
        <v>-120.895</v>
      </c>
      <c r="L139" s="29">
        <v>175.172</v>
      </c>
      <c r="M139" s="29">
        <v>-12348.955</v>
      </c>
      <c r="N139" s="29">
        <v>-4584.3540000000003</v>
      </c>
      <c r="O139" s="29">
        <v>-18128.454999999998</v>
      </c>
      <c r="P139" s="29">
        <v>-40784.137000000002</v>
      </c>
    </row>
    <row r="140" spans="1:16" x14ac:dyDescent="0.25">
      <c r="A140">
        <v>123</v>
      </c>
      <c r="B140" s="36">
        <v>66.180000000000007</v>
      </c>
      <c r="C140" s="36">
        <v>199.74</v>
      </c>
      <c r="D140" s="36">
        <v>1199.6600000000001</v>
      </c>
      <c r="E140" s="36">
        <v>2877.86</v>
      </c>
      <c r="F140" s="36">
        <v>7954.69</v>
      </c>
      <c r="G140" s="36">
        <v>10423.33</v>
      </c>
      <c r="H140" s="36">
        <v>15253.33</v>
      </c>
      <c r="I140" s="29">
        <v>2048.25</v>
      </c>
      <c r="J140" s="29">
        <v>-4264.2</v>
      </c>
      <c r="K140" s="29">
        <v>-839</v>
      </c>
      <c r="L140" s="29">
        <v>-570.33199999999999</v>
      </c>
      <c r="M140" s="29">
        <v>10268.14</v>
      </c>
      <c r="N140" s="29">
        <v>-8579.0640000000003</v>
      </c>
      <c r="O140" s="29">
        <v>-17066.224999999999</v>
      </c>
      <c r="P140" s="29">
        <v>-19002.430999999997</v>
      </c>
    </row>
    <row r="141" spans="1:16" x14ac:dyDescent="0.25">
      <c r="A141">
        <v>124</v>
      </c>
      <c r="B141">
        <v>67.051100000000005</v>
      </c>
      <c r="C141">
        <v>197.3116</v>
      </c>
      <c r="D141">
        <v>1165.0989999999999</v>
      </c>
      <c r="E141">
        <v>2856.2329</v>
      </c>
      <c r="F141">
        <v>8288.0925999999999</v>
      </c>
      <c r="G141">
        <v>10115.8248</v>
      </c>
      <c r="H141">
        <v>14098.458000000001</v>
      </c>
      <c r="I141" s="29">
        <v>-127.75</v>
      </c>
      <c r="J141" s="29">
        <v>596.79999999999995</v>
      </c>
      <c r="K141" s="29">
        <v>889.12999999999988</v>
      </c>
      <c r="L141" s="29">
        <v>294.72800000000001</v>
      </c>
      <c r="M141" s="29">
        <v>-6402.1900000000005</v>
      </c>
      <c r="N141" s="29">
        <v>645.94200000000001</v>
      </c>
      <c r="O141" s="29">
        <v>40677.474999999999</v>
      </c>
      <c r="P141" s="29">
        <v>36574.134999999995</v>
      </c>
    </row>
    <row r="142" spans="1:16" x14ac:dyDescent="0.25">
      <c r="A142">
        <v>125</v>
      </c>
      <c r="B142" s="36">
        <v>66.31</v>
      </c>
      <c r="C142" s="36">
        <v>200.54</v>
      </c>
      <c r="D142" s="36">
        <v>1161.31</v>
      </c>
      <c r="E142" s="36">
        <v>2881.71</v>
      </c>
      <c r="F142" s="36">
        <v>8162.75</v>
      </c>
      <c r="G142" s="36">
        <v>10178.58</v>
      </c>
      <c r="H142" s="36">
        <v>14603.07</v>
      </c>
      <c r="I142" s="29">
        <v>1724</v>
      </c>
      <c r="J142" s="29">
        <v>-5852.2</v>
      </c>
      <c r="K142" s="29">
        <v>1078.53</v>
      </c>
      <c r="L142" s="29">
        <v>-724.28800000000001</v>
      </c>
      <c r="M142" s="29">
        <v>-135.095</v>
      </c>
      <c r="N142" s="29">
        <v>-1236.615</v>
      </c>
      <c r="O142" s="29">
        <v>15446.81</v>
      </c>
      <c r="P142" s="29">
        <v>10301.142</v>
      </c>
    </row>
    <row r="143" spans="1:16" x14ac:dyDescent="0.25">
      <c r="A143">
        <v>126</v>
      </c>
      <c r="B143">
        <v>67.582800000000006</v>
      </c>
      <c r="C143">
        <v>197.98699999999999</v>
      </c>
      <c r="D143">
        <v>1170.1168</v>
      </c>
      <c r="E143">
        <v>2860.6323000000002</v>
      </c>
      <c r="F143">
        <v>8216.0164000000004</v>
      </c>
      <c r="G143">
        <v>10003.3226</v>
      </c>
      <c r="H143">
        <v>14917.0892</v>
      </c>
      <c r="I143" s="29">
        <v>-1457</v>
      </c>
      <c r="J143" s="29">
        <v>-754</v>
      </c>
      <c r="K143" s="29">
        <v>638.24</v>
      </c>
      <c r="L143" s="29">
        <v>118.752</v>
      </c>
      <c r="M143" s="29">
        <v>-2798.3799999999997</v>
      </c>
      <c r="N143" s="29">
        <v>4021.0080000000003</v>
      </c>
      <c r="O143" s="29">
        <v>-254.08499999999998</v>
      </c>
      <c r="P143" s="29">
        <v>-485.46499999999963</v>
      </c>
    </row>
    <row r="144" spans="1:16" x14ac:dyDescent="0.25">
      <c r="A144">
        <v>127</v>
      </c>
      <c r="B144" s="36">
        <v>67.05</v>
      </c>
      <c r="C144" s="36">
        <v>196.64</v>
      </c>
      <c r="D144" s="36">
        <v>1146.8800000000001</v>
      </c>
      <c r="E144" s="36">
        <v>2879.69</v>
      </c>
      <c r="F144" s="36">
        <v>7893.59</v>
      </c>
      <c r="G144" s="36">
        <v>10054.41</v>
      </c>
      <c r="H144" s="36">
        <v>15076.25</v>
      </c>
      <c r="I144" s="29">
        <v>-129.5</v>
      </c>
      <c r="J144" s="29">
        <v>1948.3999999999999</v>
      </c>
      <c r="K144" s="29">
        <v>1799.8999999999999</v>
      </c>
      <c r="L144" s="29">
        <v>-643.39200000000005</v>
      </c>
      <c r="M144" s="29">
        <v>13323.04</v>
      </c>
      <c r="N144" s="29">
        <v>2488.527</v>
      </c>
      <c r="O144" s="29">
        <v>-8211.9150000000009</v>
      </c>
      <c r="P144" s="29">
        <v>10575.059999999998</v>
      </c>
    </row>
    <row r="145" spans="1:16" x14ac:dyDescent="0.25">
      <c r="A145">
        <v>128</v>
      </c>
      <c r="B145">
        <v>66.664299999999997</v>
      </c>
      <c r="C145">
        <v>200.39250000000001</v>
      </c>
      <c r="D145">
        <v>1182.6004</v>
      </c>
      <c r="E145">
        <v>2865.9121</v>
      </c>
      <c r="F145">
        <v>8037.6233000000002</v>
      </c>
      <c r="G145">
        <v>10667.0416</v>
      </c>
      <c r="H145">
        <v>15600.9467</v>
      </c>
      <c r="I145" s="29">
        <v>839.25</v>
      </c>
      <c r="J145" s="29">
        <v>-5565</v>
      </c>
      <c r="K145" s="29">
        <v>14.06</v>
      </c>
      <c r="L145" s="29">
        <v>-92.44</v>
      </c>
      <c r="M145" s="29">
        <v>6121.2749999999996</v>
      </c>
      <c r="N145" s="29">
        <v>-15890.561999999998</v>
      </c>
      <c r="O145" s="29">
        <v>-34446.959999999999</v>
      </c>
      <c r="P145" s="29">
        <v>-49020.376999999993</v>
      </c>
    </row>
    <row r="146" spans="1:16" x14ac:dyDescent="0.25">
      <c r="A146">
        <v>129</v>
      </c>
      <c r="B146" s="36">
        <v>67.260000000000005</v>
      </c>
      <c r="C146" s="36">
        <v>200.86</v>
      </c>
      <c r="D146" s="36">
        <v>1149.92</v>
      </c>
      <c r="E146" s="36">
        <v>2844.57</v>
      </c>
      <c r="F146" s="36">
        <v>7936.49</v>
      </c>
      <c r="G146" s="36">
        <v>9985.64</v>
      </c>
      <c r="H146" s="36">
        <v>15197.53</v>
      </c>
      <c r="I146" s="29">
        <v>-643.5</v>
      </c>
      <c r="J146" s="29">
        <v>-6497.4</v>
      </c>
      <c r="K146" s="29">
        <v>1647.8850000000002</v>
      </c>
      <c r="L146" s="29">
        <v>761.4319999999999</v>
      </c>
      <c r="M146" s="29">
        <v>11178.154999999999</v>
      </c>
      <c r="N146" s="29">
        <v>4551.3450000000003</v>
      </c>
      <c r="O146" s="29">
        <v>-14276.015000000001</v>
      </c>
      <c r="P146" s="29">
        <v>-3278.0980000000018</v>
      </c>
    </row>
    <row r="147" spans="1:16" x14ac:dyDescent="0.25">
      <c r="A147">
        <v>130</v>
      </c>
      <c r="B147">
        <v>65.913200000000003</v>
      </c>
      <c r="C147">
        <v>203.1455</v>
      </c>
      <c r="D147">
        <v>1178.6558</v>
      </c>
      <c r="E147">
        <v>2901.8296999999998</v>
      </c>
      <c r="F147">
        <v>7786.3029999999999</v>
      </c>
      <c r="G147">
        <v>9820.9933000000001</v>
      </c>
      <c r="H147">
        <v>15117.211799999999</v>
      </c>
      <c r="I147" s="29">
        <v>2717</v>
      </c>
      <c r="J147" s="29">
        <v>-11071</v>
      </c>
      <c r="K147" s="29">
        <v>211.28999999999996</v>
      </c>
      <c r="L147" s="29">
        <v>-1529.144</v>
      </c>
      <c r="M147" s="29">
        <v>18687.289999999997</v>
      </c>
      <c r="N147" s="29">
        <v>9490.8870000000006</v>
      </c>
      <c r="O147" s="29">
        <v>-10260.215</v>
      </c>
      <c r="P147" s="29">
        <v>8246.1079999999965</v>
      </c>
    </row>
    <row r="148" spans="1:16" x14ac:dyDescent="0.25">
      <c r="A148">
        <v>131</v>
      </c>
      <c r="B148" s="36">
        <v>67.03</v>
      </c>
      <c r="C148" s="36">
        <v>199.69</v>
      </c>
      <c r="D148" s="36">
        <v>1175.3699999999999</v>
      </c>
      <c r="E148" s="36">
        <v>2826.98</v>
      </c>
      <c r="F148" s="36">
        <v>8047.15</v>
      </c>
      <c r="G148" s="36">
        <v>9527.52</v>
      </c>
      <c r="H148" s="36">
        <v>13952.89</v>
      </c>
      <c r="I148" s="29">
        <v>-69.75</v>
      </c>
      <c r="J148" s="29">
        <v>-4164.2</v>
      </c>
      <c r="K148" s="29">
        <v>375.54500000000002</v>
      </c>
      <c r="L148" s="29">
        <v>1464.8759999999997</v>
      </c>
      <c r="M148" s="29">
        <v>5644.875</v>
      </c>
      <c r="N148" s="29">
        <v>18295.161</v>
      </c>
      <c r="O148" s="29">
        <v>47955.990000000005</v>
      </c>
      <c r="P148" s="29">
        <v>69502.497000000003</v>
      </c>
    </row>
    <row r="149" spans="1:16" x14ac:dyDescent="0.25">
      <c r="A149">
        <v>132</v>
      </c>
      <c r="B149">
        <v>66.972300000000004</v>
      </c>
      <c r="C149">
        <v>198.1053</v>
      </c>
      <c r="D149">
        <v>1193.9607000000001</v>
      </c>
      <c r="E149">
        <v>2952.8395999999998</v>
      </c>
      <c r="F149">
        <v>8099.2847000000002</v>
      </c>
      <c r="G149">
        <v>10230.290499999999</v>
      </c>
      <c r="H149">
        <v>14867.402099999999</v>
      </c>
      <c r="I149" s="29">
        <v>69.25</v>
      </c>
      <c r="J149" s="29">
        <v>-990.6</v>
      </c>
      <c r="K149" s="29">
        <v>-553.95500000000004</v>
      </c>
      <c r="L149" s="29">
        <v>-3569.54</v>
      </c>
      <c r="M149" s="29">
        <v>3038.2049999999999</v>
      </c>
      <c r="N149" s="29">
        <v>-2788.029</v>
      </c>
      <c r="O149" s="29">
        <v>2230.27</v>
      </c>
      <c r="P149" s="29">
        <v>-2564.3989999999999</v>
      </c>
    </row>
    <row r="150" spans="1:16" x14ac:dyDescent="0.25">
      <c r="A150">
        <v>133</v>
      </c>
      <c r="B150" s="36">
        <v>67.09</v>
      </c>
      <c r="C150" s="36">
        <v>194.81</v>
      </c>
      <c r="D150" s="36">
        <v>1218.6500000000001</v>
      </c>
      <c r="E150" s="36">
        <v>2875.87</v>
      </c>
      <c r="F150" s="36">
        <v>8334.11</v>
      </c>
      <c r="G150" s="36">
        <v>10314.700000000001</v>
      </c>
      <c r="H150" s="36">
        <v>15484.15</v>
      </c>
      <c r="I150" s="29">
        <v>-227.00000000000003</v>
      </c>
      <c r="J150" s="29">
        <v>5602.5999999999995</v>
      </c>
      <c r="K150" s="29">
        <v>-1788.2750000000001</v>
      </c>
      <c r="L150" s="29">
        <v>-490.76400000000001</v>
      </c>
      <c r="M150" s="29">
        <v>-8702.9700000000012</v>
      </c>
      <c r="N150" s="29">
        <v>-5320.4070000000002</v>
      </c>
      <c r="O150" s="29">
        <v>-28607.13</v>
      </c>
      <c r="P150" s="29">
        <v>-39533.946000000004</v>
      </c>
    </row>
    <row r="151" spans="1:16" x14ac:dyDescent="0.25">
      <c r="A151">
        <v>134</v>
      </c>
      <c r="B151">
        <v>67.144499999999994</v>
      </c>
      <c r="C151">
        <v>198.3837</v>
      </c>
      <c r="D151">
        <v>1151.7416000000001</v>
      </c>
      <c r="E151">
        <v>2880.8625999999999</v>
      </c>
      <c r="F151">
        <v>7938.6207000000004</v>
      </c>
      <c r="G151">
        <v>9932.7898999999998</v>
      </c>
      <c r="H151">
        <v>14683.852800000001</v>
      </c>
      <c r="I151" s="29">
        <v>-361.25</v>
      </c>
      <c r="J151" s="29">
        <v>-1547.4</v>
      </c>
      <c r="K151" s="29">
        <v>1557</v>
      </c>
      <c r="L151" s="29">
        <v>-690.46</v>
      </c>
      <c r="M151" s="29">
        <v>11071.405000000001</v>
      </c>
      <c r="N151" s="29">
        <v>6136.9890000000005</v>
      </c>
      <c r="O151" s="29">
        <v>11407.734999999999</v>
      </c>
      <c r="P151" s="29">
        <v>27574.019</v>
      </c>
    </row>
    <row r="152" spans="1:16" x14ac:dyDescent="0.25">
      <c r="A152">
        <v>135</v>
      </c>
      <c r="B152" s="36">
        <v>67.97</v>
      </c>
      <c r="C152" s="36">
        <v>195.28</v>
      </c>
      <c r="D152" s="36">
        <v>1170.8699999999999</v>
      </c>
      <c r="E152" s="36">
        <v>2856</v>
      </c>
      <c r="F152" s="36">
        <v>7669.13</v>
      </c>
      <c r="G152" s="36">
        <v>9957.65</v>
      </c>
      <c r="H152" s="36">
        <v>15007.32</v>
      </c>
      <c r="I152" s="29">
        <v>-2420</v>
      </c>
      <c r="J152" s="29">
        <v>4660.2</v>
      </c>
      <c r="K152" s="29">
        <v>600.41</v>
      </c>
      <c r="L152" s="29">
        <v>304.16800000000001</v>
      </c>
      <c r="M152" s="29">
        <v>24546.05</v>
      </c>
      <c r="N152" s="29">
        <v>5391.2730000000001</v>
      </c>
      <c r="O152" s="29">
        <v>-4765.7699999999995</v>
      </c>
      <c r="P152" s="29">
        <v>28316.330999999995</v>
      </c>
    </row>
    <row r="153" spans="1:16" x14ac:dyDescent="0.25">
      <c r="A153">
        <v>136</v>
      </c>
      <c r="B153">
        <v>65.735900000000001</v>
      </c>
      <c r="C153">
        <v>202.68819999999999</v>
      </c>
      <c r="D153">
        <v>1144.3448000000001</v>
      </c>
      <c r="E153">
        <v>2825.2278999999999</v>
      </c>
      <c r="F153">
        <v>7976.9429</v>
      </c>
      <c r="G153">
        <v>10361.452600000001</v>
      </c>
      <c r="H153">
        <v>14574.506299999999</v>
      </c>
      <c r="I153" s="29">
        <v>3160.25</v>
      </c>
      <c r="J153" s="29">
        <v>-10156.4</v>
      </c>
      <c r="K153" s="29">
        <v>1926.84</v>
      </c>
      <c r="L153" s="29">
        <v>1534.9279999999999</v>
      </c>
      <c r="M153" s="29">
        <v>9155.2950000000001</v>
      </c>
      <c r="N153" s="29">
        <v>-6722.8919999999998</v>
      </c>
      <c r="O153" s="29">
        <v>16875.059999999998</v>
      </c>
      <c r="P153" s="29">
        <v>15773.080999999998</v>
      </c>
    </row>
    <row r="154" spans="1:16" x14ac:dyDescent="0.25">
      <c r="A154">
        <v>137</v>
      </c>
      <c r="B154" s="36">
        <v>65.67</v>
      </c>
      <c r="C154" s="36">
        <v>198.38</v>
      </c>
      <c r="D154" s="36">
        <v>1171.77</v>
      </c>
      <c r="E154" s="36">
        <v>2828.98</v>
      </c>
      <c r="F154" s="36">
        <v>8160.93</v>
      </c>
      <c r="G154" s="36">
        <v>10301.36</v>
      </c>
      <c r="H154" s="36">
        <v>14843.52</v>
      </c>
      <c r="I154" s="29">
        <v>3332.25</v>
      </c>
      <c r="J154" s="29">
        <v>-1549.1999999999998</v>
      </c>
      <c r="K154" s="29">
        <v>555.77</v>
      </c>
      <c r="L154" s="29">
        <v>1385.0440000000001</v>
      </c>
      <c r="M154" s="29">
        <v>-44.164999999999999</v>
      </c>
      <c r="N154" s="29">
        <v>-4920.1019999999999</v>
      </c>
      <c r="O154" s="29">
        <v>3424.46</v>
      </c>
      <c r="P154" s="29">
        <v>2184.0570000000007</v>
      </c>
    </row>
    <row r="155" spans="1:16" x14ac:dyDescent="0.25">
      <c r="A155">
        <v>138</v>
      </c>
      <c r="B155">
        <v>66.655100000000004</v>
      </c>
      <c r="C155">
        <v>200.3775</v>
      </c>
      <c r="D155">
        <v>1213.5452</v>
      </c>
      <c r="E155">
        <v>2885.6388999999999</v>
      </c>
      <c r="F155">
        <v>8543.4626000000007</v>
      </c>
      <c r="G155">
        <v>10334.3308</v>
      </c>
      <c r="H155">
        <v>15067.679099999999</v>
      </c>
      <c r="I155" s="29">
        <v>862.25</v>
      </c>
      <c r="J155" s="29">
        <v>-5535</v>
      </c>
      <c r="K155" s="29">
        <v>-1533.1799999999998</v>
      </c>
      <c r="L155" s="29">
        <v>-881.51200000000006</v>
      </c>
      <c r="M155" s="29">
        <v>-19170.689999999999</v>
      </c>
      <c r="N155" s="29">
        <v>-5909.2380000000003</v>
      </c>
      <c r="O155" s="29">
        <v>-7783.5800000000008</v>
      </c>
      <c r="P155" s="29">
        <v>-39950.949999999997</v>
      </c>
    </row>
    <row r="156" spans="1:16" x14ac:dyDescent="0.25">
      <c r="A156">
        <v>139</v>
      </c>
      <c r="B156" s="36">
        <v>65.95</v>
      </c>
      <c r="C156" s="36">
        <v>196.74</v>
      </c>
      <c r="D156" s="36">
        <v>1171.26</v>
      </c>
      <c r="E156" s="36">
        <v>2839.94</v>
      </c>
      <c r="F156" s="36">
        <v>7730.39</v>
      </c>
      <c r="G156" s="36">
        <v>10003.790000000001</v>
      </c>
      <c r="H156" s="36">
        <v>14752.12</v>
      </c>
      <c r="I156" s="29">
        <v>2616.25</v>
      </c>
      <c r="J156" s="29">
        <v>1746.8</v>
      </c>
      <c r="K156" s="29">
        <v>580.88</v>
      </c>
      <c r="L156" s="29">
        <v>946.41200000000003</v>
      </c>
      <c r="M156" s="29">
        <v>21482.955000000002</v>
      </c>
      <c r="N156" s="29">
        <v>4007.0249999999996</v>
      </c>
      <c r="O156" s="29">
        <v>7994.5449999999992</v>
      </c>
      <c r="P156" s="29">
        <v>39374.866999999998</v>
      </c>
    </row>
    <row r="157" spans="1:16" x14ac:dyDescent="0.25">
      <c r="A157">
        <v>140</v>
      </c>
      <c r="B157">
        <v>66.312100000000001</v>
      </c>
      <c r="C157">
        <v>197.74930000000001</v>
      </c>
      <c r="D157">
        <v>1176.2814000000001</v>
      </c>
      <c r="E157">
        <v>2872.1909999999998</v>
      </c>
      <c r="F157">
        <v>8160.2421999999997</v>
      </c>
      <c r="G157">
        <v>10354.7924</v>
      </c>
      <c r="H157">
        <v>16075.535400000001</v>
      </c>
      <c r="I157" s="29">
        <v>1719.75</v>
      </c>
      <c r="J157" s="29">
        <v>-278.60000000000002</v>
      </c>
      <c r="K157" s="29">
        <v>330.01</v>
      </c>
      <c r="L157" s="29">
        <v>-343.596</v>
      </c>
      <c r="M157" s="29">
        <v>-9.67</v>
      </c>
      <c r="N157" s="29">
        <v>-6523.0860000000002</v>
      </c>
      <c r="O157" s="29">
        <v>-58176.395000000004</v>
      </c>
      <c r="P157" s="29">
        <v>-63281.587000000007</v>
      </c>
    </row>
    <row r="158" spans="1:16" x14ac:dyDescent="0.25">
      <c r="A158">
        <v>141</v>
      </c>
      <c r="B158" s="36">
        <v>67.17</v>
      </c>
      <c r="C158" s="36">
        <v>194.18</v>
      </c>
      <c r="D158" s="36">
        <v>1194.55</v>
      </c>
      <c r="E158" s="36">
        <v>2831.1</v>
      </c>
      <c r="F158" s="36">
        <v>8134.58</v>
      </c>
      <c r="G158" s="36">
        <v>10159.709999999999</v>
      </c>
      <c r="H158" s="36">
        <v>15036.58</v>
      </c>
      <c r="I158" s="29">
        <v>-429.75</v>
      </c>
      <c r="J158" s="29">
        <v>6852</v>
      </c>
      <c r="K158" s="29">
        <v>-583.4</v>
      </c>
      <c r="L158" s="29">
        <v>1299.904</v>
      </c>
      <c r="M158" s="29">
        <v>1273.4849999999999</v>
      </c>
      <c r="N158" s="29">
        <v>-670.58399999999995</v>
      </c>
      <c r="O158" s="29">
        <v>-6228.71</v>
      </c>
      <c r="P158" s="29">
        <v>1512.9450000000015</v>
      </c>
    </row>
    <row r="159" spans="1:16" x14ac:dyDescent="0.25">
      <c r="A159">
        <v>142</v>
      </c>
      <c r="B159">
        <v>66.017399999999995</v>
      </c>
      <c r="C159">
        <v>201.14429999999999</v>
      </c>
      <c r="D159">
        <v>1176.0224000000001</v>
      </c>
      <c r="E159">
        <v>2851.4367000000002</v>
      </c>
      <c r="F159">
        <v>7757.2739000000001</v>
      </c>
      <c r="G159">
        <v>10103.5119</v>
      </c>
      <c r="H159">
        <v>15380.643899999999</v>
      </c>
      <c r="I159" s="29">
        <v>2456.5</v>
      </c>
      <c r="J159" s="29">
        <v>-7068.6</v>
      </c>
      <c r="K159" s="29">
        <v>342.96000000000004</v>
      </c>
      <c r="L159" s="29">
        <v>486.57600000000002</v>
      </c>
      <c r="M159" s="29">
        <v>20138.744999999999</v>
      </c>
      <c r="N159" s="29">
        <v>1015.329</v>
      </c>
      <c r="O159" s="29">
        <v>-23431.82</v>
      </c>
      <c r="P159" s="29">
        <v>-6060.3100000000013</v>
      </c>
    </row>
    <row r="160" spans="1:16" x14ac:dyDescent="0.25">
      <c r="A160">
        <v>143</v>
      </c>
      <c r="B160" s="36">
        <v>65.52</v>
      </c>
      <c r="C160" s="36">
        <v>203.26</v>
      </c>
      <c r="D160" s="36">
        <v>1172.26</v>
      </c>
      <c r="E160" s="36">
        <v>2867.57</v>
      </c>
      <c r="F160" s="36">
        <v>8299.36</v>
      </c>
      <c r="G160" s="36">
        <v>10111.719999999999</v>
      </c>
      <c r="H160" s="36">
        <v>14332.4</v>
      </c>
      <c r="I160" s="29">
        <v>3698.75</v>
      </c>
      <c r="J160" s="29">
        <v>-11293.4</v>
      </c>
      <c r="K160" s="29">
        <v>531</v>
      </c>
      <c r="L160" s="29">
        <v>-158.66800000000001</v>
      </c>
      <c r="M160" s="29">
        <v>-6965.7150000000001</v>
      </c>
      <c r="N160" s="29">
        <v>769.21500000000003</v>
      </c>
      <c r="O160" s="29">
        <v>28980.149999999998</v>
      </c>
      <c r="P160" s="29">
        <v>15561.331999999999</v>
      </c>
    </row>
    <row r="161" spans="1:16" x14ac:dyDescent="0.25">
      <c r="A161">
        <v>144</v>
      </c>
      <c r="B161">
        <v>68.313699999999997</v>
      </c>
      <c r="C161">
        <v>201.0102</v>
      </c>
      <c r="D161">
        <v>1224.4535000000001</v>
      </c>
      <c r="E161">
        <v>2922.3517999999999</v>
      </c>
      <c r="F161">
        <v>8345.2759000000005</v>
      </c>
      <c r="G161">
        <v>10054.441500000001</v>
      </c>
      <c r="H161">
        <v>15247.1041</v>
      </c>
      <c r="I161" s="29">
        <v>-3284.25</v>
      </c>
      <c r="J161" s="29">
        <v>-6800.4</v>
      </c>
      <c r="K161" s="29">
        <v>-2078.5949999999998</v>
      </c>
      <c r="L161" s="29">
        <v>-2350.0280000000002</v>
      </c>
      <c r="M161" s="29">
        <v>-9261.3549999999996</v>
      </c>
      <c r="N161" s="29">
        <v>2487.4409999999998</v>
      </c>
      <c r="O161" s="29">
        <v>-16754.830000000002</v>
      </c>
      <c r="P161" s="29">
        <v>-38042.017</v>
      </c>
    </row>
    <row r="162" spans="1:16" x14ac:dyDescent="0.25">
      <c r="A162">
        <v>145</v>
      </c>
      <c r="B162" s="36">
        <v>66.28</v>
      </c>
      <c r="C162" s="36">
        <v>202.11</v>
      </c>
      <c r="D162" s="36">
        <v>1127.33</v>
      </c>
      <c r="E162" s="36">
        <v>2910.12</v>
      </c>
      <c r="F162" s="36">
        <v>8053.35</v>
      </c>
      <c r="G162" s="36">
        <v>9965.25</v>
      </c>
      <c r="H162" s="36">
        <v>15530.07</v>
      </c>
      <c r="I162" s="29">
        <v>1802.9999999999998</v>
      </c>
      <c r="J162" s="29">
        <v>-9009.4</v>
      </c>
      <c r="K162" s="29">
        <v>2777.415</v>
      </c>
      <c r="L162" s="29">
        <v>-1860.8519999999999</v>
      </c>
      <c r="M162" s="29">
        <v>5334.7</v>
      </c>
      <c r="N162" s="29">
        <v>5163.1260000000002</v>
      </c>
      <c r="O162" s="29">
        <v>-30902.949999999997</v>
      </c>
      <c r="P162" s="29">
        <v>-26694.960999999996</v>
      </c>
    </row>
    <row r="163" spans="1:16" x14ac:dyDescent="0.25">
      <c r="A163">
        <v>146</v>
      </c>
      <c r="B163">
        <v>67.480199999999996</v>
      </c>
      <c r="C163">
        <v>199.06739999999999</v>
      </c>
      <c r="D163">
        <v>1193.249</v>
      </c>
      <c r="E163">
        <v>2847.4137999999998</v>
      </c>
      <c r="F163">
        <v>8429.1219000000001</v>
      </c>
      <c r="G163">
        <v>10099.7114</v>
      </c>
      <c r="H163">
        <v>15410.509</v>
      </c>
      <c r="I163" s="29">
        <v>-1200.5</v>
      </c>
      <c r="J163" s="29">
        <v>-2914.8</v>
      </c>
      <c r="K163" s="29">
        <v>-518.37</v>
      </c>
      <c r="L163" s="29">
        <v>647.49199999999996</v>
      </c>
      <c r="M163" s="29">
        <v>-13453.655000000001</v>
      </c>
      <c r="N163" s="29">
        <v>1129.3439999999998</v>
      </c>
      <c r="O163" s="29">
        <v>-24925.075000000001</v>
      </c>
      <c r="P163" s="29">
        <v>-41235.563999999998</v>
      </c>
    </row>
    <row r="164" spans="1:16" x14ac:dyDescent="0.25">
      <c r="A164">
        <v>147</v>
      </c>
      <c r="B164" s="36">
        <v>66.45</v>
      </c>
      <c r="C164" s="36">
        <v>197.7</v>
      </c>
      <c r="D164" s="36">
        <v>1143.97</v>
      </c>
      <c r="E164" s="36">
        <v>2925.24</v>
      </c>
      <c r="F164" s="36">
        <v>8408.2800000000007</v>
      </c>
      <c r="G164" s="36">
        <v>10222.56</v>
      </c>
      <c r="H164" s="36">
        <v>14444.81</v>
      </c>
      <c r="I164" s="29">
        <v>1363.75</v>
      </c>
      <c r="J164" s="29">
        <v>-172</v>
      </c>
      <c r="K164" s="29">
        <v>1945.68</v>
      </c>
      <c r="L164" s="29">
        <v>-2465.64</v>
      </c>
      <c r="M164" s="29">
        <v>-12411.79</v>
      </c>
      <c r="N164" s="29">
        <v>-2556.0569999999998</v>
      </c>
      <c r="O164" s="29">
        <v>23359.64</v>
      </c>
      <c r="P164" s="29">
        <v>9063.5829999999987</v>
      </c>
    </row>
    <row r="165" spans="1:16" x14ac:dyDescent="0.25">
      <c r="A165">
        <v>148</v>
      </c>
      <c r="B165">
        <v>66.883600000000001</v>
      </c>
      <c r="C165">
        <v>200.7073</v>
      </c>
      <c r="D165">
        <v>1163.4979000000001</v>
      </c>
      <c r="E165">
        <v>2823.8607000000002</v>
      </c>
      <c r="F165">
        <v>8070.8377</v>
      </c>
      <c r="G165">
        <v>10148.278899999999</v>
      </c>
      <c r="H165">
        <v>14585.108399999999</v>
      </c>
      <c r="I165" s="29">
        <v>291</v>
      </c>
      <c r="J165" s="29">
        <v>-6194.6</v>
      </c>
      <c r="K165" s="29">
        <v>969.18500000000006</v>
      </c>
      <c r="L165" s="29">
        <v>1589.616</v>
      </c>
      <c r="M165" s="29">
        <v>4460.5550000000003</v>
      </c>
      <c r="N165" s="29">
        <v>-327.68100000000004</v>
      </c>
      <c r="O165" s="29">
        <v>16344.954999999998</v>
      </c>
      <c r="P165" s="29">
        <v>17133.03</v>
      </c>
    </row>
    <row r="166" spans="1:16" x14ac:dyDescent="0.25">
      <c r="A166">
        <v>149</v>
      </c>
      <c r="B166" s="36">
        <v>66.88</v>
      </c>
      <c r="C166" s="36">
        <v>199.87</v>
      </c>
      <c r="D166" s="36">
        <v>1188.78</v>
      </c>
      <c r="E166" s="36">
        <v>2777.44</v>
      </c>
      <c r="F166" s="36">
        <v>7961.06</v>
      </c>
      <c r="G166" s="36">
        <v>10173.44</v>
      </c>
      <c r="H166" s="36">
        <v>15667.46</v>
      </c>
      <c r="I166" s="29">
        <v>307.5</v>
      </c>
      <c r="J166" s="29">
        <v>-4521.2000000000007</v>
      </c>
      <c r="K166" s="29">
        <v>-294.74</v>
      </c>
      <c r="L166" s="29">
        <v>3446.3240000000001</v>
      </c>
      <c r="M166" s="29">
        <v>9949.6200000000008</v>
      </c>
      <c r="N166" s="29">
        <v>-1082.6369999999999</v>
      </c>
      <c r="O166" s="29">
        <v>-37772.564999999995</v>
      </c>
      <c r="P166" s="29">
        <v>-29967.697999999993</v>
      </c>
    </row>
    <row r="167" spans="1:16" x14ac:dyDescent="0.25">
      <c r="A167">
        <v>150</v>
      </c>
      <c r="B167">
        <v>65.452100000000002</v>
      </c>
      <c r="C167">
        <v>197.69210000000001</v>
      </c>
      <c r="D167">
        <v>1214.1726000000001</v>
      </c>
      <c r="E167">
        <v>2881.5554999999999</v>
      </c>
      <c r="F167">
        <v>8034.5803999999998</v>
      </c>
      <c r="G167">
        <v>10102.535900000001</v>
      </c>
      <c r="H167">
        <v>15202.1711</v>
      </c>
      <c r="I167" s="29">
        <v>3869.75</v>
      </c>
      <c r="J167" s="29">
        <v>-164.20000000000002</v>
      </c>
      <c r="K167" s="29">
        <v>-1564.55</v>
      </c>
      <c r="L167" s="29">
        <v>-718.17599999999993</v>
      </c>
      <c r="M167" s="29">
        <v>6273.42</v>
      </c>
      <c r="N167" s="29">
        <v>1044.6090000000002</v>
      </c>
      <c r="O167" s="29">
        <v>-14508.179999999998</v>
      </c>
      <c r="P167" s="29">
        <v>-5767.3269999999975</v>
      </c>
    </row>
    <row r="168" spans="1:16" x14ac:dyDescent="0.25">
      <c r="A168">
        <v>151</v>
      </c>
      <c r="B168" s="36">
        <v>66.7</v>
      </c>
      <c r="C168" s="36">
        <v>199.81</v>
      </c>
      <c r="D168" s="36">
        <v>1212.6500000000001</v>
      </c>
      <c r="E168" s="36">
        <v>2889.69</v>
      </c>
      <c r="F168" s="36">
        <v>8223.18</v>
      </c>
      <c r="G168" s="36">
        <v>10532.69</v>
      </c>
      <c r="H168" s="36">
        <v>14183.97</v>
      </c>
      <c r="I168" s="29">
        <v>748.75</v>
      </c>
      <c r="J168" s="29">
        <v>-4408.4000000000005</v>
      </c>
      <c r="K168" s="29">
        <v>-1488.44</v>
      </c>
      <c r="L168" s="29">
        <v>-1043.452</v>
      </c>
      <c r="M168" s="29">
        <v>-3156.3249999999998</v>
      </c>
      <c r="N168" s="29">
        <v>-11859.903</v>
      </c>
      <c r="O168" s="29">
        <v>36401.785000000003</v>
      </c>
      <c r="P168" s="29">
        <v>15194.015000000003</v>
      </c>
    </row>
    <row r="169" spans="1:16" x14ac:dyDescent="0.25">
      <c r="A169">
        <v>152</v>
      </c>
      <c r="B169">
        <v>66.262</v>
      </c>
      <c r="C169">
        <v>192.7037</v>
      </c>
      <c r="D169">
        <v>1138.5948000000001</v>
      </c>
      <c r="E169">
        <v>2879.0783999999999</v>
      </c>
      <c r="F169">
        <v>8639.8156999999992</v>
      </c>
      <c r="G169">
        <v>10113.6893</v>
      </c>
      <c r="H169">
        <v>15302.761699999999</v>
      </c>
      <c r="I169" s="29">
        <v>1845</v>
      </c>
      <c r="J169" s="29">
        <v>9812.6</v>
      </c>
      <c r="K169" s="29">
        <v>2214.34</v>
      </c>
      <c r="L169" s="29">
        <v>-619.09199999999998</v>
      </c>
      <c r="M169" s="29">
        <v>-23988.345000000001</v>
      </c>
      <c r="N169" s="29">
        <v>710.00699999999995</v>
      </c>
      <c r="O169" s="29">
        <v>-19537.710000000003</v>
      </c>
      <c r="P169" s="29">
        <v>-29563.200000000004</v>
      </c>
    </row>
    <row r="170" spans="1:16" x14ac:dyDescent="0.25">
      <c r="A170">
        <v>153</v>
      </c>
      <c r="B170" s="36">
        <v>66.78</v>
      </c>
      <c r="C170" s="36">
        <v>197.01</v>
      </c>
      <c r="D170" s="36">
        <v>1133.69</v>
      </c>
      <c r="E170" s="36">
        <v>2797.76</v>
      </c>
      <c r="F170" s="36">
        <v>8389.23</v>
      </c>
      <c r="G170" s="36">
        <v>10373.42</v>
      </c>
      <c r="H170" s="36">
        <v>14763.91</v>
      </c>
      <c r="I170" s="29">
        <v>558.25</v>
      </c>
      <c r="J170" s="29">
        <v>1203.5999999999999</v>
      </c>
      <c r="K170" s="29">
        <v>2459.7999999999997</v>
      </c>
      <c r="L170" s="29">
        <v>2633.7759999999998</v>
      </c>
      <c r="M170" s="29">
        <v>-11458.855</v>
      </c>
      <c r="N170" s="29">
        <v>-7081.8990000000003</v>
      </c>
      <c r="O170" s="29">
        <v>7404.64</v>
      </c>
      <c r="P170" s="29">
        <v>-4280.688000000001</v>
      </c>
    </row>
    <row r="171" spans="1:16" x14ac:dyDescent="0.25">
      <c r="A171">
        <v>154</v>
      </c>
      <c r="B171">
        <v>67.319400000000002</v>
      </c>
      <c r="C171">
        <v>197.1292</v>
      </c>
      <c r="D171">
        <v>1179.1025999999999</v>
      </c>
      <c r="E171">
        <v>2891.2797999999998</v>
      </c>
      <c r="F171">
        <v>8015.0766000000003</v>
      </c>
      <c r="G171">
        <v>10060.3079</v>
      </c>
      <c r="H171">
        <v>14115.3068</v>
      </c>
      <c r="I171" s="29">
        <v>-798.5</v>
      </c>
      <c r="J171" s="29">
        <v>961.6</v>
      </c>
      <c r="K171" s="29">
        <v>188.95</v>
      </c>
      <c r="L171" s="29">
        <v>-1107.1479999999999</v>
      </c>
      <c r="M171" s="29">
        <v>7248.61</v>
      </c>
      <c r="N171" s="29">
        <v>2311.4490000000001</v>
      </c>
      <c r="O171" s="29">
        <v>39835.034999999996</v>
      </c>
      <c r="P171" s="29">
        <v>48639.995999999999</v>
      </c>
    </row>
    <row r="172" spans="1:16" x14ac:dyDescent="0.25">
      <c r="A172">
        <v>155</v>
      </c>
      <c r="B172" s="36">
        <v>65.12</v>
      </c>
      <c r="C172" s="36">
        <v>201.03</v>
      </c>
      <c r="D172" s="36">
        <v>1178.93</v>
      </c>
      <c r="E172" s="36">
        <v>2867.61</v>
      </c>
      <c r="F172" s="36">
        <v>8474.7199999999993</v>
      </c>
      <c r="G172" s="36">
        <v>9785.5</v>
      </c>
      <c r="H172" s="36">
        <v>14846.15</v>
      </c>
      <c r="I172" s="29">
        <v>4693.75</v>
      </c>
      <c r="J172" s="29">
        <v>-6833.5999999999995</v>
      </c>
      <c r="K172" s="29">
        <v>197.57499999999999</v>
      </c>
      <c r="L172" s="29">
        <v>-160.376</v>
      </c>
      <c r="M172" s="29">
        <v>-15733.754999999999</v>
      </c>
      <c r="N172" s="29">
        <v>10555.653</v>
      </c>
      <c r="O172" s="29">
        <v>3292.8049999999998</v>
      </c>
      <c r="P172" s="29">
        <v>-3987.947999999999</v>
      </c>
    </row>
    <row r="173" spans="1:16" x14ac:dyDescent="0.25">
      <c r="A173">
        <v>156</v>
      </c>
      <c r="B173">
        <v>68.406899999999993</v>
      </c>
      <c r="C173">
        <v>197.90549999999999</v>
      </c>
      <c r="D173">
        <v>1170.0228</v>
      </c>
      <c r="E173">
        <v>2942.1190000000001</v>
      </c>
      <c r="F173">
        <v>8203.7152999999998</v>
      </c>
      <c r="G173">
        <v>9751.7261999999992</v>
      </c>
      <c r="H173">
        <v>15046.2366</v>
      </c>
      <c r="I173" s="29">
        <v>-3517.25</v>
      </c>
      <c r="J173" s="29">
        <v>-591</v>
      </c>
      <c r="K173" s="29">
        <v>642.94000000000005</v>
      </c>
      <c r="L173" s="29">
        <v>-3140.7159999999999</v>
      </c>
      <c r="M173" s="29">
        <v>-2183.3249999999998</v>
      </c>
      <c r="N173" s="29">
        <v>11568.9</v>
      </c>
      <c r="O173" s="29">
        <v>-6711.454999999999</v>
      </c>
      <c r="P173" s="29">
        <v>-3931.9059999999981</v>
      </c>
    </row>
    <row r="174" spans="1:16" x14ac:dyDescent="0.25">
      <c r="A174">
        <v>157</v>
      </c>
      <c r="B174" s="36">
        <v>66.34</v>
      </c>
      <c r="C174" s="36">
        <v>201.18</v>
      </c>
      <c r="D174" s="36">
        <v>1153.6400000000001</v>
      </c>
      <c r="E174" s="36">
        <v>2862.88</v>
      </c>
      <c r="F174" s="36">
        <v>8495.6299999999992</v>
      </c>
      <c r="G174" s="36">
        <v>10216.86</v>
      </c>
      <c r="H174" s="36">
        <v>16239.36</v>
      </c>
      <c r="I174" s="29">
        <v>1646.5</v>
      </c>
      <c r="J174" s="29">
        <v>-7147</v>
      </c>
      <c r="K174" s="29">
        <v>1462.0350000000001</v>
      </c>
      <c r="L174" s="29">
        <v>28.995999999999999</v>
      </c>
      <c r="M174" s="29">
        <v>-16778.864999999998</v>
      </c>
      <c r="N174" s="29">
        <v>-2385.2399999999998</v>
      </c>
      <c r="O174" s="29">
        <v>-66367.615000000005</v>
      </c>
      <c r="P174" s="29">
        <v>-89541.189000000013</v>
      </c>
    </row>
    <row r="175" spans="1:16" x14ac:dyDescent="0.25">
      <c r="A175">
        <v>158</v>
      </c>
      <c r="B175">
        <v>66.576800000000006</v>
      </c>
      <c r="C175">
        <v>200.0916</v>
      </c>
      <c r="D175">
        <v>1228.5836999999999</v>
      </c>
      <c r="E175">
        <v>2852.598</v>
      </c>
      <c r="F175">
        <v>8284.0571999999993</v>
      </c>
      <c r="G175">
        <v>10075.8351</v>
      </c>
      <c r="H175">
        <v>15192.3825</v>
      </c>
      <c r="I175" s="29">
        <v>1058</v>
      </c>
      <c r="J175" s="29">
        <v>-4963.2</v>
      </c>
      <c r="K175" s="29">
        <v>-2285.105</v>
      </c>
      <c r="L175" s="29">
        <v>440.12400000000002</v>
      </c>
      <c r="M175" s="29">
        <v>-6200.42</v>
      </c>
      <c r="N175" s="29">
        <v>1845.6329999999998</v>
      </c>
      <c r="O175" s="29">
        <v>-14018.75</v>
      </c>
      <c r="P175" s="29">
        <v>-24123.718000000001</v>
      </c>
    </row>
    <row r="176" spans="1:16" x14ac:dyDescent="0.25">
      <c r="A176">
        <v>159</v>
      </c>
      <c r="B176" s="36">
        <v>67.209999999999994</v>
      </c>
      <c r="C176" s="36">
        <v>201.39</v>
      </c>
      <c r="D176" s="36">
        <v>1176.24</v>
      </c>
      <c r="E176" s="36">
        <v>2890.74</v>
      </c>
      <c r="F176" s="36">
        <v>8168.6</v>
      </c>
      <c r="G176" s="36">
        <v>10141.82</v>
      </c>
      <c r="H176" s="36">
        <v>14777.29</v>
      </c>
      <c r="I176" s="29">
        <v>-530</v>
      </c>
      <c r="J176" s="29">
        <v>-7553.6</v>
      </c>
      <c r="K176" s="29">
        <v>331.94499999999999</v>
      </c>
      <c r="L176" s="29">
        <v>-1085.508</v>
      </c>
      <c r="M176" s="29">
        <v>-427.71</v>
      </c>
      <c r="N176" s="29">
        <v>-133.863</v>
      </c>
      <c r="O176" s="29">
        <v>6735.665</v>
      </c>
      <c r="P176" s="29">
        <v>-2663.070999999999</v>
      </c>
    </row>
    <row r="177" spans="1:16" x14ac:dyDescent="0.25">
      <c r="A177">
        <v>160</v>
      </c>
      <c r="B177">
        <v>66.431700000000006</v>
      </c>
      <c r="C177">
        <v>195.9648</v>
      </c>
      <c r="D177">
        <v>1161.5438999999999</v>
      </c>
      <c r="E177">
        <v>2856.5664999999999</v>
      </c>
      <c r="F177">
        <v>8199.0584999999992</v>
      </c>
      <c r="G177">
        <v>10578.590099999999</v>
      </c>
      <c r="H177">
        <v>14745.297200000001</v>
      </c>
      <c r="I177" s="29">
        <v>1420.75</v>
      </c>
      <c r="J177" s="29">
        <v>3290.4</v>
      </c>
      <c r="K177" s="29">
        <v>1066.885</v>
      </c>
      <c r="L177" s="29">
        <v>281.38400000000001</v>
      </c>
      <c r="M177" s="29">
        <v>-1950.4850000000001</v>
      </c>
      <c r="N177" s="29">
        <v>-13237.017</v>
      </c>
      <c r="O177" s="29">
        <v>8335.5149999999994</v>
      </c>
      <c r="P177" s="29">
        <v>-792.56800000000112</v>
      </c>
    </row>
    <row r="178" spans="1:16" x14ac:dyDescent="0.25">
      <c r="A178">
        <v>161</v>
      </c>
      <c r="B178" s="36">
        <v>66.38</v>
      </c>
      <c r="C178" s="36">
        <v>197.57</v>
      </c>
      <c r="D178" s="36">
        <v>1184.3800000000001</v>
      </c>
      <c r="E178" s="36">
        <v>2880.23</v>
      </c>
      <c r="F178" s="36">
        <v>8092.03</v>
      </c>
      <c r="G178" s="36">
        <v>10244.74</v>
      </c>
      <c r="H178" s="36">
        <v>15623.69</v>
      </c>
      <c r="I178" s="29">
        <v>1561.2500000000002</v>
      </c>
      <c r="J178" s="29">
        <v>86</v>
      </c>
      <c r="K178" s="29">
        <v>-74.69</v>
      </c>
      <c r="L178" s="29">
        <v>-665.02399999999989</v>
      </c>
      <c r="M178" s="29">
        <v>3400.7449999999999</v>
      </c>
      <c r="N178" s="29">
        <v>-3221.4629999999997</v>
      </c>
      <c r="O178" s="29">
        <v>-35584.28</v>
      </c>
      <c r="P178" s="29">
        <v>-34497.462</v>
      </c>
    </row>
    <row r="179" spans="1:16" x14ac:dyDescent="0.25">
      <c r="A179">
        <v>162</v>
      </c>
      <c r="B179">
        <v>66.3369</v>
      </c>
      <c r="C179">
        <v>195.1123</v>
      </c>
      <c r="D179">
        <v>1229.4661000000001</v>
      </c>
      <c r="E179">
        <v>2936.0092</v>
      </c>
      <c r="F179">
        <v>8681.5170999999991</v>
      </c>
      <c r="G179">
        <v>10275.697</v>
      </c>
      <c r="H179">
        <v>15509.878500000001</v>
      </c>
      <c r="I179" s="29">
        <v>1657.75</v>
      </c>
      <c r="J179" s="29">
        <v>4995.3999999999996</v>
      </c>
      <c r="K179" s="29">
        <v>-2329.2249999999999</v>
      </c>
      <c r="L179" s="29">
        <v>-2896.3240000000001</v>
      </c>
      <c r="M179" s="29">
        <v>-26073.415000000001</v>
      </c>
      <c r="N179" s="29">
        <v>-4150.2240000000002</v>
      </c>
      <c r="O179" s="29">
        <v>-29893.55</v>
      </c>
      <c r="P179" s="29">
        <v>-58689.588000000003</v>
      </c>
    </row>
    <row r="180" spans="1:16" x14ac:dyDescent="0.25">
      <c r="A180">
        <v>163</v>
      </c>
      <c r="B180" s="36">
        <v>67.05</v>
      </c>
      <c r="C180" s="36">
        <v>199.61</v>
      </c>
      <c r="D180" s="36">
        <v>1176.3699999999999</v>
      </c>
      <c r="E180" s="36">
        <v>2796.9</v>
      </c>
      <c r="F180" s="36">
        <v>8477.64</v>
      </c>
      <c r="G180" s="36">
        <v>10312.68</v>
      </c>
      <c r="H180" s="36">
        <v>14796.59</v>
      </c>
      <c r="I180" s="29">
        <v>-121</v>
      </c>
      <c r="J180" s="29">
        <v>-3999</v>
      </c>
      <c r="K180" s="29">
        <v>325.82499999999999</v>
      </c>
      <c r="L180" s="29">
        <v>2667.8519999999999</v>
      </c>
      <c r="M180" s="29">
        <v>-15879.785000000002</v>
      </c>
      <c r="N180" s="29">
        <v>-5259.63</v>
      </c>
      <c r="O180" s="29">
        <v>5770.9650000000001</v>
      </c>
      <c r="P180" s="29">
        <v>-16494.773000000001</v>
      </c>
    </row>
    <row r="181" spans="1:16" x14ac:dyDescent="0.25">
      <c r="A181">
        <v>164</v>
      </c>
      <c r="B181">
        <v>66.131699999999995</v>
      </c>
      <c r="C181">
        <v>197.32669999999999</v>
      </c>
      <c r="D181">
        <v>1189.6559</v>
      </c>
      <c r="E181">
        <v>2891.0677000000001</v>
      </c>
      <c r="F181">
        <v>7981.6319000000003</v>
      </c>
      <c r="G181">
        <v>10311.316000000001</v>
      </c>
      <c r="H181">
        <v>14473.4774</v>
      </c>
      <c r="I181" s="29">
        <v>2170.75</v>
      </c>
      <c r="J181" s="29">
        <v>566.6</v>
      </c>
      <c r="K181" s="29">
        <v>-338.71500000000003</v>
      </c>
      <c r="L181" s="29">
        <v>-1098.664</v>
      </c>
      <c r="M181" s="29">
        <v>8920.8449999999993</v>
      </c>
      <c r="N181" s="29">
        <v>-5218.7939999999999</v>
      </c>
      <c r="O181" s="29">
        <v>21926.505000000001</v>
      </c>
      <c r="P181" s="29">
        <v>26928.527000000002</v>
      </c>
    </row>
    <row r="182" spans="1:16" x14ac:dyDescent="0.25">
      <c r="A182">
        <v>165</v>
      </c>
      <c r="B182" s="36">
        <v>66.31</v>
      </c>
      <c r="C182" s="36">
        <v>190.68</v>
      </c>
      <c r="D182" s="36">
        <v>1148.18</v>
      </c>
      <c r="E182" s="36">
        <v>2855.29</v>
      </c>
      <c r="F182" s="36">
        <v>8158.68</v>
      </c>
      <c r="G182" s="36">
        <v>10237.76</v>
      </c>
      <c r="H182" s="36">
        <v>14525.65</v>
      </c>
      <c r="I182" s="29">
        <v>1716.75</v>
      </c>
      <c r="J182" s="29">
        <v>13854.4</v>
      </c>
      <c r="K182" s="29">
        <v>1735.2950000000001</v>
      </c>
      <c r="L182" s="29">
        <v>332.64400000000001</v>
      </c>
      <c r="M182" s="29">
        <v>68.265000000000001</v>
      </c>
      <c r="N182" s="29">
        <v>-3012.0390000000002</v>
      </c>
      <c r="O182" s="29">
        <v>19317.685000000001</v>
      </c>
      <c r="P182" s="29">
        <v>34013</v>
      </c>
    </row>
    <row r="183" spans="1:16" x14ac:dyDescent="0.25">
      <c r="A183">
        <v>166</v>
      </c>
      <c r="B183">
        <v>67.108900000000006</v>
      </c>
      <c r="C183">
        <v>191.22110000000001</v>
      </c>
      <c r="D183">
        <v>1190.5371</v>
      </c>
      <c r="E183">
        <v>2887.2469999999998</v>
      </c>
      <c r="F183">
        <v>8295.0558000000001</v>
      </c>
      <c r="G183">
        <v>10096.3316</v>
      </c>
      <c r="H183">
        <v>15358.1432</v>
      </c>
      <c r="I183" s="29">
        <v>-272.25</v>
      </c>
      <c r="J183" s="29">
        <v>12777.8</v>
      </c>
      <c r="K183" s="29">
        <v>-382.77499999999998</v>
      </c>
      <c r="L183" s="29">
        <v>-945.83600000000001</v>
      </c>
      <c r="M183" s="29">
        <v>-6750.35</v>
      </c>
      <c r="N183" s="29">
        <v>1230.7380000000001</v>
      </c>
      <c r="O183" s="29">
        <v>-22306.785</v>
      </c>
      <c r="P183" s="29">
        <v>-16649.457999999999</v>
      </c>
    </row>
    <row r="184" spans="1:16" x14ac:dyDescent="0.25">
      <c r="A184">
        <v>167</v>
      </c>
      <c r="B184" s="36">
        <v>67.959999999999994</v>
      </c>
      <c r="C184" s="36">
        <v>195.04</v>
      </c>
      <c r="D184" s="36">
        <v>1177.3900000000001</v>
      </c>
      <c r="E184" s="36">
        <v>2854.45</v>
      </c>
      <c r="F184" s="36">
        <v>7797.95</v>
      </c>
      <c r="G184" s="36">
        <v>10251.68</v>
      </c>
      <c r="H184" s="36">
        <v>15114.49</v>
      </c>
      <c r="I184" s="29">
        <v>-2391.75</v>
      </c>
      <c r="J184" s="29">
        <v>5149.6000000000004</v>
      </c>
      <c r="K184" s="29">
        <v>274.52</v>
      </c>
      <c r="L184" s="29">
        <v>365.84800000000001</v>
      </c>
      <c r="M184" s="29">
        <v>18104.915000000001</v>
      </c>
      <c r="N184" s="29">
        <v>-3429.6179999999999</v>
      </c>
      <c r="O184" s="29">
        <v>-10124.06</v>
      </c>
      <c r="P184" s="29">
        <v>7949.4550000000036</v>
      </c>
    </row>
    <row r="185" spans="1:16" x14ac:dyDescent="0.25">
      <c r="A185">
        <v>168</v>
      </c>
      <c r="B185">
        <v>66.884500000000003</v>
      </c>
      <c r="C185">
        <v>196.98689999999999</v>
      </c>
      <c r="D185">
        <v>1186.2088000000001</v>
      </c>
      <c r="E185">
        <v>2943.7033000000001</v>
      </c>
      <c r="F185">
        <v>8250.7275000000009</v>
      </c>
      <c r="G185">
        <v>10447.7271</v>
      </c>
      <c r="H185">
        <v>15088.5962</v>
      </c>
      <c r="I185" s="29">
        <v>288.75</v>
      </c>
      <c r="J185" s="29">
        <v>1246.2</v>
      </c>
      <c r="K185" s="29">
        <v>-166.35999999999999</v>
      </c>
      <c r="L185" s="29">
        <v>-3204.0879999999997</v>
      </c>
      <c r="M185" s="29">
        <v>-4533.9350000000004</v>
      </c>
      <c r="N185" s="29">
        <v>-9311.1270000000004</v>
      </c>
      <c r="O185" s="29">
        <v>-8829.4349999999995</v>
      </c>
      <c r="P185" s="29">
        <v>-24509.995000000003</v>
      </c>
    </row>
    <row r="186" spans="1:16" x14ac:dyDescent="0.25">
      <c r="A186">
        <v>169</v>
      </c>
      <c r="B186" s="36">
        <v>66.13</v>
      </c>
      <c r="C186" s="36">
        <v>195.16</v>
      </c>
      <c r="D186" s="36">
        <v>1159.48</v>
      </c>
      <c r="E186" s="36">
        <v>2896.36</v>
      </c>
      <c r="F186" s="36">
        <v>8058.36</v>
      </c>
      <c r="G186" s="36">
        <v>10082.19</v>
      </c>
      <c r="H186" s="36">
        <v>15297.45</v>
      </c>
      <c r="I186" s="29">
        <v>2166.5</v>
      </c>
      <c r="J186" s="29">
        <v>4892</v>
      </c>
      <c r="K186" s="29">
        <v>1170.3300000000002</v>
      </c>
      <c r="L186" s="29">
        <v>-1310.3440000000001</v>
      </c>
      <c r="M186" s="29">
        <v>5084.41</v>
      </c>
      <c r="N186" s="29">
        <v>1655.0219999999999</v>
      </c>
      <c r="O186" s="29">
        <v>-19271.989999999998</v>
      </c>
      <c r="P186" s="29">
        <v>-5614.0719999999965</v>
      </c>
    </row>
    <row r="187" spans="1:16" x14ac:dyDescent="0.25">
      <c r="A187">
        <v>170</v>
      </c>
      <c r="B187">
        <v>67.648799999999994</v>
      </c>
      <c r="C187">
        <v>197.44499999999999</v>
      </c>
      <c r="D187">
        <v>1238.665</v>
      </c>
      <c r="E187">
        <v>2850.4940999999999</v>
      </c>
      <c r="F187">
        <v>7885.3867</v>
      </c>
      <c r="G187">
        <v>10218.053599999999</v>
      </c>
      <c r="H187">
        <v>15004.740900000001</v>
      </c>
      <c r="I187" s="29">
        <v>-1622</v>
      </c>
      <c r="J187" s="29">
        <v>330</v>
      </c>
      <c r="K187" s="29">
        <v>-2789.17</v>
      </c>
      <c r="L187" s="29">
        <v>524.28</v>
      </c>
      <c r="M187" s="29">
        <v>13733.105</v>
      </c>
      <c r="N187" s="29">
        <v>-2420.922</v>
      </c>
      <c r="O187" s="29">
        <v>-4636.67</v>
      </c>
      <c r="P187" s="29">
        <v>3118.6229999999996</v>
      </c>
    </row>
    <row r="188" spans="1:16" x14ac:dyDescent="0.25">
      <c r="A188">
        <v>171</v>
      </c>
      <c r="B188" s="36">
        <v>66.59</v>
      </c>
      <c r="C188" s="36">
        <v>197.43</v>
      </c>
      <c r="D188" s="36">
        <v>1179.58</v>
      </c>
      <c r="E188" s="36">
        <v>2843.19</v>
      </c>
      <c r="F188" s="36">
        <v>8406.7000000000007</v>
      </c>
      <c r="G188" s="36">
        <v>10281.84</v>
      </c>
      <c r="H188" s="36">
        <v>14986.61</v>
      </c>
      <c r="I188" s="29">
        <v>1020.5</v>
      </c>
      <c r="J188" s="29">
        <v>366.4</v>
      </c>
      <c r="K188" s="29">
        <v>164.98500000000001</v>
      </c>
      <c r="L188" s="29">
        <v>816.41200000000003</v>
      </c>
      <c r="M188" s="29">
        <v>-12332.51</v>
      </c>
      <c r="N188" s="29">
        <v>-4334.5259999999998</v>
      </c>
      <c r="O188" s="29">
        <v>-3729.94</v>
      </c>
      <c r="P188" s="29">
        <v>-18028.679</v>
      </c>
    </row>
    <row r="189" spans="1:16" x14ac:dyDescent="0.25">
      <c r="A189">
        <v>172</v>
      </c>
      <c r="B189">
        <v>66.426699999999997</v>
      </c>
      <c r="C189">
        <v>201.40610000000001</v>
      </c>
      <c r="D189">
        <v>1191.691</v>
      </c>
      <c r="E189">
        <v>2871.4198999999999</v>
      </c>
      <c r="F189">
        <v>8716.7279999999992</v>
      </c>
      <c r="G189">
        <v>10388.329</v>
      </c>
      <c r="H189">
        <v>14487.1854</v>
      </c>
      <c r="I189" s="29">
        <v>1433.25</v>
      </c>
      <c r="J189" s="29">
        <v>-7592.2</v>
      </c>
      <c r="K189" s="29">
        <v>-440.47</v>
      </c>
      <c r="L189" s="29">
        <v>-312.75200000000001</v>
      </c>
      <c r="M189" s="29">
        <v>-27833.960000000003</v>
      </c>
      <c r="N189" s="29">
        <v>-7529.1840000000002</v>
      </c>
      <c r="O189" s="29">
        <v>21241.105</v>
      </c>
      <c r="P189" s="29">
        <v>-21034.211000000007</v>
      </c>
    </row>
    <row r="190" spans="1:16" x14ac:dyDescent="0.25">
      <c r="A190">
        <v>173</v>
      </c>
      <c r="B190" s="36">
        <v>66.5</v>
      </c>
      <c r="C190" s="36">
        <v>201.2</v>
      </c>
      <c r="D190" s="36">
        <v>1200.56</v>
      </c>
      <c r="E190" s="36">
        <v>2837.61</v>
      </c>
      <c r="F190" s="36">
        <v>8075.05</v>
      </c>
      <c r="G190" s="36">
        <v>9871.11</v>
      </c>
      <c r="H190" s="36">
        <v>14056.44</v>
      </c>
      <c r="I190" s="29">
        <v>1259.0000000000002</v>
      </c>
      <c r="J190" s="29">
        <v>-7184.5999999999995</v>
      </c>
      <c r="K190" s="29">
        <v>-883.84</v>
      </c>
      <c r="L190" s="29">
        <v>1039.6279999999999</v>
      </c>
      <c r="M190" s="29">
        <v>4249.8500000000004</v>
      </c>
      <c r="N190" s="29">
        <v>7987.2690000000002</v>
      </c>
      <c r="O190" s="29">
        <v>42778.590000000004</v>
      </c>
      <c r="P190" s="29">
        <v>49245.897000000004</v>
      </c>
    </row>
    <row r="191" spans="1:16" x14ac:dyDescent="0.25">
      <c r="A191">
        <v>174</v>
      </c>
      <c r="B191">
        <v>66.648700000000005</v>
      </c>
      <c r="C191">
        <v>198.7433</v>
      </c>
      <c r="D191">
        <v>1149.4429</v>
      </c>
      <c r="E191">
        <v>2810.5109000000002</v>
      </c>
      <c r="F191">
        <v>8103.2996000000003</v>
      </c>
      <c r="G191">
        <v>10224.3698</v>
      </c>
      <c r="H191">
        <v>15262.742200000001</v>
      </c>
      <c r="I191" s="29">
        <v>878.25</v>
      </c>
      <c r="J191" s="29">
        <v>-2266.6</v>
      </c>
      <c r="K191" s="29">
        <v>1671.9349999999999</v>
      </c>
      <c r="L191" s="29">
        <v>2123.6080000000002</v>
      </c>
      <c r="M191" s="29">
        <v>2837.46</v>
      </c>
      <c r="N191" s="29">
        <v>-2610.4079999999999</v>
      </c>
      <c r="O191" s="29">
        <v>-17536.735000000001</v>
      </c>
      <c r="P191" s="29">
        <v>-14902.49</v>
      </c>
    </row>
    <row r="192" spans="1:16" x14ac:dyDescent="0.25">
      <c r="A192">
        <v>175</v>
      </c>
      <c r="B192" s="36">
        <v>67.42</v>
      </c>
      <c r="C192" s="36">
        <v>199.78</v>
      </c>
      <c r="D192" s="36">
        <v>1199.5</v>
      </c>
      <c r="E192" s="36">
        <v>2842.58</v>
      </c>
      <c r="F192" s="36">
        <v>8448.4</v>
      </c>
      <c r="G192" s="36">
        <v>10103.459999999999</v>
      </c>
      <c r="H192" s="36">
        <v>14362.88</v>
      </c>
      <c r="I192" s="29">
        <v>-1041.25</v>
      </c>
      <c r="J192" s="29">
        <v>-4349</v>
      </c>
      <c r="K192" s="29">
        <v>-831.11500000000001</v>
      </c>
      <c r="L192" s="29">
        <v>840.78</v>
      </c>
      <c r="M192" s="29">
        <v>-14417.365000000002</v>
      </c>
      <c r="N192" s="29">
        <v>1016.8500000000001</v>
      </c>
      <c r="O192" s="29">
        <v>27456.62</v>
      </c>
      <c r="P192" s="29">
        <v>8675.5199999999968</v>
      </c>
    </row>
    <row r="193" spans="1:16" x14ac:dyDescent="0.25">
      <c r="A193">
        <v>176</v>
      </c>
      <c r="B193">
        <v>67.521799999999999</v>
      </c>
      <c r="C193">
        <v>198.17400000000001</v>
      </c>
      <c r="D193">
        <v>1191.3224</v>
      </c>
      <c r="E193">
        <v>2843.2563</v>
      </c>
      <c r="F193">
        <v>8051.4916999999996</v>
      </c>
      <c r="G193">
        <v>9972.6597999999994</v>
      </c>
      <c r="H193">
        <v>14281.6857</v>
      </c>
      <c r="I193" s="29">
        <v>-1304.5</v>
      </c>
      <c r="J193" s="29">
        <v>-1128</v>
      </c>
      <c r="K193" s="29">
        <v>-422.03999999999996</v>
      </c>
      <c r="L193" s="29">
        <v>813.79199999999992</v>
      </c>
      <c r="M193" s="29">
        <v>5427.8550000000005</v>
      </c>
      <c r="N193" s="29">
        <v>4940.8920000000007</v>
      </c>
      <c r="O193" s="29">
        <v>31516.090000000004</v>
      </c>
      <c r="P193" s="29">
        <v>39844.089000000007</v>
      </c>
    </row>
    <row r="194" spans="1:16" x14ac:dyDescent="0.25">
      <c r="A194">
        <v>177</v>
      </c>
      <c r="B194" s="36">
        <v>68.400000000000006</v>
      </c>
      <c r="C194" s="36">
        <v>201.54</v>
      </c>
      <c r="D194" s="36">
        <v>1173.6199999999999</v>
      </c>
      <c r="E194" s="36">
        <v>2909.37</v>
      </c>
      <c r="F194" s="36">
        <v>7902.37</v>
      </c>
      <c r="G194" s="36">
        <v>10108.879999999999</v>
      </c>
      <c r="H194" s="36">
        <v>13790.51</v>
      </c>
      <c r="I194" s="29">
        <v>-3499.25</v>
      </c>
      <c r="J194" s="29">
        <v>-7853.2</v>
      </c>
      <c r="K194" s="29">
        <v>463.31499999999994</v>
      </c>
      <c r="L194" s="29">
        <v>-1830.952</v>
      </c>
      <c r="M194" s="29">
        <v>12883.96</v>
      </c>
      <c r="N194" s="29">
        <v>854.43000000000006</v>
      </c>
      <c r="O194" s="29">
        <v>56074.635000000002</v>
      </c>
      <c r="P194" s="29">
        <v>57092.938000000002</v>
      </c>
    </row>
    <row r="195" spans="1:16" x14ac:dyDescent="0.25">
      <c r="A195">
        <v>178</v>
      </c>
      <c r="B195">
        <v>67.665700000000001</v>
      </c>
      <c r="C195">
        <v>196.84780000000001</v>
      </c>
      <c r="D195">
        <v>1162.2336</v>
      </c>
      <c r="E195">
        <v>2896.8742999999999</v>
      </c>
      <c r="F195">
        <v>7958.0420000000004</v>
      </c>
      <c r="G195">
        <v>9997.3384000000005</v>
      </c>
      <c r="H195">
        <v>15387.1661</v>
      </c>
      <c r="I195" s="29">
        <v>-1664.25</v>
      </c>
      <c r="J195" s="29">
        <v>1524.4</v>
      </c>
      <c r="K195" s="29">
        <v>1032.4000000000001</v>
      </c>
      <c r="L195" s="29">
        <v>-1330.9280000000001</v>
      </c>
      <c r="M195" s="29">
        <v>10100.34</v>
      </c>
      <c r="N195" s="29">
        <v>4200.5339999999997</v>
      </c>
      <c r="O195" s="29">
        <v>-23757.93</v>
      </c>
      <c r="P195" s="29">
        <v>-9895.4340000000011</v>
      </c>
    </row>
    <row r="196" spans="1:16" x14ac:dyDescent="0.25">
      <c r="A196">
        <v>179</v>
      </c>
      <c r="B196" s="36">
        <v>67.86</v>
      </c>
      <c r="C196" s="36">
        <v>193.4</v>
      </c>
      <c r="D196" s="36">
        <v>1175.05</v>
      </c>
      <c r="E196" s="36">
        <v>2820.73</v>
      </c>
      <c r="F196" s="36">
        <v>8032.22</v>
      </c>
      <c r="G196" s="36">
        <v>10597.57</v>
      </c>
      <c r="H196" s="36">
        <v>15504.14</v>
      </c>
      <c r="I196" s="29">
        <v>-2154</v>
      </c>
      <c r="J196" s="29">
        <v>8427</v>
      </c>
      <c r="K196" s="29">
        <v>391.38499999999999</v>
      </c>
      <c r="L196" s="29">
        <v>1714.7239999999999</v>
      </c>
      <c r="M196" s="29">
        <v>6391.5450000000001</v>
      </c>
      <c r="N196" s="29">
        <v>-13806.51</v>
      </c>
      <c r="O196" s="29">
        <v>-29606.639999999999</v>
      </c>
      <c r="P196" s="29">
        <v>-28642.495999999999</v>
      </c>
    </row>
    <row r="197" spans="1:16" x14ac:dyDescent="0.25">
      <c r="A197">
        <v>180</v>
      </c>
      <c r="B197">
        <v>67.228399999999993</v>
      </c>
      <c r="C197">
        <v>195.2355</v>
      </c>
      <c r="D197">
        <v>1212.1569</v>
      </c>
      <c r="E197">
        <v>2801.0929000000001</v>
      </c>
      <c r="F197">
        <v>8292.0717999999997</v>
      </c>
      <c r="G197">
        <v>10036.472900000001</v>
      </c>
      <c r="H197">
        <v>14717.4067</v>
      </c>
      <c r="I197" s="29">
        <v>-571</v>
      </c>
      <c r="J197" s="29">
        <v>4749</v>
      </c>
      <c r="K197" s="29">
        <v>-1463.7650000000001</v>
      </c>
      <c r="L197" s="29">
        <v>2500.328</v>
      </c>
      <c r="M197" s="29">
        <v>-6601.15</v>
      </c>
      <c r="N197" s="29">
        <v>3026.4990000000003</v>
      </c>
      <c r="O197" s="29">
        <v>9730.0399999999991</v>
      </c>
      <c r="P197" s="29">
        <v>11369.951999999999</v>
      </c>
    </row>
    <row r="198" spans="1:16" x14ac:dyDescent="0.25">
      <c r="A198">
        <v>181</v>
      </c>
      <c r="B198" s="36">
        <v>67.05</v>
      </c>
      <c r="C198" s="36">
        <v>200.26</v>
      </c>
      <c r="D198" s="36">
        <v>1172.58</v>
      </c>
      <c r="E198" s="36">
        <v>2838.89</v>
      </c>
      <c r="F198" s="36">
        <v>8483.59</v>
      </c>
      <c r="G198" s="36">
        <v>10307.99</v>
      </c>
      <c r="H198" s="36">
        <v>15437.45</v>
      </c>
      <c r="I198" s="29">
        <v>-128</v>
      </c>
      <c r="J198" s="29">
        <v>-5306</v>
      </c>
      <c r="K198" s="29">
        <v>515.25</v>
      </c>
      <c r="L198" s="29">
        <v>988.34799999999996</v>
      </c>
      <c r="M198" s="29">
        <v>-16177.045000000002</v>
      </c>
      <c r="N198" s="29">
        <v>-5119.134</v>
      </c>
      <c r="O198" s="29">
        <v>-26272.109999999997</v>
      </c>
      <c r="P198" s="29">
        <v>-51498.690999999992</v>
      </c>
    </row>
    <row r="199" spans="1:16" x14ac:dyDescent="0.25">
      <c r="A199">
        <v>182</v>
      </c>
      <c r="B199">
        <v>65.867199999999997</v>
      </c>
      <c r="C199">
        <v>196.51730000000001</v>
      </c>
      <c r="D199">
        <v>1228.5147999999999</v>
      </c>
      <c r="E199">
        <v>2872.0978</v>
      </c>
      <c r="F199">
        <v>7695.5405000000001</v>
      </c>
      <c r="G199">
        <v>10568.502200000001</v>
      </c>
      <c r="H199">
        <v>15315.715700000001</v>
      </c>
      <c r="I199" s="29">
        <v>2832</v>
      </c>
      <c r="J199" s="29">
        <v>2185.4</v>
      </c>
      <c r="K199" s="29">
        <v>-2281.6600000000003</v>
      </c>
      <c r="L199" s="29">
        <v>-339.86800000000005</v>
      </c>
      <c r="M199" s="29">
        <v>23225.415000000001</v>
      </c>
      <c r="N199" s="29">
        <v>-12934.380000000001</v>
      </c>
      <c r="O199" s="29">
        <v>-20185.41</v>
      </c>
      <c r="P199" s="29">
        <v>-7498.5030000000006</v>
      </c>
    </row>
    <row r="200" spans="1:16" x14ac:dyDescent="0.25">
      <c r="A200">
        <v>183</v>
      </c>
      <c r="B200" s="36">
        <v>66.09</v>
      </c>
      <c r="C200" s="36">
        <v>196.75</v>
      </c>
      <c r="D200" s="36">
        <v>1182.8900000000001</v>
      </c>
      <c r="E200" s="36">
        <v>2836.4</v>
      </c>
      <c r="F200" s="36">
        <v>7953.79</v>
      </c>
      <c r="G200" s="36">
        <v>10047.86</v>
      </c>
      <c r="H200" s="36">
        <v>15193.62</v>
      </c>
      <c r="I200" s="29">
        <v>2274.75</v>
      </c>
      <c r="J200" s="29">
        <v>1723</v>
      </c>
      <c r="K200" s="29">
        <v>-0.61</v>
      </c>
      <c r="L200" s="29">
        <v>1087.9680000000001</v>
      </c>
      <c r="M200" s="29">
        <v>10312.695</v>
      </c>
      <c r="N200" s="29">
        <v>2684.8440000000001</v>
      </c>
      <c r="O200" s="29">
        <v>-14080.785</v>
      </c>
      <c r="P200" s="29">
        <v>4001.862000000001</v>
      </c>
    </row>
    <row r="201" spans="1:16" x14ac:dyDescent="0.25">
      <c r="A201">
        <v>184</v>
      </c>
      <c r="B201">
        <v>67.414400000000001</v>
      </c>
      <c r="C201">
        <v>199.05889999999999</v>
      </c>
      <c r="D201">
        <v>1191.2538</v>
      </c>
      <c r="E201">
        <v>2910.0940000000001</v>
      </c>
      <c r="F201">
        <v>8241.9496999999992</v>
      </c>
      <c r="G201">
        <v>10303.945900000001</v>
      </c>
      <c r="H201">
        <v>15673.6492</v>
      </c>
      <c r="I201" s="29">
        <v>-1036</v>
      </c>
      <c r="J201" s="29">
        <v>-2897.8</v>
      </c>
      <c r="K201" s="29">
        <v>-418.60999999999996</v>
      </c>
      <c r="L201" s="29">
        <v>-1859.7159999999999</v>
      </c>
      <c r="M201" s="29">
        <v>-4095.0449999999996</v>
      </c>
      <c r="N201" s="29">
        <v>-4997.6909999999998</v>
      </c>
      <c r="O201" s="29">
        <v>-38082.084999999999</v>
      </c>
      <c r="P201" s="29">
        <v>-53386.947</v>
      </c>
    </row>
    <row r="202" spans="1:16" x14ac:dyDescent="0.25">
      <c r="A202">
        <v>185</v>
      </c>
      <c r="B202" s="36">
        <v>67.41</v>
      </c>
      <c r="C202" s="36">
        <v>196.62</v>
      </c>
      <c r="D202" s="36">
        <v>1199.56</v>
      </c>
      <c r="E202" s="36">
        <v>2838.39</v>
      </c>
      <c r="F202" s="36">
        <v>7913.18</v>
      </c>
      <c r="G202" s="36">
        <v>10061.84</v>
      </c>
      <c r="H202" s="36">
        <v>14839.24</v>
      </c>
      <c r="I202" s="29">
        <v>-1024.25</v>
      </c>
      <c r="J202" s="29">
        <v>1986.8</v>
      </c>
      <c r="K202" s="29">
        <v>-834.02499999999998</v>
      </c>
      <c r="L202" s="29">
        <v>1008.4640000000001</v>
      </c>
      <c r="M202" s="29">
        <v>12343.595000000001</v>
      </c>
      <c r="N202" s="29">
        <v>2265.4110000000001</v>
      </c>
      <c r="O202" s="29">
        <v>3638.3</v>
      </c>
      <c r="P202" s="29">
        <v>19384.295000000002</v>
      </c>
    </row>
    <row r="203" spans="1:16" x14ac:dyDescent="0.25">
      <c r="A203">
        <v>186</v>
      </c>
      <c r="B203">
        <v>66.788499999999999</v>
      </c>
      <c r="C203">
        <v>201.46789999999999</v>
      </c>
      <c r="D203">
        <v>1215.905</v>
      </c>
      <c r="E203">
        <v>2861.4261999999999</v>
      </c>
      <c r="F203">
        <v>8447.3608999999997</v>
      </c>
      <c r="G203">
        <v>10232.347599999999</v>
      </c>
      <c r="H203">
        <v>15592.4908</v>
      </c>
      <c r="I203" s="29">
        <v>528.75</v>
      </c>
      <c r="J203" s="29">
        <v>-7715.8</v>
      </c>
      <c r="K203" s="29">
        <v>-1651.17</v>
      </c>
      <c r="L203" s="29">
        <v>86.996000000000009</v>
      </c>
      <c r="M203" s="29">
        <v>-14365.605</v>
      </c>
      <c r="N203" s="29">
        <v>-2849.7420000000002</v>
      </c>
      <c r="O203" s="29">
        <v>-34024.165000000001</v>
      </c>
      <c r="P203" s="29">
        <v>-59990.736000000004</v>
      </c>
    </row>
    <row r="204" spans="1:16" x14ac:dyDescent="0.25">
      <c r="A204">
        <v>187</v>
      </c>
      <c r="B204" s="36">
        <v>66.61</v>
      </c>
      <c r="C204" s="36">
        <v>195.12</v>
      </c>
      <c r="D204" s="36">
        <v>1158.1199999999999</v>
      </c>
      <c r="E204" s="36">
        <v>2795.97</v>
      </c>
      <c r="F204" s="36">
        <v>8034.25</v>
      </c>
      <c r="G204" s="36">
        <v>10128.879999999999</v>
      </c>
      <c r="H204" s="36">
        <v>15948.88</v>
      </c>
      <c r="I204" s="29">
        <v>983</v>
      </c>
      <c r="J204" s="29">
        <v>4985.4000000000005</v>
      </c>
      <c r="K204" s="29">
        <v>1237.855</v>
      </c>
      <c r="L204" s="29">
        <v>2705.116</v>
      </c>
      <c r="M204" s="29">
        <v>6290.1750000000002</v>
      </c>
      <c r="N204" s="29">
        <v>254.41800000000003</v>
      </c>
      <c r="O204" s="29">
        <v>-51843.724999999991</v>
      </c>
      <c r="P204" s="29">
        <v>-35387.760999999984</v>
      </c>
    </row>
    <row r="205" spans="1:16" x14ac:dyDescent="0.25">
      <c r="A205">
        <v>188</v>
      </c>
      <c r="B205">
        <v>67.406199999999998</v>
      </c>
      <c r="C205">
        <v>198.5889</v>
      </c>
      <c r="D205">
        <v>1173.1674</v>
      </c>
      <c r="E205">
        <v>2897.9148</v>
      </c>
      <c r="F205">
        <v>8138.8175000000001</v>
      </c>
      <c r="G205">
        <v>10134.9467</v>
      </c>
      <c r="H205">
        <v>14918.427799999999</v>
      </c>
      <c r="I205" s="29">
        <v>-1015.5</v>
      </c>
      <c r="J205" s="29">
        <v>-1957.8</v>
      </c>
      <c r="K205" s="29">
        <v>485.71</v>
      </c>
      <c r="L205" s="29">
        <v>-1372.5479999999998</v>
      </c>
      <c r="M205" s="29">
        <v>1061.5650000000001</v>
      </c>
      <c r="N205" s="29">
        <v>72.284999999999997</v>
      </c>
      <c r="O205" s="29">
        <v>-321.01499999999999</v>
      </c>
      <c r="P205" s="29">
        <v>-3047.3029999999999</v>
      </c>
    </row>
    <row r="206" spans="1:16" x14ac:dyDescent="0.25">
      <c r="A206">
        <v>189</v>
      </c>
      <c r="B206" s="36">
        <v>67.23</v>
      </c>
      <c r="C206" s="36">
        <v>193.76</v>
      </c>
      <c r="D206" s="36">
        <v>1176.94</v>
      </c>
      <c r="E206" s="36">
        <v>2871.21</v>
      </c>
      <c r="F206" s="36">
        <v>8666.9699999999993</v>
      </c>
      <c r="G206" s="36">
        <v>10115.370000000001</v>
      </c>
      <c r="H206" s="36">
        <v>14894.69</v>
      </c>
      <c r="I206" s="29">
        <v>-578.5</v>
      </c>
      <c r="J206" s="29">
        <v>7704.6</v>
      </c>
      <c r="K206" s="29">
        <v>296.88</v>
      </c>
      <c r="L206" s="29">
        <v>-304.34800000000001</v>
      </c>
      <c r="M206" s="29">
        <v>-25346.025000000001</v>
      </c>
      <c r="N206" s="29">
        <v>659.67899999999997</v>
      </c>
      <c r="O206" s="29">
        <v>866.02</v>
      </c>
      <c r="P206" s="29">
        <v>-16701.694</v>
      </c>
    </row>
    <row r="207" spans="1:16" x14ac:dyDescent="0.25">
      <c r="A207">
        <v>190</v>
      </c>
      <c r="B207">
        <v>66.554900000000004</v>
      </c>
      <c r="C207">
        <v>201.57490000000001</v>
      </c>
      <c r="D207">
        <v>1164.1936000000001</v>
      </c>
      <c r="E207">
        <v>2829.1329999999998</v>
      </c>
      <c r="F207">
        <v>7952.7754000000004</v>
      </c>
      <c r="G207">
        <v>10436.293600000001</v>
      </c>
      <c r="H207">
        <v>15279.9447</v>
      </c>
      <c r="I207" s="29">
        <v>1112.75</v>
      </c>
      <c r="J207" s="29">
        <v>-7929.8</v>
      </c>
      <c r="K207" s="29">
        <v>934.4</v>
      </c>
      <c r="L207" s="29">
        <v>1378.7239999999999</v>
      </c>
      <c r="M207" s="29">
        <v>10363.67</v>
      </c>
      <c r="N207" s="29">
        <v>-8968.1220000000012</v>
      </c>
      <c r="O207" s="29">
        <v>-18396.86</v>
      </c>
      <c r="P207" s="29">
        <v>-21505.238000000001</v>
      </c>
    </row>
    <row r="208" spans="1:16" x14ac:dyDescent="0.25">
      <c r="A208">
        <v>191</v>
      </c>
      <c r="B208" s="36">
        <v>66.739999999999995</v>
      </c>
      <c r="C208" s="36">
        <v>198.84</v>
      </c>
      <c r="D208" s="36">
        <v>1212.97</v>
      </c>
      <c r="E208" s="36">
        <v>2948.44</v>
      </c>
      <c r="F208" s="36">
        <v>7857.53</v>
      </c>
      <c r="G208" s="36">
        <v>10435.16</v>
      </c>
      <c r="H208" s="36">
        <v>13908.09</v>
      </c>
      <c r="I208" s="29">
        <v>641.25</v>
      </c>
      <c r="J208" s="29">
        <v>-2450.4</v>
      </c>
      <c r="K208" s="29">
        <v>-1504.4650000000001</v>
      </c>
      <c r="L208" s="29">
        <v>-3393.692</v>
      </c>
      <c r="M208" s="29">
        <v>15125.785</v>
      </c>
      <c r="N208" s="29">
        <v>-8933.982</v>
      </c>
      <c r="O208" s="29">
        <v>50195.7</v>
      </c>
      <c r="P208" s="29">
        <v>49680.195999999996</v>
      </c>
    </row>
    <row r="209" spans="1:16" x14ac:dyDescent="0.25">
      <c r="A209">
        <v>192</v>
      </c>
      <c r="B209">
        <v>66.415599999999998</v>
      </c>
      <c r="C209">
        <v>196.33609999999999</v>
      </c>
      <c r="D209">
        <v>1175.0228</v>
      </c>
      <c r="E209">
        <v>2817.6246999999998</v>
      </c>
      <c r="F209">
        <v>8184.9362000000001</v>
      </c>
      <c r="G209">
        <v>10089.2192</v>
      </c>
      <c r="H209">
        <v>14980.6008</v>
      </c>
      <c r="I209" s="29">
        <v>1461</v>
      </c>
      <c r="J209" s="29">
        <v>2547.8000000000002</v>
      </c>
      <c r="K209" s="29">
        <v>392.94</v>
      </c>
      <c r="L209" s="29">
        <v>1839.056</v>
      </c>
      <c r="M209" s="29">
        <v>-1244.3699999999999</v>
      </c>
      <c r="N209" s="29">
        <v>1444.1100000000001</v>
      </c>
      <c r="O209" s="29">
        <v>-3429.665</v>
      </c>
      <c r="P209" s="29">
        <v>3010.8710000000001</v>
      </c>
    </row>
    <row r="210" spans="1:16" x14ac:dyDescent="0.25">
      <c r="A210">
        <v>193</v>
      </c>
      <c r="B210" s="36">
        <v>66.02</v>
      </c>
      <c r="C210" s="36">
        <v>196.44</v>
      </c>
      <c r="D210" s="36">
        <v>1186.2</v>
      </c>
      <c r="E210" s="36">
        <v>2868.15</v>
      </c>
      <c r="F210" s="36">
        <v>8057.97</v>
      </c>
      <c r="G210" s="36">
        <v>10052.709999999999</v>
      </c>
      <c r="H210" s="36">
        <v>14876.13</v>
      </c>
      <c r="I210" s="29">
        <v>2454</v>
      </c>
      <c r="J210" s="29">
        <v>2334.6</v>
      </c>
      <c r="K210" s="29">
        <v>-166.1</v>
      </c>
      <c r="L210" s="29">
        <v>-181.876</v>
      </c>
      <c r="M210" s="29">
        <v>5103.95</v>
      </c>
      <c r="N210" s="29">
        <v>2539.4610000000002</v>
      </c>
      <c r="O210" s="29">
        <v>1794.03</v>
      </c>
      <c r="P210" s="29">
        <v>13878.065000000001</v>
      </c>
    </row>
    <row r="211" spans="1:16" x14ac:dyDescent="0.25">
      <c r="A211">
        <v>194</v>
      </c>
      <c r="B211">
        <v>66.4953</v>
      </c>
      <c r="C211">
        <v>194.351</v>
      </c>
      <c r="D211">
        <v>1178.7156</v>
      </c>
      <c r="E211">
        <v>2855.0922</v>
      </c>
      <c r="F211">
        <v>7981.3436000000002</v>
      </c>
      <c r="G211">
        <v>9948.4541000000008</v>
      </c>
      <c r="H211">
        <v>14426.3621</v>
      </c>
      <c r="I211" s="29">
        <v>1261.75</v>
      </c>
      <c r="J211" s="29">
        <v>6518</v>
      </c>
      <c r="K211" s="29">
        <v>208.3</v>
      </c>
      <c r="L211" s="29">
        <v>340.35599999999999</v>
      </c>
      <c r="M211" s="29">
        <v>8935.26</v>
      </c>
      <c r="N211" s="29">
        <v>5667.0630000000001</v>
      </c>
      <c r="O211" s="29">
        <v>24282.27</v>
      </c>
      <c r="P211" s="29">
        <v>47212.998999999996</v>
      </c>
    </row>
    <row r="212" spans="1:16" x14ac:dyDescent="0.25">
      <c r="A212">
        <v>195</v>
      </c>
      <c r="B212" s="36">
        <v>68.64</v>
      </c>
      <c r="C212" s="36">
        <v>199.08</v>
      </c>
      <c r="D212" s="36">
        <v>1179.4000000000001</v>
      </c>
      <c r="E212" s="36">
        <v>2815.09</v>
      </c>
      <c r="F212" s="36">
        <v>8036.35</v>
      </c>
      <c r="G212" s="36">
        <v>10082.09</v>
      </c>
      <c r="H212" s="36">
        <v>14696.16</v>
      </c>
      <c r="I212" s="29">
        <v>-4111.5</v>
      </c>
      <c r="J212" s="29">
        <v>-2944.2</v>
      </c>
      <c r="K212" s="29">
        <v>174.04999999999998</v>
      </c>
      <c r="L212" s="29">
        <v>1940.4679999999998</v>
      </c>
      <c r="M212" s="29">
        <v>6184.9250000000002</v>
      </c>
      <c r="N212" s="29">
        <v>1657.9079999999999</v>
      </c>
      <c r="O212" s="29">
        <v>10792.26</v>
      </c>
      <c r="P212" s="29">
        <v>13693.911</v>
      </c>
    </row>
    <row r="213" spans="1:16" x14ac:dyDescent="0.25">
      <c r="A213">
        <v>196</v>
      </c>
      <c r="B213">
        <v>66.998900000000006</v>
      </c>
      <c r="C213">
        <v>197.27869999999999</v>
      </c>
      <c r="D213">
        <v>1212.0956000000001</v>
      </c>
      <c r="E213">
        <v>2843.9929999999999</v>
      </c>
      <c r="F213">
        <v>8124.1547</v>
      </c>
      <c r="G213">
        <v>9793.4776000000002</v>
      </c>
      <c r="H213">
        <v>14445.6546</v>
      </c>
      <c r="I213" s="29">
        <v>2.75</v>
      </c>
      <c r="J213" s="29">
        <v>662.6</v>
      </c>
      <c r="K213" s="29">
        <v>-1460.6999999999998</v>
      </c>
      <c r="L213" s="29">
        <v>784.32400000000007</v>
      </c>
      <c r="M213" s="29">
        <v>1794.7050000000002</v>
      </c>
      <c r="N213" s="29">
        <v>10316.358</v>
      </c>
      <c r="O213" s="29">
        <v>23317.645</v>
      </c>
      <c r="P213" s="29">
        <v>35417.682000000001</v>
      </c>
    </row>
    <row r="214" spans="1:16" x14ac:dyDescent="0.25">
      <c r="A214">
        <v>197</v>
      </c>
      <c r="B214" s="36">
        <v>66.849999999999994</v>
      </c>
      <c r="C214" s="36">
        <v>196.08</v>
      </c>
      <c r="D214" s="36">
        <v>1140.43</v>
      </c>
      <c r="E214" s="36">
        <v>2958.88</v>
      </c>
      <c r="F214" s="36">
        <v>7999.78</v>
      </c>
      <c r="G214" s="36">
        <v>10287.02</v>
      </c>
      <c r="H214" s="36">
        <v>14347.8</v>
      </c>
      <c r="I214" s="29">
        <v>368.5</v>
      </c>
      <c r="J214" s="29">
        <v>3066.3999999999996</v>
      </c>
      <c r="K214" s="29">
        <v>2122.4749999999999</v>
      </c>
      <c r="L214" s="29">
        <v>-3811.3519999999999</v>
      </c>
      <c r="M214" s="29">
        <v>8013.44</v>
      </c>
      <c r="N214" s="29">
        <v>-4489.9740000000002</v>
      </c>
      <c r="O214" s="29">
        <v>28210.359999999997</v>
      </c>
      <c r="P214" s="29">
        <v>33479.848999999995</v>
      </c>
    </row>
    <row r="215" spans="1:16" x14ac:dyDescent="0.25">
      <c r="A215">
        <v>198</v>
      </c>
      <c r="B215">
        <v>68.126199999999997</v>
      </c>
      <c r="C215">
        <v>195.018</v>
      </c>
      <c r="D215">
        <v>1155.2946999999999</v>
      </c>
      <c r="E215">
        <v>2820.9922000000001</v>
      </c>
      <c r="F215">
        <v>8345.8847999999998</v>
      </c>
      <c r="G215">
        <v>10150.672399999999</v>
      </c>
      <c r="H215">
        <v>14598.003199999999</v>
      </c>
      <c r="I215" s="29">
        <v>-2815.5</v>
      </c>
      <c r="J215" s="29">
        <v>5184</v>
      </c>
      <c r="K215" s="29">
        <v>1379.345</v>
      </c>
      <c r="L215" s="29">
        <v>1704.356</v>
      </c>
      <c r="M215" s="29">
        <v>-9291.8000000000011</v>
      </c>
      <c r="N215" s="29">
        <v>-399.48599999999999</v>
      </c>
      <c r="O215" s="29">
        <v>15700.215</v>
      </c>
      <c r="P215" s="29">
        <v>11461.13</v>
      </c>
    </row>
    <row r="216" spans="1:16" x14ac:dyDescent="0.25">
      <c r="A216">
        <v>199</v>
      </c>
      <c r="B216" s="36">
        <v>67.739999999999995</v>
      </c>
      <c r="C216" s="36">
        <v>196.08</v>
      </c>
      <c r="D216" s="36">
        <v>1149.57</v>
      </c>
      <c r="E216" s="36">
        <v>2823.74</v>
      </c>
      <c r="F216" s="36">
        <v>8073.45</v>
      </c>
      <c r="G216" s="36">
        <v>10440.48</v>
      </c>
      <c r="H216" s="36">
        <v>14266.2</v>
      </c>
      <c r="I216" s="29">
        <v>-1860.75</v>
      </c>
      <c r="J216" s="29">
        <v>3054.2</v>
      </c>
      <c r="K216" s="29">
        <v>1665.575</v>
      </c>
      <c r="L216" s="29">
        <v>1594.28</v>
      </c>
      <c r="M216" s="29">
        <v>4330.13</v>
      </c>
      <c r="N216" s="29">
        <v>-9093.6869999999999</v>
      </c>
      <c r="O216" s="29">
        <v>32290.375</v>
      </c>
      <c r="P216" s="29">
        <v>31980.123</v>
      </c>
    </row>
    <row r="217" spans="1:16" x14ac:dyDescent="0.25">
      <c r="A217">
        <v>200</v>
      </c>
      <c r="B217">
        <v>66.809100000000001</v>
      </c>
      <c r="C217">
        <v>200.46770000000001</v>
      </c>
      <c r="D217">
        <v>1156.5507</v>
      </c>
      <c r="E217">
        <v>2834.5219999999999</v>
      </c>
      <c r="F217">
        <v>8037.7637000000004</v>
      </c>
      <c r="G217">
        <v>10181.961300000001</v>
      </c>
      <c r="H217">
        <v>15389.904699999999</v>
      </c>
      <c r="I217" s="29">
        <v>477.24999999999994</v>
      </c>
      <c r="J217" s="29">
        <v>-5715.4</v>
      </c>
      <c r="K217" s="29">
        <v>1316.5450000000001</v>
      </c>
      <c r="L217" s="29">
        <v>1163.164</v>
      </c>
      <c r="M217" s="29">
        <v>6114.2550000000001</v>
      </c>
      <c r="N217" s="29">
        <v>-1338.153</v>
      </c>
      <c r="O217" s="29">
        <v>-23894.86</v>
      </c>
      <c r="P217" s="29">
        <v>-21877.199000000001</v>
      </c>
    </row>
    <row r="218" spans="1:16" x14ac:dyDescent="0.25">
      <c r="A218">
        <v>201</v>
      </c>
      <c r="B218" s="36">
        <v>65.819999999999993</v>
      </c>
      <c r="C218" s="36">
        <v>191.97</v>
      </c>
      <c r="D218" s="36">
        <v>1199.01</v>
      </c>
      <c r="E218" s="36">
        <v>2899.52</v>
      </c>
      <c r="F218" s="36">
        <v>8298.83</v>
      </c>
      <c r="G218" s="36">
        <v>10360.43</v>
      </c>
      <c r="H218" s="36">
        <v>15092</v>
      </c>
      <c r="I218" s="29">
        <v>2959</v>
      </c>
      <c r="J218" s="29">
        <v>11276.6</v>
      </c>
      <c r="K218" s="29">
        <v>-806.48500000000001</v>
      </c>
      <c r="L218" s="29">
        <v>-1436.7719999999999</v>
      </c>
      <c r="M218" s="29">
        <v>-6939.3050000000003</v>
      </c>
      <c r="N218" s="29">
        <v>-6692.2920000000004</v>
      </c>
      <c r="O218" s="29">
        <v>-8999.4449999999997</v>
      </c>
      <c r="P218" s="29">
        <v>-10638.699000000001</v>
      </c>
    </row>
    <row r="219" spans="1:16" x14ac:dyDescent="0.25">
      <c r="A219">
        <v>202</v>
      </c>
      <c r="B219">
        <v>67.5822</v>
      </c>
      <c r="C219">
        <v>196.08789999999999</v>
      </c>
      <c r="D219">
        <v>1147.4521999999999</v>
      </c>
      <c r="E219">
        <v>2865.9312</v>
      </c>
      <c r="F219">
        <v>8144.1090999999997</v>
      </c>
      <c r="G219">
        <v>10197.4172</v>
      </c>
      <c r="H219">
        <v>13811.292799999999</v>
      </c>
      <c r="I219" s="29">
        <v>-1455.5000000000002</v>
      </c>
      <c r="J219" s="29">
        <v>3044.2</v>
      </c>
      <c r="K219" s="29">
        <v>1771.47</v>
      </c>
      <c r="L219" s="29">
        <v>-93.203999999999994</v>
      </c>
      <c r="M219" s="29">
        <v>796.98500000000001</v>
      </c>
      <c r="N219" s="29">
        <v>-1801.83</v>
      </c>
      <c r="O219" s="29">
        <v>55035.735000000001</v>
      </c>
      <c r="P219" s="29">
        <v>57297.856</v>
      </c>
    </row>
    <row r="220" spans="1:16" x14ac:dyDescent="0.25">
      <c r="A220">
        <v>203</v>
      </c>
      <c r="B220" s="36">
        <v>67.11</v>
      </c>
      <c r="C220" s="36">
        <v>203.11</v>
      </c>
      <c r="D220" s="36">
        <v>1202.3800000000001</v>
      </c>
      <c r="E220" s="36">
        <v>2883.07</v>
      </c>
      <c r="F220" s="36">
        <v>8292.67</v>
      </c>
      <c r="G220" s="36">
        <v>10253.41</v>
      </c>
      <c r="H220" s="36">
        <v>15102.24</v>
      </c>
      <c r="I220" s="29">
        <v>-271</v>
      </c>
      <c r="J220" s="29">
        <v>-10991</v>
      </c>
      <c r="K220" s="29">
        <v>-974.86999999999989</v>
      </c>
      <c r="L220" s="29">
        <v>-778.80399999999997</v>
      </c>
      <c r="M220" s="29">
        <v>-6631.11</v>
      </c>
      <c r="N220" s="29">
        <v>-3481.6440000000002</v>
      </c>
      <c r="O220" s="29">
        <v>-9511.67</v>
      </c>
      <c r="P220" s="29">
        <v>-32640.097999999998</v>
      </c>
    </row>
    <row r="221" spans="1:16" x14ac:dyDescent="0.25">
      <c r="A221">
        <v>204</v>
      </c>
      <c r="B221">
        <v>66.471599999999995</v>
      </c>
      <c r="C221">
        <v>196.1772</v>
      </c>
      <c r="D221">
        <v>1184.9826</v>
      </c>
      <c r="E221">
        <v>2822.4072000000001</v>
      </c>
      <c r="F221">
        <v>8037.2664000000004</v>
      </c>
      <c r="G221">
        <v>9962.0372000000007</v>
      </c>
      <c r="H221">
        <v>15152.3267</v>
      </c>
      <c r="I221" s="29">
        <v>1321</v>
      </c>
      <c r="J221" s="29">
        <v>2865.6000000000004</v>
      </c>
      <c r="K221" s="29">
        <v>-105.05</v>
      </c>
      <c r="L221" s="29">
        <v>1647.7559999999999</v>
      </c>
      <c r="M221" s="29">
        <v>6139.12</v>
      </c>
      <c r="N221" s="29">
        <v>5259.57</v>
      </c>
      <c r="O221" s="29">
        <v>-12015.96</v>
      </c>
      <c r="P221" s="29">
        <v>5112.0360000000001</v>
      </c>
    </row>
    <row r="222" spans="1:16" x14ac:dyDescent="0.25">
      <c r="A222">
        <v>205</v>
      </c>
      <c r="B222" s="36">
        <v>65.38</v>
      </c>
      <c r="C222" s="36">
        <v>193.08</v>
      </c>
      <c r="D222" s="36">
        <v>1171.69</v>
      </c>
      <c r="E222" s="36">
        <v>2846.84</v>
      </c>
      <c r="F222" s="36">
        <v>8242.24</v>
      </c>
      <c r="G222" s="36">
        <v>10268.59</v>
      </c>
      <c r="H222" s="36">
        <v>13890.25</v>
      </c>
      <c r="I222" s="29">
        <v>4051.75</v>
      </c>
      <c r="J222" s="29">
        <v>9055.7999999999993</v>
      </c>
      <c r="K222" s="29">
        <v>559.61500000000001</v>
      </c>
      <c r="L222" s="29">
        <v>670.48800000000006</v>
      </c>
      <c r="M222" s="29">
        <v>-4109.7950000000001</v>
      </c>
      <c r="N222" s="29">
        <v>-3937.1010000000006</v>
      </c>
      <c r="O222" s="29">
        <v>51087.815000000002</v>
      </c>
      <c r="P222" s="29">
        <v>57378.572</v>
      </c>
    </row>
    <row r="223" spans="1:16" x14ac:dyDescent="0.25">
      <c r="A223">
        <v>206</v>
      </c>
      <c r="B223">
        <v>65.970600000000005</v>
      </c>
      <c r="C223">
        <v>196.74940000000001</v>
      </c>
      <c r="D223">
        <v>1182.3588999999999</v>
      </c>
      <c r="E223">
        <v>2778.7935000000002</v>
      </c>
      <c r="F223">
        <v>8047.3013000000001</v>
      </c>
      <c r="G223">
        <v>10405.317999999999</v>
      </c>
      <c r="H223">
        <v>14276.2845</v>
      </c>
      <c r="I223" s="29">
        <v>2573.5000000000005</v>
      </c>
      <c r="J223" s="29">
        <v>1721.2</v>
      </c>
      <c r="K223" s="29">
        <v>26.135000000000002</v>
      </c>
      <c r="L223" s="29">
        <v>3392.3039999999996</v>
      </c>
      <c r="M223" s="29">
        <v>5637.375</v>
      </c>
      <c r="N223" s="29">
        <v>-8038.8539999999994</v>
      </c>
      <c r="O223" s="29">
        <v>31786.149999999998</v>
      </c>
      <c r="P223" s="29">
        <v>37097.81</v>
      </c>
    </row>
    <row r="224" spans="1:16" x14ac:dyDescent="0.25">
      <c r="A224">
        <v>207</v>
      </c>
      <c r="B224" s="36">
        <v>68.88</v>
      </c>
      <c r="C224" s="36">
        <v>202.81</v>
      </c>
      <c r="D224" s="36">
        <v>1198.94</v>
      </c>
      <c r="E224" s="36">
        <v>2873.76</v>
      </c>
      <c r="F224" s="36">
        <v>8259.41</v>
      </c>
      <c r="G224" s="36">
        <v>10199.98</v>
      </c>
      <c r="H224" s="36">
        <v>14406.91</v>
      </c>
      <c r="I224" s="29">
        <v>-4694.5</v>
      </c>
      <c r="J224" s="29">
        <v>-10403</v>
      </c>
      <c r="K224" s="29">
        <v>-803.07499999999993</v>
      </c>
      <c r="L224" s="29">
        <v>-406.51200000000006</v>
      </c>
      <c r="M224" s="29">
        <v>-4967.8100000000004</v>
      </c>
      <c r="N224" s="29">
        <v>-1878.684</v>
      </c>
      <c r="O224" s="29">
        <v>25254.880000000001</v>
      </c>
      <c r="P224" s="29">
        <v>2101.2989999999991</v>
      </c>
    </row>
    <row r="225" spans="1:16" x14ac:dyDescent="0.25">
      <c r="A225">
        <v>208</v>
      </c>
      <c r="B225">
        <v>67.131</v>
      </c>
      <c r="C225">
        <v>199.48859999999999</v>
      </c>
      <c r="D225">
        <v>1221.4034999999999</v>
      </c>
      <c r="E225">
        <v>2829.4791</v>
      </c>
      <c r="F225">
        <v>8483.3970000000008</v>
      </c>
      <c r="G225">
        <v>10352.7274</v>
      </c>
      <c r="H225">
        <v>14795.5201</v>
      </c>
      <c r="I225" s="29">
        <v>-327.5</v>
      </c>
      <c r="J225" s="29">
        <v>-3757.2000000000003</v>
      </c>
      <c r="K225" s="29">
        <v>-1926.095</v>
      </c>
      <c r="L225" s="29">
        <v>1364.88</v>
      </c>
      <c r="M225" s="29">
        <v>-16167.410000000002</v>
      </c>
      <c r="N225" s="29">
        <v>-6461.1359999999995</v>
      </c>
      <c r="O225" s="29">
        <v>5824.37</v>
      </c>
      <c r="P225" s="29">
        <v>-21450.091</v>
      </c>
    </row>
    <row r="226" spans="1:16" x14ac:dyDescent="0.25">
      <c r="A226">
        <v>209</v>
      </c>
      <c r="B226" s="36">
        <v>67.05</v>
      </c>
      <c r="C226" s="36">
        <v>199.8</v>
      </c>
      <c r="D226" s="36">
        <v>1185.01</v>
      </c>
      <c r="E226" s="36">
        <v>2915.7</v>
      </c>
      <c r="F226" s="36">
        <v>8350.8700000000008</v>
      </c>
      <c r="G226" s="36">
        <v>10218.469999999999</v>
      </c>
      <c r="H226" s="36">
        <v>15030.5</v>
      </c>
      <c r="I226" s="29">
        <v>-114.75000000000001</v>
      </c>
      <c r="J226" s="29">
        <v>-4386.5999999999995</v>
      </c>
      <c r="K226" s="29">
        <v>-106.23499999999999</v>
      </c>
      <c r="L226" s="29">
        <v>-2083.9560000000001</v>
      </c>
      <c r="M226" s="29">
        <v>-9541.0349999999999</v>
      </c>
      <c r="N226" s="29">
        <v>-2433.39</v>
      </c>
      <c r="O226" s="29">
        <v>-5924.82</v>
      </c>
      <c r="P226" s="29">
        <v>-24590.786</v>
      </c>
    </row>
    <row r="227" spans="1:16" x14ac:dyDescent="0.25">
      <c r="A227">
        <v>210</v>
      </c>
      <c r="B227">
        <v>67.724900000000005</v>
      </c>
      <c r="C227">
        <v>200.59309999999999</v>
      </c>
      <c r="D227">
        <v>1206.2911999999999</v>
      </c>
      <c r="E227">
        <v>2805.5111999999999</v>
      </c>
      <c r="F227">
        <v>8225.7939000000006</v>
      </c>
      <c r="G227">
        <v>9959.9426999999996</v>
      </c>
      <c r="H227">
        <v>14634.4877</v>
      </c>
      <c r="I227" s="29">
        <v>-1812.25</v>
      </c>
      <c r="J227" s="29">
        <v>-5966.2</v>
      </c>
      <c r="K227" s="29">
        <v>-1170.48</v>
      </c>
      <c r="L227" s="29">
        <v>2323.596</v>
      </c>
      <c r="M227" s="29">
        <v>-3287.2549999999997</v>
      </c>
      <c r="N227" s="29">
        <v>5322.4049999999997</v>
      </c>
      <c r="O227" s="29">
        <v>13875.989999999998</v>
      </c>
      <c r="P227" s="29">
        <v>9285.8059999999969</v>
      </c>
    </row>
    <row r="228" spans="1:16" x14ac:dyDescent="0.25">
      <c r="A228">
        <v>211</v>
      </c>
      <c r="B228" s="36">
        <v>65.03</v>
      </c>
      <c r="C228" s="36">
        <v>203.22</v>
      </c>
      <c r="D228" s="36">
        <v>1174.24</v>
      </c>
      <c r="E228" s="36">
        <v>2826.67</v>
      </c>
      <c r="F228" s="36">
        <v>8191.49</v>
      </c>
      <c r="G228" s="36">
        <v>10323.32</v>
      </c>
      <c r="H228" s="36">
        <v>14803.42</v>
      </c>
      <c r="I228" s="29">
        <v>4925.75</v>
      </c>
      <c r="J228" s="29">
        <v>-11227.6</v>
      </c>
      <c r="K228" s="29">
        <v>431.94</v>
      </c>
      <c r="L228" s="29">
        <v>1477.38</v>
      </c>
      <c r="M228" s="29">
        <v>-1571.9449999999999</v>
      </c>
      <c r="N228" s="29">
        <v>-5579.0369999999994</v>
      </c>
      <c r="O228" s="29">
        <v>5429.1949999999997</v>
      </c>
      <c r="P228" s="29">
        <v>-6114.3169999999991</v>
      </c>
    </row>
    <row r="229" spans="1:16" x14ac:dyDescent="0.25">
      <c r="A229">
        <v>212</v>
      </c>
      <c r="B229">
        <v>66.788899999999998</v>
      </c>
      <c r="C229">
        <v>196.82679999999999</v>
      </c>
      <c r="D229">
        <v>1186.7036000000001</v>
      </c>
      <c r="E229">
        <v>2886.2363999999998</v>
      </c>
      <c r="F229">
        <v>7987.5578999999998</v>
      </c>
      <c r="G229">
        <v>10057.6077</v>
      </c>
      <c r="H229">
        <v>14906.2142</v>
      </c>
      <c r="I229" s="29">
        <v>527.75</v>
      </c>
      <c r="J229" s="29">
        <v>1566.4</v>
      </c>
      <c r="K229" s="29">
        <v>-191.1</v>
      </c>
      <c r="L229" s="29">
        <v>-905.41200000000003</v>
      </c>
      <c r="M229" s="29">
        <v>8624.5450000000001</v>
      </c>
      <c r="N229" s="29">
        <v>2392.4550000000004</v>
      </c>
      <c r="O229" s="29">
        <v>289.66500000000002</v>
      </c>
      <c r="P229" s="29">
        <v>12304.303000000002</v>
      </c>
    </row>
    <row r="230" spans="1:16" x14ac:dyDescent="0.25">
      <c r="A230">
        <v>213</v>
      </c>
      <c r="B230" s="36">
        <v>68.900000000000006</v>
      </c>
      <c r="C230" s="36">
        <v>200.24</v>
      </c>
      <c r="D230" s="36">
        <v>1171.8599999999999</v>
      </c>
      <c r="E230" s="36">
        <v>2893.77</v>
      </c>
      <c r="F230" s="36">
        <v>7958.74</v>
      </c>
      <c r="G230" s="36">
        <v>10226.040000000001</v>
      </c>
      <c r="H230" s="36">
        <v>13524.53</v>
      </c>
      <c r="I230" s="29">
        <v>-4756.25</v>
      </c>
      <c r="J230" s="29">
        <v>-5260.6</v>
      </c>
      <c r="K230" s="29">
        <v>551.11</v>
      </c>
      <c r="L230" s="29">
        <v>-1206.8720000000001</v>
      </c>
      <c r="M230" s="29">
        <v>10065.205</v>
      </c>
      <c r="N230" s="29">
        <v>-2660.5140000000001</v>
      </c>
      <c r="O230" s="29">
        <v>69374.114999999991</v>
      </c>
      <c r="P230" s="29">
        <v>66106.193999999989</v>
      </c>
    </row>
    <row r="231" spans="1:16" x14ac:dyDescent="0.25">
      <c r="A231">
        <v>214</v>
      </c>
      <c r="B231">
        <v>65.674499999999995</v>
      </c>
      <c r="C231">
        <v>195.87639999999999</v>
      </c>
      <c r="D231">
        <v>1178.7175</v>
      </c>
      <c r="E231">
        <v>2872.3672000000001</v>
      </c>
      <c r="F231">
        <v>8469.5421999999999</v>
      </c>
      <c r="G231">
        <v>9963.2095000000008</v>
      </c>
      <c r="H231">
        <v>14888.009</v>
      </c>
      <c r="I231" s="29">
        <v>3313.7499999999995</v>
      </c>
      <c r="J231" s="29">
        <v>3467.2000000000003</v>
      </c>
      <c r="K231" s="29">
        <v>208.20500000000001</v>
      </c>
      <c r="L231" s="29">
        <v>-350.64400000000001</v>
      </c>
      <c r="M231" s="29">
        <v>-15474.67</v>
      </c>
      <c r="N231" s="29">
        <v>5224.4009999999998</v>
      </c>
      <c r="O231" s="29">
        <v>1199.925</v>
      </c>
      <c r="P231" s="29">
        <v>-2411.8329999999996</v>
      </c>
    </row>
    <row r="232" spans="1:16" x14ac:dyDescent="0.25">
      <c r="A232">
        <v>215</v>
      </c>
      <c r="B232" s="36">
        <v>67.290000000000006</v>
      </c>
      <c r="C232" s="36">
        <v>198.51</v>
      </c>
      <c r="D232" s="36">
        <v>1211.68</v>
      </c>
      <c r="E232" s="36">
        <v>2830.01</v>
      </c>
      <c r="F232" s="36">
        <v>8120.62</v>
      </c>
      <c r="G232" s="36">
        <v>10294.16</v>
      </c>
      <c r="H232" s="36">
        <v>14828.54</v>
      </c>
      <c r="I232" s="29">
        <v>-732.5</v>
      </c>
      <c r="J232" s="29">
        <v>-1809.6000000000001</v>
      </c>
      <c r="K232" s="29">
        <v>-1439.7049999999999</v>
      </c>
      <c r="L232" s="29">
        <v>1343.492</v>
      </c>
      <c r="M232" s="29">
        <v>1971.6899999999998</v>
      </c>
      <c r="N232" s="29">
        <v>-4704.018</v>
      </c>
      <c r="O232" s="29">
        <v>4173.165</v>
      </c>
      <c r="P232" s="29">
        <v>-1197.4760000000006</v>
      </c>
    </row>
    <row r="233" spans="1:16" x14ac:dyDescent="0.25">
      <c r="A233">
        <v>216</v>
      </c>
      <c r="B233">
        <v>65.557900000000004</v>
      </c>
      <c r="C233">
        <v>195.26140000000001</v>
      </c>
      <c r="D233">
        <v>1169.6904999999999</v>
      </c>
      <c r="E233">
        <v>2826.8600999999999</v>
      </c>
      <c r="F233">
        <v>7894.2808000000005</v>
      </c>
      <c r="G233">
        <v>10147.6332</v>
      </c>
      <c r="H233">
        <v>14557.5398</v>
      </c>
      <c r="I233" s="29">
        <v>3605.25</v>
      </c>
      <c r="J233" s="29">
        <v>4697.2</v>
      </c>
      <c r="K233" s="29">
        <v>659.55500000000006</v>
      </c>
      <c r="L233" s="29">
        <v>1469.6399999999999</v>
      </c>
      <c r="M233" s="29">
        <v>13288.399999999998</v>
      </c>
      <c r="N233" s="29">
        <v>-308.31</v>
      </c>
      <c r="O233" s="29">
        <v>17723.384999999998</v>
      </c>
      <c r="P233" s="29">
        <v>41135.119999999995</v>
      </c>
    </row>
    <row r="234" spans="1:16" x14ac:dyDescent="0.25">
      <c r="A234">
        <v>217</v>
      </c>
      <c r="B234" s="36">
        <v>65.739999999999995</v>
      </c>
      <c r="C234" s="36">
        <v>199.93</v>
      </c>
      <c r="D234" s="36">
        <v>1184.0899999999999</v>
      </c>
      <c r="E234" s="36">
        <v>2819.4</v>
      </c>
      <c r="F234" s="36">
        <v>7830.7</v>
      </c>
      <c r="G234" s="36">
        <v>10046.620000000001</v>
      </c>
      <c r="H234" s="36">
        <v>15279.58</v>
      </c>
      <c r="I234" s="29">
        <v>3158.75</v>
      </c>
      <c r="J234" s="29">
        <v>-4642.2</v>
      </c>
      <c r="K234" s="29">
        <v>-60.57</v>
      </c>
      <c r="L234" s="29">
        <v>1768.0840000000001</v>
      </c>
      <c r="M234" s="29">
        <v>16467.685000000001</v>
      </c>
      <c r="N234" s="29">
        <v>2722.1580000000004</v>
      </c>
      <c r="O234" s="29">
        <v>-18378.550000000003</v>
      </c>
      <c r="P234" s="29">
        <v>1035.357</v>
      </c>
    </row>
    <row r="235" spans="1:16" x14ac:dyDescent="0.25">
      <c r="A235">
        <v>218</v>
      </c>
      <c r="B235">
        <v>66.157799999999995</v>
      </c>
      <c r="C235">
        <v>199.392</v>
      </c>
      <c r="D235">
        <v>1201.5788</v>
      </c>
      <c r="E235">
        <v>2856.8827000000001</v>
      </c>
      <c r="F235">
        <v>7951.2563</v>
      </c>
      <c r="G235">
        <v>10035.367200000001</v>
      </c>
      <c r="H235">
        <v>14808.5674</v>
      </c>
      <c r="I235" s="29">
        <v>2105.5</v>
      </c>
      <c r="J235" s="29">
        <v>-3564</v>
      </c>
      <c r="K235" s="29">
        <v>-934.8599999999999</v>
      </c>
      <c r="L235" s="29">
        <v>268.73599999999999</v>
      </c>
      <c r="M235" s="29">
        <v>10439.625</v>
      </c>
      <c r="N235" s="29">
        <v>3059.67</v>
      </c>
      <c r="O235" s="29">
        <v>5172.0050000000001</v>
      </c>
      <c r="P235" s="29">
        <v>16546.675999999999</v>
      </c>
    </row>
    <row r="236" spans="1:16" x14ac:dyDescent="0.25">
      <c r="A236">
        <v>219</v>
      </c>
      <c r="B236" s="36">
        <v>66.260000000000005</v>
      </c>
      <c r="C236" s="36">
        <v>195.97</v>
      </c>
      <c r="D236" s="36">
        <v>1148.6500000000001</v>
      </c>
      <c r="E236" s="36">
        <v>2825.73</v>
      </c>
      <c r="F236" s="36">
        <v>8532.27</v>
      </c>
      <c r="G236" s="36">
        <v>10236.030000000001</v>
      </c>
      <c r="H236" s="36">
        <v>14362.27</v>
      </c>
      <c r="I236" s="29">
        <v>1861.75</v>
      </c>
      <c r="J236" s="29">
        <v>3276</v>
      </c>
      <c r="K236" s="29">
        <v>1711.4799999999998</v>
      </c>
      <c r="L236" s="29">
        <v>1515.0440000000001</v>
      </c>
      <c r="M236" s="29">
        <v>-18610.82</v>
      </c>
      <c r="N236" s="29">
        <v>-2960.2379999999998</v>
      </c>
      <c r="O236" s="29">
        <v>27486.955000000002</v>
      </c>
      <c r="P236" s="29">
        <v>14280.171000000002</v>
      </c>
    </row>
    <row r="237" spans="1:16" x14ac:dyDescent="0.25">
      <c r="A237">
        <v>220</v>
      </c>
      <c r="B237">
        <v>67.347800000000007</v>
      </c>
      <c r="C237">
        <v>200.09479999999999</v>
      </c>
      <c r="D237">
        <v>1193.9132999999999</v>
      </c>
      <c r="E237">
        <v>2862.5572999999999</v>
      </c>
      <c r="F237">
        <v>8394.9869999999992</v>
      </c>
      <c r="G237">
        <v>10127.730299999999</v>
      </c>
      <c r="H237">
        <v>15003.242899999999</v>
      </c>
      <c r="I237" s="29">
        <v>-869.5</v>
      </c>
      <c r="J237" s="29">
        <v>-4969.5999999999995</v>
      </c>
      <c r="K237" s="29">
        <v>-551.58500000000004</v>
      </c>
      <c r="L237" s="29">
        <v>41.752000000000002</v>
      </c>
      <c r="M237" s="29">
        <v>-11746.91</v>
      </c>
      <c r="N237" s="29">
        <v>288.77699999999999</v>
      </c>
      <c r="O237" s="29">
        <v>-4561.7699999999995</v>
      </c>
      <c r="P237" s="29">
        <v>-22368.836000000003</v>
      </c>
    </row>
    <row r="238" spans="1:16" x14ac:dyDescent="0.25">
      <c r="A238">
        <v>221</v>
      </c>
      <c r="B238" s="36">
        <v>66.91</v>
      </c>
      <c r="C238" s="36">
        <v>198.75</v>
      </c>
      <c r="D238" s="36">
        <v>1208.3499999999999</v>
      </c>
      <c r="E238" s="36">
        <v>2854.72</v>
      </c>
      <c r="F238" s="36">
        <v>8063.55</v>
      </c>
      <c r="G238" s="36">
        <v>10145.32</v>
      </c>
      <c r="H238" s="36">
        <v>13950.41</v>
      </c>
      <c r="I238" s="29">
        <v>236.25</v>
      </c>
      <c r="J238" s="29">
        <v>-2281.4</v>
      </c>
      <c r="K238" s="29">
        <v>-1273.5</v>
      </c>
      <c r="L238" s="29">
        <v>355.31200000000001</v>
      </c>
      <c r="M238" s="29">
        <v>4824.83</v>
      </c>
      <c r="N238" s="29">
        <v>-238.93200000000002</v>
      </c>
      <c r="O238" s="29">
        <v>48079.75</v>
      </c>
      <c r="P238" s="29">
        <v>49702.31</v>
      </c>
    </row>
    <row r="239" spans="1:16" x14ac:dyDescent="0.25">
      <c r="A239">
        <v>222</v>
      </c>
      <c r="B239">
        <v>67.0398</v>
      </c>
      <c r="C239">
        <v>199.2176</v>
      </c>
      <c r="D239">
        <v>1177.6324999999999</v>
      </c>
      <c r="E239">
        <v>2870.9386</v>
      </c>
      <c r="F239">
        <v>8784.2296000000006</v>
      </c>
      <c r="G239">
        <v>10182.508099999999</v>
      </c>
      <c r="H239">
        <v>13989.3819</v>
      </c>
      <c r="I239" s="29">
        <v>-99.5</v>
      </c>
      <c r="J239" s="29">
        <v>-3215.2</v>
      </c>
      <c r="K239" s="29">
        <v>262.45500000000004</v>
      </c>
      <c r="L239" s="29">
        <v>-293.5</v>
      </c>
      <c r="M239" s="29">
        <v>-31209.039999999997</v>
      </c>
      <c r="N239" s="29">
        <v>-1354.557</v>
      </c>
      <c r="O239" s="29">
        <v>46131.28</v>
      </c>
      <c r="P239" s="29">
        <v>10221.938000000002</v>
      </c>
    </row>
    <row r="240" spans="1:16" x14ac:dyDescent="0.25">
      <c r="A240">
        <v>223</v>
      </c>
      <c r="B240" s="36">
        <v>68.900000000000006</v>
      </c>
      <c r="C240" s="36">
        <v>191.96</v>
      </c>
      <c r="D240" s="36">
        <v>1188.45</v>
      </c>
      <c r="E240" s="36">
        <v>2845.9</v>
      </c>
      <c r="F240" s="36">
        <v>8002.22</v>
      </c>
      <c r="G240" s="36">
        <v>10245.030000000001</v>
      </c>
      <c r="H240" s="36">
        <v>14619.66</v>
      </c>
      <c r="I240" s="29">
        <v>-4757.25</v>
      </c>
      <c r="J240" s="29">
        <v>11306.6</v>
      </c>
      <c r="K240" s="29">
        <v>-278.48500000000001</v>
      </c>
      <c r="L240" s="29">
        <v>708.0200000000001</v>
      </c>
      <c r="M240" s="29">
        <v>7891.3150000000005</v>
      </c>
      <c r="N240" s="29">
        <v>-3230.0699999999997</v>
      </c>
      <c r="O240" s="29">
        <v>14617.519999999999</v>
      </c>
      <c r="P240" s="29">
        <v>26257.65</v>
      </c>
    </row>
    <row r="241" spans="1:16" x14ac:dyDescent="0.25">
      <c r="A241">
        <v>224</v>
      </c>
      <c r="B241">
        <v>66.170599999999993</v>
      </c>
      <c r="C241">
        <v>193.25200000000001</v>
      </c>
      <c r="D241">
        <v>1162.9689000000001</v>
      </c>
      <c r="E241">
        <v>2870.9245000000001</v>
      </c>
      <c r="F241">
        <v>8378.9024000000009</v>
      </c>
      <c r="G241">
        <v>10114.922699999999</v>
      </c>
      <c r="H241">
        <v>15484.290300000001</v>
      </c>
      <c r="I241" s="29">
        <v>2073.5</v>
      </c>
      <c r="J241" s="29">
        <v>8716</v>
      </c>
      <c r="K241" s="29">
        <v>995.63499999999999</v>
      </c>
      <c r="L241" s="29">
        <v>-292.93600000000004</v>
      </c>
      <c r="M241" s="29">
        <v>-10942.68</v>
      </c>
      <c r="N241" s="29">
        <v>673.005</v>
      </c>
      <c r="O241" s="29">
        <v>-28614.14</v>
      </c>
      <c r="P241" s="29">
        <v>-27391.615999999998</v>
      </c>
    </row>
    <row r="242" spans="1:16" x14ac:dyDescent="0.25">
      <c r="A242">
        <v>225</v>
      </c>
      <c r="B242" s="36">
        <v>66.069999999999993</v>
      </c>
      <c r="C242" s="36">
        <v>198.33</v>
      </c>
      <c r="D242" s="36">
        <v>1176.71</v>
      </c>
      <c r="E242" s="36">
        <v>2918.69</v>
      </c>
      <c r="F242" s="36">
        <v>8108.27</v>
      </c>
      <c r="G242" s="36">
        <v>10343.6</v>
      </c>
      <c r="H242" s="36">
        <v>14643.92</v>
      </c>
      <c r="I242" s="29">
        <v>2318.25</v>
      </c>
      <c r="J242" s="29">
        <v>-1444</v>
      </c>
      <c r="K242" s="29">
        <v>308.65499999999997</v>
      </c>
      <c r="L242" s="29">
        <v>-2203.6600000000003</v>
      </c>
      <c r="M242" s="29">
        <v>2588.94</v>
      </c>
      <c r="N242" s="29">
        <v>-6187.3560000000007</v>
      </c>
      <c r="O242" s="29">
        <v>13404.580000000002</v>
      </c>
      <c r="P242" s="29">
        <v>8785.4089999999997</v>
      </c>
    </row>
    <row r="243" spans="1:16" x14ac:dyDescent="0.25">
      <c r="A243">
        <v>226</v>
      </c>
      <c r="B243">
        <v>67.600499999999997</v>
      </c>
      <c r="C243">
        <v>196.97020000000001</v>
      </c>
      <c r="D243">
        <v>1217.5963999999999</v>
      </c>
      <c r="E243">
        <v>2842.6136999999999</v>
      </c>
      <c r="F243">
        <v>8141.7750999999998</v>
      </c>
      <c r="G243">
        <v>10197.8449</v>
      </c>
      <c r="H243">
        <v>13941.237300000001</v>
      </c>
      <c r="I243" s="29">
        <v>-1501.25</v>
      </c>
      <c r="J243" s="29">
        <v>1279.6000000000001</v>
      </c>
      <c r="K243" s="29">
        <v>-1735.7399999999998</v>
      </c>
      <c r="L243" s="29">
        <v>839.49600000000009</v>
      </c>
      <c r="M243" s="29">
        <v>913.68500000000006</v>
      </c>
      <c r="N243" s="29">
        <v>-1814.6610000000001</v>
      </c>
      <c r="O243" s="29">
        <v>48538.51</v>
      </c>
      <c r="P243" s="29">
        <v>46519.64</v>
      </c>
    </row>
    <row r="244" spans="1:16" x14ac:dyDescent="0.25">
      <c r="A244">
        <v>227</v>
      </c>
      <c r="B244" s="36">
        <v>66.69</v>
      </c>
      <c r="C244" s="36">
        <v>200.43</v>
      </c>
      <c r="D244" s="36">
        <v>1224.04</v>
      </c>
      <c r="E244" s="36">
        <v>2851.08</v>
      </c>
      <c r="F244" s="36">
        <v>8094.74</v>
      </c>
      <c r="G244" s="36">
        <v>10106.19</v>
      </c>
      <c r="H244" s="36">
        <v>14428.89</v>
      </c>
      <c r="I244" s="29">
        <v>787.25</v>
      </c>
      <c r="J244" s="29">
        <v>-5634.4000000000005</v>
      </c>
      <c r="K244" s="29">
        <v>-2057.71</v>
      </c>
      <c r="L244" s="29">
        <v>500.94</v>
      </c>
      <c r="M244" s="29">
        <v>3265.59</v>
      </c>
      <c r="N244" s="29">
        <v>934.91099999999994</v>
      </c>
      <c r="O244" s="29">
        <v>24155.84</v>
      </c>
      <c r="P244" s="29">
        <v>21952.420999999998</v>
      </c>
    </row>
    <row r="245" spans="1:16" x14ac:dyDescent="0.25">
      <c r="A245">
        <v>228</v>
      </c>
      <c r="B245">
        <v>65.664100000000005</v>
      </c>
      <c r="C245">
        <v>197.4735</v>
      </c>
      <c r="D245">
        <v>1214.6113</v>
      </c>
      <c r="E245">
        <v>2810.3968</v>
      </c>
      <c r="F245">
        <v>8115.8728000000001</v>
      </c>
      <c r="G245">
        <v>10373.156300000001</v>
      </c>
      <c r="H245">
        <v>15044.4576</v>
      </c>
      <c r="I245" s="29">
        <v>3339.75</v>
      </c>
      <c r="J245" s="29">
        <v>273</v>
      </c>
      <c r="K245" s="29">
        <v>-1586.4850000000001</v>
      </c>
      <c r="L245" s="29">
        <v>2128.172</v>
      </c>
      <c r="M245" s="29">
        <v>2208.8000000000002</v>
      </c>
      <c r="N245" s="29">
        <v>-7074.0029999999997</v>
      </c>
      <c r="O245" s="29">
        <v>-6622.5049999999992</v>
      </c>
      <c r="P245" s="29">
        <v>-7333.2709999999988</v>
      </c>
    </row>
    <row r="246" spans="1:16" x14ac:dyDescent="0.25">
      <c r="A246">
        <v>229</v>
      </c>
      <c r="B246" s="36">
        <v>67.17</v>
      </c>
      <c r="C246" s="36">
        <v>202.78</v>
      </c>
      <c r="D246" s="36">
        <v>1150.48</v>
      </c>
      <c r="E246" s="36">
        <v>2841.24</v>
      </c>
      <c r="F246" s="36">
        <v>7905.06</v>
      </c>
      <c r="G246" s="36">
        <v>9721.7800000000007</v>
      </c>
      <c r="H246" s="36">
        <v>15023.72</v>
      </c>
      <c r="I246" s="29">
        <v>-417.75</v>
      </c>
      <c r="J246" s="29">
        <v>-10344.799999999999</v>
      </c>
      <c r="K246" s="29">
        <v>1620.22</v>
      </c>
      <c r="L246" s="29">
        <v>894.31600000000003</v>
      </c>
      <c r="M246" s="29">
        <v>12749.254999999999</v>
      </c>
      <c r="N246" s="29">
        <v>12467.424000000001</v>
      </c>
      <c r="O246" s="29">
        <v>-5585.7550000000001</v>
      </c>
      <c r="P246" s="29">
        <v>11382.91</v>
      </c>
    </row>
    <row r="247" spans="1:16" x14ac:dyDescent="0.25">
      <c r="A247">
        <v>230</v>
      </c>
      <c r="B247">
        <v>66.649100000000004</v>
      </c>
      <c r="C247">
        <v>193.3475</v>
      </c>
      <c r="D247">
        <v>1168.3675000000001</v>
      </c>
      <c r="E247">
        <v>2912.5563000000002</v>
      </c>
      <c r="F247">
        <v>8375.8304000000007</v>
      </c>
      <c r="G247">
        <v>10399.977199999999</v>
      </c>
      <c r="H247">
        <v>14790.7451</v>
      </c>
      <c r="I247" s="29">
        <v>877.25</v>
      </c>
      <c r="J247" s="29">
        <v>8525</v>
      </c>
      <c r="K247" s="29">
        <v>725.70499999999993</v>
      </c>
      <c r="L247" s="29">
        <v>-1958.2079999999999</v>
      </c>
      <c r="M247" s="29">
        <v>-10789.08</v>
      </c>
      <c r="N247" s="29">
        <v>-7878.6299999999992</v>
      </c>
      <c r="O247" s="29">
        <v>6063.12</v>
      </c>
      <c r="P247" s="29">
        <v>-4434.8429999999998</v>
      </c>
    </row>
    <row r="248" spans="1:16" x14ac:dyDescent="0.25">
      <c r="A248">
        <v>231</v>
      </c>
      <c r="B248" s="36">
        <v>66.680000000000007</v>
      </c>
      <c r="C248" s="36">
        <v>197.68</v>
      </c>
      <c r="D248" s="36">
        <v>1218.73</v>
      </c>
      <c r="E248" s="36">
        <v>2864.35</v>
      </c>
      <c r="F248" s="36">
        <v>8035.55</v>
      </c>
      <c r="G248" s="36">
        <v>10063.23</v>
      </c>
      <c r="H248" s="36">
        <v>15035.81</v>
      </c>
      <c r="I248" s="29">
        <v>808.75</v>
      </c>
      <c r="J248" s="29">
        <v>-130.80000000000001</v>
      </c>
      <c r="K248" s="29">
        <v>-1792.575</v>
      </c>
      <c r="L248" s="29">
        <v>-29.84</v>
      </c>
      <c r="M248" s="29">
        <v>6224.7449999999999</v>
      </c>
      <c r="N248" s="29">
        <v>2223.7919999999999</v>
      </c>
      <c r="O248" s="29">
        <v>-6190.2049999999999</v>
      </c>
      <c r="P248" s="29">
        <v>1113.8670000000002</v>
      </c>
    </row>
    <row r="249" spans="1:16" x14ac:dyDescent="0.25">
      <c r="A249">
        <v>232</v>
      </c>
      <c r="B249">
        <v>67.548199999999994</v>
      </c>
      <c r="C249">
        <v>202.81479999999999</v>
      </c>
      <c r="D249">
        <v>1162.0432000000001</v>
      </c>
      <c r="E249">
        <v>2891.7329</v>
      </c>
      <c r="F249">
        <v>8063.8771999999999</v>
      </c>
      <c r="G249">
        <v>10315.760200000001</v>
      </c>
      <c r="H249">
        <v>15277.5882</v>
      </c>
      <c r="I249" s="29">
        <v>-1370.5</v>
      </c>
      <c r="J249" s="29">
        <v>-10409.599999999999</v>
      </c>
      <c r="K249" s="29">
        <v>1041.92</v>
      </c>
      <c r="L249" s="29">
        <v>-1125.2719999999999</v>
      </c>
      <c r="M249" s="29">
        <v>4808.58</v>
      </c>
      <c r="N249" s="29">
        <v>-5352.12</v>
      </c>
      <c r="O249" s="29">
        <v>-18279.035</v>
      </c>
      <c r="P249" s="29">
        <v>-30686.026999999998</v>
      </c>
    </row>
    <row r="250" spans="1:16" x14ac:dyDescent="0.25">
      <c r="A250">
        <v>233</v>
      </c>
      <c r="B250" s="36">
        <v>65.8</v>
      </c>
      <c r="C250" s="36">
        <v>201.16</v>
      </c>
      <c r="D250" s="36">
        <v>1161.5999999999999</v>
      </c>
      <c r="E250" s="36">
        <v>2855.53</v>
      </c>
      <c r="F250" s="36">
        <v>8315.1</v>
      </c>
      <c r="G250" s="36">
        <v>10186.700000000001</v>
      </c>
      <c r="H250" s="36">
        <v>13876.83</v>
      </c>
      <c r="I250" s="29">
        <v>3000.5</v>
      </c>
      <c r="J250" s="29">
        <v>-7092.4</v>
      </c>
      <c r="K250" s="29">
        <v>1063.905</v>
      </c>
      <c r="L250" s="29">
        <v>322.83199999999999</v>
      </c>
      <c r="M250" s="29">
        <v>-7752.4849999999997</v>
      </c>
      <c r="N250" s="29">
        <v>-1480.395</v>
      </c>
      <c r="O250" s="29">
        <v>51758.995000000003</v>
      </c>
      <c r="P250" s="29">
        <v>39820.952000000005</v>
      </c>
    </row>
    <row r="251" spans="1:16" x14ac:dyDescent="0.25">
      <c r="A251">
        <v>234</v>
      </c>
      <c r="B251">
        <v>67.7226</v>
      </c>
      <c r="C251">
        <v>199.27330000000001</v>
      </c>
      <c r="D251">
        <v>1162.3948</v>
      </c>
      <c r="E251">
        <v>2869.2512999999999</v>
      </c>
      <c r="F251">
        <v>7856.5915000000005</v>
      </c>
      <c r="G251">
        <v>10094.7392</v>
      </c>
      <c r="H251">
        <v>15272.763300000001</v>
      </c>
      <c r="I251" s="29">
        <v>-1806.5</v>
      </c>
      <c r="J251" s="29">
        <v>-3326.6</v>
      </c>
      <c r="K251" s="29">
        <v>1024.3399999999999</v>
      </c>
      <c r="L251" s="29">
        <v>-226.00799999999998</v>
      </c>
      <c r="M251" s="29">
        <v>15172.864999999998</v>
      </c>
      <c r="N251" s="29">
        <v>1278.51</v>
      </c>
      <c r="O251" s="29">
        <v>-18037.79</v>
      </c>
      <c r="P251" s="29">
        <v>-5921.1830000000027</v>
      </c>
    </row>
    <row r="252" spans="1:16" x14ac:dyDescent="0.25">
      <c r="A252">
        <v>235</v>
      </c>
      <c r="B252" s="36">
        <v>68.27</v>
      </c>
      <c r="C252" s="36">
        <v>195.47</v>
      </c>
      <c r="D252" s="36">
        <v>1187.6300000000001</v>
      </c>
      <c r="E252" s="36">
        <v>2825.31</v>
      </c>
      <c r="F252" s="36">
        <v>8038.98</v>
      </c>
      <c r="G252" s="36">
        <v>10040.02</v>
      </c>
      <c r="H252" s="36">
        <v>14517.34</v>
      </c>
      <c r="I252" s="29">
        <v>-3171</v>
      </c>
      <c r="J252" s="29">
        <v>4280</v>
      </c>
      <c r="K252" s="29">
        <v>-237.65999999999997</v>
      </c>
      <c r="L252" s="29">
        <v>1531.8240000000001</v>
      </c>
      <c r="M252" s="29">
        <v>6053.37</v>
      </c>
      <c r="N252" s="29">
        <v>2920.1009999999997</v>
      </c>
      <c r="O252" s="29">
        <v>19733.605</v>
      </c>
      <c r="P252" s="29">
        <v>31110.239999999998</v>
      </c>
    </row>
    <row r="253" spans="1:16" x14ac:dyDescent="0.25">
      <c r="A253">
        <v>236</v>
      </c>
      <c r="B253">
        <v>67.238100000000003</v>
      </c>
      <c r="C253">
        <v>196.44909999999999</v>
      </c>
      <c r="D253">
        <v>1169.9010000000001</v>
      </c>
      <c r="E253">
        <v>2832.4488000000001</v>
      </c>
      <c r="F253">
        <v>8168.8491999999997</v>
      </c>
      <c r="G253">
        <v>10377.9385</v>
      </c>
      <c r="H253">
        <v>14923.3655</v>
      </c>
      <c r="I253" s="29">
        <v>-595.25</v>
      </c>
      <c r="J253" s="29">
        <v>2321.8000000000002</v>
      </c>
      <c r="K253" s="29">
        <v>649.03000000000009</v>
      </c>
      <c r="L253" s="29">
        <v>1246.0920000000001</v>
      </c>
      <c r="M253" s="29">
        <v>-440.02</v>
      </c>
      <c r="N253" s="29">
        <v>-7217.4690000000001</v>
      </c>
      <c r="O253" s="29">
        <v>-567.9</v>
      </c>
      <c r="P253" s="29">
        <v>-4603.7169999999996</v>
      </c>
    </row>
    <row r="254" spans="1:16" x14ac:dyDescent="0.25">
      <c r="A254">
        <v>237</v>
      </c>
      <c r="B254" s="36">
        <v>68.239999999999995</v>
      </c>
      <c r="C254" s="36">
        <v>200.21</v>
      </c>
      <c r="D254" s="36">
        <v>1190.8399999999999</v>
      </c>
      <c r="E254" s="36">
        <v>2883.88</v>
      </c>
      <c r="F254" s="36">
        <v>8157.75</v>
      </c>
      <c r="G254" s="36">
        <v>10328.67</v>
      </c>
      <c r="H254" s="36">
        <v>15722.85</v>
      </c>
      <c r="I254" s="29">
        <v>-3089.75</v>
      </c>
      <c r="J254" s="29">
        <v>-5194.6000000000004</v>
      </c>
      <c r="K254" s="29">
        <v>-397.84999999999997</v>
      </c>
      <c r="L254" s="29">
        <v>-811.28399999999999</v>
      </c>
      <c r="M254" s="29">
        <v>114.95</v>
      </c>
      <c r="N254" s="29">
        <v>-5739.4919999999993</v>
      </c>
      <c r="O254" s="29">
        <v>-40542.26</v>
      </c>
      <c r="P254" s="29">
        <v>-55660.286</v>
      </c>
    </row>
    <row r="255" spans="1:16" x14ac:dyDescent="0.25">
      <c r="A255">
        <v>238</v>
      </c>
      <c r="B255">
        <v>67.334999999999994</v>
      </c>
      <c r="C255">
        <v>201.47829999999999</v>
      </c>
      <c r="D255">
        <v>1204.3584000000001</v>
      </c>
      <c r="E255">
        <v>2858.8407999999999</v>
      </c>
      <c r="F255">
        <v>8154.7273999999998</v>
      </c>
      <c r="G255">
        <v>10533.908100000001</v>
      </c>
      <c r="H255">
        <v>14601.2361</v>
      </c>
      <c r="I255" s="29">
        <v>-837.5</v>
      </c>
      <c r="J255" s="29">
        <v>-7736.6</v>
      </c>
      <c r="K255" s="29">
        <v>-1073.8400000000001</v>
      </c>
      <c r="L255" s="29">
        <v>190.41200000000001</v>
      </c>
      <c r="M255" s="29">
        <v>266.07</v>
      </c>
      <c r="N255" s="29">
        <v>-11896.556999999999</v>
      </c>
      <c r="O255" s="29">
        <v>15538.570000000002</v>
      </c>
      <c r="P255" s="29">
        <v>-5549.4449999999979</v>
      </c>
    </row>
    <row r="256" spans="1:16" x14ac:dyDescent="0.25">
      <c r="A256">
        <v>239</v>
      </c>
      <c r="B256" s="36">
        <v>65.709999999999994</v>
      </c>
      <c r="C256" s="36">
        <v>196.73</v>
      </c>
      <c r="D256" s="36">
        <v>1191.46</v>
      </c>
      <c r="E256" s="36">
        <v>2846.27</v>
      </c>
      <c r="F256" s="36">
        <v>8032.27</v>
      </c>
      <c r="G256" s="36">
        <v>10162.450000000001</v>
      </c>
      <c r="H256" s="36">
        <v>14855.41</v>
      </c>
      <c r="I256" s="29">
        <v>3237.25</v>
      </c>
      <c r="J256" s="29">
        <v>1754</v>
      </c>
      <c r="K256" s="29">
        <v>-428.96000000000004</v>
      </c>
      <c r="L256" s="29">
        <v>693.12</v>
      </c>
      <c r="M256" s="29">
        <v>6389.02</v>
      </c>
      <c r="N256" s="29">
        <v>-752.67600000000004</v>
      </c>
      <c r="O256" s="29">
        <v>2829.84</v>
      </c>
      <c r="P256" s="29">
        <v>13721.594000000001</v>
      </c>
    </row>
    <row r="257" spans="1:16" x14ac:dyDescent="0.25">
      <c r="A257">
        <v>240</v>
      </c>
      <c r="B257">
        <v>66.783100000000005</v>
      </c>
      <c r="C257">
        <v>194.67160000000001</v>
      </c>
      <c r="D257">
        <v>1193.0070000000001</v>
      </c>
      <c r="E257">
        <v>2930.7318</v>
      </c>
      <c r="F257">
        <v>8138.4728999999998</v>
      </c>
      <c r="G257">
        <v>10129.5738</v>
      </c>
      <c r="H257">
        <v>14367.028399999999</v>
      </c>
      <c r="I257" s="29">
        <v>542.25</v>
      </c>
      <c r="J257" s="29">
        <v>5876.8</v>
      </c>
      <c r="K257" s="29">
        <v>-506.27000000000004</v>
      </c>
      <c r="L257" s="29">
        <v>-2685.2280000000001</v>
      </c>
      <c r="M257" s="29">
        <v>1078.7950000000001</v>
      </c>
      <c r="N257" s="29">
        <v>233.47200000000001</v>
      </c>
      <c r="O257" s="29">
        <v>27248.955000000002</v>
      </c>
      <c r="P257" s="29">
        <v>31788.774000000001</v>
      </c>
    </row>
    <row r="258" spans="1:16" x14ac:dyDescent="0.25">
      <c r="A258">
        <v>241</v>
      </c>
      <c r="B258" s="36">
        <v>66.55</v>
      </c>
      <c r="C258" s="36">
        <v>191.38</v>
      </c>
      <c r="D258" s="36">
        <v>1211.74</v>
      </c>
      <c r="E258" s="36">
        <v>2933.07</v>
      </c>
      <c r="F258" s="36">
        <v>7930.77</v>
      </c>
      <c r="G258" s="36">
        <v>10012.56</v>
      </c>
      <c r="H258" s="36">
        <v>15840.27</v>
      </c>
      <c r="I258" s="29">
        <v>1131.25</v>
      </c>
      <c r="J258" s="29">
        <v>12453.4</v>
      </c>
      <c r="K258" s="29">
        <v>-1443.13</v>
      </c>
      <c r="L258" s="29">
        <v>-2778.8319999999999</v>
      </c>
      <c r="M258" s="29">
        <v>11464.045</v>
      </c>
      <c r="N258" s="29">
        <v>3743.886</v>
      </c>
      <c r="O258" s="29">
        <v>-46413.18</v>
      </c>
      <c r="P258" s="29">
        <v>-21842.561000000002</v>
      </c>
    </row>
    <row r="259" spans="1:16" x14ac:dyDescent="0.25">
      <c r="A259">
        <v>242</v>
      </c>
      <c r="B259">
        <v>66.089200000000005</v>
      </c>
      <c r="C259">
        <v>201.78139999999999</v>
      </c>
      <c r="D259">
        <v>1152.8364999999999</v>
      </c>
      <c r="E259">
        <v>2875.1516999999999</v>
      </c>
      <c r="F259">
        <v>8378.1879000000008</v>
      </c>
      <c r="G259">
        <v>10038.587799999999</v>
      </c>
      <c r="H259">
        <v>13870.039500000001</v>
      </c>
      <c r="I259" s="29">
        <v>2277</v>
      </c>
      <c r="J259" s="29">
        <v>-8342.8000000000011</v>
      </c>
      <c r="K259" s="29">
        <v>1502.2550000000001</v>
      </c>
      <c r="L259" s="29">
        <v>-462.024</v>
      </c>
      <c r="M259" s="29">
        <v>-10906.955</v>
      </c>
      <c r="N259" s="29">
        <v>2963.0520000000001</v>
      </c>
      <c r="O259" s="29">
        <v>52098.400000000001</v>
      </c>
      <c r="P259" s="29">
        <v>39128.928</v>
      </c>
    </row>
    <row r="260" spans="1:16" x14ac:dyDescent="0.25">
      <c r="A260">
        <v>243</v>
      </c>
      <c r="B260" s="36">
        <v>67.03</v>
      </c>
      <c r="C260" s="36">
        <v>193.01</v>
      </c>
      <c r="D260" s="36">
        <v>1215.5899999999999</v>
      </c>
      <c r="E260" s="36">
        <v>2887.85</v>
      </c>
      <c r="F260" s="36">
        <v>8682.82</v>
      </c>
      <c r="G260" s="36">
        <v>10374.25</v>
      </c>
      <c r="H260" s="36">
        <v>14244.28</v>
      </c>
      <c r="I260" s="29">
        <v>-83.75</v>
      </c>
      <c r="J260" s="29">
        <v>9194</v>
      </c>
      <c r="K260" s="29">
        <v>-1635.2350000000001</v>
      </c>
      <c r="L260" s="29">
        <v>-970.0440000000001</v>
      </c>
      <c r="M260" s="29">
        <v>-26138.744999999999</v>
      </c>
      <c r="N260" s="29">
        <v>-7106.9579999999996</v>
      </c>
      <c r="O260" s="29">
        <v>33386.39</v>
      </c>
      <c r="P260" s="29">
        <v>6645.6580000000031</v>
      </c>
    </row>
    <row r="261" spans="1:16" x14ac:dyDescent="0.25">
      <c r="A261">
        <v>244</v>
      </c>
      <c r="B261">
        <v>66.974999999999994</v>
      </c>
      <c r="C261">
        <v>199.7244</v>
      </c>
      <c r="D261">
        <v>1177.0202999999999</v>
      </c>
      <c r="E261">
        <v>2973.9780000000001</v>
      </c>
      <c r="F261">
        <v>8176.4547000000002</v>
      </c>
      <c r="G261">
        <v>9906.8901999999998</v>
      </c>
      <c r="H261">
        <v>14720.7696</v>
      </c>
      <c r="I261" s="29">
        <v>62.5</v>
      </c>
      <c r="J261" s="29">
        <v>-4228.7999999999993</v>
      </c>
      <c r="K261" s="29">
        <v>293.065</v>
      </c>
      <c r="L261" s="29">
        <v>-4415.076</v>
      </c>
      <c r="M261" s="29">
        <v>-820.29499999999996</v>
      </c>
      <c r="N261" s="29">
        <v>6913.9800000000005</v>
      </c>
      <c r="O261" s="29">
        <v>9561.8950000000004</v>
      </c>
      <c r="P261" s="29">
        <v>7367.2690000000011</v>
      </c>
    </row>
    <row r="262" spans="1:16" x14ac:dyDescent="0.25">
      <c r="A262">
        <v>245</v>
      </c>
      <c r="B262" s="36">
        <v>66.62</v>
      </c>
      <c r="C262" s="36">
        <v>199.47</v>
      </c>
      <c r="D262" s="36">
        <v>1174.45</v>
      </c>
      <c r="E262" s="36">
        <v>2836.55</v>
      </c>
      <c r="F262" s="36">
        <v>7676.32</v>
      </c>
      <c r="G262" s="36">
        <v>10386.17</v>
      </c>
      <c r="H262" s="36">
        <v>14577.25</v>
      </c>
      <c r="I262" s="29">
        <v>951</v>
      </c>
      <c r="J262" s="29">
        <v>-3728.8</v>
      </c>
      <c r="K262" s="29">
        <v>421.54499999999996</v>
      </c>
      <c r="L262" s="29">
        <v>1081.9759999999999</v>
      </c>
      <c r="M262" s="29">
        <v>24186.635000000002</v>
      </c>
      <c r="N262" s="29">
        <v>-7464.402</v>
      </c>
      <c r="O262" s="29">
        <v>16738.04</v>
      </c>
      <c r="P262" s="29">
        <v>32185.994000000006</v>
      </c>
    </row>
    <row r="263" spans="1:16" x14ac:dyDescent="0.25">
      <c r="A263">
        <v>246</v>
      </c>
      <c r="B263">
        <v>67.086699999999993</v>
      </c>
      <c r="C263">
        <v>201.0984</v>
      </c>
      <c r="D263">
        <v>1205.0007000000001</v>
      </c>
      <c r="E263">
        <v>2856.8380000000002</v>
      </c>
      <c r="F263">
        <v>8380.8788999999997</v>
      </c>
      <c r="G263">
        <v>9955.31</v>
      </c>
      <c r="H263">
        <v>14822.0155</v>
      </c>
      <c r="I263" s="29">
        <v>-216.75</v>
      </c>
      <c r="J263" s="29">
        <v>-6976.8</v>
      </c>
      <c r="K263" s="29">
        <v>-1105.9549999999999</v>
      </c>
      <c r="L263" s="29">
        <v>270.524</v>
      </c>
      <c r="M263" s="29">
        <v>-11041.504999999999</v>
      </c>
      <c r="N263" s="29">
        <v>5461.3860000000004</v>
      </c>
      <c r="O263" s="29">
        <v>4499.6000000000004</v>
      </c>
      <c r="P263" s="29">
        <v>-9109.5</v>
      </c>
    </row>
    <row r="264" spans="1:16" x14ac:dyDescent="0.25">
      <c r="A264">
        <v>247</v>
      </c>
      <c r="B264" s="36">
        <v>66.95</v>
      </c>
      <c r="C264" s="36">
        <v>195.96</v>
      </c>
      <c r="D264" s="36">
        <v>1161.08</v>
      </c>
      <c r="E264" s="36">
        <v>2772.41</v>
      </c>
      <c r="F264" s="36">
        <v>8042.13</v>
      </c>
      <c r="G264" s="36">
        <v>10049.120000000001</v>
      </c>
      <c r="H264" s="36">
        <v>14246.85</v>
      </c>
      <c r="I264" s="29">
        <v>125.5</v>
      </c>
      <c r="J264" s="29">
        <v>3307.4</v>
      </c>
      <c r="K264" s="29">
        <v>1089.865</v>
      </c>
      <c r="L264" s="29">
        <v>3647.6679999999997</v>
      </c>
      <c r="M264" s="29">
        <v>5896.085</v>
      </c>
      <c r="N264" s="29">
        <v>2647.2060000000001</v>
      </c>
      <c r="O264" s="29">
        <v>33257.89</v>
      </c>
      <c r="P264" s="29">
        <v>49971.614000000001</v>
      </c>
    </row>
    <row r="265" spans="1:16" x14ac:dyDescent="0.25">
      <c r="A265">
        <v>248</v>
      </c>
      <c r="B265">
        <v>67.109499999999997</v>
      </c>
      <c r="C265">
        <v>196.899</v>
      </c>
      <c r="D265">
        <v>1182.2817</v>
      </c>
      <c r="E265">
        <v>2858.4956000000002</v>
      </c>
      <c r="F265">
        <v>8168.2268000000004</v>
      </c>
      <c r="G265">
        <v>10248.248799999999</v>
      </c>
      <c r="H265">
        <v>15253.5286</v>
      </c>
      <c r="I265" s="29">
        <v>-273.75</v>
      </c>
      <c r="J265" s="29">
        <v>1422</v>
      </c>
      <c r="K265" s="29">
        <v>29.995000000000001</v>
      </c>
      <c r="L265" s="29">
        <v>204.22</v>
      </c>
      <c r="M265" s="29">
        <v>-408.90000000000003</v>
      </c>
      <c r="N265" s="29">
        <v>-3326.7780000000002</v>
      </c>
      <c r="O265" s="29">
        <v>-17076.055</v>
      </c>
      <c r="P265" s="29">
        <v>-19429.268</v>
      </c>
    </row>
    <row r="266" spans="1:16" x14ac:dyDescent="0.25">
      <c r="A266">
        <v>249</v>
      </c>
      <c r="B266" s="36">
        <v>67.95</v>
      </c>
      <c r="C266" s="36">
        <v>199.31</v>
      </c>
      <c r="D266" s="36">
        <v>1167.74</v>
      </c>
      <c r="E266" s="36">
        <v>2863.96</v>
      </c>
      <c r="F266" s="36">
        <v>8112.92</v>
      </c>
      <c r="G266" s="36">
        <v>9955.5400000000009</v>
      </c>
      <c r="H266" s="36">
        <v>14623.09</v>
      </c>
      <c r="I266" s="29">
        <v>-2370.75</v>
      </c>
      <c r="J266" s="29">
        <v>-3397</v>
      </c>
      <c r="K266" s="29">
        <v>756.93499999999995</v>
      </c>
      <c r="L266" s="29">
        <v>-14.428000000000001</v>
      </c>
      <c r="M266" s="29">
        <v>2356.36</v>
      </c>
      <c r="N266" s="29">
        <v>5454.585</v>
      </c>
      <c r="O266" s="29">
        <v>14445.9</v>
      </c>
      <c r="P266" s="29">
        <v>17231.601999999999</v>
      </c>
    </row>
    <row r="267" spans="1:16" x14ac:dyDescent="0.25">
      <c r="A267">
        <v>250</v>
      </c>
      <c r="B267">
        <v>67.691400000000002</v>
      </c>
      <c r="C267">
        <v>191.1806</v>
      </c>
      <c r="D267">
        <v>1184.9721999999999</v>
      </c>
      <c r="E267">
        <v>2892.8586</v>
      </c>
      <c r="F267">
        <v>8375.7214999999997</v>
      </c>
      <c r="G267">
        <v>10297.468500000001</v>
      </c>
      <c r="H267">
        <v>15357.079</v>
      </c>
      <c r="I267" s="29">
        <v>-1728.5</v>
      </c>
      <c r="J267" s="29">
        <v>12858.800000000001</v>
      </c>
      <c r="K267" s="29">
        <v>-104.52999999999999</v>
      </c>
      <c r="L267" s="29">
        <v>-1170.3</v>
      </c>
      <c r="M267" s="29">
        <v>-10783.635</v>
      </c>
      <c r="N267" s="29">
        <v>-4803.3690000000006</v>
      </c>
      <c r="O267" s="29">
        <v>-22253.575000000001</v>
      </c>
      <c r="P267" s="29">
        <v>-27985.109</v>
      </c>
    </row>
    <row r="268" spans="1:16" x14ac:dyDescent="0.25">
      <c r="A268">
        <v>251</v>
      </c>
      <c r="B268" s="36">
        <v>65.75</v>
      </c>
      <c r="C268" s="36">
        <v>197.61</v>
      </c>
      <c r="D268" s="36">
        <v>1169.47</v>
      </c>
      <c r="E268" s="36">
        <v>2793.82</v>
      </c>
      <c r="F268" s="36">
        <v>8003.69</v>
      </c>
      <c r="G268" s="36">
        <v>10012.92</v>
      </c>
      <c r="H268" s="36">
        <v>15548.3</v>
      </c>
      <c r="I268" s="29">
        <v>3130</v>
      </c>
      <c r="J268" s="29">
        <v>-8.8000000000000007</v>
      </c>
      <c r="K268" s="29">
        <v>670.48</v>
      </c>
      <c r="L268" s="29">
        <v>2791.268</v>
      </c>
      <c r="M268" s="29">
        <v>7817.8250000000007</v>
      </c>
      <c r="N268" s="29">
        <v>3733.0319999999997</v>
      </c>
      <c r="O268" s="29">
        <v>-31814.530000000002</v>
      </c>
      <c r="P268" s="29">
        <v>-13680.725000000002</v>
      </c>
    </row>
    <row r="269" spans="1:16" x14ac:dyDescent="0.25">
      <c r="A269">
        <v>252</v>
      </c>
      <c r="B269">
        <v>65.978899999999996</v>
      </c>
      <c r="C269">
        <v>192.5369</v>
      </c>
      <c r="D269">
        <v>1189.8624</v>
      </c>
      <c r="E269">
        <v>2858.8823000000002</v>
      </c>
      <c r="F269">
        <v>7927.4742999999999</v>
      </c>
      <c r="G269">
        <v>9983.4469000000008</v>
      </c>
      <c r="H269">
        <v>14924.485500000001</v>
      </c>
      <c r="I269" s="29">
        <v>2552.7499999999995</v>
      </c>
      <c r="J269" s="29">
        <v>10146.200000000001</v>
      </c>
      <c r="K269" s="29">
        <v>-349.04</v>
      </c>
      <c r="L269" s="29">
        <v>188.75200000000001</v>
      </c>
      <c r="M269" s="29">
        <v>11628.725</v>
      </c>
      <c r="N269" s="29">
        <v>4617.2790000000005</v>
      </c>
      <c r="O269" s="29">
        <v>-623.9</v>
      </c>
      <c r="P269" s="29">
        <v>28160.766000000003</v>
      </c>
    </row>
    <row r="270" spans="1:16" x14ac:dyDescent="0.25">
      <c r="A270">
        <v>253</v>
      </c>
      <c r="B270" s="36">
        <v>64.849999999999994</v>
      </c>
      <c r="C270" s="36">
        <v>196.54</v>
      </c>
      <c r="D270" s="36">
        <v>1151.1199999999999</v>
      </c>
      <c r="E270" s="36">
        <v>2881.93</v>
      </c>
      <c r="F270" s="36">
        <v>7850.68</v>
      </c>
      <c r="G270" s="36">
        <v>10085.33</v>
      </c>
      <c r="H270" s="36">
        <v>14866.49</v>
      </c>
      <c r="I270" s="29">
        <v>5382</v>
      </c>
      <c r="J270" s="29">
        <v>2136</v>
      </c>
      <c r="K270" s="29">
        <v>1587.9549999999999</v>
      </c>
      <c r="L270" s="29">
        <v>-733.16800000000001</v>
      </c>
      <c r="M270" s="29">
        <v>15468.645</v>
      </c>
      <c r="N270" s="29">
        <v>1560.6479999999999</v>
      </c>
      <c r="O270" s="29">
        <v>2275.98</v>
      </c>
      <c r="P270" s="29">
        <v>27678.06</v>
      </c>
    </row>
    <row r="271" spans="1:16" x14ac:dyDescent="0.25">
      <c r="A271">
        <v>254</v>
      </c>
      <c r="B271">
        <v>66.099699999999999</v>
      </c>
      <c r="C271">
        <v>193.91239999999999</v>
      </c>
      <c r="D271">
        <v>1198.3235999999999</v>
      </c>
      <c r="E271">
        <v>2835.7118</v>
      </c>
      <c r="F271">
        <v>8449.7160000000003</v>
      </c>
      <c r="G271">
        <v>10273.6839</v>
      </c>
      <c r="H271">
        <v>15563.5074</v>
      </c>
      <c r="I271" s="29">
        <v>2250.75</v>
      </c>
      <c r="J271" s="29">
        <v>7395.2</v>
      </c>
      <c r="K271" s="29">
        <v>-772.1</v>
      </c>
      <c r="L271" s="29">
        <v>1115.5719999999999</v>
      </c>
      <c r="M271" s="29">
        <v>-14483.359999999999</v>
      </c>
      <c r="N271" s="29">
        <v>-4089.8309999999997</v>
      </c>
      <c r="O271" s="29">
        <v>-32574.995000000003</v>
      </c>
      <c r="P271" s="29">
        <v>-41158.764000000003</v>
      </c>
    </row>
    <row r="272" spans="1:16" x14ac:dyDescent="0.25">
      <c r="A272">
        <v>255</v>
      </c>
      <c r="B272" s="36">
        <v>67.489999999999995</v>
      </c>
      <c r="C272" s="36">
        <v>198.2</v>
      </c>
      <c r="D272" s="36">
        <v>1182.0899999999999</v>
      </c>
      <c r="E272" s="36">
        <v>2912.72</v>
      </c>
      <c r="F272" s="36">
        <v>7984.55</v>
      </c>
      <c r="G272" s="36">
        <v>10126.27</v>
      </c>
      <c r="H272" s="36">
        <v>14756.81</v>
      </c>
      <c r="I272" s="29">
        <v>-1214.75</v>
      </c>
      <c r="J272" s="29">
        <v>-1185.2</v>
      </c>
      <c r="K272" s="29">
        <v>39.47</v>
      </c>
      <c r="L272" s="29">
        <v>-1964.864</v>
      </c>
      <c r="M272" s="29">
        <v>8774.8900000000012</v>
      </c>
      <c r="N272" s="29">
        <v>332.45099999999996</v>
      </c>
      <c r="O272" s="29">
        <v>7759.84</v>
      </c>
      <c r="P272" s="29">
        <v>12541.837000000001</v>
      </c>
    </row>
    <row r="273" spans="1:16" x14ac:dyDescent="0.25">
      <c r="A273">
        <v>256</v>
      </c>
      <c r="B273">
        <v>67.318399999999997</v>
      </c>
      <c r="C273">
        <v>192.53659999999999</v>
      </c>
      <c r="D273">
        <v>1162.0512000000001</v>
      </c>
      <c r="E273">
        <v>2877.3071</v>
      </c>
      <c r="F273">
        <v>8111.1022999999996</v>
      </c>
      <c r="G273">
        <v>10096.242399999999</v>
      </c>
      <c r="H273">
        <v>13899.629800000001</v>
      </c>
      <c r="I273" s="29">
        <v>-796</v>
      </c>
      <c r="J273" s="29">
        <v>10146.800000000001</v>
      </c>
      <c r="K273" s="29">
        <v>1041.52</v>
      </c>
      <c r="L273" s="29">
        <v>-548.24</v>
      </c>
      <c r="M273" s="29">
        <v>2447.3249999999998</v>
      </c>
      <c r="N273" s="29">
        <v>1233.414</v>
      </c>
      <c r="O273" s="29">
        <v>50618.885000000002</v>
      </c>
      <c r="P273" s="29">
        <v>64143.704000000005</v>
      </c>
    </row>
    <row r="274" spans="1:16" x14ac:dyDescent="0.25">
      <c r="A274">
        <v>257</v>
      </c>
      <c r="B274" s="36">
        <v>67.209999999999994</v>
      </c>
      <c r="C274" s="36">
        <v>200.76</v>
      </c>
      <c r="D274" s="36">
        <v>1197.51</v>
      </c>
      <c r="E274" s="36">
        <v>2845.25</v>
      </c>
      <c r="F274" s="36">
        <v>8294.4</v>
      </c>
      <c r="G274" s="36">
        <v>10333.57</v>
      </c>
      <c r="H274" s="36">
        <v>15342.46</v>
      </c>
      <c r="I274" s="29">
        <v>-517.75</v>
      </c>
      <c r="J274" s="29">
        <v>-6304.8</v>
      </c>
      <c r="K274" s="29">
        <v>-731.65500000000009</v>
      </c>
      <c r="L274" s="29">
        <v>733.98799999999994</v>
      </c>
      <c r="M274" s="29">
        <v>-6717.3649999999998</v>
      </c>
      <c r="N274" s="29">
        <v>-5886.3</v>
      </c>
      <c r="O274" s="29">
        <v>-21522.485000000001</v>
      </c>
      <c r="P274" s="29">
        <v>-40946.366999999998</v>
      </c>
    </row>
    <row r="275" spans="1:16" x14ac:dyDescent="0.25">
      <c r="A275">
        <v>258</v>
      </c>
      <c r="B275">
        <v>66.824799999999996</v>
      </c>
      <c r="C275">
        <v>196.02950000000001</v>
      </c>
      <c r="D275">
        <v>1200.9808</v>
      </c>
      <c r="E275">
        <v>2892.0691999999999</v>
      </c>
      <c r="F275">
        <v>7991.1732000000002</v>
      </c>
      <c r="G275">
        <v>10162.0139</v>
      </c>
      <c r="H275">
        <v>14349.8578</v>
      </c>
      <c r="I275" s="29">
        <v>438</v>
      </c>
      <c r="J275" s="29">
        <v>3161</v>
      </c>
      <c r="K275" s="29">
        <v>-904.96</v>
      </c>
      <c r="L275" s="29">
        <v>-1138.7239999999999</v>
      </c>
      <c r="M275" s="29">
        <v>8443.7799999999988</v>
      </c>
      <c r="N275" s="29">
        <v>-739.73099999999999</v>
      </c>
      <c r="O275" s="29">
        <v>28107.485000000004</v>
      </c>
      <c r="P275" s="29">
        <v>37366.850000000006</v>
      </c>
    </row>
    <row r="276" spans="1:16" x14ac:dyDescent="0.25">
      <c r="A276">
        <v>259</v>
      </c>
      <c r="B276" s="36">
        <v>67.680000000000007</v>
      </c>
      <c r="C276" s="36">
        <v>198.96</v>
      </c>
      <c r="D276" s="36">
        <v>1205.9000000000001</v>
      </c>
      <c r="E276" s="36">
        <v>2890.12</v>
      </c>
      <c r="F276" s="36">
        <v>8527.9699999999993</v>
      </c>
      <c r="G276" s="36">
        <v>10372.89</v>
      </c>
      <c r="H276" s="36">
        <v>15357.34</v>
      </c>
      <c r="I276" s="29">
        <v>-1701.75</v>
      </c>
      <c r="J276" s="29">
        <v>-2704.8</v>
      </c>
      <c r="K276" s="29">
        <v>-1150.895</v>
      </c>
      <c r="L276" s="29">
        <v>-1060.904</v>
      </c>
      <c r="M276" s="29">
        <v>-18396.11</v>
      </c>
      <c r="N276" s="29">
        <v>-7066.1219999999994</v>
      </c>
      <c r="O276" s="29">
        <v>-22266.794999999998</v>
      </c>
      <c r="P276" s="29">
        <v>-54347.376000000004</v>
      </c>
    </row>
    <row r="277" spans="1:16" x14ac:dyDescent="0.25">
      <c r="A277">
        <v>260</v>
      </c>
      <c r="B277">
        <v>66.669399999999996</v>
      </c>
      <c r="C277">
        <v>199.0377</v>
      </c>
      <c r="D277">
        <v>1165.6349</v>
      </c>
      <c r="E277">
        <v>2850.1261</v>
      </c>
      <c r="F277">
        <v>8316.1810000000005</v>
      </c>
      <c r="G277">
        <v>9953.8300999999992</v>
      </c>
      <c r="H277">
        <v>15560.4923</v>
      </c>
      <c r="I277" s="29">
        <v>826.5</v>
      </c>
      <c r="J277" s="29">
        <v>-2855.4</v>
      </c>
      <c r="K277" s="29">
        <v>862.33500000000004</v>
      </c>
      <c r="L277" s="29">
        <v>539</v>
      </c>
      <c r="M277" s="29">
        <v>-7806.6100000000006</v>
      </c>
      <c r="N277" s="29">
        <v>5505.7830000000004</v>
      </c>
      <c r="O277" s="29">
        <v>-32424.239999999998</v>
      </c>
      <c r="P277" s="29">
        <v>-35352.631999999998</v>
      </c>
    </row>
    <row r="278" spans="1:16" x14ac:dyDescent="0.25">
      <c r="A278">
        <v>261</v>
      </c>
      <c r="B278" s="36">
        <v>65.42</v>
      </c>
      <c r="C278" s="36">
        <v>194.93</v>
      </c>
      <c r="D278" s="36">
        <v>1179.3499999999999</v>
      </c>
      <c r="E278" s="36">
        <v>2862.6</v>
      </c>
      <c r="F278" s="36">
        <v>7849.35</v>
      </c>
      <c r="G278" s="36">
        <v>9937</v>
      </c>
      <c r="H278" s="36">
        <v>14942.26</v>
      </c>
      <c r="I278" s="29">
        <v>3947.5</v>
      </c>
      <c r="J278" s="29">
        <v>5368</v>
      </c>
      <c r="K278" s="29">
        <v>176.53</v>
      </c>
      <c r="L278" s="29">
        <v>40.164000000000001</v>
      </c>
      <c r="M278" s="29">
        <v>15534.695</v>
      </c>
      <c r="N278" s="29">
        <v>6010.5870000000004</v>
      </c>
      <c r="O278" s="29">
        <v>-1512.865</v>
      </c>
      <c r="P278" s="29">
        <v>29564.611000000001</v>
      </c>
    </row>
    <row r="279" spans="1:16" x14ac:dyDescent="0.25">
      <c r="A279">
        <v>262</v>
      </c>
      <c r="B279">
        <v>67.607699999999994</v>
      </c>
      <c r="C279">
        <v>196.6926</v>
      </c>
      <c r="D279">
        <v>1177.7476999999999</v>
      </c>
      <c r="E279">
        <v>2841.1541999999999</v>
      </c>
      <c r="F279">
        <v>7841.9089999999997</v>
      </c>
      <c r="G279">
        <v>10202.679</v>
      </c>
      <c r="H279">
        <v>15945.869699999999</v>
      </c>
      <c r="I279" s="29">
        <v>-1519.25</v>
      </c>
      <c r="J279" s="29">
        <v>1834.8</v>
      </c>
      <c r="K279" s="29">
        <v>256.69499999999999</v>
      </c>
      <c r="L279" s="29">
        <v>897.87599999999998</v>
      </c>
      <c r="M279" s="29">
        <v>15906.99</v>
      </c>
      <c r="N279" s="29">
        <v>-1959.684</v>
      </c>
      <c r="O279" s="29">
        <v>-51693.11</v>
      </c>
      <c r="P279" s="29">
        <v>-36275.682999999997</v>
      </c>
    </row>
    <row r="280" spans="1:16" x14ac:dyDescent="0.25">
      <c r="A280">
        <v>263</v>
      </c>
      <c r="B280" s="36">
        <v>66.790000000000006</v>
      </c>
      <c r="C280" s="36">
        <v>198.57</v>
      </c>
      <c r="D280" s="36">
        <v>1214.8800000000001</v>
      </c>
      <c r="E280" s="36">
        <v>2858.07</v>
      </c>
      <c r="F280" s="36">
        <v>8456.14</v>
      </c>
      <c r="G280" s="36">
        <v>10099.4</v>
      </c>
      <c r="H280" s="36">
        <v>15283.84</v>
      </c>
      <c r="I280" s="29">
        <v>522.25</v>
      </c>
      <c r="J280" s="29">
        <v>-1925.6</v>
      </c>
      <c r="K280" s="29">
        <v>-1600.095</v>
      </c>
      <c r="L280" s="29">
        <v>221.06400000000002</v>
      </c>
      <c r="M280" s="29">
        <v>-14804.570000000002</v>
      </c>
      <c r="N280" s="29">
        <v>1138.77</v>
      </c>
      <c r="O280" s="29">
        <v>-18591.849999999999</v>
      </c>
      <c r="P280" s="29">
        <v>-35040.031000000003</v>
      </c>
    </row>
    <row r="281" spans="1:16" x14ac:dyDescent="0.25">
      <c r="A281">
        <v>264</v>
      </c>
      <c r="B281">
        <v>66.827100000000002</v>
      </c>
      <c r="C281">
        <v>196.136</v>
      </c>
      <c r="D281">
        <v>1139.6216999999999</v>
      </c>
      <c r="E281">
        <v>2795.2338</v>
      </c>
      <c r="F281">
        <v>7972.3391000000001</v>
      </c>
      <c r="G281">
        <v>9883.7242999999999</v>
      </c>
      <c r="H281">
        <v>15084.657300000001</v>
      </c>
      <c r="I281" s="29">
        <v>432.25</v>
      </c>
      <c r="J281" s="29">
        <v>2948</v>
      </c>
      <c r="K281" s="29">
        <v>2162.9949999999999</v>
      </c>
      <c r="L281" s="29">
        <v>2734.692</v>
      </c>
      <c r="M281" s="29">
        <v>9385.4850000000006</v>
      </c>
      <c r="N281" s="29">
        <v>7608.9570000000003</v>
      </c>
      <c r="O281" s="29">
        <v>-8632.49</v>
      </c>
      <c r="P281" s="29">
        <v>16639.889000000003</v>
      </c>
    </row>
    <row r="282" spans="1:16" x14ac:dyDescent="0.25">
      <c r="A282">
        <v>265</v>
      </c>
      <c r="B282" s="36">
        <v>67.44</v>
      </c>
      <c r="C282" s="36">
        <v>201.2</v>
      </c>
      <c r="D282" s="36">
        <v>1133.17</v>
      </c>
      <c r="E282" s="36">
        <v>2869.57</v>
      </c>
      <c r="F282" s="36">
        <v>8234.02</v>
      </c>
      <c r="G282" s="36">
        <v>9916.5400000000009</v>
      </c>
      <c r="H282" s="36">
        <v>15574.92</v>
      </c>
      <c r="I282" s="29">
        <v>-1092.75</v>
      </c>
      <c r="J282" s="29">
        <v>-7188</v>
      </c>
      <c r="K282" s="29">
        <v>2485.4549999999999</v>
      </c>
      <c r="L282" s="29">
        <v>-238.68400000000003</v>
      </c>
      <c r="M282" s="29">
        <v>-3698.7250000000004</v>
      </c>
      <c r="N282" s="29">
        <v>6624.4260000000004</v>
      </c>
      <c r="O282" s="29">
        <v>-33145.74</v>
      </c>
      <c r="P282" s="29">
        <v>-36254.017999999996</v>
      </c>
    </row>
    <row r="283" spans="1:16" x14ac:dyDescent="0.25">
      <c r="A283">
        <v>266</v>
      </c>
      <c r="B283">
        <v>67.498999999999995</v>
      </c>
      <c r="C283">
        <v>193.7235</v>
      </c>
      <c r="D283">
        <v>1186.2328</v>
      </c>
      <c r="E283">
        <v>2859.6048999999998</v>
      </c>
      <c r="F283">
        <v>8209.4179000000004</v>
      </c>
      <c r="G283">
        <v>10126.279</v>
      </c>
      <c r="H283">
        <v>14404.663200000001</v>
      </c>
      <c r="I283" s="29">
        <v>-1247.5</v>
      </c>
      <c r="J283" s="29">
        <v>7773</v>
      </c>
      <c r="K283" s="29">
        <v>-167.56</v>
      </c>
      <c r="L283" s="29">
        <v>159.84800000000001</v>
      </c>
      <c r="M283" s="29">
        <v>-2468.4549999999999</v>
      </c>
      <c r="N283" s="29">
        <v>332.31599999999997</v>
      </c>
      <c r="O283" s="29">
        <v>25367.215</v>
      </c>
      <c r="P283" s="29">
        <v>29748.864000000001</v>
      </c>
    </row>
    <row r="284" spans="1:16" x14ac:dyDescent="0.25">
      <c r="A284">
        <v>267</v>
      </c>
      <c r="B284" s="36">
        <v>66.53</v>
      </c>
      <c r="C284" s="36">
        <v>198.73</v>
      </c>
      <c r="D284" s="36">
        <v>1168.52</v>
      </c>
      <c r="E284" s="36">
        <v>2895.02</v>
      </c>
      <c r="F284" s="36">
        <v>8193.39</v>
      </c>
      <c r="G284" s="36">
        <v>10151</v>
      </c>
      <c r="H284" s="36">
        <v>15460.13</v>
      </c>
      <c r="I284" s="29">
        <v>1175</v>
      </c>
      <c r="J284" s="29">
        <v>-2237.4</v>
      </c>
      <c r="K284" s="29">
        <v>718.29</v>
      </c>
      <c r="L284" s="29">
        <v>-1256.588</v>
      </c>
      <c r="M284" s="29">
        <v>-1667.085</v>
      </c>
      <c r="N284" s="29">
        <v>-409.24200000000002</v>
      </c>
      <c r="O284" s="29">
        <v>-27406.03</v>
      </c>
      <c r="P284" s="29">
        <v>-31083.055</v>
      </c>
    </row>
    <row r="285" spans="1:16" x14ac:dyDescent="0.25">
      <c r="A285">
        <v>268</v>
      </c>
      <c r="B285">
        <v>67.261700000000005</v>
      </c>
      <c r="C285">
        <v>201.26390000000001</v>
      </c>
      <c r="D285">
        <v>1129.6789000000001</v>
      </c>
      <c r="E285">
        <v>2814.4011</v>
      </c>
      <c r="F285">
        <v>8258.0303000000004</v>
      </c>
      <c r="G285">
        <v>10027.372499999999</v>
      </c>
      <c r="H285">
        <v>14571.4966</v>
      </c>
      <c r="I285" s="29">
        <v>-654.25</v>
      </c>
      <c r="J285" s="29">
        <v>-7307.8</v>
      </c>
      <c r="K285" s="29">
        <v>2660.1350000000002</v>
      </c>
      <c r="L285" s="29">
        <v>1968</v>
      </c>
      <c r="M285" s="29">
        <v>-4899.0749999999998</v>
      </c>
      <c r="N285" s="29">
        <v>3299.511</v>
      </c>
      <c r="O285" s="29">
        <v>17025.544999999998</v>
      </c>
      <c r="P285" s="29">
        <v>12092.065999999999</v>
      </c>
    </row>
    <row r="286" spans="1:16" x14ac:dyDescent="0.25">
      <c r="A286">
        <v>269</v>
      </c>
      <c r="B286" s="36">
        <v>67.06</v>
      </c>
      <c r="C286" s="36">
        <v>198.77</v>
      </c>
      <c r="D286" s="36">
        <v>1192.42</v>
      </c>
      <c r="E286" s="36">
        <v>2848.06</v>
      </c>
      <c r="F286" s="36">
        <v>7974.83</v>
      </c>
      <c r="G286" s="36">
        <v>10150.049999999999</v>
      </c>
      <c r="H286" s="36">
        <v>14940.61</v>
      </c>
      <c r="I286" s="29">
        <v>-159.25000000000003</v>
      </c>
      <c r="J286" s="29">
        <v>-2314.6</v>
      </c>
      <c r="K286" s="29">
        <v>-476.99</v>
      </c>
      <c r="L286" s="29">
        <v>621.55600000000004</v>
      </c>
      <c r="M286" s="29">
        <v>9260.9250000000011</v>
      </c>
      <c r="N286" s="29">
        <v>-380.94299999999998</v>
      </c>
      <c r="O286" s="29">
        <v>-1429.8899999999999</v>
      </c>
      <c r="P286" s="29">
        <v>5120.8080000000009</v>
      </c>
    </row>
    <row r="287" spans="1:16" x14ac:dyDescent="0.25">
      <c r="A287">
        <v>270</v>
      </c>
      <c r="B287">
        <v>68.174400000000006</v>
      </c>
      <c r="C287">
        <v>199.94069999999999</v>
      </c>
      <c r="D287">
        <v>1219.5143</v>
      </c>
      <c r="E287">
        <v>2824.2175999999999</v>
      </c>
      <c r="F287">
        <v>8465.8768999999993</v>
      </c>
      <c r="G287">
        <v>9904.1605</v>
      </c>
      <c r="H287">
        <v>14598.492899999999</v>
      </c>
      <c r="I287" s="29">
        <v>-2936.0000000000005</v>
      </c>
      <c r="J287" s="29">
        <v>-4661.4000000000005</v>
      </c>
      <c r="K287" s="29">
        <v>-1831.635</v>
      </c>
      <c r="L287" s="29">
        <v>1575.34</v>
      </c>
      <c r="M287" s="29">
        <v>-15291.405000000001</v>
      </c>
      <c r="N287" s="29">
        <v>6995.8709999999992</v>
      </c>
      <c r="O287" s="29">
        <v>15675.73</v>
      </c>
      <c r="P287" s="29">
        <v>-473.49900000000343</v>
      </c>
    </row>
    <row r="288" spans="1:16" x14ac:dyDescent="0.25">
      <c r="A288">
        <v>271</v>
      </c>
      <c r="B288" s="36">
        <v>67.209999999999994</v>
      </c>
      <c r="C288" s="36">
        <v>196.22</v>
      </c>
      <c r="D288" s="36">
        <v>1164.05</v>
      </c>
      <c r="E288" s="36">
        <v>2836.41</v>
      </c>
      <c r="F288" s="36">
        <v>8003.5</v>
      </c>
      <c r="G288" s="36">
        <v>10192.049999999999</v>
      </c>
      <c r="H288" s="36">
        <v>14566</v>
      </c>
      <c r="I288" s="29">
        <v>-514</v>
      </c>
      <c r="J288" s="29">
        <v>2784.2</v>
      </c>
      <c r="K288" s="29">
        <v>941.69999999999993</v>
      </c>
      <c r="L288" s="29">
        <v>1087.4839999999999</v>
      </c>
      <c r="M288" s="29">
        <v>7827.5049999999992</v>
      </c>
      <c r="N288" s="29">
        <v>-1640.9580000000001</v>
      </c>
      <c r="O288" s="29">
        <v>17300.384999999998</v>
      </c>
      <c r="P288" s="29">
        <v>27786.315999999999</v>
      </c>
    </row>
    <row r="289" spans="1:16" x14ac:dyDescent="0.25">
      <c r="A289">
        <v>272</v>
      </c>
      <c r="B289">
        <v>67.849500000000006</v>
      </c>
      <c r="C289">
        <v>198.00649999999999</v>
      </c>
      <c r="D289">
        <v>1185.8686</v>
      </c>
      <c r="E289">
        <v>2831.5653000000002</v>
      </c>
      <c r="F289">
        <v>8229.0373999999993</v>
      </c>
      <c r="G289">
        <v>10119.977500000001</v>
      </c>
      <c r="H289">
        <v>14261.596</v>
      </c>
      <c r="I289" s="29">
        <v>-2123.75</v>
      </c>
      <c r="J289" s="29">
        <v>-793</v>
      </c>
      <c r="K289" s="29">
        <v>-149.35</v>
      </c>
      <c r="L289" s="29">
        <v>1281.432</v>
      </c>
      <c r="M289" s="29">
        <v>-3449.4300000000003</v>
      </c>
      <c r="N289" s="29">
        <v>521.36099999999999</v>
      </c>
      <c r="O289" s="29">
        <v>32520.575000000001</v>
      </c>
      <c r="P289" s="29">
        <v>27807.838</v>
      </c>
    </row>
    <row r="290" spans="1:16" x14ac:dyDescent="0.25">
      <c r="A290">
        <v>273</v>
      </c>
      <c r="B290" s="36">
        <v>67.87</v>
      </c>
      <c r="C290" s="36">
        <v>193.43</v>
      </c>
      <c r="D290" s="36">
        <v>1177.26</v>
      </c>
      <c r="E290" s="36">
        <v>2857.66</v>
      </c>
      <c r="F290" s="36">
        <v>7917.39</v>
      </c>
      <c r="G290" s="36">
        <v>10451.02</v>
      </c>
      <c r="H290" s="36">
        <v>14018.27</v>
      </c>
      <c r="I290" s="29">
        <v>-2169</v>
      </c>
      <c r="J290" s="29">
        <v>8351</v>
      </c>
      <c r="K290" s="29">
        <v>281.3</v>
      </c>
      <c r="L290" s="29">
        <v>237.696</v>
      </c>
      <c r="M290" s="29">
        <v>12132.965</v>
      </c>
      <c r="N290" s="29">
        <v>-9409.866</v>
      </c>
      <c r="O290" s="29">
        <v>44687.05</v>
      </c>
      <c r="P290" s="29">
        <v>54111.145000000004</v>
      </c>
    </row>
    <row r="291" spans="1:16" x14ac:dyDescent="0.25">
      <c r="A291">
        <v>274</v>
      </c>
      <c r="B291">
        <v>68.782399999999996</v>
      </c>
      <c r="C291">
        <v>197.22739999999999</v>
      </c>
      <c r="D291">
        <v>1184.7476999999999</v>
      </c>
      <c r="E291">
        <v>2870.8530000000001</v>
      </c>
      <c r="F291">
        <v>8231.8459999999995</v>
      </c>
      <c r="G291">
        <v>10020.4812</v>
      </c>
      <c r="H291">
        <v>15107.293900000001</v>
      </c>
      <c r="I291" s="29">
        <v>-4456</v>
      </c>
      <c r="J291" s="29">
        <v>765.2</v>
      </c>
      <c r="K291" s="29">
        <v>-93.305000000000007</v>
      </c>
      <c r="L291" s="29">
        <v>-290.07600000000002</v>
      </c>
      <c r="M291" s="29">
        <v>-3589.86</v>
      </c>
      <c r="N291" s="29">
        <v>3506.25</v>
      </c>
      <c r="O291" s="29">
        <v>-9764.32</v>
      </c>
      <c r="P291" s="29">
        <v>-13922.111000000001</v>
      </c>
    </row>
    <row r="292" spans="1:16" x14ac:dyDescent="0.25">
      <c r="A292">
        <v>275</v>
      </c>
      <c r="B292" s="36">
        <v>64.069999999999993</v>
      </c>
      <c r="C292" s="36">
        <v>198.64</v>
      </c>
      <c r="D292" s="36">
        <v>1214.53</v>
      </c>
      <c r="E292" s="36">
        <v>2923.31</v>
      </c>
      <c r="F292" s="36">
        <v>8298.08</v>
      </c>
      <c r="G292" s="36">
        <v>10268.93</v>
      </c>
      <c r="H292" s="36">
        <v>15683.06</v>
      </c>
      <c r="I292" s="29">
        <v>7313.4999999999991</v>
      </c>
      <c r="J292" s="29">
        <v>-2055.6</v>
      </c>
      <c r="K292" s="29">
        <v>-1582.2749999999999</v>
      </c>
      <c r="L292" s="29">
        <v>-2388.3000000000002</v>
      </c>
      <c r="M292" s="29">
        <v>-6901.3549999999996</v>
      </c>
      <c r="N292" s="29">
        <v>-3947.1209999999996</v>
      </c>
      <c r="O292" s="29">
        <v>-38552.74</v>
      </c>
      <c r="P292" s="29">
        <v>-48113.890999999996</v>
      </c>
    </row>
    <row r="293" spans="1:16" x14ac:dyDescent="0.25">
      <c r="A293">
        <v>276</v>
      </c>
      <c r="B293">
        <v>67.728399999999993</v>
      </c>
      <c r="C293">
        <v>198.08609999999999</v>
      </c>
      <c r="D293">
        <v>1185.6867999999999</v>
      </c>
      <c r="E293">
        <v>2903.5931</v>
      </c>
      <c r="F293">
        <v>8379.2057999999997</v>
      </c>
      <c r="G293">
        <v>9993.2440000000006</v>
      </c>
      <c r="H293">
        <v>14623.795400000001</v>
      </c>
      <c r="I293" s="29">
        <v>-1821.0000000000002</v>
      </c>
      <c r="J293" s="29">
        <v>-952.2</v>
      </c>
      <c r="K293" s="29">
        <v>-140.26000000000002</v>
      </c>
      <c r="L293" s="29">
        <v>-1599.6799999999998</v>
      </c>
      <c r="M293" s="29">
        <v>-10957.85</v>
      </c>
      <c r="N293" s="29">
        <v>4323.366</v>
      </c>
      <c r="O293" s="29">
        <v>14410.605000000001</v>
      </c>
      <c r="P293" s="29">
        <v>3262.9809999999998</v>
      </c>
    </row>
    <row r="294" spans="1:16" x14ac:dyDescent="0.25">
      <c r="A294">
        <v>277</v>
      </c>
      <c r="B294" s="36">
        <v>66.92</v>
      </c>
      <c r="C294" s="36">
        <v>202.24</v>
      </c>
      <c r="D294" s="36">
        <v>1201.5999999999999</v>
      </c>
      <c r="E294" s="36">
        <v>2868.87</v>
      </c>
      <c r="F294" s="36">
        <v>7954.82</v>
      </c>
      <c r="G294" s="36">
        <v>10095.24</v>
      </c>
      <c r="H294" s="36">
        <v>14374.29</v>
      </c>
      <c r="I294" s="29">
        <v>207.74999999999997</v>
      </c>
      <c r="J294" s="29">
        <v>-9256.1999999999989</v>
      </c>
      <c r="K294" s="29">
        <v>-935.68999999999994</v>
      </c>
      <c r="L294" s="29">
        <v>-210.93599999999998</v>
      </c>
      <c r="M294" s="29">
        <v>10261.56</v>
      </c>
      <c r="N294" s="29">
        <v>1263.396</v>
      </c>
      <c r="O294" s="29">
        <v>26885.739999999998</v>
      </c>
      <c r="P294" s="29">
        <v>28215.62</v>
      </c>
    </row>
    <row r="295" spans="1:16" x14ac:dyDescent="0.25">
      <c r="A295">
        <v>278</v>
      </c>
      <c r="B295">
        <v>66.808700000000002</v>
      </c>
      <c r="C295">
        <v>199.88329999999999</v>
      </c>
      <c r="D295">
        <v>1136.336</v>
      </c>
      <c r="E295">
        <v>2885.5273000000002</v>
      </c>
      <c r="F295">
        <v>8437.0126</v>
      </c>
      <c r="G295">
        <v>9805.2019</v>
      </c>
      <c r="H295">
        <v>14862.1633</v>
      </c>
      <c r="I295" s="29">
        <v>478.25</v>
      </c>
      <c r="J295" s="29">
        <v>-4546.5999999999995</v>
      </c>
      <c r="K295" s="29">
        <v>2327.2800000000002</v>
      </c>
      <c r="L295" s="29">
        <v>-877.048</v>
      </c>
      <c r="M295" s="29">
        <v>-13848.189999999999</v>
      </c>
      <c r="N295" s="29">
        <v>9964.628999999999</v>
      </c>
      <c r="O295" s="29">
        <v>2492.21</v>
      </c>
      <c r="P295" s="29">
        <v>-4009.4689999999982</v>
      </c>
    </row>
    <row r="296" spans="1:16" x14ac:dyDescent="0.25">
      <c r="A296">
        <v>279</v>
      </c>
      <c r="B296" s="36">
        <v>66.67</v>
      </c>
      <c r="C296" s="36">
        <v>197.26</v>
      </c>
      <c r="D296" s="36">
        <v>1172.98</v>
      </c>
      <c r="E296" s="36">
        <v>2809.28</v>
      </c>
      <c r="F296" s="36">
        <v>8114.87</v>
      </c>
      <c r="G296" s="36">
        <v>10275.959999999999</v>
      </c>
      <c r="H296" s="36">
        <v>15648.19</v>
      </c>
      <c r="I296" s="29">
        <v>820</v>
      </c>
      <c r="J296" s="29">
        <v>690.8</v>
      </c>
      <c r="K296" s="29">
        <v>494.995</v>
      </c>
      <c r="L296" s="29">
        <v>2172.9079999999999</v>
      </c>
      <c r="M296" s="29">
        <v>2258.7150000000001</v>
      </c>
      <c r="N296" s="29">
        <v>-4158.1499999999996</v>
      </c>
      <c r="O296" s="29">
        <v>-36808.915000000001</v>
      </c>
      <c r="P296" s="29">
        <v>-34529.646999999997</v>
      </c>
    </row>
    <row r="297" spans="1:16" x14ac:dyDescent="0.25">
      <c r="A297">
        <v>280</v>
      </c>
      <c r="B297">
        <v>67.028700000000001</v>
      </c>
      <c r="C297">
        <v>202.4496</v>
      </c>
      <c r="D297">
        <v>1185.4236000000001</v>
      </c>
      <c r="E297">
        <v>2864.8629999999998</v>
      </c>
      <c r="F297">
        <v>8230.5671000000002</v>
      </c>
      <c r="G297">
        <v>10266.7834</v>
      </c>
      <c r="H297">
        <v>14921.0488</v>
      </c>
      <c r="I297" s="29">
        <v>-71.75</v>
      </c>
      <c r="J297" s="29">
        <v>-9679.1999999999989</v>
      </c>
      <c r="K297" s="29">
        <v>-127.1</v>
      </c>
      <c r="L297" s="29">
        <v>-50.475999999999999</v>
      </c>
      <c r="M297" s="29">
        <v>-3525.915</v>
      </c>
      <c r="N297" s="29">
        <v>-3882.8159999999998</v>
      </c>
      <c r="O297" s="29">
        <v>-452.065</v>
      </c>
      <c r="P297" s="29">
        <v>-17789.321999999996</v>
      </c>
    </row>
    <row r="298" spans="1:16" x14ac:dyDescent="0.25">
      <c r="A298">
        <v>281</v>
      </c>
      <c r="B298" s="36">
        <v>67.040000000000006</v>
      </c>
      <c r="C298" s="36">
        <v>198.34</v>
      </c>
      <c r="D298" s="36">
        <v>1149.47</v>
      </c>
      <c r="E298" s="36">
        <v>2847.32</v>
      </c>
      <c r="F298" s="36">
        <v>8025.39</v>
      </c>
      <c r="G298" s="36">
        <v>9935.5</v>
      </c>
      <c r="H298" s="36">
        <v>14214.57</v>
      </c>
      <c r="I298" s="29">
        <v>-95</v>
      </c>
      <c r="J298" s="29">
        <v>-1458.3999999999999</v>
      </c>
      <c r="K298" s="29">
        <v>1670.43</v>
      </c>
      <c r="L298" s="29">
        <v>651.05599999999993</v>
      </c>
      <c r="M298" s="29">
        <v>6732.7849999999999</v>
      </c>
      <c r="N298" s="29">
        <v>6055.71</v>
      </c>
      <c r="O298" s="29">
        <v>34872.014999999999</v>
      </c>
      <c r="P298" s="29">
        <v>48428.595999999998</v>
      </c>
    </row>
    <row r="299" spans="1:16" x14ac:dyDescent="0.25">
      <c r="A299">
        <v>282</v>
      </c>
      <c r="B299">
        <v>67.646699999999996</v>
      </c>
      <c r="C299">
        <v>198.3819</v>
      </c>
      <c r="D299">
        <v>1134.0509</v>
      </c>
      <c r="E299">
        <v>2867.0075000000002</v>
      </c>
      <c r="F299">
        <v>8586.5640000000003</v>
      </c>
      <c r="G299">
        <v>10154.911400000001</v>
      </c>
      <c r="H299">
        <v>15270.2729</v>
      </c>
      <c r="I299" s="29">
        <v>-1616.7500000000002</v>
      </c>
      <c r="J299" s="29">
        <v>-1543.8</v>
      </c>
      <c r="K299" s="29">
        <v>2441.5349999999999</v>
      </c>
      <c r="L299" s="29">
        <v>-136.256</v>
      </c>
      <c r="M299" s="29">
        <v>-21325.759999999998</v>
      </c>
      <c r="N299" s="29">
        <v>-526.65599999999995</v>
      </c>
      <c r="O299" s="29">
        <v>-17913.27</v>
      </c>
      <c r="P299" s="29">
        <v>-40620.956999999995</v>
      </c>
    </row>
    <row r="300" spans="1:16" x14ac:dyDescent="0.25">
      <c r="A300">
        <v>283</v>
      </c>
      <c r="B300" s="36">
        <v>68.78</v>
      </c>
      <c r="C300" s="36">
        <v>192.43</v>
      </c>
      <c r="D300" s="36">
        <v>1161.68</v>
      </c>
      <c r="E300" s="36">
        <v>2821.08</v>
      </c>
      <c r="F300" s="36">
        <v>8171.3</v>
      </c>
      <c r="G300" s="36">
        <v>10172.39</v>
      </c>
      <c r="H300" s="36">
        <v>13520.39</v>
      </c>
      <c r="I300" s="29">
        <v>-4439</v>
      </c>
      <c r="J300" s="29">
        <v>10364.4</v>
      </c>
      <c r="K300" s="29">
        <v>1060.1000000000001</v>
      </c>
      <c r="L300" s="29">
        <v>1700.9839999999999</v>
      </c>
      <c r="M300" s="29">
        <v>-562.34500000000003</v>
      </c>
      <c r="N300" s="29">
        <v>-1051.104</v>
      </c>
      <c r="O300" s="29">
        <v>69581.005000000005</v>
      </c>
      <c r="P300" s="29">
        <v>76654.040000000008</v>
      </c>
    </row>
    <row r="301" spans="1:16" x14ac:dyDescent="0.25">
      <c r="A301">
        <v>284</v>
      </c>
      <c r="B301">
        <v>66.336399999999998</v>
      </c>
      <c r="C301">
        <v>192.5001</v>
      </c>
      <c r="D301">
        <v>1184.463</v>
      </c>
      <c r="E301">
        <v>2870.3226</v>
      </c>
      <c r="F301">
        <v>8279.5041999999994</v>
      </c>
      <c r="G301">
        <v>9871.0395000000008</v>
      </c>
      <c r="H301">
        <v>15133.61</v>
      </c>
      <c r="I301" s="29">
        <v>1659</v>
      </c>
      <c r="J301" s="29">
        <v>10219.799999999999</v>
      </c>
      <c r="K301" s="29">
        <v>-79.069999999999993</v>
      </c>
      <c r="L301" s="29">
        <v>-268.86</v>
      </c>
      <c r="M301" s="29">
        <v>-5972.7699999999995</v>
      </c>
      <c r="N301" s="29">
        <v>7989.5010000000011</v>
      </c>
      <c r="O301" s="29">
        <v>-11080.125</v>
      </c>
      <c r="P301" s="29">
        <v>2467.4760000000006</v>
      </c>
    </row>
    <row r="302" spans="1:16" x14ac:dyDescent="0.25">
      <c r="A302">
        <v>285</v>
      </c>
      <c r="B302" s="36">
        <v>66.599999999999994</v>
      </c>
      <c r="C302" s="36">
        <v>197.29</v>
      </c>
      <c r="D302" s="36">
        <v>1156.8499999999999</v>
      </c>
      <c r="E302" s="36">
        <v>2842.6</v>
      </c>
      <c r="F302" s="36">
        <v>7883.37</v>
      </c>
      <c r="G302" s="36">
        <v>9966.64</v>
      </c>
      <c r="H302" s="36">
        <v>14148.95</v>
      </c>
      <c r="I302" s="29">
        <v>997</v>
      </c>
      <c r="J302" s="29">
        <v>636.6</v>
      </c>
      <c r="K302" s="29">
        <v>1301.635</v>
      </c>
      <c r="L302" s="29">
        <v>840.22400000000005</v>
      </c>
      <c r="M302" s="29">
        <v>13833.725</v>
      </c>
      <c r="N302" s="29">
        <v>5121.4470000000001</v>
      </c>
      <c r="O302" s="29">
        <v>38152.775000000001</v>
      </c>
      <c r="P302" s="29">
        <v>60883.406000000003</v>
      </c>
    </row>
    <row r="303" spans="1:16" x14ac:dyDescent="0.25">
      <c r="A303">
        <v>286</v>
      </c>
      <c r="B303">
        <v>66.670699999999997</v>
      </c>
      <c r="C303">
        <v>200.756</v>
      </c>
      <c r="D303">
        <v>1228.1012000000001</v>
      </c>
      <c r="E303">
        <v>2875.8348999999998</v>
      </c>
      <c r="F303">
        <v>8098.7861999999996</v>
      </c>
      <c r="G303">
        <v>10109.909</v>
      </c>
      <c r="H303">
        <v>14662.273800000001</v>
      </c>
      <c r="I303" s="29">
        <v>823.25</v>
      </c>
      <c r="J303" s="29">
        <v>-6292</v>
      </c>
      <c r="K303" s="29">
        <v>-2260.98</v>
      </c>
      <c r="L303" s="29">
        <v>-489.35200000000003</v>
      </c>
      <c r="M303" s="29">
        <v>3063.13</v>
      </c>
      <c r="N303" s="29">
        <v>823.41599999999994</v>
      </c>
      <c r="O303" s="29">
        <v>12486.684999999999</v>
      </c>
      <c r="P303" s="29">
        <v>8154.1489999999994</v>
      </c>
    </row>
    <row r="304" spans="1:16" x14ac:dyDescent="0.25">
      <c r="A304">
        <v>287</v>
      </c>
      <c r="B304" s="36">
        <v>66.319999999999993</v>
      </c>
      <c r="C304" s="36">
        <v>199.61</v>
      </c>
      <c r="D304" s="36">
        <v>1168.27</v>
      </c>
      <c r="E304" s="36">
        <v>2861.63</v>
      </c>
      <c r="F304" s="36">
        <v>8095.22</v>
      </c>
      <c r="G304" s="36">
        <v>10154.76</v>
      </c>
      <c r="H304" s="36">
        <v>15708.85</v>
      </c>
      <c r="I304" s="29">
        <v>1708.75</v>
      </c>
      <c r="J304" s="29">
        <v>-3997.3999999999996</v>
      </c>
      <c r="K304" s="29">
        <v>730.4</v>
      </c>
      <c r="L304" s="29">
        <v>78.92</v>
      </c>
      <c r="M304" s="29">
        <v>3241.4450000000002</v>
      </c>
      <c r="N304" s="29">
        <v>-522.15000000000009</v>
      </c>
      <c r="O304" s="29">
        <v>-39842.074999999997</v>
      </c>
      <c r="P304" s="29">
        <v>-38602.109999999993</v>
      </c>
    </row>
    <row r="305" spans="1:16" x14ac:dyDescent="0.25">
      <c r="A305">
        <v>288</v>
      </c>
      <c r="B305">
        <v>65.310400000000001</v>
      </c>
      <c r="C305">
        <v>194.67850000000001</v>
      </c>
      <c r="D305">
        <v>1202.6563000000001</v>
      </c>
      <c r="E305">
        <v>2883.6102000000001</v>
      </c>
      <c r="F305">
        <v>8131.2178000000004</v>
      </c>
      <c r="G305">
        <v>9978.5874999999996</v>
      </c>
      <c r="H305">
        <v>15773.653399999999</v>
      </c>
      <c r="I305" s="29">
        <v>4224</v>
      </c>
      <c r="J305" s="29">
        <v>5863</v>
      </c>
      <c r="K305" s="29">
        <v>-988.73500000000001</v>
      </c>
      <c r="L305" s="29">
        <v>-800.36400000000003</v>
      </c>
      <c r="M305" s="29">
        <v>1441.55</v>
      </c>
      <c r="N305" s="29">
        <v>4763.0609999999997</v>
      </c>
      <c r="O305" s="29">
        <v>-43082.294999999998</v>
      </c>
      <c r="P305" s="29">
        <v>-28579.782999999999</v>
      </c>
    </row>
    <row r="306" spans="1:16" x14ac:dyDescent="0.25">
      <c r="A306">
        <v>289</v>
      </c>
      <c r="B306" s="36">
        <v>67.66</v>
      </c>
      <c r="C306" s="36">
        <v>197.6</v>
      </c>
      <c r="D306" s="36">
        <v>1172.03</v>
      </c>
      <c r="E306" s="36">
        <v>2881.38</v>
      </c>
      <c r="F306" s="36">
        <v>8195.56</v>
      </c>
      <c r="G306" s="36">
        <v>10136.02</v>
      </c>
      <c r="H306" s="36">
        <v>15308.66</v>
      </c>
      <c r="I306" s="29">
        <v>-1642.25</v>
      </c>
      <c r="J306" s="29">
        <v>26.4</v>
      </c>
      <c r="K306" s="29">
        <v>542.38499999999999</v>
      </c>
      <c r="L306" s="29">
        <v>-710.99599999999998</v>
      </c>
      <c r="M306" s="29">
        <v>-1775.4549999999999</v>
      </c>
      <c r="N306" s="29">
        <v>40.058999999999997</v>
      </c>
      <c r="O306" s="29">
        <v>-19832.45</v>
      </c>
      <c r="P306" s="29">
        <v>-23352.307000000001</v>
      </c>
    </row>
    <row r="307" spans="1:16" x14ac:dyDescent="0.25">
      <c r="A307">
        <v>290</v>
      </c>
      <c r="B307">
        <v>66.041700000000006</v>
      </c>
      <c r="C307">
        <v>194.95910000000001</v>
      </c>
      <c r="D307">
        <v>1225.2734</v>
      </c>
      <c r="E307">
        <v>2816.4841999999999</v>
      </c>
      <c r="F307">
        <v>8204.6818000000003</v>
      </c>
      <c r="G307">
        <v>10189.452499999999</v>
      </c>
      <c r="H307">
        <v>14738.100399999999</v>
      </c>
      <c r="I307" s="29">
        <v>2395.75</v>
      </c>
      <c r="J307" s="29">
        <v>5301.8</v>
      </c>
      <c r="K307" s="29">
        <v>-2119.59</v>
      </c>
      <c r="L307" s="29">
        <v>1884.6759999999999</v>
      </c>
      <c r="M307" s="29">
        <v>-2231.65</v>
      </c>
      <c r="N307" s="29">
        <v>-1562.8889999999999</v>
      </c>
      <c r="O307" s="29">
        <v>8695.3550000000014</v>
      </c>
      <c r="P307" s="29">
        <v>12363.452000000001</v>
      </c>
    </row>
    <row r="308" spans="1:16" x14ac:dyDescent="0.25">
      <c r="A308">
        <v>291</v>
      </c>
      <c r="B308" s="36">
        <v>66.89</v>
      </c>
      <c r="C308" s="36">
        <v>191.92</v>
      </c>
      <c r="D308" s="36">
        <v>1169.33</v>
      </c>
      <c r="E308" s="36">
        <v>2874.28</v>
      </c>
      <c r="F308" s="36">
        <v>8407.43</v>
      </c>
      <c r="G308" s="36">
        <v>9786.4</v>
      </c>
      <c r="H308" s="36">
        <v>14931.89</v>
      </c>
      <c r="I308" s="29">
        <v>287.25</v>
      </c>
      <c r="J308" s="29">
        <v>11379.8</v>
      </c>
      <c r="K308" s="29">
        <v>677.48500000000001</v>
      </c>
      <c r="L308" s="29">
        <v>-427.26</v>
      </c>
      <c r="M308" s="29">
        <v>-12368.985000000001</v>
      </c>
      <c r="N308" s="29">
        <v>10528.740000000002</v>
      </c>
      <c r="O308" s="29">
        <v>-993.89499999999998</v>
      </c>
      <c r="P308" s="29">
        <v>9083.1350000000002</v>
      </c>
    </row>
    <row r="309" spans="1:16" x14ac:dyDescent="0.25">
      <c r="A309">
        <v>292</v>
      </c>
      <c r="B309">
        <v>66.747200000000007</v>
      </c>
      <c r="C309">
        <v>200.93430000000001</v>
      </c>
      <c r="D309">
        <v>1146.7874999999999</v>
      </c>
      <c r="E309">
        <v>2937.5232999999998</v>
      </c>
      <c r="F309">
        <v>8120.5959999999995</v>
      </c>
      <c r="G309">
        <v>10142.5942</v>
      </c>
      <c r="H309">
        <v>14567.635</v>
      </c>
      <c r="I309" s="29">
        <v>632.00000000000011</v>
      </c>
      <c r="J309" s="29">
        <v>-6648.6</v>
      </c>
      <c r="K309" s="29">
        <v>1804.7049999999999</v>
      </c>
      <c r="L309" s="29">
        <v>-2956.8879999999999</v>
      </c>
      <c r="M309" s="29">
        <v>1972.64</v>
      </c>
      <c r="N309" s="29">
        <v>-157.14000000000001</v>
      </c>
      <c r="O309" s="29">
        <v>17218.625</v>
      </c>
      <c r="P309" s="29">
        <v>11865.342000000001</v>
      </c>
    </row>
    <row r="310" spans="1:16" x14ac:dyDescent="0.25">
      <c r="A310">
        <v>293</v>
      </c>
      <c r="B310" s="36">
        <v>65.31</v>
      </c>
      <c r="C310" s="36">
        <v>199.31</v>
      </c>
      <c r="D310" s="36">
        <v>1188.01</v>
      </c>
      <c r="E310" s="36">
        <v>2799.43</v>
      </c>
      <c r="F310" s="36">
        <v>8115.27</v>
      </c>
      <c r="G310" s="36">
        <v>9740.0300000000007</v>
      </c>
      <c r="H310" s="36">
        <v>14951.06</v>
      </c>
      <c r="I310" s="29">
        <v>4235</v>
      </c>
      <c r="J310" s="29">
        <v>-3402.2000000000003</v>
      </c>
      <c r="K310" s="29">
        <v>-256.255</v>
      </c>
      <c r="L310" s="29">
        <v>2566.7520000000004</v>
      </c>
      <c r="M310" s="29">
        <v>2238.85</v>
      </c>
      <c r="N310" s="29">
        <v>11919.747000000001</v>
      </c>
      <c r="O310" s="29">
        <v>-1952.61</v>
      </c>
      <c r="P310" s="29">
        <v>15349.284</v>
      </c>
    </row>
    <row r="311" spans="1:16" x14ac:dyDescent="0.25">
      <c r="A311">
        <v>294</v>
      </c>
      <c r="B311">
        <v>68.647599999999997</v>
      </c>
      <c r="C311">
        <v>197.74789999999999</v>
      </c>
      <c r="D311">
        <v>1192.4694</v>
      </c>
      <c r="E311">
        <v>2869.4063000000001</v>
      </c>
      <c r="F311">
        <v>8317.4678000000004</v>
      </c>
      <c r="G311">
        <v>10398.040199999999</v>
      </c>
      <c r="H311">
        <v>15102.604499999999</v>
      </c>
      <c r="I311" s="29">
        <v>-4119</v>
      </c>
      <c r="J311" s="29">
        <v>-275.8</v>
      </c>
      <c r="K311" s="29">
        <v>-479.39</v>
      </c>
      <c r="L311" s="29">
        <v>-232.208</v>
      </c>
      <c r="M311" s="29">
        <v>-7870.9500000000007</v>
      </c>
      <c r="N311" s="29">
        <v>-7820.52</v>
      </c>
      <c r="O311" s="29">
        <v>-9529.85</v>
      </c>
      <c r="P311" s="29">
        <v>-30327.718000000001</v>
      </c>
    </row>
    <row r="312" spans="1:16" x14ac:dyDescent="0.25">
      <c r="A312">
        <v>295</v>
      </c>
      <c r="B312" s="36">
        <v>66.42</v>
      </c>
      <c r="C312" s="36">
        <v>193.88</v>
      </c>
      <c r="D312" s="36">
        <v>1186.3399999999999</v>
      </c>
      <c r="E312" s="36">
        <v>2856.27</v>
      </c>
      <c r="F312" s="36">
        <v>8364.1299999999992</v>
      </c>
      <c r="G312" s="36">
        <v>10065.379999999999</v>
      </c>
      <c r="H312" s="36">
        <v>14325.44</v>
      </c>
      <c r="I312" s="29">
        <v>1442.25</v>
      </c>
      <c r="J312" s="29">
        <v>7454.2</v>
      </c>
      <c r="K312" s="29">
        <v>-173.01999999999998</v>
      </c>
      <c r="L312" s="29">
        <v>293.27600000000001</v>
      </c>
      <c r="M312" s="29">
        <v>-10204.23</v>
      </c>
      <c r="N312" s="29">
        <v>2159.3969999999999</v>
      </c>
      <c r="O312" s="29">
        <v>29328.145</v>
      </c>
      <c r="P312" s="29">
        <v>30300.018</v>
      </c>
    </row>
    <row r="313" spans="1:16" x14ac:dyDescent="0.25">
      <c r="A313">
        <v>296</v>
      </c>
      <c r="B313">
        <v>67.931399999999996</v>
      </c>
      <c r="C313">
        <v>197.06010000000001</v>
      </c>
      <c r="D313">
        <v>1180.0686000000001</v>
      </c>
      <c r="E313">
        <v>2858.0034999999998</v>
      </c>
      <c r="F313">
        <v>8220.2008000000005</v>
      </c>
      <c r="G313">
        <v>9986.4117000000006</v>
      </c>
      <c r="H313">
        <v>15264.3464</v>
      </c>
      <c r="I313" s="29">
        <v>-2328.5</v>
      </c>
      <c r="J313" s="29">
        <v>1099.8000000000002</v>
      </c>
      <c r="K313" s="29">
        <v>140.65</v>
      </c>
      <c r="L313" s="29">
        <v>223.904</v>
      </c>
      <c r="M313" s="29">
        <v>-3007.6</v>
      </c>
      <c r="N313" s="29">
        <v>4528.335</v>
      </c>
      <c r="O313" s="29">
        <v>-17616.945</v>
      </c>
      <c r="P313" s="29">
        <v>-16960.356</v>
      </c>
    </row>
    <row r="314" spans="1:16" x14ac:dyDescent="0.25">
      <c r="A314">
        <v>297</v>
      </c>
      <c r="B314" s="36">
        <v>65.64</v>
      </c>
      <c r="C314" s="36">
        <v>197.16</v>
      </c>
      <c r="D314" s="36">
        <v>1190.53</v>
      </c>
      <c r="E314" s="36">
        <v>2843.57</v>
      </c>
      <c r="F314" s="36">
        <v>7872.82</v>
      </c>
      <c r="G314" s="36">
        <v>10396.719999999999</v>
      </c>
      <c r="H314" s="36">
        <v>15361.57</v>
      </c>
      <c r="I314" s="29">
        <v>3399.2499999999995</v>
      </c>
      <c r="J314" s="29">
        <v>901.2</v>
      </c>
      <c r="K314" s="29">
        <v>-382.375</v>
      </c>
      <c r="L314" s="29">
        <v>801.096</v>
      </c>
      <c r="M314" s="29">
        <v>14361.369999999999</v>
      </c>
      <c r="N314" s="29">
        <v>-7780.8090000000002</v>
      </c>
      <c r="O314" s="29">
        <v>-22477.989999999998</v>
      </c>
      <c r="P314" s="29">
        <v>-11178.258000000002</v>
      </c>
    </row>
    <row r="315" spans="1:16" x14ac:dyDescent="0.25">
      <c r="A315">
        <v>298</v>
      </c>
      <c r="B315">
        <v>68.273300000000006</v>
      </c>
      <c r="C315">
        <v>195.1962</v>
      </c>
      <c r="D315">
        <v>1206.7164</v>
      </c>
      <c r="E315">
        <v>2944.1489999999999</v>
      </c>
      <c r="F315">
        <v>8174.3482000000004</v>
      </c>
      <c r="G315">
        <v>10083.859</v>
      </c>
      <c r="H315">
        <v>13730.8601</v>
      </c>
      <c r="I315" s="29">
        <v>-3183.2500000000005</v>
      </c>
      <c r="J315" s="29">
        <v>4827.6000000000004</v>
      </c>
      <c r="K315" s="29">
        <v>-1191.74</v>
      </c>
      <c r="L315" s="29">
        <v>-3221.9160000000002</v>
      </c>
      <c r="M315" s="29">
        <v>-714.97</v>
      </c>
      <c r="N315" s="29">
        <v>1604.9159999999999</v>
      </c>
      <c r="O315" s="29">
        <v>59057.37</v>
      </c>
      <c r="P315" s="29">
        <v>57178.01</v>
      </c>
    </row>
    <row r="316" spans="1:16" x14ac:dyDescent="0.25">
      <c r="A316">
        <v>299</v>
      </c>
      <c r="B316" s="36">
        <v>69.14</v>
      </c>
      <c r="C316" s="36">
        <v>200.24</v>
      </c>
      <c r="D316" s="36">
        <v>1169.04</v>
      </c>
      <c r="E316" s="36">
        <v>2839.37</v>
      </c>
      <c r="F316" s="36">
        <v>8320.26</v>
      </c>
      <c r="G316" s="36">
        <v>10442.23</v>
      </c>
      <c r="H316" s="36">
        <v>14716.28</v>
      </c>
      <c r="I316" s="29">
        <v>-5342</v>
      </c>
      <c r="J316" s="29">
        <v>-5260</v>
      </c>
      <c r="K316" s="29">
        <v>691.97</v>
      </c>
      <c r="L316" s="29">
        <v>969.32799999999997</v>
      </c>
      <c r="M316" s="29">
        <v>-8010.68</v>
      </c>
      <c r="N316" s="29">
        <v>-9146.2170000000006</v>
      </c>
      <c r="O316" s="29">
        <v>9786.3950000000004</v>
      </c>
      <c r="P316" s="29">
        <v>-16311.204000000002</v>
      </c>
    </row>
    <row r="317" spans="1:16" x14ac:dyDescent="0.25">
      <c r="A317">
        <v>300</v>
      </c>
      <c r="B317">
        <v>66.454400000000007</v>
      </c>
      <c r="C317">
        <v>194.9914</v>
      </c>
      <c r="D317">
        <v>1112.1362999999999</v>
      </c>
      <c r="E317">
        <v>2856.5378000000001</v>
      </c>
      <c r="F317">
        <v>8211.9550999999992</v>
      </c>
      <c r="G317">
        <v>10298.8387</v>
      </c>
      <c r="H317">
        <v>16385.6217</v>
      </c>
      <c r="I317" s="29">
        <v>1364</v>
      </c>
      <c r="J317" s="29">
        <v>5237.2</v>
      </c>
      <c r="K317" s="29">
        <v>3537.2649999999999</v>
      </c>
      <c r="L317" s="29">
        <v>282.53199999999998</v>
      </c>
      <c r="M317" s="29">
        <v>-2595.3150000000001</v>
      </c>
      <c r="N317" s="29">
        <v>-4844.4749999999995</v>
      </c>
      <c r="O317" s="29">
        <v>-73680.709999999992</v>
      </c>
      <c r="P317" s="29">
        <v>-70699.502999999997</v>
      </c>
    </row>
    <row r="318" spans="1:16" x14ac:dyDescent="0.25">
      <c r="A318">
        <v>301</v>
      </c>
      <c r="B318" s="36">
        <v>65.459999999999994</v>
      </c>
      <c r="C318" s="36">
        <v>201.5</v>
      </c>
      <c r="D318" s="36">
        <v>1188.81</v>
      </c>
      <c r="E318" s="36">
        <v>2899.28</v>
      </c>
      <c r="F318" s="36">
        <v>8182.12</v>
      </c>
      <c r="G318" s="36">
        <v>10379.85</v>
      </c>
      <c r="H318" s="36">
        <v>14781.98</v>
      </c>
      <c r="I318" s="29">
        <v>3850.5</v>
      </c>
      <c r="J318" s="29">
        <v>-7771</v>
      </c>
      <c r="K318" s="29">
        <v>-296.44</v>
      </c>
      <c r="L318" s="29">
        <v>-1427.268</v>
      </c>
      <c r="M318" s="29">
        <v>-1103.4649999999999</v>
      </c>
      <c r="N318" s="29">
        <v>-7274.7569999999996</v>
      </c>
      <c r="O318" s="29">
        <v>6501.3249999999998</v>
      </c>
      <c r="P318" s="29">
        <v>-7521.1050000000005</v>
      </c>
    </row>
    <row r="319" spans="1:16" x14ac:dyDescent="0.25">
      <c r="A319">
        <v>302</v>
      </c>
      <c r="B319">
        <v>67.400400000000005</v>
      </c>
      <c r="C319">
        <v>195.2741</v>
      </c>
      <c r="D319">
        <v>1168.0623000000001</v>
      </c>
      <c r="E319">
        <v>2942.3240000000001</v>
      </c>
      <c r="F319">
        <v>8406.0964999999997</v>
      </c>
      <c r="G319">
        <v>10450.0255</v>
      </c>
      <c r="H319">
        <v>15648.0764</v>
      </c>
      <c r="I319" s="29">
        <v>-1001</v>
      </c>
      <c r="J319" s="29">
        <v>4671.8</v>
      </c>
      <c r="K319" s="29">
        <v>740.96500000000003</v>
      </c>
      <c r="L319" s="29">
        <v>-3148.9159999999997</v>
      </c>
      <c r="M319" s="29">
        <v>-12302.385</v>
      </c>
      <c r="N319" s="29">
        <v>-9380.0790000000015</v>
      </c>
      <c r="O319" s="29">
        <v>-36803.445</v>
      </c>
      <c r="P319" s="29">
        <v>-57223.06</v>
      </c>
    </row>
    <row r="320" spans="1:16" x14ac:dyDescent="0.25">
      <c r="A320">
        <v>303</v>
      </c>
      <c r="B320" s="36">
        <v>65.010000000000005</v>
      </c>
      <c r="C320" s="36">
        <v>202.07</v>
      </c>
      <c r="D320" s="36">
        <v>1166.54</v>
      </c>
      <c r="E320" s="36">
        <v>2850.07</v>
      </c>
      <c r="F320" s="36">
        <v>7863.43</v>
      </c>
      <c r="G320" s="36">
        <v>10325.879999999999</v>
      </c>
      <c r="H320" s="36">
        <v>16173.58</v>
      </c>
      <c r="I320" s="29">
        <v>4978</v>
      </c>
      <c r="J320" s="29">
        <v>-8912</v>
      </c>
      <c r="K320" s="29">
        <v>817.01</v>
      </c>
      <c r="L320" s="29">
        <v>541.32799999999997</v>
      </c>
      <c r="M320" s="29">
        <v>14830.74</v>
      </c>
      <c r="N320" s="29">
        <v>-5655.66</v>
      </c>
      <c r="O320" s="29">
        <v>-63078.854999999996</v>
      </c>
      <c r="P320" s="29">
        <v>-56479.436999999998</v>
      </c>
    </row>
    <row r="321" spans="1:16" x14ac:dyDescent="0.25">
      <c r="A321">
        <v>304</v>
      </c>
      <c r="B321">
        <v>65.558199999999999</v>
      </c>
      <c r="C321">
        <v>196.96969999999999</v>
      </c>
      <c r="D321">
        <v>1134.4739</v>
      </c>
      <c r="E321">
        <v>2878.2514000000001</v>
      </c>
      <c r="F321">
        <v>8205.3829000000005</v>
      </c>
      <c r="G321">
        <v>10199.3362</v>
      </c>
      <c r="H321">
        <v>14420.4766</v>
      </c>
      <c r="I321" s="29">
        <v>3604.5</v>
      </c>
      <c r="J321" s="29">
        <v>1280.5999999999999</v>
      </c>
      <c r="K321" s="29">
        <v>2420.3849999999998</v>
      </c>
      <c r="L321" s="29">
        <v>-586.01199999999994</v>
      </c>
      <c r="M321" s="29">
        <v>-2266.7049999999999</v>
      </c>
      <c r="N321" s="29">
        <v>-1859.3999999999999</v>
      </c>
      <c r="O321" s="29">
        <v>24576.544999999998</v>
      </c>
      <c r="P321" s="29">
        <v>27169.913</v>
      </c>
    </row>
    <row r="322" spans="1:16" x14ac:dyDescent="0.25">
      <c r="A322">
        <v>305</v>
      </c>
      <c r="B322" s="36">
        <v>66.349999999999994</v>
      </c>
      <c r="C322" s="36">
        <v>197.77</v>
      </c>
      <c r="D322" s="36">
        <v>1151.56</v>
      </c>
      <c r="E322" s="36">
        <v>2849.41</v>
      </c>
      <c r="F322" s="36">
        <v>8438.69</v>
      </c>
      <c r="G322" s="36">
        <v>10055.98</v>
      </c>
      <c r="H322" s="36">
        <v>14526.02</v>
      </c>
      <c r="I322" s="29">
        <v>1633.25</v>
      </c>
      <c r="J322" s="29">
        <v>-314.2</v>
      </c>
      <c r="K322" s="29">
        <v>1566.33</v>
      </c>
      <c r="L322" s="29">
        <v>567.50400000000002</v>
      </c>
      <c r="M322" s="29">
        <v>-13932.065000000001</v>
      </c>
      <c r="N322" s="29">
        <v>2441.3940000000002</v>
      </c>
      <c r="O322" s="29">
        <v>19299.365000000002</v>
      </c>
      <c r="P322" s="29">
        <v>11261.578000000001</v>
      </c>
    </row>
    <row r="323" spans="1:16" x14ac:dyDescent="0.25">
      <c r="A323">
        <v>306</v>
      </c>
      <c r="B323">
        <v>66.919300000000007</v>
      </c>
      <c r="C323">
        <v>199.7407</v>
      </c>
      <c r="D323">
        <v>1156.184</v>
      </c>
      <c r="E323">
        <v>2843.4182999999998</v>
      </c>
      <c r="F323">
        <v>8260.8688999999995</v>
      </c>
      <c r="G323">
        <v>10140.0707</v>
      </c>
      <c r="H323">
        <v>15203.626899999999</v>
      </c>
      <c r="I323" s="29">
        <v>201.74999999999997</v>
      </c>
      <c r="J323" s="29">
        <v>-4261.3999999999996</v>
      </c>
      <c r="K323" s="29">
        <v>1334.88</v>
      </c>
      <c r="L323" s="29">
        <v>807.31200000000001</v>
      </c>
      <c r="M323" s="29">
        <v>-5041.0050000000001</v>
      </c>
      <c r="N323" s="29">
        <v>-81.435000000000002</v>
      </c>
      <c r="O323" s="29">
        <v>-14580.97</v>
      </c>
      <c r="P323" s="29">
        <v>-21620.867999999999</v>
      </c>
    </row>
    <row r="324" spans="1:16" x14ac:dyDescent="0.25">
      <c r="A324">
        <v>307</v>
      </c>
      <c r="B324" s="36">
        <v>67.650000000000006</v>
      </c>
      <c r="C324" s="36">
        <v>199.65</v>
      </c>
      <c r="D324" s="36">
        <v>1161.98</v>
      </c>
      <c r="E324" s="36">
        <v>2889.31</v>
      </c>
      <c r="F324" s="36">
        <v>8158.17</v>
      </c>
      <c r="G324" s="36">
        <v>10366.99</v>
      </c>
      <c r="H324" s="36">
        <v>14837.39</v>
      </c>
      <c r="I324" s="29">
        <v>-1613.75</v>
      </c>
      <c r="J324" s="29">
        <v>-4085.7999999999997</v>
      </c>
      <c r="K324" s="29">
        <v>1045.04</v>
      </c>
      <c r="L324" s="29">
        <v>-1028.26</v>
      </c>
      <c r="M324" s="29">
        <v>94.075000000000003</v>
      </c>
      <c r="N324" s="29">
        <v>-6889.1009999999997</v>
      </c>
      <c r="O324" s="29">
        <v>3730.8999999999996</v>
      </c>
      <c r="P324" s="29">
        <v>-8746.8959999999988</v>
      </c>
    </row>
    <row r="325" spans="1:16" x14ac:dyDescent="0.25">
      <c r="A325">
        <v>308</v>
      </c>
      <c r="B325">
        <v>66.959599999999995</v>
      </c>
      <c r="C325">
        <v>191.10159999999999</v>
      </c>
      <c r="D325">
        <v>1173.2710999999999</v>
      </c>
      <c r="E325">
        <v>2877.5155</v>
      </c>
      <c r="F325">
        <v>8287.8145999999997</v>
      </c>
      <c r="G325">
        <v>9969.3477999999996</v>
      </c>
      <c r="H325">
        <v>14476.6716</v>
      </c>
      <c r="I325" s="29">
        <v>101</v>
      </c>
      <c r="J325" s="29">
        <v>13016.8</v>
      </c>
      <c r="K325" s="29">
        <v>480.52499999999998</v>
      </c>
      <c r="L325" s="29">
        <v>-556.57600000000002</v>
      </c>
      <c r="M325" s="29">
        <v>-6388.29</v>
      </c>
      <c r="N325" s="29">
        <v>5040.2519999999995</v>
      </c>
      <c r="O325" s="29">
        <v>21766.794999999998</v>
      </c>
      <c r="P325" s="29">
        <v>33460.505999999994</v>
      </c>
    </row>
    <row r="326" spans="1:16" x14ac:dyDescent="0.25">
      <c r="A326">
        <v>309</v>
      </c>
      <c r="B326" s="36">
        <v>68.34</v>
      </c>
      <c r="C326" s="36">
        <v>198.76</v>
      </c>
      <c r="D326" s="36">
        <v>1157.68</v>
      </c>
      <c r="E326" s="36">
        <v>2850.89</v>
      </c>
      <c r="F326" s="36">
        <v>8116.73</v>
      </c>
      <c r="G326" s="36">
        <v>9842.98</v>
      </c>
      <c r="H326" s="36">
        <v>14755.7</v>
      </c>
      <c r="I326" s="29">
        <v>-3339.5000000000005</v>
      </c>
      <c r="J326" s="29">
        <v>-2303.6</v>
      </c>
      <c r="K326" s="29">
        <v>1260.2449999999999</v>
      </c>
      <c r="L326" s="29">
        <v>508.53999999999996</v>
      </c>
      <c r="M326" s="29">
        <v>2165.6999999999998</v>
      </c>
      <c r="N326" s="29">
        <v>8831.4240000000009</v>
      </c>
      <c r="O326" s="29">
        <v>7815.4549999999999</v>
      </c>
      <c r="P326" s="29">
        <v>14938.263999999999</v>
      </c>
    </row>
    <row r="327" spans="1:16" x14ac:dyDescent="0.25">
      <c r="A327">
        <v>310</v>
      </c>
      <c r="B327">
        <v>65.972800000000007</v>
      </c>
      <c r="C327">
        <v>196.56219999999999</v>
      </c>
      <c r="D327">
        <v>1205.454</v>
      </c>
      <c r="E327">
        <v>2882.1044000000002</v>
      </c>
      <c r="F327">
        <v>8225.9763999999996</v>
      </c>
      <c r="G327">
        <v>9936.0717000000004</v>
      </c>
      <c r="H327">
        <v>14197.0085</v>
      </c>
      <c r="I327" s="29">
        <v>2567.9999999999995</v>
      </c>
      <c r="J327" s="29">
        <v>2095.6</v>
      </c>
      <c r="K327" s="29">
        <v>-1128.6199999999999</v>
      </c>
      <c r="L327" s="29">
        <v>-740.13199999999995</v>
      </c>
      <c r="M327" s="29">
        <v>-3296.38</v>
      </c>
      <c r="N327" s="29">
        <v>6038.5349999999999</v>
      </c>
      <c r="O327" s="29">
        <v>35749.950000000004</v>
      </c>
      <c r="P327" s="29">
        <v>41286.953000000001</v>
      </c>
    </row>
    <row r="328" spans="1:16" x14ac:dyDescent="0.25">
      <c r="A328">
        <v>311</v>
      </c>
      <c r="B328" s="36">
        <v>68.02</v>
      </c>
      <c r="C328" s="36">
        <v>194.78</v>
      </c>
      <c r="D328" s="36">
        <v>1170.54</v>
      </c>
      <c r="E328" s="36">
        <v>2892.49</v>
      </c>
      <c r="F328" s="36">
        <v>8260.7099999999991</v>
      </c>
      <c r="G328" s="36">
        <v>10112.14</v>
      </c>
      <c r="H328" s="36">
        <v>15516.91</v>
      </c>
      <c r="I328" s="29">
        <v>-2552.7499999999995</v>
      </c>
      <c r="J328" s="29">
        <v>5661.2</v>
      </c>
      <c r="K328" s="29">
        <v>616.97499999999991</v>
      </c>
      <c r="L328" s="29">
        <v>-1155.7160000000001</v>
      </c>
      <c r="M328" s="29">
        <v>-5033.18</v>
      </c>
      <c r="N328" s="29">
        <v>756.54599999999994</v>
      </c>
      <c r="O328" s="29">
        <v>-30244.965000000004</v>
      </c>
      <c r="P328" s="29">
        <v>-31951.890000000003</v>
      </c>
    </row>
    <row r="329" spans="1:16" x14ac:dyDescent="0.25">
      <c r="A329">
        <v>312</v>
      </c>
      <c r="B329">
        <v>65.944299999999998</v>
      </c>
      <c r="C329">
        <v>199.9571</v>
      </c>
      <c r="D329">
        <v>1218.9765</v>
      </c>
      <c r="E329">
        <v>2892.8150999999998</v>
      </c>
      <c r="F329">
        <v>8151.3374999999996</v>
      </c>
      <c r="G329">
        <v>10043.552900000001</v>
      </c>
      <c r="H329">
        <v>14219.659600000001</v>
      </c>
      <c r="I329" s="29">
        <v>2639.25</v>
      </c>
      <c r="J329" s="29">
        <v>-4694.2000000000007</v>
      </c>
      <c r="K329" s="29">
        <v>-1804.7450000000001</v>
      </c>
      <c r="L329" s="29">
        <v>-1168.56</v>
      </c>
      <c r="M329" s="29">
        <v>435.565</v>
      </c>
      <c r="N329" s="29">
        <v>2814.0989999999997</v>
      </c>
      <c r="O329" s="29">
        <v>34617.394999999997</v>
      </c>
      <c r="P329" s="29">
        <v>32838.803999999996</v>
      </c>
    </row>
    <row r="330" spans="1:16" x14ac:dyDescent="0.25">
      <c r="A330">
        <v>313</v>
      </c>
      <c r="B330" s="36">
        <v>67.12</v>
      </c>
      <c r="C330" s="36">
        <v>199.7</v>
      </c>
      <c r="D330" s="36">
        <v>1167.19</v>
      </c>
      <c r="E330" s="36">
        <v>2917.45</v>
      </c>
      <c r="F330" s="36">
        <v>7777.3</v>
      </c>
      <c r="G330" s="36">
        <v>10078.57</v>
      </c>
      <c r="H330" s="36">
        <v>15710.43</v>
      </c>
      <c r="I330" s="29">
        <v>-304.75</v>
      </c>
      <c r="J330" s="29">
        <v>-4179.8</v>
      </c>
      <c r="K330" s="29">
        <v>784.44500000000005</v>
      </c>
      <c r="L330" s="29">
        <v>-2153.884</v>
      </c>
      <c r="M330" s="29">
        <v>19137.399999999998</v>
      </c>
      <c r="N330" s="29">
        <v>1763.6849999999999</v>
      </c>
      <c r="O330" s="29">
        <v>-39921.095000000001</v>
      </c>
      <c r="P330" s="29">
        <v>-24873.999000000003</v>
      </c>
    </row>
    <row r="331" spans="1:16" x14ac:dyDescent="0.25">
      <c r="A331">
        <v>314</v>
      </c>
      <c r="B331">
        <v>66.296899999999994</v>
      </c>
      <c r="C331">
        <v>197.0498</v>
      </c>
      <c r="D331">
        <v>1173.4936</v>
      </c>
      <c r="E331">
        <v>2851.3775999999998</v>
      </c>
      <c r="F331">
        <v>8580.2461999999996</v>
      </c>
      <c r="G331">
        <v>9866.5288999999993</v>
      </c>
      <c r="H331">
        <v>14511.773499999999</v>
      </c>
      <c r="I331" s="29">
        <v>1757.7499999999998</v>
      </c>
      <c r="J331" s="29">
        <v>1120.4000000000001</v>
      </c>
      <c r="K331" s="29">
        <v>469.4</v>
      </c>
      <c r="L331" s="29">
        <v>488.94</v>
      </c>
      <c r="M331" s="29">
        <v>-21009.870000000003</v>
      </c>
      <c r="N331" s="29">
        <v>8124.8189999999995</v>
      </c>
      <c r="O331" s="29">
        <v>20011.7</v>
      </c>
      <c r="P331" s="29">
        <v>10963.138999999996</v>
      </c>
    </row>
    <row r="332" spans="1:16" x14ac:dyDescent="0.25">
      <c r="A332">
        <v>315</v>
      </c>
      <c r="B332" s="36">
        <v>64.47</v>
      </c>
      <c r="C332" s="36">
        <v>200</v>
      </c>
      <c r="D332" s="36">
        <v>1172.79</v>
      </c>
      <c r="E332" s="36">
        <v>2809.32</v>
      </c>
      <c r="F332" s="36">
        <v>8437.18</v>
      </c>
      <c r="G332" s="36">
        <v>9986.42</v>
      </c>
      <c r="H332" s="36">
        <v>15523.46</v>
      </c>
      <c r="I332" s="29">
        <v>6328</v>
      </c>
      <c r="J332" s="29">
        <v>-4770.2</v>
      </c>
      <c r="K332" s="29">
        <v>504.60500000000002</v>
      </c>
      <c r="L332" s="29">
        <v>2171.3519999999999</v>
      </c>
      <c r="M332" s="29">
        <v>-13856.455</v>
      </c>
      <c r="N332" s="29">
        <v>4528.2149999999992</v>
      </c>
      <c r="O332" s="29">
        <v>-30572.695</v>
      </c>
      <c r="P332" s="29">
        <v>-35667.178</v>
      </c>
    </row>
    <row r="333" spans="1:16" x14ac:dyDescent="0.25">
      <c r="A333">
        <v>316</v>
      </c>
      <c r="B333">
        <v>67.525099999999995</v>
      </c>
      <c r="C333">
        <v>198.47239999999999</v>
      </c>
      <c r="D333">
        <v>1159.6029000000001</v>
      </c>
      <c r="E333">
        <v>2889.5338999999999</v>
      </c>
      <c r="F333">
        <v>8178.7773999999999</v>
      </c>
      <c r="G333">
        <v>10558.199199999999</v>
      </c>
      <c r="H333">
        <v>15083.3235</v>
      </c>
      <c r="I333" s="29">
        <v>-1312.75</v>
      </c>
      <c r="J333" s="29">
        <v>-1724.8000000000002</v>
      </c>
      <c r="K333" s="29">
        <v>1163.9349999999999</v>
      </c>
      <c r="L333" s="29">
        <v>-1037.3119999999999</v>
      </c>
      <c r="M333" s="29">
        <v>-936.43000000000006</v>
      </c>
      <c r="N333" s="29">
        <v>-12625.29</v>
      </c>
      <c r="O333" s="29">
        <v>-8565.7999999999993</v>
      </c>
      <c r="P333" s="29">
        <v>-25038.447</v>
      </c>
    </row>
    <row r="334" spans="1:16" x14ac:dyDescent="0.25">
      <c r="A334">
        <v>317</v>
      </c>
      <c r="B334" s="36">
        <v>67.489999999999995</v>
      </c>
      <c r="C334" s="36">
        <v>199.06</v>
      </c>
      <c r="D334" s="36">
        <v>1203.1500000000001</v>
      </c>
      <c r="E334" s="36">
        <v>2809.33</v>
      </c>
      <c r="F334" s="36">
        <v>8432.49</v>
      </c>
      <c r="G334" s="36">
        <v>10214.530000000001</v>
      </c>
      <c r="H334" s="36">
        <v>14841.75</v>
      </c>
      <c r="I334" s="29">
        <v>-1231.75</v>
      </c>
      <c r="J334" s="29">
        <v>-2905.2</v>
      </c>
      <c r="K334" s="29">
        <v>-1013.475</v>
      </c>
      <c r="L334" s="29">
        <v>2170.84</v>
      </c>
      <c r="M334" s="29">
        <v>-13622.210000000001</v>
      </c>
      <c r="N334" s="29">
        <v>-2315.2739999999999</v>
      </c>
      <c r="O334" s="29">
        <v>3512.76</v>
      </c>
      <c r="P334" s="29">
        <v>-15404.309000000003</v>
      </c>
    </row>
    <row r="335" spans="1:16" x14ac:dyDescent="0.25">
      <c r="A335">
        <v>318</v>
      </c>
      <c r="B335">
        <v>65.881399999999999</v>
      </c>
      <c r="C335">
        <v>201.1934</v>
      </c>
      <c r="D335">
        <v>1178.8396</v>
      </c>
      <c r="E335">
        <v>2904.7651999999998</v>
      </c>
      <c r="F335">
        <v>8210.9637000000002</v>
      </c>
      <c r="G335">
        <v>10456.1276</v>
      </c>
      <c r="H335">
        <v>13663.771500000001</v>
      </c>
      <c r="I335" s="29">
        <v>2796.5</v>
      </c>
      <c r="J335" s="29">
        <v>-7166.8</v>
      </c>
      <c r="K335" s="29">
        <v>202.1</v>
      </c>
      <c r="L335" s="29">
        <v>-1646.5639999999999</v>
      </c>
      <c r="M335" s="29">
        <v>-2545.7450000000003</v>
      </c>
      <c r="N335" s="29">
        <v>-9563.1420000000016</v>
      </c>
      <c r="O335" s="29">
        <v>62411.8</v>
      </c>
      <c r="P335" s="29">
        <v>44488.149000000005</v>
      </c>
    </row>
    <row r="336" spans="1:16" x14ac:dyDescent="0.25">
      <c r="A336">
        <v>319</v>
      </c>
      <c r="B336" s="36">
        <v>66.930000000000007</v>
      </c>
      <c r="C336" s="36">
        <v>193.54</v>
      </c>
      <c r="D336" s="36">
        <v>1204.6199999999999</v>
      </c>
      <c r="E336" s="36">
        <v>2826.31</v>
      </c>
      <c r="F336" s="36">
        <v>8467.34</v>
      </c>
      <c r="G336" s="36">
        <v>9973.18</v>
      </c>
      <c r="H336" s="36">
        <v>15297.6</v>
      </c>
      <c r="I336" s="29">
        <v>181.25</v>
      </c>
      <c r="J336" s="29">
        <v>8147.4</v>
      </c>
      <c r="K336" s="29">
        <v>-1086.7549999999999</v>
      </c>
      <c r="L336" s="29">
        <v>1491.7599999999998</v>
      </c>
      <c r="M336" s="29">
        <v>-15364.654999999999</v>
      </c>
      <c r="N336" s="29">
        <v>4925.2950000000001</v>
      </c>
      <c r="O336" s="29">
        <v>-19279.735000000001</v>
      </c>
      <c r="P336" s="29">
        <v>-20985.440000000002</v>
      </c>
    </row>
    <row r="337" spans="1:16" x14ac:dyDescent="0.25">
      <c r="A337">
        <v>320</v>
      </c>
      <c r="B337">
        <v>68.514600000000002</v>
      </c>
      <c r="C337">
        <v>204.4802</v>
      </c>
      <c r="D337">
        <v>1199.6304</v>
      </c>
      <c r="E337">
        <v>2819.0079999999998</v>
      </c>
      <c r="F337">
        <v>8175.6025</v>
      </c>
      <c r="G337">
        <v>9817.8202000000001</v>
      </c>
      <c r="H337">
        <v>15301.195299999999</v>
      </c>
      <c r="I337" s="29">
        <v>-3786.5</v>
      </c>
      <c r="J337" s="29">
        <v>-13740.4</v>
      </c>
      <c r="K337" s="29">
        <v>-837.43999999999994</v>
      </c>
      <c r="L337" s="29">
        <v>1783.7239999999999</v>
      </c>
      <c r="M337" s="29">
        <v>-777.68499999999995</v>
      </c>
      <c r="N337" s="29">
        <v>9586.08</v>
      </c>
      <c r="O337" s="29">
        <v>-19459.39</v>
      </c>
      <c r="P337" s="29">
        <v>-27231.611000000004</v>
      </c>
    </row>
    <row r="338" spans="1:16" x14ac:dyDescent="0.25">
      <c r="A338">
        <v>321</v>
      </c>
      <c r="B338" s="36">
        <v>68.53</v>
      </c>
      <c r="C338" s="36">
        <v>200.49</v>
      </c>
      <c r="D338" s="36">
        <v>1153.7</v>
      </c>
      <c r="E338" s="36">
        <v>2951.33</v>
      </c>
      <c r="F338" s="36">
        <v>7966.57</v>
      </c>
      <c r="G338" s="36">
        <v>10716.37</v>
      </c>
      <c r="H338" s="36">
        <v>14754.12</v>
      </c>
      <c r="I338" s="29">
        <v>-3815.75</v>
      </c>
      <c r="J338" s="29">
        <v>-5750.6</v>
      </c>
      <c r="K338" s="29">
        <v>1459.28</v>
      </c>
      <c r="L338" s="29">
        <v>-3509.3440000000001</v>
      </c>
      <c r="M338" s="29">
        <v>9673.89</v>
      </c>
      <c r="N338" s="29">
        <v>-17370.413999999997</v>
      </c>
      <c r="O338" s="29">
        <v>7894.3450000000003</v>
      </c>
      <c r="P338" s="29">
        <v>-11418.592999999997</v>
      </c>
    </row>
    <row r="339" spans="1:16" x14ac:dyDescent="0.25">
      <c r="A339">
        <v>322</v>
      </c>
      <c r="B339">
        <v>67.227000000000004</v>
      </c>
      <c r="C339">
        <v>199.28460000000001</v>
      </c>
      <c r="D339">
        <v>1184.0042000000001</v>
      </c>
      <c r="E339">
        <v>2945.4919</v>
      </c>
      <c r="F339">
        <v>8314.5074000000004</v>
      </c>
      <c r="G339">
        <v>9769.0097000000005</v>
      </c>
      <c r="H339">
        <v>14529.4876</v>
      </c>
      <c r="I339" s="29">
        <v>-567.5</v>
      </c>
      <c r="J339" s="29">
        <v>-3349.2000000000003</v>
      </c>
      <c r="K339" s="29">
        <v>-56.13</v>
      </c>
      <c r="L339" s="29">
        <v>-3275.6320000000001</v>
      </c>
      <c r="M339" s="29">
        <v>-7722.9299999999994</v>
      </c>
      <c r="N339" s="29">
        <v>11050.395</v>
      </c>
      <c r="O339" s="29">
        <v>19125.994999999999</v>
      </c>
      <c r="P339" s="29">
        <v>15204.998</v>
      </c>
    </row>
    <row r="340" spans="1:16" x14ac:dyDescent="0.25">
      <c r="A340">
        <v>323</v>
      </c>
      <c r="B340" s="36">
        <v>67.540000000000006</v>
      </c>
      <c r="C340" s="36">
        <v>198.12</v>
      </c>
      <c r="D340" s="36">
        <v>1138.46</v>
      </c>
      <c r="E340" s="36">
        <v>2828.02</v>
      </c>
      <c r="F340" s="36">
        <v>8072.98</v>
      </c>
      <c r="G340" s="36">
        <v>10195.59</v>
      </c>
      <c r="H340" s="36">
        <v>15124.88</v>
      </c>
      <c r="I340" s="29">
        <v>-1355</v>
      </c>
      <c r="J340" s="29">
        <v>-1014.2</v>
      </c>
      <c r="K340" s="29">
        <v>2220.9549999999999</v>
      </c>
      <c r="L340" s="29">
        <v>1423.1479999999999</v>
      </c>
      <c r="M340" s="29">
        <v>4353.2749999999996</v>
      </c>
      <c r="N340" s="29">
        <v>-1746.8879999999999</v>
      </c>
      <c r="O340" s="29">
        <v>-10643.715</v>
      </c>
      <c r="P340" s="29">
        <v>-6762.4250000000002</v>
      </c>
    </row>
    <row r="341" spans="1:16" x14ac:dyDescent="0.25">
      <c r="A341">
        <v>324</v>
      </c>
      <c r="B341">
        <v>67.016900000000007</v>
      </c>
      <c r="C341">
        <v>197.71180000000001</v>
      </c>
      <c r="D341">
        <v>1180.2138</v>
      </c>
      <c r="E341">
        <v>2813.0994000000001</v>
      </c>
      <c r="F341">
        <v>8421.6736999999994</v>
      </c>
      <c r="G341">
        <v>10312.137000000001</v>
      </c>
      <c r="H341">
        <v>16010.504000000001</v>
      </c>
      <c r="I341" s="29">
        <v>-42.249999999999993</v>
      </c>
      <c r="J341" s="29">
        <v>-203.6</v>
      </c>
      <c r="K341" s="29">
        <v>133.39000000000001</v>
      </c>
      <c r="L341" s="29">
        <v>2020.068</v>
      </c>
      <c r="M341" s="29">
        <v>-13081.245000000001</v>
      </c>
      <c r="N341" s="29">
        <v>-5243.424</v>
      </c>
      <c r="O341" s="29">
        <v>-54924.824999999997</v>
      </c>
      <c r="P341" s="29">
        <v>-71341.885999999999</v>
      </c>
    </row>
    <row r="342" spans="1:16" x14ac:dyDescent="0.25">
      <c r="A342">
        <v>325</v>
      </c>
      <c r="B342" s="36">
        <v>67.930000000000007</v>
      </c>
      <c r="C342" s="36">
        <v>197.12</v>
      </c>
      <c r="D342" s="36">
        <v>1177.79</v>
      </c>
      <c r="E342" s="36">
        <v>2883.88</v>
      </c>
      <c r="F342" s="36">
        <v>8288.11</v>
      </c>
      <c r="G342" s="36">
        <v>9986.4699999999993</v>
      </c>
      <c r="H342" s="36">
        <v>15376.8</v>
      </c>
      <c r="I342" s="29">
        <v>-2327.25</v>
      </c>
      <c r="J342" s="29">
        <v>987.19999999999993</v>
      </c>
      <c r="K342" s="29">
        <v>254.6</v>
      </c>
      <c r="L342" s="29">
        <v>-811.29599999999994</v>
      </c>
      <c r="M342" s="29">
        <v>-6403.12</v>
      </c>
      <c r="N342" s="29">
        <v>4526.5229999999992</v>
      </c>
      <c r="O342" s="29">
        <v>-23239.615000000002</v>
      </c>
      <c r="P342" s="29">
        <v>-27012.958000000002</v>
      </c>
    </row>
    <row r="343" spans="1:16" x14ac:dyDescent="0.25">
      <c r="A343">
        <v>326</v>
      </c>
      <c r="B343">
        <v>66.463300000000004</v>
      </c>
      <c r="C343">
        <v>198.27500000000001</v>
      </c>
      <c r="D343">
        <v>1186.9887000000001</v>
      </c>
      <c r="E343">
        <v>2827.0016000000001</v>
      </c>
      <c r="F343">
        <v>7875.0627999999997</v>
      </c>
      <c r="G343">
        <v>10110.242099999999</v>
      </c>
      <c r="H343">
        <v>15745.4229</v>
      </c>
      <c r="I343" s="29">
        <v>1341.75</v>
      </c>
      <c r="J343" s="29">
        <v>-1330</v>
      </c>
      <c r="K343" s="29">
        <v>-205.35499999999999</v>
      </c>
      <c r="L343" s="29">
        <v>1463.98</v>
      </c>
      <c r="M343" s="29">
        <v>14249.3</v>
      </c>
      <c r="N343" s="29">
        <v>813.423</v>
      </c>
      <c r="O343" s="29">
        <v>-41670.769999999997</v>
      </c>
      <c r="P343" s="29">
        <v>-25337.671999999999</v>
      </c>
    </row>
    <row r="344" spans="1:16" x14ac:dyDescent="0.25">
      <c r="A344">
        <v>327</v>
      </c>
      <c r="B344" s="36">
        <v>68.209999999999994</v>
      </c>
      <c r="C344" s="36">
        <v>203.5</v>
      </c>
      <c r="D344" s="36">
        <v>1165.95</v>
      </c>
      <c r="E344" s="36">
        <v>2808.13</v>
      </c>
      <c r="F344" s="36">
        <v>7731.48</v>
      </c>
      <c r="G344" s="36">
        <v>10142.379999999999</v>
      </c>
      <c r="H344" s="36">
        <v>15387.72</v>
      </c>
      <c r="I344" s="29">
        <v>-3024.25</v>
      </c>
      <c r="J344" s="29">
        <v>-11781.4</v>
      </c>
      <c r="K344" s="29">
        <v>846.64499999999998</v>
      </c>
      <c r="L344" s="29">
        <v>2218.88</v>
      </c>
      <c r="M344" s="29">
        <v>21428.355</v>
      </c>
      <c r="N344" s="29">
        <v>-150.69899999999998</v>
      </c>
      <c r="O344" s="29">
        <v>-23785.46</v>
      </c>
      <c r="P344" s="29">
        <v>-14247.929</v>
      </c>
    </row>
    <row r="345" spans="1:16" x14ac:dyDescent="0.25">
      <c r="A345">
        <v>328</v>
      </c>
      <c r="B345">
        <v>67.287000000000006</v>
      </c>
      <c r="C345">
        <v>196.5087</v>
      </c>
      <c r="D345">
        <v>1128.3179</v>
      </c>
      <c r="E345">
        <v>2916.8244</v>
      </c>
      <c r="F345">
        <v>8039.9904999999999</v>
      </c>
      <c r="G345">
        <v>9952.2016999999996</v>
      </c>
      <c r="H345">
        <v>14721.914199999999</v>
      </c>
      <c r="I345" s="29">
        <v>-717.5</v>
      </c>
      <c r="J345" s="29">
        <v>2202.6</v>
      </c>
      <c r="K345" s="29">
        <v>2728.1849999999999</v>
      </c>
      <c r="L345" s="29">
        <v>-2128.9320000000002</v>
      </c>
      <c r="M345" s="29">
        <v>6002.915</v>
      </c>
      <c r="N345" s="29">
        <v>5554.6350000000002</v>
      </c>
      <c r="O345" s="29">
        <v>9504.6650000000009</v>
      </c>
      <c r="P345" s="29">
        <v>23146.567999999999</v>
      </c>
    </row>
    <row r="346" spans="1:16" x14ac:dyDescent="0.25">
      <c r="A346">
        <v>329</v>
      </c>
      <c r="B346" s="36">
        <v>67.510000000000005</v>
      </c>
      <c r="C346" s="36">
        <v>193.72</v>
      </c>
      <c r="D346" s="36">
        <v>1138.3800000000001</v>
      </c>
      <c r="E346" s="36">
        <v>2848.36</v>
      </c>
      <c r="F346" s="36">
        <v>8289.5</v>
      </c>
      <c r="G346" s="36">
        <v>10354.81</v>
      </c>
      <c r="H346" s="36">
        <v>15329.88</v>
      </c>
      <c r="I346" s="29">
        <v>-1281</v>
      </c>
      <c r="J346" s="29">
        <v>7776.2</v>
      </c>
      <c r="K346" s="29">
        <v>2225.11</v>
      </c>
      <c r="L346" s="29">
        <v>609.70799999999997</v>
      </c>
      <c r="M346" s="29">
        <v>-6472.7599999999993</v>
      </c>
      <c r="N346" s="29">
        <v>-6523.7489999999998</v>
      </c>
      <c r="O346" s="29">
        <v>-20893.825000000001</v>
      </c>
      <c r="P346" s="29">
        <v>-24560.315999999999</v>
      </c>
    </row>
    <row r="347" spans="1:16" x14ac:dyDescent="0.25">
      <c r="A347">
        <v>330</v>
      </c>
      <c r="B347">
        <v>66.695499999999996</v>
      </c>
      <c r="C347">
        <v>201.0258</v>
      </c>
      <c r="D347">
        <v>1171.9640999999999</v>
      </c>
      <c r="E347">
        <v>2887.3447999999999</v>
      </c>
      <c r="F347">
        <v>8112.8788999999997</v>
      </c>
      <c r="G347">
        <v>9960.6569</v>
      </c>
      <c r="H347">
        <v>14986.7574</v>
      </c>
      <c r="I347" s="29">
        <v>761.25</v>
      </c>
      <c r="J347" s="29">
        <v>-6831.5999999999995</v>
      </c>
      <c r="K347" s="29">
        <v>545.875</v>
      </c>
      <c r="L347" s="29">
        <v>-949.74800000000005</v>
      </c>
      <c r="M347" s="29">
        <v>2358.4949999999999</v>
      </c>
      <c r="N347" s="29">
        <v>5300.9789999999994</v>
      </c>
      <c r="O347" s="29">
        <v>-3737.4949999999999</v>
      </c>
      <c r="P347" s="29">
        <v>-2552.2440000000006</v>
      </c>
    </row>
    <row r="348" spans="1:16" x14ac:dyDescent="0.25">
      <c r="A348">
        <v>331</v>
      </c>
      <c r="B348" s="36">
        <v>66.78</v>
      </c>
      <c r="C348" s="36">
        <v>192.37</v>
      </c>
      <c r="D348" s="36">
        <v>1209.51</v>
      </c>
      <c r="E348" s="36">
        <v>2865.33</v>
      </c>
      <c r="F348" s="36">
        <v>8622.99</v>
      </c>
      <c r="G348" s="36">
        <v>10010.85</v>
      </c>
      <c r="H348" s="36">
        <v>14972.11</v>
      </c>
      <c r="I348" s="29">
        <v>557.75</v>
      </c>
      <c r="J348" s="29">
        <v>10470.200000000001</v>
      </c>
      <c r="K348" s="29">
        <v>-1331.5350000000001</v>
      </c>
      <c r="L348" s="29">
        <v>-69.283999999999992</v>
      </c>
      <c r="M348" s="29">
        <v>-23147.02</v>
      </c>
      <c r="N348" s="29">
        <v>3795.2490000000003</v>
      </c>
      <c r="O348" s="29">
        <v>-3004.8850000000002</v>
      </c>
      <c r="P348" s="29">
        <v>-12729.525</v>
      </c>
    </row>
    <row r="349" spans="1:16" x14ac:dyDescent="0.25">
      <c r="A349">
        <v>332</v>
      </c>
      <c r="B349">
        <v>66.137299999999996</v>
      </c>
      <c r="C349">
        <v>195.84450000000001</v>
      </c>
      <c r="D349">
        <v>1157.6516999999999</v>
      </c>
      <c r="E349">
        <v>2819.0185000000001</v>
      </c>
      <c r="F349">
        <v>7975.7497999999996</v>
      </c>
      <c r="G349">
        <v>10330.8022</v>
      </c>
      <c r="H349">
        <v>14861.2212</v>
      </c>
      <c r="I349" s="29">
        <v>2156.75</v>
      </c>
      <c r="J349" s="29">
        <v>3531</v>
      </c>
      <c r="K349" s="29">
        <v>1261.4950000000001</v>
      </c>
      <c r="L349" s="29">
        <v>1783.3040000000001</v>
      </c>
      <c r="M349" s="29">
        <v>9214.9500000000007</v>
      </c>
      <c r="N349" s="29">
        <v>-5803.38</v>
      </c>
      <c r="O349" s="29">
        <v>2539.3150000000001</v>
      </c>
      <c r="P349" s="29">
        <v>14683.433999999999</v>
      </c>
    </row>
    <row r="350" spans="1:16" x14ac:dyDescent="0.25">
      <c r="A350">
        <v>333</v>
      </c>
      <c r="B350" s="36">
        <v>67.790000000000006</v>
      </c>
      <c r="C350" s="36">
        <v>190.3</v>
      </c>
      <c r="D350" s="36">
        <v>1160.8599999999999</v>
      </c>
      <c r="E350" s="36">
        <v>2853.2</v>
      </c>
      <c r="F350" s="36">
        <v>8100.01</v>
      </c>
      <c r="G350" s="36">
        <v>10027.4</v>
      </c>
      <c r="H350" s="36">
        <v>15845.78</v>
      </c>
      <c r="I350" s="29">
        <v>-1973</v>
      </c>
      <c r="J350" s="29">
        <v>14626</v>
      </c>
      <c r="K350" s="29">
        <v>1100.9000000000001</v>
      </c>
      <c r="L350" s="29">
        <v>416.03200000000004</v>
      </c>
      <c r="M350" s="29">
        <v>3001.9950000000003</v>
      </c>
      <c r="N350" s="29">
        <v>3298.5990000000002</v>
      </c>
      <c r="O350" s="29">
        <v>-46688.404999999999</v>
      </c>
      <c r="P350" s="29">
        <v>-26217.879000000001</v>
      </c>
    </row>
    <row r="351" spans="1:16" x14ac:dyDescent="0.25">
      <c r="A351">
        <v>334</v>
      </c>
      <c r="B351">
        <v>66.877799999999993</v>
      </c>
      <c r="C351">
        <v>193.61439999999999</v>
      </c>
      <c r="D351">
        <v>1223.6958999999999</v>
      </c>
      <c r="E351">
        <v>2807.2269000000001</v>
      </c>
      <c r="F351">
        <v>8111.1406999999999</v>
      </c>
      <c r="G351">
        <v>9900.1947999999993</v>
      </c>
      <c r="H351">
        <v>14365.227699999999</v>
      </c>
      <c r="I351" s="29">
        <v>305.5</v>
      </c>
      <c r="J351" s="29">
        <v>7991.2</v>
      </c>
      <c r="K351" s="29">
        <v>-2040.7150000000001</v>
      </c>
      <c r="L351" s="29">
        <v>2254.9679999999998</v>
      </c>
      <c r="M351" s="29">
        <v>2445.4049999999997</v>
      </c>
      <c r="N351" s="29">
        <v>7114.8419999999996</v>
      </c>
      <c r="O351" s="29">
        <v>27338.99</v>
      </c>
      <c r="P351" s="29">
        <v>45410.19</v>
      </c>
    </row>
    <row r="352" spans="1:16" x14ac:dyDescent="0.25">
      <c r="A352">
        <v>335</v>
      </c>
      <c r="B352" s="36">
        <v>67.069999999999993</v>
      </c>
      <c r="C352" s="36">
        <v>194.94</v>
      </c>
      <c r="D352" s="36">
        <v>1144.54</v>
      </c>
      <c r="E352" s="36">
        <v>2925.59</v>
      </c>
      <c r="F352" s="36">
        <v>8254.01</v>
      </c>
      <c r="G352" s="36">
        <v>10326.57</v>
      </c>
      <c r="H352" s="36">
        <v>15150.43</v>
      </c>
      <c r="I352" s="29">
        <v>-183.50000000000003</v>
      </c>
      <c r="J352" s="29">
        <v>5348.8</v>
      </c>
      <c r="K352" s="29">
        <v>1916.9450000000002</v>
      </c>
      <c r="L352" s="29">
        <v>-2479.7399999999998</v>
      </c>
      <c r="M352" s="29">
        <v>-4698.18</v>
      </c>
      <c r="N352" s="29">
        <v>-5676.2910000000002</v>
      </c>
      <c r="O352" s="29">
        <v>-11921.3</v>
      </c>
      <c r="P352" s="29">
        <v>-17693.266</v>
      </c>
    </row>
    <row r="353" spans="1:16" x14ac:dyDescent="0.25">
      <c r="A353">
        <v>336</v>
      </c>
      <c r="B353">
        <v>67.5505</v>
      </c>
      <c r="C353">
        <v>193.65799999999999</v>
      </c>
      <c r="D353">
        <v>1219.4745</v>
      </c>
      <c r="E353">
        <v>2870.0880999999999</v>
      </c>
      <c r="F353">
        <v>8291.7819</v>
      </c>
      <c r="G353">
        <v>9891.3809000000001</v>
      </c>
      <c r="H353">
        <v>15024.410099999999</v>
      </c>
      <c r="I353" s="29">
        <v>-1376.25</v>
      </c>
      <c r="J353" s="29">
        <v>7904</v>
      </c>
      <c r="K353" s="29">
        <v>-1829.645</v>
      </c>
      <c r="L353" s="29">
        <v>-259.48</v>
      </c>
      <c r="M353" s="29">
        <v>-6586.6550000000007</v>
      </c>
      <c r="N353" s="29">
        <v>7379.259</v>
      </c>
      <c r="O353" s="29">
        <v>-5620.13</v>
      </c>
      <c r="P353" s="29">
        <v>-388.90100000000075</v>
      </c>
    </row>
    <row r="354" spans="1:16" x14ac:dyDescent="0.25">
      <c r="A354">
        <v>337</v>
      </c>
      <c r="B354" s="36">
        <v>66.87</v>
      </c>
      <c r="C354" s="36">
        <v>197.02</v>
      </c>
      <c r="D354" s="36">
        <v>1179.77</v>
      </c>
      <c r="E354" s="36">
        <v>2832.74</v>
      </c>
      <c r="F354" s="36">
        <v>8285.2999999999993</v>
      </c>
      <c r="G354" s="36">
        <v>10191.67</v>
      </c>
      <c r="H354" s="36">
        <v>14618.72</v>
      </c>
      <c r="I354" s="29">
        <v>328</v>
      </c>
      <c r="J354" s="29">
        <v>1179.2</v>
      </c>
      <c r="K354" s="29">
        <v>155.42499999999998</v>
      </c>
      <c r="L354" s="29">
        <v>1234.5919999999999</v>
      </c>
      <c r="M354" s="29">
        <v>-6262.4749999999995</v>
      </c>
      <c r="N354" s="29">
        <v>-1629.2670000000001</v>
      </c>
      <c r="O354" s="29">
        <v>14664.295000000002</v>
      </c>
      <c r="P354" s="29">
        <v>9669.7700000000023</v>
      </c>
    </row>
    <row r="355" spans="1:16" x14ac:dyDescent="0.25">
      <c r="A355">
        <v>338</v>
      </c>
      <c r="B355">
        <v>67.000600000000006</v>
      </c>
      <c r="C355">
        <v>198.46780000000001</v>
      </c>
      <c r="D355">
        <v>1211.3632</v>
      </c>
      <c r="E355">
        <v>2796.6087000000002</v>
      </c>
      <c r="F355">
        <v>8109.616</v>
      </c>
      <c r="G355">
        <v>10255.1855</v>
      </c>
      <c r="H355">
        <v>15023.812</v>
      </c>
      <c r="I355" s="29">
        <v>-1.4999999999999998</v>
      </c>
      <c r="J355" s="29">
        <v>-1715.6</v>
      </c>
      <c r="K355" s="29">
        <v>-1424.08</v>
      </c>
      <c r="L355" s="29">
        <v>2679.6959999999999</v>
      </c>
      <c r="M355" s="29">
        <v>2521.64</v>
      </c>
      <c r="N355" s="29">
        <v>-3534.8789999999999</v>
      </c>
      <c r="O355" s="29">
        <v>-5590.2250000000004</v>
      </c>
      <c r="P355" s="29">
        <v>-7064.9480000000003</v>
      </c>
    </row>
    <row r="356" spans="1:16" x14ac:dyDescent="0.25">
      <c r="A356">
        <v>339</v>
      </c>
      <c r="B356" s="36">
        <v>66.63</v>
      </c>
      <c r="C356" s="36">
        <v>197.05</v>
      </c>
      <c r="D356" s="36">
        <v>1173.5</v>
      </c>
      <c r="E356" s="36">
        <v>2880.6</v>
      </c>
      <c r="F356" s="36">
        <v>7997.35</v>
      </c>
      <c r="G356" s="36">
        <v>10537.86</v>
      </c>
      <c r="H356" s="36">
        <v>15292.6</v>
      </c>
      <c r="I356" s="29">
        <v>921.25</v>
      </c>
      <c r="J356" s="29">
        <v>1120.6000000000001</v>
      </c>
      <c r="K356" s="29">
        <v>469.21499999999997</v>
      </c>
      <c r="L356" s="29">
        <v>-679.87599999999998</v>
      </c>
      <c r="M356" s="29">
        <v>8134.8249999999989</v>
      </c>
      <c r="N356" s="29">
        <v>-12014.970000000001</v>
      </c>
      <c r="O356" s="29">
        <v>-19029.650000000001</v>
      </c>
      <c r="P356" s="29">
        <v>-21078.606000000003</v>
      </c>
    </row>
    <row r="357" spans="1:16" x14ac:dyDescent="0.25">
      <c r="A357">
        <v>340</v>
      </c>
      <c r="B357">
        <v>66.683300000000003</v>
      </c>
      <c r="C357">
        <v>192.4419</v>
      </c>
      <c r="D357">
        <v>1170.6959999999999</v>
      </c>
      <c r="E357">
        <v>2917.6439</v>
      </c>
      <c r="F357">
        <v>8302.7199000000001</v>
      </c>
      <c r="G357">
        <v>10188.4254</v>
      </c>
      <c r="H357">
        <v>14836.663699999999</v>
      </c>
      <c r="I357" s="29">
        <v>791.75</v>
      </c>
      <c r="J357" s="29">
        <v>10336.200000000001</v>
      </c>
      <c r="K357" s="29">
        <v>609.28000000000009</v>
      </c>
      <c r="L357" s="29">
        <v>-2161.712</v>
      </c>
      <c r="M357" s="29">
        <v>-7133.5549999999994</v>
      </c>
      <c r="N357" s="29">
        <v>-1532.076</v>
      </c>
      <c r="O357" s="29">
        <v>3767.19</v>
      </c>
      <c r="P357" s="29">
        <v>4677.077000000003</v>
      </c>
    </row>
    <row r="358" spans="1:16" x14ac:dyDescent="0.25">
      <c r="A358">
        <v>341</v>
      </c>
      <c r="B358" s="36">
        <v>66.19</v>
      </c>
      <c r="C358" s="36">
        <v>198.95</v>
      </c>
      <c r="D358" s="36">
        <v>1177.8800000000001</v>
      </c>
      <c r="E358" s="36">
        <v>2869.77</v>
      </c>
      <c r="F358" s="36">
        <v>8278.2199999999993</v>
      </c>
      <c r="G358" s="36">
        <v>10287.030000000001</v>
      </c>
      <c r="H358" s="36">
        <v>14952.7</v>
      </c>
      <c r="I358" s="29">
        <v>2018.25</v>
      </c>
      <c r="J358" s="29">
        <v>-2674.6</v>
      </c>
      <c r="K358" s="29">
        <v>250.3</v>
      </c>
      <c r="L358" s="29">
        <v>-246.64000000000001</v>
      </c>
      <c r="M358" s="29">
        <v>-5908.7049999999999</v>
      </c>
      <c r="N358" s="29">
        <v>-4490.0940000000001</v>
      </c>
      <c r="O358" s="29">
        <v>-2034.6250000000002</v>
      </c>
      <c r="P358" s="29">
        <v>-13086.114</v>
      </c>
    </row>
    <row r="359" spans="1:16" x14ac:dyDescent="0.25">
      <c r="A359">
        <v>342</v>
      </c>
      <c r="B359">
        <v>68.032499999999999</v>
      </c>
      <c r="C359">
        <v>192.01730000000001</v>
      </c>
      <c r="D359">
        <v>1220.7396000000001</v>
      </c>
      <c r="E359">
        <v>2897.6237999999998</v>
      </c>
      <c r="F359">
        <v>8099.5640999999996</v>
      </c>
      <c r="G359">
        <v>9722.2656000000006</v>
      </c>
      <c r="H359">
        <v>15022.2109</v>
      </c>
      <c r="I359" s="29">
        <v>-2581.25</v>
      </c>
      <c r="J359" s="29">
        <v>11185.4</v>
      </c>
      <c r="K359" s="29">
        <v>-1892.8999999999999</v>
      </c>
      <c r="L359" s="29">
        <v>-1360.9079999999999</v>
      </c>
      <c r="M359" s="29">
        <v>3024.2349999999997</v>
      </c>
      <c r="N359" s="29">
        <v>12452.718000000001</v>
      </c>
      <c r="O359" s="29">
        <v>-5510.17</v>
      </c>
      <c r="P359" s="29">
        <v>15317.125000000002</v>
      </c>
    </row>
    <row r="360" spans="1:16" x14ac:dyDescent="0.25">
      <c r="A360">
        <v>343</v>
      </c>
      <c r="B360" s="36">
        <v>69.34</v>
      </c>
      <c r="C360" s="36">
        <v>193.68</v>
      </c>
      <c r="D360" s="36">
        <v>1172.3900000000001</v>
      </c>
      <c r="E360" s="36">
        <v>2886.81</v>
      </c>
      <c r="F360" s="36">
        <v>8142.7</v>
      </c>
      <c r="G360" s="36">
        <v>9926.3700000000008</v>
      </c>
      <c r="H360" s="36">
        <v>14626.3</v>
      </c>
      <c r="I360" s="29">
        <v>-5839.25</v>
      </c>
      <c r="J360" s="29">
        <v>7853</v>
      </c>
      <c r="K360" s="29">
        <v>524.45000000000005</v>
      </c>
      <c r="L360" s="29">
        <v>-928.45600000000002</v>
      </c>
      <c r="M360" s="29">
        <v>867.42500000000007</v>
      </c>
      <c r="N360" s="29">
        <v>6329.67</v>
      </c>
      <c r="O360" s="29">
        <v>14285.415000000001</v>
      </c>
      <c r="P360" s="29">
        <v>23092.254000000001</v>
      </c>
    </row>
    <row r="361" spans="1:16" x14ac:dyDescent="0.25">
      <c r="A361">
        <v>344</v>
      </c>
      <c r="B361">
        <v>67.237099999999998</v>
      </c>
      <c r="C361">
        <v>197.57570000000001</v>
      </c>
      <c r="D361">
        <v>1174.8488</v>
      </c>
      <c r="E361">
        <v>2852.4920999999999</v>
      </c>
      <c r="F361">
        <v>8159.5014000000001</v>
      </c>
      <c r="G361">
        <v>9903.2656999999999</v>
      </c>
      <c r="H361">
        <v>14838.8586</v>
      </c>
      <c r="I361" s="29">
        <v>-592.75</v>
      </c>
      <c r="J361" s="29">
        <v>68.599999999999994</v>
      </c>
      <c r="K361" s="29">
        <v>401.64</v>
      </c>
      <c r="L361" s="29">
        <v>444.36</v>
      </c>
      <c r="M361" s="29">
        <v>27.37</v>
      </c>
      <c r="N361" s="29">
        <v>7022.7150000000001</v>
      </c>
      <c r="O361" s="29">
        <v>3657.4449999999997</v>
      </c>
      <c r="P361" s="29">
        <v>11029.380000000001</v>
      </c>
    </row>
    <row r="362" spans="1:16" x14ac:dyDescent="0.25">
      <c r="A362">
        <v>345</v>
      </c>
      <c r="B362" s="36">
        <v>66.28</v>
      </c>
      <c r="C362" s="36">
        <v>198.5</v>
      </c>
      <c r="D362" s="36">
        <v>1213.1300000000001</v>
      </c>
      <c r="E362" s="36">
        <v>2822.93</v>
      </c>
      <c r="F362" s="36">
        <v>8140.8</v>
      </c>
      <c r="G362" s="36">
        <v>10260.15</v>
      </c>
      <c r="H362" s="36">
        <v>14749.93</v>
      </c>
      <c r="I362" s="29">
        <v>1790.7500000000002</v>
      </c>
      <c r="J362" s="29">
        <v>-1777.1999999999998</v>
      </c>
      <c r="K362" s="29">
        <v>-1512.4549999999999</v>
      </c>
      <c r="L362" s="29">
        <v>1626.8520000000001</v>
      </c>
      <c r="M362" s="29">
        <v>962.47500000000002</v>
      </c>
      <c r="N362" s="29">
        <v>-3683.6790000000001</v>
      </c>
      <c r="O362" s="29">
        <v>8104.045000000001</v>
      </c>
      <c r="P362" s="29">
        <v>5510.7880000000014</v>
      </c>
    </row>
    <row r="363" spans="1:16" x14ac:dyDescent="0.25">
      <c r="A363">
        <v>346</v>
      </c>
      <c r="B363">
        <v>66.903000000000006</v>
      </c>
      <c r="C363">
        <v>197.73259999999999</v>
      </c>
      <c r="D363">
        <v>1187.5411999999999</v>
      </c>
      <c r="E363">
        <v>2858.9816999999998</v>
      </c>
      <c r="F363">
        <v>8358.4665000000005</v>
      </c>
      <c r="G363">
        <v>9818.8587000000007</v>
      </c>
      <c r="H363">
        <v>14911.972100000001</v>
      </c>
      <c r="I363" s="29">
        <v>242.5</v>
      </c>
      <c r="J363" s="29">
        <v>-245.2</v>
      </c>
      <c r="K363" s="29">
        <v>-232.98000000000002</v>
      </c>
      <c r="L363" s="29">
        <v>184.77599999999998</v>
      </c>
      <c r="M363" s="29">
        <v>-9920.8850000000002</v>
      </c>
      <c r="N363" s="29">
        <v>9554.9249999999993</v>
      </c>
      <c r="O363" s="29">
        <v>1.77</v>
      </c>
      <c r="P363" s="29">
        <v>-415.09400000000142</v>
      </c>
    </row>
    <row r="364" spans="1:16" x14ac:dyDescent="0.25">
      <c r="A364">
        <v>347</v>
      </c>
      <c r="B364" s="36">
        <v>67.22</v>
      </c>
      <c r="C364" s="36">
        <v>204.82</v>
      </c>
      <c r="D364" s="36">
        <v>1220.82</v>
      </c>
      <c r="E364" s="36">
        <v>2800.91</v>
      </c>
      <c r="F364" s="36">
        <v>8250.51</v>
      </c>
      <c r="G364" s="36">
        <v>10019.36</v>
      </c>
      <c r="H364" s="36">
        <v>14801.45</v>
      </c>
      <c r="I364" s="29">
        <v>-560.25</v>
      </c>
      <c r="J364" s="29">
        <v>-14425</v>
      </c>
      <c r="K364" s="29">
        <v>-1897.0949999999998</v>
      </c>
      <c r="L364" s="29">
        <v>2507.732</v>
      </c>
      <c r="M364" s="29">
        <v>-4523.1400000000003</v>
      </c>
      <c r="N364" s="29">
        <v>3539.8110000000001</v>
      </c>
      <c r="O364" s="29">
        <v>5527.9649999999992</v>
      </c>
      <c r="P364" s="29">
        <v>-9829.9770000000026</v>
      </c>
    </row>
    <row r="365" spans="1:16" x14ac:dyDescent="0.25">
      <c r="A365">
        <v>348</v>
      </c>
      <c r="B365">
        <v>67.784199999999998</v>
      </c>
      <c r="C365">
        <v>199.17009999999999</v>
      </c>
      <c r="D365">
        <v>1199.1241</v>
      </c>
      <c r="E365">
        <v>2906.8820000000001</v>
      </c>
      <c r="F365">
        <v>8078.5736999999999</v>
      </c>
      <c r="G365">
        <v>10357.5394</v>
      </c>
      <c r="H365">
        <v>14735.014999999999</v>
      </c>
      <c r="I365" s="29">
        <v>-1960.5</v>
      </c>
      <c r="J365" s="29">
        <v>-3120.2000000000003</v>
      </c>
      <c r="K365" s="29">
        <v>-812.125</v>
      </c>
      <c r="L365" s="29">
        <v>-1731.2360000000001</v>
      </c>
      <c r="M365" s="29">
        <v>4073.7550000000001</v>
      </c>
      <c r="N365" s="29">
        <v>-6605.4960000000001</v>
      </c>
      <c r="O365" s="29">
        <v>8849.625</v>
      </c>
      <c r="P365" s="29">
        <v>-1306.1769999999997</v>
      </c>
    </row>
    <row r="366" spans="1:16" x14ac:dyDescent="0.25">
      <c r="A366">
        <v>349</v>
      </c>
      <c r="B366" s="36">
        <v>65.97</v>
      </c>
      <c r="C366" s="36">
        <v>197.7</v>
      </c>
      <c r="D366" s="36">
        <v>1179.95</v>
      </c>
      <c r="E366" s="36">
        <v>2886.14</v>
      </c>
      <c r="F366" s="36">
        <v>8378.74</v>
      </c>
      <c r="G366" s="36">
        <v>10101.36</v>
      </c>
      <c r="H366" s="36">
        <v>15208.2</v>
      </c>
      <c r="I366" s="29">
        <v>2586</v>
      </c>
      <c r="J366" s="29">
        <v>-183.79999999999998</v>
      </c>
      <c r="K366" s="29">
        <v>146.57</v>
      </c>
      <c r="L366" s="29">
        <v>-901.55199999999991</v>
      </c>
      <c r="M366" s="29">
        <v>-10934.369999999999</v>
      </c>
      <c r="N366" s="29">
        <v>1079.943</v>
      </c>
      <c r="O366" s="29">
        <v>-14809.49</v>
      </c>
      <c r="P366" s="29">
        <v>-23016.699000000001</v>
      </c>
    </row>
    <row r="367" spans="1:16" x14ac:dyDescent="0.25">
      <c r="A367">
        <v>350</v>
      </c>
      <c r="B367">
        <v>67.151799999999994</v>
      </c>
      <c r="C367">
        <v>196.96379999999999</v>
      </c>
      <c r="D367">
        <v>1179.269</v>
      </c>
      <c r="E367">
        <v>2873.2247000000002</v>
      </c>
      <c r="F367">
        <v>8302.3287</v>
      </c>
      <c r="G367">
        <v>10057.512699999999</v>
      </c>
      <c r="H367">
        <v>15118.8711</v>
      </c>
      <c r="I367" s="29">
        <v>-379.5</v>
      </c>
      <c r="J367" s="29">
        <v>1292.4000000000001</v>
      </c>
      <c r="K367" s="29">
        <v>180.63</v>
      </c>
      <c r="L367" s="29">
        <v>-384.94399999999996</v>
      </c>
      <c r="M367" s="29">
        <v>-7113.9949999999999</v>
      </c>
      <c r="N367" s="29">
        <v>2395.3050000000003</v>
      </c>
      <c r="O367" s="29">
        <v>-10343.18</v>
      </c>
      <c r="P367" s="29">
        <v>-14353.284</v>
      </c>
    </row>
    <row r="368" spans="1:16" x14ac:dyDescent="0.25">
      <c r="A368">
        <v>351</v>
      </c>
      <c r="B368" s="36">
        <v>66.31</v>
      </c>
      <c r="C368" s="36">
        <v>203.09</v>
      </c>
      <c r="D368" s="36">
        <v>1158.95</v>
      </c>
      <c r="E368" s="36">
        <v>2819.82</v>
      </c>
      <c r="F368" s="36">
        <v>8090.74</v>
      </c>
      <c r="G368" s="36">
        <v>10360.620000000001</v>
      </c>
      <c r="H368" s="36">
        <v>15000.25</v>
      </c>
      <c r="I368" s="29">
        <v>1721.5</v>
      </c>
      <c r="J368" s="29">
        <v>-10950.4</v>
      </c>
      <c r="K368" s="29">
        <v>1196.53</v>
      </c>
      <c r="L368" s="29">
        <v>1751.248</v>
      </c>
      <c r="M368" s="29">
        <v>3465.6750000000002</v>
      </c>
      <c r="N368" s="29">
        <v>-6698.0129999999999</v>
      </c>
      <c r="O368" s="29">
        <v>-4411.9049999999997</v>
      </c>
      <c r="P368" s="29">
        <v>-13925.364999999998</v>
      </c>
    </row>
    <row r="369" spans="1:16" x14ac:dyDescent="0.25">
      <c r="A369">
        <v>352</v>
      </c>
      <c r="B369">
        <v>68.3429</v>
      </c>
      <c r="C369">
        <v>189.26660000000001</v>
      </c>
      <c r="D369">
        <v>1170.5056999999999</v>
      </c>
      <c r="E369">
        <v>2746.8335000000002</v>
      </c>
      <c r="F369">
        <v>8446.9966000000004</v>
      </c>
      <c r="G369">
        <v>10135.706</v>
      </c>
      <c r="H369">
        <v>15112.113300000001</v>
      </c>
      <c r="I369" s="29">
        <v>-3357.25</v>
      </c>
      <c r="J369" s="29">
        <v>16686.800000000003</v>
      </c>
      <c r="K369" s="29">
        <v>618.79499999999996</v>
      </c>
      <c r="L369" s="29">
        <v>4670.7039999999997</v>
      </c>
      <c r="M369" s="29">
        <v>-14347.39</v>
      </c>
      <c r="N369" s="29">
        <v>49.506</v>
      </c>
      <c r="O369" s="29">
        <v>-10005.289999999999</v>
      </c>
      <c r="P369" s="29">
        <v>-5684.1249999999955</v>
      </c>
    </row>
    <row r="370" spans="1:16" x14ac:dyDescent="0.25">
      <c r="A370">
        <v>353</v>
      </c>
      <c r="B370" s="36">
        <v>67.150000000000006</v>
      </c>
      <c r="C370" s="36">
        <v>197.73</v>
      </c>
      <c r="D370" s="36">
        <v>1175.03</v>
      </c>
      <c r="E370" s="36">
        <v>2890.42</v>
      </c>
      <c r="F370" s="36">
        <v>8084.85</v>
      </c>
      <c r="G370" s="36">
        <v>9856.7800000000007</v>
      </c>
      <c r="H370" s="36">
        <v>15637.47</v>
      </c>
      <c r="I370" s="29">
        <v>-363.5</v>
      </c>
      <c r="J370" s="29">
        <v>-238.4</v>
      </c>
      <c r="K370" s="29">
        <v>392.64499999999998</v>
      </c>
      <c r="L370" s="29">
        <v>-1072.8879999999999</v>
      </c>
      <c r="M370" s="29">
        <v>3760.13</v>
      </c>
      <c r="N370" s="29">
        <v>8417.2919999999995</v>
      </c>
      <c r="O370" s="29">
        <v>-36273.084999999999</v>
      </c>
      <c r="P370" s="29">
        <v>-25377.806</v>
      </c>
    </row>
    <row r="371" spans="1:16" x14ac:dyDescent="0.25">
      <c r="A371">
        <v>354</v>
      </c>
      <c r="B371">
        <v>67.652600000000007</v>
      </c>
      <c r="C371">
        <v>196.92339999999999</v>
      </c>
      <c r="D371">
        <v>1180.5806</v>
      </c>
      <c r="E371">
        <v>2874.2860000000001</v>
      </c>
      <c r="F371">
        <v>8402.1862000000001</v>
      </c>
      <c r="G371">
        <v>10391.8588</v>
      </c>
      <c r="H371">
        <v>14770.9288</v>
      </c>
      <c r="I371" s="29">
        <v>-1631.5</v>
      </c>
      <c r="J371" s="29">
        <v>1373.2</v>
      </c>
      <c r="K371" s="29">
        <v>115.05000000000001</v>
      </c>
      <c r="L371" s="29">
        <v>-427.39600000000002</v>
      </c>
      <c r="M371" s="29">
        <v>-12106.87</v>
      </c>
      <c r="N371" s="29">
        <v>-7635.0780000000004</v>
      </c>
      <c r="O371" s="29">
        <v>7053.9349999999995</v>
      </c>
      <c r="P371" s="29">
        <v>-13258.659000000001</v>
      </c>
    </row>
    <row r="372" spans="1:16" x14ac:dyDescent="0.25">
      <c r="A372">
        <v>355</v>
      </c>
      <c r="B372" s="36">
        <v>67.39</v>
      </c>
      <c r="C372" s="36">
        <v>193.11</v>
      </c>
      <c r="D372" s="36">
        <v>1171.6600000000001</v>
      </c>
      <c r="E372" s="36">
        <v>2866.92</v>
      </c>
      <c r="F372" s="36">
        <v>8253.06</v>
      </c>
      <c r="G372" s="36">
        <v>10327.27</v>
      </c>
      <c r="H372" s="36">
        <v>14673.35</v>
      </c>
      <c r="I372" s="29">
        <v>-970.25</v>
      </c>
      <c r="J372" s="29">
        <v>9007</v>
      </c>
      <c r="K372" s="29">
        <v>560.92500000000007</v>
      </c>
      <c r="L372" s="29">
        <v>-132.636</v>
      </c>
      <c r="M372" s="29">
        <v>-4650.33</v>
      </c>
      <c r="N372" s="29">
        <v>-5697.3150000000005</v>
      </c>
      <c r="O372" s="29">
        <v>11932.7</v>
      </c>
      <c r="P372" s="29">
        <v>10050.093999999999</v>
      </c>
    </row>
    <row r="373" spans="1:16" x14ac:dyDescent="0.25">
      <c r="A373">
        <v>356</v>
      </c>
      <c r="B373">
        <v>66.794300000000007</v>
      </c>
      <c r="C373">
        <v>196.22540000000001</v>
      </c>
      <c r="D373">
        <v>1192.9039</v>
      </c>
      <c r="E373">
        <v>2890.4191999999998</v>
      </c>
      <c r="F373">
        <v>8376.5776000000005</v>
      </c>
      <c r="G373">
        <v>10189.5689</v>
      </c>
      <c r="H373">
        <v>14264.9799</v>
      </c>
      <c r="I373" s="29">
        <v>514.25</v>
      </c>
      <c r="J373" s="29">
        <v>2769.2000000000003</v>
      </c>
      <c r="K373" s="29">
        <v>-501.11499999999995</v>
      </c>
      <c r="L373" s="29">
        <v>-1072.7240000000002</v>
      </c>
      <c r="M373" s="29">
        <v>-10826.439999999999</v>
      </c>
      <c r="N373" s="29">
        <v>-1566.3809999999999</v>
      </c>
      <c r="O373" s="29">
        <v>32351.38</v>
      </c>
      <c r="P373" s="29">
        <v>21668.170000000006</v>
      </c>
    </row>
    <row r="374" spans="1:16" x14ac:dyDescent="0.25">
      <c r="A374">
        <v>357</v>
      </c>
      <c r="B374" s="36">
        <v>66.2</v>
      </c>
      <c r="C374" s="36">
        <v>199.1</v>
      </c>
      <c r="D374" s="36">
        <v>1134.72</v>
      </c>
      <c r="E374" s="36">
        <v>2897.04</v>
      </c>
      <c r="F374" s="36">
        <v>8099.43</v>
      </c>
      <c r="G374" s="36">
        <v>10411.790000000001</v>
      </c>
      <c r="H374" s="36">
        <v>15090.5</v>
      </c>
      <c r="I374" s="29">
        <v>1998.75</v>
      </c>
      <c r="J374" s="29">
        <v>-2986.2000000000003</v>
      </c>
      <c r="K374" s="29">
        <v>2408.0950000000003</v>
      </c>
      <c r="L374" s="29">
        <v>-1337.5520000000001</v>
      </c>
      <c r="M374" s="29">
        <v>3031.15</v>
      </c>
      <c r="N374" s="29">
        <v>-8232.8729999999996</v>
      </c>
      <c r="O374" s="29">
        <v>-8924.5450000000001</v>
      </c>
      <c r="P374" s="29">
        <v>-14043.174999999999</v>
      </c>
    </row>
    <row r="375" spans="1:16" x14ac:dyDescent="0.25">
      <c r="A375">
        <v>358</v>
      </c>
      <c r="B375">
        <v>67.989999999999995</v>
      </c>
      <c r="C375">
        <v>200.33349999999999</v>
      </c>
      <c r="D375">
        <v>1177.3104000000001</v>
      </c>
      <c r="E375">
        <v>2876.0513000000001</v>
      </c>
      <c r="F375">
        <v>8392.3866999999991</v>
      </c>
      <c r="G375">
        <v>10434.337799999999</v>
      </c>
      <c r="H375">
        <v>15204.7341</v>
      </c>
      <c r="I375" s="29">
        <v>-2475</v>
      </c>
      <c r="J375" s="29">
        <v>-5447</v>
      </c>
      <c r="K375" s="29">
        <v>278.56</v>
      </c>
      <c r="L375" s="29">
        <v>-498.00800000000004</v>
      </c>
      <c r="M375" s="29">
        <v>-11616.895</v>
      </c>
      <c r="N375" s="29">
        <v>-8909.4480000000003</v>
      </c>
      <c r="O375" s="29">
        <v>-14636.330000000002</v>
      </c>
      <c r="P375" s="29">
        <v>-43304.120999999999</v>
      </c>
    </row>
    <row r="376" spans="1:16" x14ac:dyDescent="0.25">
      <c r="A376">
        <v>359</v>
      </c>
      <c r="B376" s="36">
        <v>66.98</v>
      </c>
      <c r="C376" s="36">
        <v>194.4</v>
      </c>
      <c r="D376" s="36">
        <v>1169.95</v>
      </c>
      <c r="E376" s="36">
        <v>2853.19</v>
      </c>
      <c r="F376" s="36">
        <v>8416.01</v>
      </c>
      <c r="G376" s="36">
        <v>9913.51</v>
      </c>
      <c r="H376" s="36">
        <v>15338.89</v>
      </c>
      <c r="I376" s="29">
        <v>59.500000000000007</v>
      </c>
      <c r="J376" s="29">
        <v>6417.4</v>
      </c>
      <c r="K376" s="29">
        <v>646.40499999999997</v>
      </c>
      <c r="L376" s="29">
        <v>416.50799999999998</v>
      </c>
      <c r="M376" s="29">
        <v>-12797.93</v>
      </c>
      <c r="N376" s="29">
        <v>6715.5330000000004</v>
      </c>
      <c r="O376" s="29">
        <v>-21344.294999999998</v>
      </c>
      <c r="P376" s="29">
        <v>-19886.879000000001</v>
      </c>
    </row>
    <row r="377" spans="1:16" x14ac:dyDescent="0.25">
      <c r="A377">
        <v>360</v>
      </c>
      <c r="B377">
        <v>67.532700000000006</v>
      </c>
      <c r="C377">
        <v>194.37360000000001</v>
      </c>
      <c r="D377">
        <v>1156.2014999999999</v>
      </c>
      <c r="E377">
        <v>2856.8598999999999</v>
      </c>
      <c r="F377">
        <v>8166.9305000000004</v>
      </c>
      <c r="G377">
        <v>10252.815399999999</v>
      </c>
      <c r="H377">
        <v>14981.111800000001</v>
      </c>
      <c r="I377" s="29">
        <v>-1331.7499999999998</v>
      </c>
      <c r="J377" s="29">
        <v>6472.8</v>
      </c>
      <c r="K377" s="29">
        <v>1334.0049999999999</v>
      </c>
      <c r="L377" s="29">
        <v>269.64800000000002</v>
      </c>
      <c r="M377" s="29">
        <v>-344.08500000000004</v>
      </c>
      <c r="N377" s="29">
        <v>-3463.7759999999998</v>
      </c>
      <c r="O377" s="29">
        <v>-3455.2149999999997</v>
      </c>
      <c r="P377" s="29">
        <v>-518.37299999999914</v>
      </c>
    </row>
    <row r="378" spans="1:16" x14ac:dyDescent="0.25">
      <c r="A378">
        <v>361</v>
      </c>
      <c r="B378" s="36">
        <v>65.489999999999995</v>
      </c>
      <c r="C378" s="36">
        <v>196.74</v>
      </c>
      <c r="D378" s="36">
        <v>1175.1600000000001</v>
      </c>
      <c r="E378" s="36">
        <v>2894.41</v>
      </c>
      <c r="F378" s="36">
        <v>8315.6200000000008</v>
      </c>
      <c r="G378" s="36">
        <v>10340.040000000001</v>
      </c>
      <c r="H378" s="36">
        <v>14962.48</v>
      </c>
      <c r="I378" s="29">
        <v>3779.75</v>
      </c>
      <c r="J378" s="29">
        <v>1731.4</v>
      </c>
      <c r="K378" s="29">
        <v>386.16500000000002</v>
      </c>
      <c r="L378" s="29">
        <v>-1232.492</v>
      </c>
      <c r="M378" s="29">
        <v>-7778.46</v>
      </c>
      <c r="N378" s="29">
        <v>-6080.607</v>
      </c>
      <c r="O378" s="29">
        <v>-2523.42</v>
      </c>
      <c r="P378" s="29">
        <v>-11717.664000000001</v>
      </c>
    </row>
    <row r="379" spans="1:16" x14ac:dyDescent="0.25">
      <c r="A379">
        <v>362</v>
      </c>
      <c r="B379">
        <v>66.544300000000007</v>
      </c>
      <c r="C379">
        <v>193.63</v>
      </c>
      <c r="D379">
        <v>1212.704</v>
      </c>
      <c r="E379">
        <v>2816.8035</v>
      </c>
      <c r="F379">
        <v>8211.8490000000002</v>
      </c>
      <c r="G379">
        <v>10247.624900000001</v>
      </c>
      <c r="H379">
        <v>15150.313399999999</v>
      </c>
      <c r="I379" s="29">
        <v>1139.25</v>
      </c>
      <c r="J379" s="29">
        <v>7960</v>
      </c>
      <c r="K379" s="29">
        <v>-1491.12</v>
      </c>
      <c r="L379" s="29">
        <v>1871.904</v>
      </c>
      <c r="M379" s="29">
        <v>-2590.0099999999998</v>
      </c>
      <c r="N379" s="29">
        <v>-3308.0609999999997</v>
      </c>
      <c r="O379" s="29">
        <v>-11915.295</v>
      </c>
      <c r="P379" s="29">
        <v>-8333.3320000000003</v>
      </c>
    </row>
    <row r="380" spans="1:16" x14ac:dyDescent="0.25">
      <c r="A380">
        <v>363</v>
      </c>
      <c r="B380" s="36">
        <v>66.42</v>
      </c>
      <c r="C380" s="36">
        <v>195.12</v>
      </c>
      <c r="D380" s="36">
        <v>1184.06</v>
      </c>
      <c r="E380" s="36">
        <v>2787.15</v>
      </c>
      <c r="F380" s="36">
        <v>8483.86</v>
      </c>
      <c r="G380" s="36">
        <v>9934.67</v>
      </c>
      <c r="H380" s="36">
        <v>14963.92</v>
      </c>
      <c r="I380" s="29">
        <v>1447.5</v>
      </c>
      <c r="J380" s="29">
        <v>4982.4000000000005</v>
      </c>
      <c r="K380" s="29">
        <v>-59.099999999999994</v>
      </c>
      <c r="L380" s="29">
        <v>3057.9840000000004</v>
      </c>
      <c r="M380" s="29">
        <v>-16190.59</v>
      </c>
      <c r="N380" s="29">
        <v>6080.4780000000001</v>
      </c>
      <c r="O380" s="29">
        <v>-2595.5300000000002</v>
      </c>
      <c r="P380" s="29">
        <v>-3276.8580000000006</v>
      </c>
    </row>
    <row r="381" spans="1:16" x14ac:dyDescent="0.25">
      <c r="A381">
        <v>364</v>
      </c>
      <c r="B381">
        <v>65.452399999999997</v>
      </c>
      <c r="C381">
        <v>202.3674</v>
      </c>
      <c r="D381">
        <v>1204.8748000000001</v>
      </c>
      <c r="E381">
        <v>2862.373</v>
      </c>
      <c r="F381">
        <v>8121.0236999999997</v>
      </c>
      <c r="G381">
        <v>9860.6450999999997</v>
      </c>
      <c r="H381">
        <v>15098.0304</v>
      </c>
      <c r="I381" s="29">
        <v>3869</v>
      </c>
      <c r="J381" s="29">
        <v>-9514.7999999999993</v>
      </c>
      <c r="K381" s="29">
        <v>-1099.6600000000001</v>
      </c>
      <c r="L381" s="29">
        <v>49.123999999999995</v>
      </c>
      <c r="M381" s="29">
        <v>1951.2550000000001</v>
      </c>
      <c r="N381" s="29">
        <v>8301.3329999999987</v>
      </c>
      <c r="O381" s="29">
        <v>-9301.1450000000004</v>
      </c>
      <c r="P381" s="29">
        <v>-5744.8930000000009</v>
      </c>
    </row>
    <row r="382" spans="1:16" x14ac:dyDescent="0.25">
      <c r="A382">
        <v>365</v>
      </c>
      <c r="B382" s="36">
        <v>67.67</v>
      </c>
      <c r="C382" s="36">
        <v>195.27</v>
      </c>
      <c r="D382" s="36">
        <v>1226.06</v>
      </c>
      <c r="E382" s="36">
        <v>2807.46</v>
      </c>
      <c r="F382" s="36">
        <v>8175.04</v>
      </c>
      <c r="G382" s="36">
        <v>10041.200000000001</v>
      </c>
      <c r="H382" s="36">
        <v>15132.78</v>
      </c>
      <c r="I382" s="29">
        <v>-1666.75</v>
      </c>
      <c r="J382" s="29">
        <v>4680.6000000000004</v>
      </c>
      <c r="K382" s="29">
        <v>-2158.9950000000003</v>
      </c>
      <c r="L382" s="29">
        <v>2245.768</v>
      </c>
      <c r="M382" s="29">
        <v>-749.66499999999996</v>
      </c>
      <c r="N382" s="29">
        <v>2884.7910000000002</v>
      </c>
      <c r="O382" s="29">
        <v>-11038.775</v>
      </c>
      <c r="P382" s="29">
        <v>-5803.0259999999998</v>
      </c>
    </row>
    <row r="383" spans="1:16" x14ac:dyDescent="0.25">
      <c r="A383">
        <v>366</v>
      </c>
      <c r="B383">
        <v>67.397999999999996</v>
      </c>
      <c r="C383">
        <v>197.68440000000001</v>
      </c>
      <c r="D383">
        <v>1178.2987000000001</v>
      </c>
      <c r="E383">
        <v>2829.6415000000002</v>
      </c>
      <c r="F383">
        <v>8130.1983</v>
      </c>
      <c r="G383">
        <v>10064.3429</v>
      </c>
      <c r="H383">
        <v>14688.9094</v>
      </c>
      <c r="I383" s="29">
        <v>-995</v>
      </c>
      <c r="J383" s="29">
        <v>-148.79999999999998</v>
      </c>
      <c r="K383" s="29">
        <v>229.14500000000001</v>
      </c>
      <c r="L383" s="29">
        <v>1358.384</v>
      </c>
      <c r="M383" s="29">
        <v>1492.5250000000001</v>
      </c>
      <c r="N383" s="29">
        <v>2190.3989999999999</v>
      </c>
      <c r="O383" s="29">
        <v>11154.904999999999</v>
      </c>
      <c r="P383" s="29">
        <v>15281.557999999999</v>
      </c>
    </row>
    <row r="384" spans="1:16" x14ac:dyDescent="0.25">
      <c r="A384">
        <v>367</v>
      </c>
      <c r="B384" s="36">
        <v>65.52</v>
      </c>
      <c r="C384" s="36">
        <v>200.55</v>
      </c>
      <c r="D384" s="36">
        <v>1196.94</v>
      </c>
      <c r="E384" s="36">
        <v>2868.5</v>
      </c>
      <c r="F384" s="36">
        <v>8488.52</v>
      </c>
      <c r="G384" s="36">
        <v>10187.040000000001</v>
      </c>
      <c r="H384" s="36">
        <v>13995.83</v>
      </c>
      <c r="I384" s="29">
        <v>3696.7499999999995</v>
      </c>
      <c r="J384" s="29">
        <v>-5875.8</v>
      </c>
      <c r="K384" s="29">
        <v>-702.82</v>
      </c>
      <c r="L384" s="29">
        <v>-196.084</v>
      </c>
      <c r="M384" s="29">
        <v>-16423.38</v>
      </c>
      <c r="N384" s="29">
        <v>-1490.5500000000002</v>
      </c>
      <c r="O384" s="29">
        <v>45808.665000000001</v>
      </c>
      <c r="P384" s="29">
        <v>24816.780999999999</v>
      </c>
    </row>
    <row r="385" spans="1:16" x14ac:dyDescent="0.25">
      <c r="A385">
        <v>368</v>
      </c>
      <c r="B385">
        <v>65.665700000000001</v>
      </c>
      <c r="C385">
        <v>199.44479999999999</v>
      </c>
      <c r="D385">
        <v>1183.6234999999999</v>
      </c>
      <c r="E385">
        <v>2867.6605</v>
      </c>
      <c r="F385">
        <v>8189.6516000000001</v>
      </c>
      <c r="G385">
        <v>10055.420400000001</v>
      </c>
      <c r="H385">
        <v>14849.0584</v>
      </c>
      <c r="I385" s="29">
        <v>3335.75</v>
      </c>
      <c r="J385" s="29">
        <v>-3669.6</v>
      </c>
      <c r="K385" s="29">
        <v>-37.094999999999999</v>
      </c>
      <c r="L385" s="29">
        <v>-162.376</v>
      </c>
      <c r="M385" s="29">
        <v>-1480.1399999999999</v>
      </c>
      <c r="N385" s="29">
        <v>2458.0740000000001</v>
      </c>
      <c r="O385" s="29">
        <v>3147.4549999999999</v>
      </c>
      <c r="P385" s="29">
        <v>3592.0680000000002</v>
      </c>
    </row>
    <row r="386" spans="1:16" x14ac:dyDescent="0.25">
      <c r="A386">
        <v>369</v>
      </c>
      <c r="B386" s="36">
        <v>67.790000000000006</v>
      </c>
      <c r="C386" s="36">
        <v>197.7</v>
      </c>
      <c r="D386" s="36">
        <v>1223.9000000000001</v>
      </c>
      <c r="E386" s="36">
        <v>2870.38</v>
      </c>
      <c r="F386" s="36">
        <v>8211.07</v>
      </c>
      <c r="G386" s="36">
        <v>10126.200000000001</v>
      </c>
      <c r="H386" s="36">
        <v>13895.47</v>
      </c>
      <c r="I386" s="29">
        <v>-1977.2500000000002</v>
      </c>
      <c r="J386" s="29">
        <v>-186.20000000000002</v>
      </c>
      <c r="K386" s="29">
        <v>-2050.71</v>
      </c>
      <c r="L386" s="29">
        <v>-271.04399999999998</v>
      </c>
      <c r="M386" s="29">
        <v>-2551.2149999999997</v>
      </c>
      <c r="N386" s="29">
        <v>334.62299999999999</v>
      </c>
      <c r="O386" s="29">
        <v>50826.815000000002</v>
      </c>
      <c r="P386" s="29">
        <v>44125.019</v>
      </c>
    </row>
    <row r="387" spans="1:16" x14ac:dyDescent="0.25">
      <c r="A387">
        <v>370</v>
      </c>
      <c r="B387">
        <v>65.614999999999995</v>
      </c>
      <c r="C387">
        <v>190.92070000000001</v>
      </c>
      <c r="D387">
        <v>1232.9184</v>
      </c>
      <c r="E387">
        <v>2913.7912999999999</v>
      </c>
      <c r="F387">
        <v>8112.6639999999998</v>
      </c>
      <c r="G387">
        <v>10004.085999999999</v>
      </c>
      <c r="H387">
        <v>15557.505999999999</v>
      </c>
      <c r="I387" s="29">
        <v>3462.5</v>
      </c>
      <c r="J387" s="29">
        <v>13378.6</v>
      </c>
      <c r="K387" s="29">
        <v>-2501.84</v>
      </c>
      <c r="L387" s="29">
        <v>-2007.6079999999999</v>
      </c>
      <c r="M387" s="29">
        <v>2369.2399999999998</v>
      </c>
      <c r="N387" s="29">
        <v>3998.1059999999998</v>
      </c>
      <c r="O387" s="29">
        <v>-32274.925000000003</v>
      </c>
      <c r="P387" s="29">
        <v>-13575.927000000003</v>
      </c>
    </row>
    <row r="388" spans="1:16" x14ac:dyDescent="0.25">
      <c r="A388">
        <v>371</v>
      </c>
      <c r="B388" s="36">
        <v>65.739999999999995</v>
      </c>
      <c r="C388" s="36">
        <v>198.07</v>
      </c>
      <c r="D388" s="36">
        <v>1174.46</v>
      </c>
      <c r="E388" s="36">
        <v>2827.62</v>
      </c>
      <c r="F388" s="36">
        <v>7899.51</v>
      </c>
      <c r="G388" s="36">
        <v>10144.83</v>
      </c>
      <c r="H388" s="36">
        <v>14626.73</v>
      </c>
      <c r="I388" s="29">
        <v>3140</v>
      </c>
      <c r="J388" s="29">
        <v>-926</v>
      </c>
      <c r="K388" s="29">
        <v>421.1</v>
      </c>
      <c r="L388" s="29">
        <v>1439.0920000000001</v>
      </c>
      <c r="M388" s="29">
        <v>13026.834999999999</v>
      </c>
      <c r="N388" s="29">
        <v>-224.27099999999999</v>
      </c>
      <c r="O388" s="29">
        <v>14264.064999999999</v>
      </c>
      <c r="P388" s="29">
        <v>31140.820999999996</v>
      </c>
    </row>
    <row r="389" spans="1:16" x14ac:dyDescent="0.25">
      <c r="A389">
        <v>372</v>
      </c>
      <c r="B389">
        <v>68.813500000000005</v>
      </c>
      <c r="C389">
        <v>197.72389999999999</v>
      </c>
      <c r="D389">
        <v>1205.6366</v>
      </c>
      <c r="E389">
        <v>2865.1089000000002</v>
      </c>
      <c r="F389">
        <v>8089.7701999999999</v>
      </c>
      <c r="G389">
        <v>10334.4175</v>
      </c>
      <c r="H389">
        <v>14621.2294</v>
      </c>
      <c r="I389" s="29">
        <v>-4533.75</v>
      </c>
      <c r="J389" s="29">
        <v>-227.8</v>
      </c>
      <c r="K389" s="29">
        <v>-1137.75</v>
      </c>
      <c r="L389" s="29">
        <v>-60.311999999999998</v>
      </c>
      <c r="M389" s="29">
        <v>3513.93</v>
      </c>
      <c r="N389" s="29">
        <v>-5911.8389999999999</v>
      </c>
      <c r="O389" s="29">
        <v>14538.904999999999</v>
      </c>
      <c r="P389" s="29">
        <v>6181.3839999999982</v>
      </c>
    </row>
    <row r="390" spans="1:16" x14ac:dyDescent="0.25">
      <c r="A390">
        <v>373</v>
      </c>
      <c r="B390" s="36">
        <v>66.36</v>
      </c>
      <c r="C390" s="36">
        <v>202.4</v>
      </c>
      <c r="D390" s="36">
        <v>1183.6400000000001</v>
      </c>
      <c r="E390" s="36">
        <v>2911.14</v>
      </c>
      <c r="F390" s="36">
        <v>8257.31</v>
      </c>
      <c r="G390" s="36">
        <v>10078.68</v>
      </c>
      <c r="H390" s="36">
        <v>15103.85</v>
      </c>
      <c r="I390" s="29">
        <v>1606</v>
      </c>
      <c r="J390" s="29">
        <v>-9583.6</v>
      </c>
      <c r="K390" s="29">
        <v>-38.03</v>
      </c>
      <c r="L390" s="29">
        <v>-1901.672</v>
      </c>
      <c r="M390" s="29">
        <v>-4863.3049999999994</v>
      </c>
      <c r="N390" s="29">
        <v>1760.337</v>
      </c>
      <c r="O390" s="29">
        <v>-9592.1400000000012</v>
      </c>
      <c r="P390" s="29">
        <v>-22612.410000000003</v>
      </c>
    </row>
    <row r="391" spans="1:16" x14ac:dyDescent="0.25">
      <c r="A391">
        <v>374</v>
      </c>
      <c r="B391">
        <v>67.998699999999999</v>
      </c>
      <c r="C391">
        <v>204.92859999999999</v>
      </c>
      <c r="D391">
        <v>1161.9659999999999</v>
      </c>
      <c r="E391">
        <v>2908.0479</v>
      </c>
      <c r="F391">
        <v>8196.7824000000001</v>
      </c>
      <c r="G391">
        <v>10107.270399999999</v>
      </c>
      <c r="H391">
        <v>14436.492099999999</v>
      </c>
      <c r="I391" s="29">
        <v>-2496.75</v>
      </c>
      <c r="J391" s="29">
        <v>-14637.2</v>
      </c>
      <c r="K391" s="29">
        <v>1045.78</v>
      </c>
      <c r="L391" s="29">
        <v>-1777.8720000000001</v>
      </c>
      <c r="M391" s="29">
        <v>-1836.68</v>
      </c>
      <c r="N391" s="29">
        <v>902.57399999999996</v>
      </c>
      <c r="O391" s="29">
        <v>23775.77</v>
      </c>
      <c r="P391" s="29">
        <v>4975.6219999999994</v>
      </c>
    </row>
    <row r="392" spans="1:16" x14ac:dyDescent="0.25">
      <c r="A392">
        <v>375</v>
      </c>
      <c r="B392" s="36">
        <v>66.03</v>
      </c>
      <c r="C392" s="36">
        <v>201.86</v>
      </c>
      <c r="D392" s="36">
        <v>1188.8699999999999</v>
      </c>
      <c r="E392" s="36">
        <v>2799.15</v>
      </c>
      <c r="F392" s="36">
        <v>8548.3700000000008</v>
      </c>
      <c r="G392" s="36">
        <v>9459.5300000000007</v>
      </c>
      <c r="H392" s="36">
        <v>14542.01</v>
      </c>
      <c r="I392" s="29">
        <v>2427</v>
      </c>
      <c r="J392" s="29">
        <v>-8500</v>
      </c>
      <c r="K392" s="29">
        <v>-299.48</v>
      </c>
      <c r="L392" s="29">
        <v>2577.96</v>
      </c>
      <c r="M392" s="29">
        <v>-19416.114999999998</v>
      </c>
      <c r="N392" s="29">
        <v>20334.876</v>
      </c>
      <c r="O392" s="29">
        <v>18500.125</v>
      </c>
      <c r="P392" s="29">
        <v>15624.366000000002</v>
      </c>
    </row>
    <row r="393" spans="1:16" x14ac:dyDescent="0.25">
      <c r="A393">
        <v>376</v>
      </c>
      <c r="B393">
        <v>67.402299999999997</v>
      </c>
      <c r="C393">
        <v>201.54300000000001</v>
      </c>
      <c r="D393">
        <v>1175.5726</v>
      </c>
      <c r="E393">
        <v>2891.5418</v>
      </c>
      <c r="F393">
        <v>8022.3063000000002</v>
      </c>
      <c r="G393">
        <v>10226.8374</v>
      </c>
      <c r="H393">
        <v>14284.610199999999</v>
      </c>
      <c r="I393" s="29">
        <v>-1005.75</v>
      </c>
      <c r="J393" s="29">
        <v>-7866</v>
      </c>
      <c r="K393" s="29">
        <v>365.45</v>
      </c>
      <c r="L393" s="29">
        <v>-1117.6279999999999</v>
      </c>
      <c r="M393" s="29">
        <v>6887.125</v>
      </c>
      <c r="N393" s="29">
        <v>-2684.4360000000001</v>
      </c>
      <c r="O393" s="29">
        <v>31369.864999999998</v>
      </c>
      <c r="P393" s="29">
        <v>25948.625999999997</v>
      </c>
    </row>
    <row r="394" spans="1:16" x14ac:dyDescent="0.25">
      <c r="A394">
        <v>377</v>
      </c>
      <c r="B394" s="36">
        <v>67.239999999999995</v>
      </c>
      <c r="C394" s="36">
        <v>199.32</v>
      </c>
      <c r="D394" s="36">
        <v>1187.1099999999999</v>
      </c>
      <c r="E394" s="36">
        <v>2876.12</v>
      </c>
      <c r="F394" s="36">
        <v>8296.91</v>
      </c>
      <c r="G394" s="36">
        <v>9978.92</v>
      </c>
      <c r="H394" s="36">
        <v>15281.16</v>
      </c>
      <c r="I394" s="29">
        <v>-598.5</v>
      </c>
      <c r="J394" s="29">
        <v>-3421.6000000000004</v>
      </c>
      <c r="K394" s="29">
        <v>-211.3</v>
      </c>
      <c r="L394" s="29">
        <v>-500.82400000000001</v>
      </c>
      <c r="M394" s="29">
        <v>-6842.9400000000005</v>
      </c>
      <c r="N394" s="29">
        <v>4753.0439999999999</v>
      </c>
      <c r="O394" s="29">
        <v>-18457.45</v>
      </c>
      <c r="P394" s="29">
        <v>-25279.57</v>
      </c>
    </row>
    <row r="395" spans="1:16" x14ac:dyDescent="0.25">
      <c r="A395">
        <v>378</v>
      </c>
      <c r="B395">
        <v>68.668000000000006</v>
      </c>
      <c r="C395">
        <v>197.8629</v>
      </c>
      <c r="D395">
        <v>1148.3646000000001</v>
      </c>
      <c r="E395">
        <v>2855.9342999999999</v>
      </c>
      <c r="F395">
        <v>8001.3397000000004</v>
      </c>
      <c r="G395">
        <v>10101.102199999999</v>
      </c>
      <c r="H395">
        <v>15360.8225</v>
      </c>
      <c r="I395" s="29">
        <v>-4170</v>
      </c>
      <c r="J395" s="29">
        <v>-505.8</v>
      </c>
      <c r="K395" s="29">
        <v>1725.8500000000001</v>
      </c>
      <c r="L395" s="29">
        <v>306.67200000000003</v>
      </c>
      <c r="M395" s="29">
        <v>7935.4549999999999</v>
      </c>
      <c r="N395" s="29">
        <v>1087.6199999999999</v>
      </c>
      <c r="O395" s="29">
        <v>-22440.75</v>
      </c>
      <c r="P395" s="29">
        <v>-16060.953000000001</v>
      </c>
    </row>
    <row r="396" spans="1:16" x14ac:dyDescent="0.25">
      <c r="A396">
        <v>379</v>
      </c>
      <c r="B396" s="36">
        <v>67.33</v>
      </c>
      <c r="C396" s="36">
        <v>195.5</v>
      </c>
      <c r="D396" s="36">
        <v>1153.55</v>
      </c>
      <c r="E396" s="36">
        <v>2835.29</v>
      </c>
      <c r="F396" s="36">
        <v>8300.64</v>
      </c>
      <c r="G396" s="36">
        <v>10523.66</v>
      </c>
      <c r="H396" s="36">
        <v>14546.32</v>
      </c>
      <c r="I396" s="29">
        <v>-831.25</v>
      </c>
      <c r="J396" s="29">
        <v>4220.7999999999993</v>
      </c>
      <c r="K396" s="29">
        <v>1466.4849999999999</v>
      </c>
      <c r="L396" s="29">
        <v>1132.4160000000002</v>
      </c>
      <c r="M396" s="29">
        <v>-7029.5199999999995</v>
      </c>
      <c r="N396" s="29">
        <v>-11588.967000000001</v>
      </c>
      <c r="O396" s="29">
        <v>18284.489999999998</v>
      </c>
      <c r="P396" s="29">
        <v>5654.4539999999979</v>
      </c>
    </row>
    <row r="397" spans="1:16" x14ac:dyDescent="0.25">
      <c r="A397">
        <v>380</v>
      </c>
      <c r="B397">
        <v>67.834199999999996</v>
      </c>
      <c r="C397">
        <v>195.8064</v>
      </c>
      <c r="D397">
        <v>1145.4625000000001</v>
      </c>
      <c r="E397">
        <v>2876.8661999999999</v>
      </c>
      <c r="F397">
        <v>7969.1220000000003</v>
      </c>
      <c r="G397">
        <v>9852.4889000000003</v>
      </c>
      <c r="H397">
        <v>15415.626099999999</v>
      </c>
      <c r="I397" s="29">
        <v>-2085.5</v>
      </c>
      <c r="J397" s="29">
        <v>3607.2000000000003</v>
      </c>
      <c r="K397" s="29">
        <v>1870.9549999999999</v>
      </c>
      <c r="L397" s="29">
        <v>-530.60400000000004</v>
      </c>
      <c r="M397" s="29">
        <v>9546.34</v>
      </c>
      <c r="N397" s="29">
        <v>8546.0190000000002</v>
      </c>
      <c r="O397" s="29">
        <v>-25180.93</v>
      </c>
      <c r="P397" s="29">
        <v>-4226.5200000000004</v>
      </c>
    </row>
    <row r="398" spans="1:16" x14ac:dyDescent="0.25">
      <c r="A398">
        <v>381</v>
      </c>
      <c r="B398" s="36">
        <v>68.08</v>
      </c>
      <c r="C398" s="36">
        <v>199.15</v>
      </c>
      <c r="D398" s="36">
        <v>1177.04</v>
      </c>
      <c r="E398" s="36">
        <v>2849.16</v>
      </c>
      <c r="F398" s="36">
        <v>8457.26</v>
      </c>
      <c r="G398" s="36">
        <v>10382.49</v>
      </c>
      <c r="H398" s="36">
        <v>15365.61</v>
      </c>
      <c r="I398" s="29">
        <v>-2693</v>
      </c>
      <c r="J398" s="29">
        <v>-3070</v>
      </c>
      <c r="K398" s="29">
        <v>292.16000000000003</v>
      </c>
      <c r="L398" s="29">
        <v>577.57600000000002</v>
      </c>
      <c r="M398" s="29">
        <v>-14860.475</v>
      </c>
      <c r="N398" s="29">
        <v>-7354.152</v>
      </c>
      <c r="O398" s="29">
        <v>-22679.924999999999</v>
      </c>
      <c r="P398" s="29">
        <v>-49787.816000000006</v>
      </c>
    </row>
    <row r="399" spans="1:16" x14ac:dyDescent="0.25">
      <c r="A399">
        <v>382</v>
      </c>
      <c r="B399">
        <v>65.554900000000004</v>
      </c>
      <c r="C399">
        <v>199.20140000000001</v>
      </c>
      <c r="D399">
        <v>1177.0891999999999</v>
      </c>
      <c r="E399">
        <v>2819.9614999999999</v>
      </c>
      <c r="F399">
        <v>8254.9685000000009</v>
      </c>
      <c r="G399">
        <v>10502.5131</v>
      </c>
      <c r="H399">
        <v>14705.9298</v>
      </c>
      <c r="I399" s="29">
        <v>3612.75</v>
      </c>
      <c r="J399" s="29">
        <v>-3182.7999999999997</v>
      </c>
      <c r="K399" s="29">
        <v>289.62</v>
      </c>
      <c r="L399" s="29">
        <v>1745.5840000000001</v>
      </c>
      <c r="M399" s="29">
        <v>-4745.9850000000006</v>
      </c>
      <c r="N399" s="29">
        <v>-10954.707</v>
      </c>
      <c r="O399" s="29">
        <v>10303.885</v>
      </c>
      <c r="P399" s="29">
        <v>-2931.6530000000002</v>
      </c>
    </row>
    <row r="400" spans="1:16" x14ac:dyDescent="0.25">
      <c r="A400">
        <v>383</v>
      </c>
      <c r="B400" s="36">
        <v>65.790000000000006</v>
      </c>
      <c r="C400" s="36">
        <v>199.64</v>
      </c>
      <c r="D400" s="36">
        <v>1181.22</v>
      </c>
      <c r="E400" s="36">
        <v>2980.12</v>
      </c>
      <c r="F400" s="36">
        <v>8665.19</v>
      </c>
      <c r="G400" s="36">
        <v>10268.780000000001</v>
      </c>
      <c r="H400" s="36">
        <v>16014.51</v>
      </c>
      <c r="I400" s="29">
        <v>3030.75</v>
      </c>
      <c r="J400" s="29">
        <v>-4067.8</v>
      </c>
      <c r="K400" s="29">
        <v>82.894999999999996</v>
      </c>
      <c r="L400" s="29">
        <v>-4660.8240000000005</v>
      </c>
      <c r="M400" s="29">
        <v>-25256.94</v>
      </c>
      <c r="N400" s="29">
        <v>-3942.7139999999999</v>
      </c>
      <c r="O400" s="29">
        <v>-55125.115000000005</v>
      </c>
      <c r="P400" s="29">
        <v>-89939.748000000007</v>
      </c>
    </row>
    <row r="401" spans="1:16" x14ac:dyDescent="0.25">
      <c r="A401">
        <v>384</v>
      </c>
      <c r="B401">
        <v>67.613900000000001</v>
      </c>
      <c r="C401">
        <v>195.07499999999999</v>
      </c>
      <c r="D401">
        <v>1185.6573000000001</v>
      </c>
      <c r="E401">
        <v>2832.7925</v>
      </c>
      <c r="F401">
        <v>8373.4156999999996</v>
      </c>
      <c r="G401">
        <v>10532.3835</v>
      </c>
      <c r="H401">
        <v>14835.6715</v>
      </c>
      <c r="I401" s="29">
        <v>-1534.75</v>
      </c>
      <c r="J401" s="29">
        <v>5070</v>
      </c>
      <c r="K401" s="29">
        <v>-138.785</v>
      </c>
      <c r="L401" s="29">
        <v>1232.3440000000001</v>
      </c>
      <c r="M401" s="29">
        <v>-10668.344999999999</v>
      </c>
      <c r="N401" s="29">
        <v>-11850.819000000001</v>
      </c>
      <c r="O401" s="29">
        <v>3816.7999999999997</v>
      </c>
      <c r="P401" s="29">
        <v>-14073.555</v>
      </c>
    </row>
    <row r="402" spans="1:16" x14ac:dyDescent="0.25">
      <c r="A402">
        <v>385</v>
      </c>
      <c r="B402" s="36">
        <v>67.39</v>
      </c>
      <c r="C402" s="36">
        <v>197.52</v>
      </c>
      <c r="D402" s="36">
        <v>1184.32</v>
      </c>
      <c r="E402" s="36">
        <v>2797.53</v>
      </c>
      <c r="F402" s="36">
        <v>8073.96</v>
      </c>
      <c r="G402" s="36">
        <v>10062.36</v>
      </c>
      <c r="H402" s="36">
        <v>14405.97</v>
      </c>
      <c r="I402" s="29">
        <v>-985.75</v>
      </c>
      <c r="J402" s="29">
        <v>180</v>
      </c>
      <c r="K402" s="29">
        <v>-71.930000000000007</v>
      </c>
      <c r="L402" s="29">
        <v>2642.672</v>
      </c>
      <c r="M402" s="29">
        <v>4304.47</v>
      </c>
      <c r="N402" s="29">
        <v>2249.9639999999999</v>
      </c>
      <c r="O402" s="29">
        <v>25301.735000000001</v>
      </c>
      <c r="P402" s="29">
        <v>33621.161</v>
      </c>
    </row>
    <row r="403" spans="1:16" x14ac:dyDescent="0.25">
      <c r="A403">
        <v>386</v>
      </c>
      <c r="B403">
        <v>68.046700000000001</v>
      </c>
      <c r="C403">
        <v>198.02209999999999</v>
      </c>
      <c r="D403">
        <v>1188.2418</v>
      </c>
      <c r="E403">
        <v>2905.5900999999999</v>
      </c>
      <c r="F403">
        <v>7969.8119999999999</v>
      </c>
      <c r="G403">
        <v>10057.8019</v>
      </c>
      <c r="H403">
        <v>14982.714900000001</v>
      </c>
      <c r="I403" s="29">
        <v>-2616.75</v>
      </c>
      <c r="J403" s="29">
        <v>-824.2</v>
      </c>
      <c r="K403" s="29">
        <v>-268.01</v>
      </c>
      <c r="L403" s="29">
        <v>-1679.56</v>
      </c>
      <c r="M403" s="29">
        <v>9511.84</v>
      </c>
      <c r="N403" s="29">
        <v>2386.6289999999999</v>
      </c>
      <c r="O403" s="29">
        <v>-3535.3700000000003</v>
      </c>
      <c r="P403" s="29">
        <v>2974.5789999999993</v>
      </c>
    </row>
    <row r="404" spans="1:16" x14ac:dyDescent="0.25">
      <c r="A404">
        <v>387</v>
      </c>
      <c r="B404" s="36">
        <v>66.430000000000007</v>
      </c>
      <c r="C404" s="36">
        <v>194.55</v>
      </c>
      <c r="D404" s="36">
        <v>1176.23</v>
      </c>
      <c r="E404" s="36">
        <v>2924.91</v>
      </c>
      <c r="F404" s="36">
        <v>8051.74</v>
      </c>
      <c r="G404" s="36">
        <v>10330.1</v>
      </c>
      <c r="H404" s="36">
        <v>15138.99</v>
      </c>
      <c r="I404" s="29">
        <v>1416.25</v>
      </c>
      <c r="J404" s="29">
        <v>6126.4000000000005</v>
      </c>
      <c r="K404" s="29">
        <v>332.67</v>
      </c>
      <c r="L404" s="29">
        <v>-2452.4879999999998</v>
      </c>
      <c r="M404" s="29">
        <v>5415.5549999999994</v>
      </c>
      <c r="N404" s="29">
        <v>-5782.2510000000002</v>
      </c>
      <c r="O404" s="29">
        <v>-11349.22</v>
      </c>
      <c r="P404" s="29">
        <v>-6293.0840000000007</v>
      </c>
    </row>
    <row r="405" spans="1:16" x14ac:dyDescent="0.25">
      <c r="A405">
        <v>388</v>
      </c>
      <c r="B405">
        <v>67.043800000000005</v>
      </c>
      <c r="C405">
        <v>198.9973</v>
      </c>
      <c r="D405">
        <v>1194.9718</v>
      </c>
      <c r="E405">
        <v>2861.431</v>
      </c>
      <c r="F405">
        <v>8078.3764000000001</v>
      </c>
      <c r="G405">
        <v>10137.5087</v>
      </c>
      <c r="H405">
        <v>15151.4717</v>
      </c>
      <c r="I405" s="29">
        <v>-109.5</v>
      </c>
      <c r="J405" s="29">
        <v>-2774.6</v>
      </c>
      <c r="K405" s="29">
        <v>-604.51</v>
      </c>
      <c r="L405" s="29">
        <v>86.804000000000002</v>
      </c>
      <c r="M405" s="29">
        <v>4083.62</v>
      </c>
      <c r="N405" s="29">
        <v>-4.5750000000000002</v>
      </c>
      <c r="O405" s="29">
        <v>-11973.210000000001</v>
      </c>
      <c r="P405" s="29">
        <v>-11295.971000000001</v>
      </c>
    </row>
    <row r="406" spans="1:16" x14ac:dyDescent="0.25">
      <c r="A406">
        <v>389</v>
      </c>
      <c r="B406" s="36">
        <v>67.87</v>
      </c>
      <c r="C406" s="36">
        <v>196.82</v>
      </c>
      <c r="D406" s="36">
        <v>1213.8399999999999</v>
      </c>
      <c r="E406" s="36">
        <v>2816.79</v>
      </c>
      <c r="F406" s="36">
        <v>8328.75</v>
      </c>
      <c r="G406" s="36">
        <v>9945.35</v>
      </c>
      <c r="H406" s="36">
        <v>14712.56</v>
      </c>
      <c r="I406" s="29">
        <v>-2163.25</v>
      </c>
      <c r="J406" s="29">
        <v>1580.4</v>
      </c>
      <c r="K406" s="29">
        <v>-1547.6850000000002</v>
      </c>
      <c r="L406" s="29">
        <v>1872.616</v>
      </c>
      <c r="M406" s="29">
        <v>-8435.2950000000001</v>
      </c>
      <c r="N406" s="29">
        <v>5760.0689999999995</v>
      </c>
      <c r="O406" s="29">
        <v>9972.5450000000001</v>
      </c>
      <c r="P406" s="29">
        <v>7039.4</v>
      </c>
    </row>
    <row r="407" spans="1:16" x14ac:dyDescent="0.25">
      <c r="A407">
        <v>390</v>
      </c>
      <c r="B407">
        <v>66.760599999999997</v>
      </c>
      <c r="C407">
        <v>197.8236</v>
      </c>
      <c r="D407">
        <v>1165.0728999999999</v>
      </c>
      <c r="E407">
        <v>2880.1480999999999</v>
      </c>
      <c r="F407">
        <v>8401.1214</v>
      </c>
      <c r="G407">
        <v>10216.028</v>
      </c>
      <c r="H407">
        <v>14815.399100000001</v>
      </c>
      <c r="I407" s="29">
        <v>598.5</v>
      </c>
      <c r="J407" s="29">
        <v>-427.20000000000005</v>
      </c>
      <c r="K407" s="29">
        <v>890.43500000000006</v>
      </c>
      <c r="L407" s="29">
        <v>-661.88</v>
      </c>
      <c r="M407" s="29">
        <v>-12053.63</v>
      </c>
      <c r="N407" s="29">
        <v>-2360.154</v>
      </c>
      <c r="O407" s="29">
        <v>4830.42</v>
      </c>
      <c r="P407" s="29">
        <v>-9183.509</v>
      </c>
    </row>
    <row r="408" spans="1:16" x14ac:dyDescent="0.25">
      <c r="A408">
        <v>391</v>
      </c>
      <c r="B408" s="36">
        <v>64.7</v>
      </c>
      <c r="C408" s="36">
        <v>199.46</v>
      </c>
      <c r="D408" s="36">
        <v>1156.6600000000001</v>
      </c>
      <c r="E408" s="36">
        <v>2871.02</v>
      </c>
      <c r="F408" s="36">
        <v>8407.19</v>
      </c>
      <c r="G408" s="36">
        <v>10017.17</v>
      </c>
      <c r="H408" s="36">
        <v>14994.7</v>
      </c>
      <c r="I408" s="29">
        <v>5755.5</v>
      </c>
      <c r="J408" s="29">
        <v>-3707.2</v>
      </c>
      <c r="K408" s="29">
        <v>1311.0250000000001</v>
      </c>
      <c r="L408" s="29">
        <v>-296.62</v>
      </c>
      <c r="M408" s="29">
        <v>-12356.975</v>
      </c>
      <c r="N408" s="29">
        <v>3605.52</v>
      </c>
      <c r="O408" s="29">
        <v>-4134.55</v>
      </c>
      <c r="P408" s="29">
        <v>-9823.2999999999993</v>
      </c>
    </row>
    <row r="409" spans="1:16" x14ac:dyDescent="0.25">
      <c r="A409">
        <v>392</v>
      </c>
      <c r="B409">
        <v>66.909400000000005</v>
      </c>
      <c r="C409">
        <v>198.48009999999999</v>
      </c>
      <c r="D409">
        <v>1199.9141999999999</v>
      </c>
      <c r="E409">
        <v>2817.17</v>
      </c>
      <c r="F409">
        <v>7948.1162999999997</v>
      </c>
      <c r="G409">
        <v>10447.6163</v>
      </c>
      <c r="H409">
        <v>15122.8603</v>
      </c>
      <c r="I409" s="29">
        <v>226.5</v>
      </c>
      <c r="J409" s="29">
        <v>-1740.2</v>
      </c>
      <c r="K409" s="29">
        <v>-851.62999999999988</v>
      </c>
      <c r="L409" s="29">
        <v>1857.2440000000001</v>
      </c>
      <c r="M409" s="29">
        <v>10596.625</v>
      </c>
      <c r="N409" s="29">
        <v>-9307.8029999999999</v>
      </c>
      <c r="O409" s="29">
        <v>-10542.64</v>
      </c>
      <c r="P409" s="29">
        <v>-9761.9039999999986</v>
      </c>
    </row>
    <row r="410" spans="1:16" x14ac:dyDescent="0.25">
      <c r="A410">
        <v>393</v>
      </c>
      <c r="B410" s="36">
        <v>67.650000000000006</v>
      </c>
      <c r="C410" s="36">
        <v>194.37</v>
      </c>
      <c r="D410" s="36">
        <v>1185.3699999999999</v>
      </c>
      <c r="E410" s="36">
        <v>2808.9</v>
      </c>
      <c r="F410" s="36">
        <v>8113.86</v>
      </c>
      <c r="G410" s="36">
        <v>10061.73</v>
      </c>
      <c r="H410" s="36">
        <v>14807.41</v>
      </c>
      <c r="I410" s="29">
        <v>-1621</v>
      </c>
      <c r="J410" s="29">
        <v>6487.8</v>
      </c>
      <c r="K410" s="29">
        <v>-124.25500000000001</v>
      </c>
      <c r="L410" s="29">
        <v>2187.8559999999998</v>
      </c>
      <c r="M410" s="29">
        <v>2309.2750000000001</v>
      </c>
      <c r="N410" s="29">
        <v>2268.8519999999999</v>
      </c>
      <c r="O410" s="29">
        <v>5230.085</v>
      </c>
      <c r="P410" s="29">
        <v>16738.612999999998</v>
      </c>
    </row>
    <row r="411" spans="1:16" x14ac:dyDescent="0.25">
      <c r="A411">
        <v>394</v>
      </c>
      <c r="B411">
        <v>67.119</v>
      </c>
      <c r="C411">
        <v>199.8365</v>
      </c>
      <c r="D411">
        <v>1202.4644000000001</v>
      </c>
      <c r="E411">
        <v>2836.6066000000001</v>
      </c>
      <c r="F411">
        <v>8033.2862999999998</v>
      </c>
      <c r="G411">
        <v>10344.216</v>
      </c>
      <c r="H411">
        <v>15134.548500000001</v>
      </c>
      <c r="I411" s="29">
        <v>-297.5</v>
      </c>
      <c r="J411" s="29">
        <v>-4453</v>
      </c>
      <c r="K411" s="29">
        <v>-979.14</v>
      </c>
      <c r="L411" s="29">
        <v>1079.78</v>
      </c>
      <c r="M411" s="29">
        <v>6338.125</v>
      </c>
      <c r="N411" s="29">
        <v>-6205.7939999999999</v>
      </c>
      <c r="O411" s="29">
        <v>-11127.05</v>
      </c>
      <c r="P411" s="29">
        <v>-15644.579</v>
      </c>
    </row>
    <row r="412" spans="1:16" x14ac:dyDescent="0.25">
      <c r="A412">
        <v>395</v>
      </c>
      <c r="B412" s="36">
        <v>68.069999999999993</v>
      </c>
      <c r="C412" s="36">
        <v>198.32</v>
      </c>
      <c r="D412" s="36">
        <v>1189.07</v>
      </c>
      <c r="E412" s="36">
        <v>2887.6</v>
      </c>
      <c r="F412" s="36">
        <v>8333.77</v>
      </c>
      <c r="G412" s="36">
        <v>10258.15</v>
      </c>
      <c r="H412" s="36">
        <v>15400.11</v>
      </c>
      <c r="I412" s="29">
        <v>-2668.4999999999995</v>
      </c>
      <c r="J412" s="29">
        <v>-1424.4</v>
      </c>
      <c r="K412" s="29">
        <v>-309.28499999999997</v>
      </c>
      <c r="L412" s="29">
        <v>-959.82399999999996</v>
      </c>
      <c r="M412" s="29">
        <v>-8686.01</v>
      </c>
      <c r="N412" s="29">
        <v>-3623.6730000000002</v>
      </c>
      <c r="O412" s="29">
        <v>-24405.224999999999</v>
      </c>
      <c r="P412" s="29">
        <v>-42076.917000000001</v>
      </c>
    </row>
    <row r="413" spans="1:16" x14ac:dyDescent="0.25">
      <c r="A413">
        <v>396</v>
      </c>
      <c r="B413">
        <v>66.544399999999996</v>
      </c>
      <c r="C413">
        <v>202.34739999999999</v>
      </c>
      <c r="D413">
        <v>1159.7764</v>
      </c>
      <c r="E413">
        <v>2810.3906999999999</v>
      </c>
      <c r="F413">
        <v>8457.5372000000007</v>
      </c>
      <c r="G413">
        <v>10129.358399999999</v>
      </c>
      <c r="H413">
        <v>14837.732</v>
      </c>
      <c r="I413" s="29">
        <v>1139</v>
      </c>
      <c r="J413" s="29">
        <v>-9474.7999999999993</v>
      </c>
      <c r="K413" s="29">
        <v>1155.26</v>
      </c>
      <c r="L413" s="29">
        <v>2128.4160000000002</v>
      </c>
      <c r="M413" s="29">
        <v>-14874.42</v>
      </c>
      <c r="N413" s="29">
        <v>239.934</v>
      </c>
      <c r="O413" s="29">
        <v>3713.7749999999996</v>
      </c>
      <c r="P413" s="29">
        <v>-15972.834999999997</v>
      </c>
    </row>
    <row r="414" spans="1:16" x14ac:dyDescent="0.25">
      <c r="A414">
        <v>397</v>
      </c>
      <c r="B414" s="36">
        <v>68.63</v>
      </c>
      <c r="C414" s="36">
        <v>202.79</v>
      </c>
      <c r="D414" s="36">
        <v>1194.54</v>
      </c>
      <c r="E414" s="36">
        <v>2894.38</v>
      </c>
      <c r="F414" s="36">
        <v>8266.43</v>
      </c>
      <c r="G414" s="36">
        <v>10199.34</v>
      </c>
      <c r="H414" s="36">
        <v>14580.38</v>
      </c>
      <c r="I414" s="29">
        <v>-4081.75</v>
      </c>
      <c r="J414" s="29">
        <v>-10361.4</v>
      </c>
      <c r="K414" s="29">
        <v>-582.77499999999998</v>
      </c>
      <c r="L414" s="29">
        <v>-1231.06</v>
      </c>
      <c r="M414" s="29">
        <v>-5318.8249999999998</v>
      </c>
      <c r="N414" s="29">
        <v>-1859.5830000000001</v>
      </c>
      <c r="O414" s="29">
        <v>16581.335000000003</v>
      </c>
      <c r="P414" s="29">
        <v>-6854.0579999999936</v>
      </c>
    </row>
    <row r="415" spans="1:16" x14ac:dyDescent="0.25">
      <c r="A415">
        <v>398</v>
      </c>
      <c r="B415">
        <v>67.643900000000002</v>
      </c>
      <c r="C415">
        <v>197.1054</v>
      </c>
      <c r="D415">
        <v>1190.4672</v>
      </c>
      <c r="E415">
        <v>2876.0850999999998</v>
      </c>
      <c r="F415">
        <v>8063.7995000000001</v>
      </c>
      <c r="G415">
        <v>10439.1291</v>
      </c>
      <c r="H415">
        <v>15556.701999999999</v>
      </c>
      <c r="I415" s="29">
        <v>-1609.75</v>
      </c>
      <c r="J415" s="29">
        <v>1009.2</v>
      </c>
      <c r="K415" s="29">
        <v>-379.28000000000003</v>
      </c>
      <c r="L415" s="29">
        <v>-499.36</v>
      </c>
      <c r="M415" s="29">
        <v>4812.4650000000001</v>
      </c>
      <c r="N415" s="29">
        <v>-9053.1869999999999</v>
      </c>
      <c r="O415" s="29">
        <v>-32234.724999999999</v>
      </c>
      <c r="P415" s="29">
        <v>-37954.637000000002</v>
      </c>
    </row>
    <row r="416" spans="1:16" x14ac:dyDescent="0.25">
      <c r="A416">
        <v>399</v>
      </c>
      <c r="B416" s="36">
        <v>66.95</v>
      </c>
      <c r="C416" s="36">
        <v>198.63</v>
      </c>
      <c r="D416" s="36">
        <v>1197.1500000000001</v>
      </c>
      <c r="E416" s="36">
        <v>2900.14</v>
      </c>
      <c r="F416" s="36">
        <v>7750.2</v>
      </c>
      <c r="G416" s="36">
        <v>10006.98</v>
      </c>
      <c r="H416" s="36">
        <v>15279.44</v>
      </c>
      <c r="I416" s="29">
        <v>125.5</v>
      </c>
      <c r="J416" s="29">
        <v>-2040.2</v>
      </c>
      <c r="K416" s="29">
        <v>-713.24</v>
      </c>
      <c r="L416" s="29">
        <v>-1461.36</v>
      </c>
      <c r="M416" s="29">
        <v>20492.465</v>
      </c>
      <c r="N416" s="29">
        <v>3911.223</v>
      </c>
      <c r="O416" s="29">
        <v>-18371.55</v>
      </c>
      <c r="P416" s="29">
        <v>1942.8379999999997</v>
      </c>
    </row>
    <row r="417" spans="1:16" x14ac:dyDescent="0.25">
      <c r="A417">
        <v>400</v>
      </c>
      <c r="B417">
        <v>67.069299999999998</v>
      </c>
      <c r="C417">
        <v>195.03550000000001</v>
      </c>
      <c r="D417">
        <v>1207.2828999999999</v>
      </c>
      <c r="E417">
        <v>2942.4421000000002</v>
      </c>
      <c r="F417">
        <v>8054.4714000000004</v>
      </c>
      <c r="G417">
        <v>10244.877899999999</v>
      </c>
      <c r="H417">
        <v>14806.168900000001</v>
      </c>
      <c r="I417" s="29">
        <v>-173.25</v>
      </c>
      <c r="J417" s="29">
        <v>5149</v>
      </c>
      <c r="K417" s="29">
        <v>-1220.0650000000001</v>
      </c>
      <c r="L417" s="29">
        <v>-3153.64</v>
      </c>
      <c r="M417" s="29">
        <v>5278.87</v>
      </c>
      <c r="N417" s="29">
        <v>-3225.6509999999998</v>
      </c>
      <c r="O417" s="29">
        <v>5291.93</v>
      </c>
      <c r="P417" s="29">
        <v>7947.1940000000004</v>
      </c>
    </row>
    <row r="418" spans="1:16" x14ac:dyDescent="0.25">
      <c r="A418">
        <v>401</v>
      </c>
      <c r="B418" s="36">
        <v>66.48</v>
      </c>
      <c r="C418" s="36">
        <v>200.66</v>
      </c>
      <c r="D418" s="36">
        <v>1217.32</v>
      </c>
      <c r="E418" s="36">
        <v>2954.39</v>
      </c>
      <c r="F418" s="36">
        <v>7781.82</v>
      </c>
      <c r="G418" s="36">
        <v>10256.91</v>
      </c>
      <c r="H418" s="36">
        <v>15253.73</v>
      </c>
      <c r="I418" s="29">
        <v>1298.5</v>
      </c>
      <c r="J418" s="29">
        <v>-6097.2</v>
      </c>
      <c r="K418" s="29">
        <v>-1721.905</v>
      </c>
      <c r="L418" s="29">
        <v>-3631.4839999999999</v>
      </c>
      <c r="M418" s="29">
        <v>18911.215</v>
      </c>
      <c r="N418" s="29">
        <v>-3586.5749999999998</v>
      </c>
      <c r="O418" s="29">
        <v>-17086.355</v>
      </c>
      <c r="P418" s="29">
        <v>-11913.804</v>
      </c>
    </row>
    <row r="419" spans="1:16" x14ac:dyDescent="0.25">
      <c r="A419">
        <v>402</v>
      </c>
      <c r="B419">
        <v>67.463499999999996</v>
      </c>
      <c r="C419">
        <v>198.89230000000001</v>
      </c>
      <c r="D419">
        <v>1188.7391</v>
      </c>
      <c r="E419">
        <v>2911.0048000000002</v>
      </c>
      <c r="F419">
        <v>8074.2735000000002</v>
      </c>
      <c r="G419">
        <v>10043.430700000001</v>
      </c>
      <c r="H419">
        <v>15036.110699999999</v>
      </c>
      <c r="I419" s="29">
        <v>-1158.75</v>
      </c>
      <c r="J419" s="29">
        <v>-2564.6</v>
      </c>
      <c r="K419" s="29">
        <v>-292.875</v>
      </c>
      <c r="L419" s="29">
        <v>-1896.1480000000001</v>
      </c>
      <c r="M419" s="29">
        <v>4288.7650000000003</v>
      </c>
      <c r="N419" s="29">
        <v>2817.7649999999999</v>
      </c>
      <c r="O419" s="29">
        <v>-6205.16</v>
      </c>
      <c r="P419" s="29">
        <v>-5011.0029999999988</v>
      </c>
    </row>
    <row r="420" spans="1:16" x14ac:dyDescent="0.25">
      <c r="A420">
        <v>403</v>
      </c>
      <c r="B420" s="36">
        <v>67.05</v>
      </c>
      <c r="C420" s="36">
        <v>196.92</v>
      </c>
      <c r="D420" s="36">
        <v>1156.4000000000001</v>
      </c>
      <c r="E420" s="36">
        <v>2924.58</v>
      </c>
      <c r="F420" s="36">
        <v>8183.07</v>
      </c>
      <c r="G420" s="36">
        <v>10061.25</v>
      </c>
      <c r="H420" s="36">
        <v>15204.85</v>
      </c>
      <c r="I420" s="29">
        <v>-117</v>
      </c>
      <c r="J420" s="29">
        <v>1375.8</v>
      </c>
      <c r="K420" s="29">
        <v>1323.9</v>
      </c>
      <c r="L420" s="29">
        <v>-2439.2080000000001</v>
      </c>
      <c r="M420" s="29">
        <v>-1151.2349999999999</v>
      </c>
      <c r="N420" s="29">
        <v>2283.3150000000001</v>
      </c>
      <c r="O420" s="29">
        <v>-14642.244999999999</v>
      </c>
      <c r="P420" s="29">
        <v>-13366.672999999999</v>
      </c>
    </row>
    <row r="421" spans="1:16" x14ac:dyDescent="0.25">
      <c r="A421">
        <v>404</v>
      </c>
      <c r="B421">
        <v>67.354100000000003</v>
      </c>
      <c r="C421">
        <v>203.95310000000001</v>
      </c>
      <c r="D421">
        <v>1174.0653</v>
      </c>
      <c r="E421">
        <v>2858.3685</v>
      </c>
      <c r="F421">
        <v>8089.2797</v>
      </c>
      <c r="G421">
        <v>9975.8909999999996</v>
      </c>
      <c r="H421">
        <v>14577.0128</v>
      </c>
      <c r="I421" s="29">
        <v>-885.25000000000011</v>
      </c>
      <c r="J421" s="29">
        <v>-12686.199999999999</v>
      </c>
      <c r="K421" s="29">
        <v>440.815</v>
      </c>
      <c r="L421" s="29">
        <v>209.30399999999997</v>
      </c>
      <c r="M421" s="29">
        <v>3538.4549999999999</v>
      </c>
      <c r="N421" s="29">
        <v>4843.9560000000001</v>
      </c>
      <c r="O421" s="29">
        <v>16749.735000000001</v>
      </c>
      <c r="P421" s="29">
        <v>12210.815000000002</v>
      </c>
    </row>
    <row r="422" spans="1:16" x14ac:dyDescent="0.25">
      <c r="A422">
        <v>405</v>
      </c>
      <c r="B422" s="36">
        <v>67.91</v>
      </c>
      <c r="C422" s="36">
        <v>197.48</v>
      </c>
      <c r="D422" s="36">
        <v>1195.83</v>
      </c>
      <c r="E422" s="36">
        <v>2843.08</v>
      </c>
      <c r="F422" s="36">
        <v>8479.16</v>
      </c>
      <c r="G422" s="36">
        <v>10130.59</v>
      </c>
      <c r="H422" s="36">
        <v>14980.28</v>
      </c>
      <c r="I422" s="29">
        <v>-2279</v>
      </c>
      <c r="J422" s="29">
        <v>263.40000000000003</v>
      </c>
      <c r="K422" s="29">
        <v>-647.32500000000005</v>
      </c>
      <c r="L422" s="29">
        <v>820.78800000000001</v>
      </c>
      <c r="M422" s="29">
        <v>-15955.514999999999</v>
      </c>
      <c r="N422" s="29">
        <v>203.03099999999998</v>
      </c>
      <c r="O422" s="29">
        <v>-3413.5849999999996</v>
      </c>
      <c r="P422" s="29">
        <v>-21008.205999999998</v>
      </c>
    </row>
    <row r="423" spans="1:16" x14ac:dyDescent="0.25">
      <c r="A423">
        <v>406</v>
      </c>
      <c r="B423">
        <v>68.030900000000003</v>
      </c>
      <c r="C423">
        <v>201.96279999999999</v>
      </c>
      <c r="D423">
        <v>1201.6045999999999</v>
      </c>
      <c r="E423">
        <v>2906.4068000000002</v>
      </c>
      <c r="F423">
        <v>8508.5633999999991</v>
      </c>
      <c r="G423">
        <v>10384.016900000001</v>
      </c>
      <c r="H423">
        <v>15295.472299999999</v>
      </c>
      <c r="I423" s="29">
        <v>-2577.25</v>
      </c>
      <c r="J423" s="29">
        <v>-8705.6</v>
      </c>
      <c r="K423" s="29">
        <v>-936.15</v>
      </c>
      <c r="L423" s="29">
        <v>-1712.2280000000001</v>
      </c>
      <c r="M423" s="29">
        <v>-17425.73</v>
      </c>
      <c r="N423" s="29">
        <v>-7399.8209999999999</v>
      </c>
      <c r="O423" s="29">
        <v>-19173.240000000002</v>
      </c>
      <c r="P423" s="29">
        <v>-57930.019</v>
      </c>
    </row>
    <row r="424" spans="1:16" x14ac:dyDescent="0.25">
      <c r="A424">
        <v>407</v>
      </c>
      <c r="B424" s="36">
        <v>66.62</v>
      </c>
      <c r="C424" s="36">
        <v>198.18</v>
      </c>
      <c r="D424" s="36">
        <v>1169.82</v>
      </c>
      <c r="E424" s="36">
        <v>2868.88</v>
      </c>
      <c r="F424" s="36">
        <v>8029.4</v>
      </c>
      <c r="G424" s="36">
        <v>10200.629999999999</v>
      </c>
      <c r="H424" s="36">
        <v>14875.06</v>
      </c>
      <c r="I424" s="29">
        <v>956.75</v>
      </c>
      <c r="J424" s="29">
        <v>-1146.2</v>
      </c>
      <c r="K424" s="29">
        <v>652.93499999999995</v>
      </c>
      <c r="L424" s="29">
        <v>-211.05599999999998</v>
      </c>
      <c r="M424" s="29">
        <v>6532.36</v>
      </c>
      <c r="N424" s="29">
        <v>-1898.1209999999999</v>
      </c>
      <c r="O424" s="29">
        <v>1847.2449999999999</v>
      </c>
      <c r="P424" s="29">
        <v>6733.9129999999996</v>
      </c>
    </row>
    <row r="425" spans="1:16" x14ac:dyDescent="0.25">
      <c r="A425">
        <v>408</v>
      </c>
      <c r="B425">
        <v>66.433400000000006</v>
      </c>
      <c r="C425">
        <v>191.49709999999999</v>
      </c>
      <c r="D425">
        <v>1158.3296</v>
      </c>
      <c r="E425">
        <v>2874.2937000000002</v>
      </c>
      <c r="F425">
        <v>8200.8009999999995</v>
      </c>
      <c r="G425">
        <v>9923.8086000000003</v>
      </c>
      <c r="H425">
        <v>14771.8506</v>
      </c>
      <c r="I425" s="29">
        <v>1416.5</v>
      </c>
      <c r="J425" s="29">
        <v>12225.8</v>
      </c>
      <c r="K425" s="29">
        <v>1227.5999999999999</v>
      </c>
      <c r="L425" s="29">
        <v>-427.70400000000001</v>
      </c>
      <c r="M425" s="29">
        <v>-2037.6100000000001</v>
      </c>
      <c r="N425" s="29">
        <v>6406.4279999999999</v>
      </c>
      <c r="O425" s="29">
        <v>7007.8450000000003</v>
      </c>
      <c r="P425" s="29">
        <v>25818.859</v>
      </c>
    </row>
    <row r="426" spans="1:16" x14ac:dyDescent="0.25">
      <c r="A426">
        <v>409</v>
      </c>
      <c r="B426" s="36">
        <v>66.53</v>
      </c>
      <c r="C426" s="36">
        <v>198.27</v>
      </c>
      <c r="D426" s="36">
        <v>1133.8800000000001</v>
      </c>
      <c r="E426" s="36">
        <v>2886.26</v>
      </c>
      <c r="F426" s="36">
        <v>8288.11</v>
      </c>
      <c r="G426" s="36">
        <v>10162.620000000001</v>
      </c>
      <c r="H426" s="36">
        <v>14752.4</v>
      </c>
      <c r="I426" s="29">
        <v>1170.25</v>
      </c>
      <c r="J426" s="29">
        <v>-1310.2</v>
      </c>
      <c r="K426" s="29">
        <v>2450.125</v>
      </c>
      <c r="L426" s="29">
        <v>-906.48799999999994</v>
      </c>
      <c r="M426" s="29">
        <v>-6403.165</v>
      </c>
      <c r="N426" s="29">
        <v>-758.02499999999998</v>
      </c>
      <c r="O426" s="29">
        <v>7980.2300000000005</v>
      </c>
      <c r="P426" s="29">
        <v>2222.7270000000017</v>
      </c>
    </row>
    <row r="427" spans="1:16" x14ac:dyDescent="0.25">
      <c r="A427">
        <v>410</v>
      </c>
      <c r="B427">
        <v>65.904499999999999</v>
      </c>
      <c r="C427">
        <v>197.19540000000001</v>
      </c>
      <c r="D427">
        <v>1146.0042000000001</v>
      </c>
      <c r="E427">
        <v>2852.1581999999999</v>
      </c>
      <c r="F427">
        <v>7752.0672999999997</v>
      </c>
      <c r="G427">
        <v>10101.4329</v>
      </c>
      <c r="H427">
        <v>15017.994500000001</v>
      </c>
      <c r="I427" s="29">
        <v>2738.75</v>
      </c>
      <c r="J427" s="29">
        <v>829.2</v>
      </c>
      <c r="K427" s="29">
        <v>1843.8700000000001</v>
      </c>
      <c r="L427" s="29">
        <v>457.71600000000001</v>
      </c>
      <c r="M427" s="29">
        <v>20399.075000000001</v>
      </c>
      <c r="N427" s="29">
        <v>1077.6989999999998</v>
      </c>
      <c r="O427" s="29">
        <v>-5299.3499999999995</v>
      </c>
      <c r="P427" s="29">
        <v>22046.960000000003</v>
      </c>
    </row>
    <row r="428" spans="1:16" x14ac:dyDescent="0.25">
      <c r="A428">
        <v>411</v>
      </c>
      <c r="B428" s="36">
        <v>66.010000000000005</v>
      </c>
      <c r="C428" s="36">
        <v>198.28</v>
      </c>
      <c r="D428" s="36">
        <v>1133.95</v>
      </c>
      <c r="E428" s="36">
        <v>2830.82</v>
      </c>
      <c r="F428" s="36">
        <v>8556.4</v>
      </c>
      <c r="G428" s="36">
        <v>10357.870000000001</v>
      </c>
      <c r="H428" s="36">
        <v>15036.41</v>
      </c>
      <c r="I428" s="29">
        <v>2474</v>
      </c>
      <c r="J428" s="29">
        <v>-1344.2</v>
      </c>
      <c r="K428" s="29">
        <v>2446.5549999999998</v>
      </c>
      <c r="L428" s="29">
        <v>1311.24</v>
      </c>
      <c r="M428" s="29">
        <v>-19817.54</v>
      </c>
      <c r="N428" s="29">
        <v>-6615.2699999999995</v>
      </c>
      <c r="O428" s="29">
        <v>-6220.3249999999998</v>
      </c>
      <c r="P428" s="29">
        <v>-27765.54</v>
      </c>
    </row>
    <row r="429" spans="1:16" x14ac:dyDescent="0.25">
      <c r="A429">
        <v>412</v>
      </c>
      <c r="B429">
        <v>67.2911</v>
      </c>
      <c r="C429">
        <v>197.18950000000001</v>
      </c>
      <c r="D429">
        <v>1195.8158000000001</v>
      </c>
      <c r="E429">
        <v>2855.0762</v>
      </c>
      <c r="F429">
        <v>8195.6108999999997</v>
      </c>
      <c r="G429">
        <v>10114.0026</v>
      </c>
      <c r="H429">
        <v>15939.4985</v>
      </c>
      <c r="I429" s="29">
        <v>-727.75000000000011</v>
      </c>
      <c r="J429" s="29">
        <v>841</v>
      </c>
      <c r="K429" s="29">
        <v>-646.71</v>
      </c>
      <c r="L429" s="29">
        <v>340.99600000000004</v>
      </c>
      <c r="M429" s="29">
        <v>-1778.105</v>
      </c>
      <c r="N429" s="29">
        <v>700.60799999999995</v>
      </c>
      <c r="O429" s="29">
        <v>-51374.55</v>
      </c>
      <c r="P429" s="29">
        <v>-52644.511000000006</v>
      </c>
    </row>
    <row r="430" spans="1:16" x14ac:dyDescent="0.25">
      <c r="A430">
        <v>413</v>
      </c>
      <c r="B430" s="36">
        <v>67.069999999999993</v>
      </c>
      <c r="C430" s="36">
        <v>196.25</v>
      </c>
      <c r="D430" s="36">
        <v>1193.3900000000001</v>
      </c>
      <c r="E430" s="36">
        <v>2801.81</v>
      </c>
      <c r="F430" s="36">
        <v>8649.83</v>
      </c>
      <c r="G430" s="36">
        <v>10730.06</v>
      </c>
      <c r="H430" s="36">
        <v>14183.68</v>
      </c>
      <c r="I430" s="29">
        <v>-173.75000000000003</v>
      </c>
      <c r="J430" s="29">
        <v>2714.2</v>
      </c>
      <c r="K430" s="29">
        <v>-525.33000000000004</v>
      </c>
      <c r="L430" s="29">
        <v>2471.62</v>
      </c>
      <c r="M430" s="29">
        <v>-24489.24</v>
      </c>
      <c r="N430" s="29">
        <v>-17781.146999999997</v>
      </c>
      <c r="O430" s="29">
        <v>36416.394999999997</v>
      </c>
      <c r="P430" s="29">
        <v>-1367.2520000000004</v>
      </c>
    </row>
    <row r="431" spans="1:16" x14ac:dyDescent="0.25">
      <c r="A431">
        <v>414</v>
      </c>
      <c r="B431">
        <v>68.644499999999994</v>
      </c>
      <c r="C431">
        <v>191.33879999999999</v>
      </c>
      <c r="D431">
        <v>1208.3336999999999</v>
      </c>
      <c r="E431">
        <v>2827.9985000000001</v>
      </c>
      <c r="F431">
        <v>8870.4246000000003</v>
      </c>
      <c r="G431">
        <v>10079.490400000001</v>
      </c>
      <c r="H431">
        <v>15220.8606</v>
      </c>
      <c r="I431" s="29">
        <v>-4111.25</v>
      </c>
      <c r="J431" s="29">
        <v>12542.400000000001</v>
      </c>
      <c r="K431" s="29">
        <v>-1272.605</v>
      </c>
      <c r="L431" s="29">
        <v>1424.104</v>
      </c>
      <c r="M431" s="29">
        <v>-35518.79</v>
      </c>
      <c r="N431" s="29">
        <v>1735.9739999999999</v>
      </c>
      <c r="O431" s="29">
        <v>-15442.654999999999</v>
      </c>
      <c r="P431" s="29">
        <v>-40642.822</v>
      </c>
    </row>
    <row r="432" spans="1:16" x14ac:dyDescent="0.25">
      <c r="A432">
        <v>415</v>
      </c>
      <c r="B432" s="36">
        <v>67.73</v>
      </c>
      <c r="C432" s="36">
        <v>199.22</v>
      </c>
      <c r="D432" s="36">
        <v>1181.6400000000001</v>
      </c>
      <c r="E432" s="36">
        <v>2908.99</v>
      </c>
      <c r="F432" s="36">
        <v>8242.8799999999992</v>
      </c>
      <c r="G432" s="36">
        <v>10207.26</v>
      </c>
      <c r="H432" s="36">
        <v>15610.08</v>
      </c>
      <c r="I432" s="29">
        <v>-1824.5</v>
      </c>
      <c r="J432" s="29">
        <v>-3212.8</v>
      </c>
      <c r="K432" s="29">
        <v>62.134999999999998</v>
      </c>
      <c r="L432" s="29">
        <v>-1815.748</v>
      </c>
      <c r="M432" s="29">
        <v>-4141.45</v>
      </c>
      <c r="N432" s="29">
        <v>-2097.2580000000003</v>
      </c>
      <c r="O432" s="29">
        <v>-34903.404999999999</v>
      </c>
      <c r="P432" s="29">
        <v>-47933.025999999998</v>
      </c>
    </row>
    <row r="433" spans="1:16" x14ac:dyDescent="0.25">
      <c r="A433">
        <v>416</v>
      </c>
      <c r="B433">
        <v>67.430700000000002</v>
      </c>
      <c r="C433">
        <v>196.66679999999999</v>
      </c>
      <c r="D433">
        <v>1170.9259</v>
      </c>
      <c r="E433">
        <v>2854.4501</v>
      </c>
      <c r="F433">
        <v>7909.6746000000003</v>
      </c>
      <c r="G433">
        <v>10115.4328</v>
      </c>
      <c r="H433">
        <v>14510.547200000001</v>
      </c>
      <c r="I433" s="29">
        <v>-1076.75</v>
      </c>
      <c r="J433" s="29">
        <v>1886.4</v>
      </c>
      <c r="K433" s="29">
        <v>597.78499999999997</v>
      </c>
      <c r="L433" s="29">
        <v>366.03999999999996</v>
      </c>
      <c r="M433" s="29">
        <v>12518.710000000001</v>
      </c>
      <c r="N433" s="29">
        <v>657.702</v>
      </c>
      <c r="O433" s="29">
        <v>20073.014999999999</v>
      </c>
      <c r="P433" s="29">
        <v>35022.902000000002</v>
      </c>
    </row>
    <row r="434" spans="1:16" x14ac:dyDescent="0.25">
      <c r="A434">
        <v>417</v>
      </c>
      <c r="B434" s="36">
        <v>66.95</v>
      </c>
      <c r="C434" s="36">
        <v>203.55</v>
      </c>
      <c r="D434" s="36">
        <v>1181.53</v>
      </c>
      <c r="E434" s="36">
        <v>2905.81</v>
      </c>
      <c r="F434" s="36">
        <v>8183.1</v>
      </c>
      <c r="G434" s="36">
        <v>9945.33</v>
      </c>
      <c r="H434" s="36">
        <v>15534.98</v>
      </c>
      <c r="I434" s="29">
        <v>119.25</v>
      </c>
      <c r="J434" s="29">
        <v>-11880.4</v>
      </c>
      <c r="K434" s="29">
        <v>67.36999999999999</v>
      </c>
      <c r="L434" s="29">
        <v>-1688.5360000000001</v>
      </c>
      <c r="M434" s="29">
        <v>-1152.6999999999998</v>
      </c>
      <c r="N434" s="29">
        <v>5760.6569999999992</v>
      </c>
      <c r="O434" s="29">
        <v>-31148.745000000003</v>
      </c>
      <c r="P434" s="29">
        <v>-39923.104000000007</v>
      </c>
    </row>
    <row r="435" spans="1:16" x14ac:dyDescent="0.25">
      <c r="A435">
        <v>418</v>
      </c>
      <c r="B435">
        <v>66.197400000000002</v>
      </c>
      <c r="C435">
        <v>199.2415</v>
      </c>
      <c r="D435">
        <v>1192.2211</v>
      </c>
      <c r="E435">
        <v>2850.2165</v>
      </c>
      <c r="F435">
        <v>8309.1901999999991</v>
      </c>
      <c r="G435">
        <v>10364.9735</v>
      </c>
      <c r="H435">
        <v>15435.6423</v>
      </c>
      <c r="I435" s="29">
        <v>2006.5</v>
      </c>
      <c r="J435" s="29">
        <v>-3263</v>
      </c>
      <c r="K435" s="29">
        <v>-466.97499999999997</v>
      </c>
      <c r="L435" s="29">
        <v>535.38400000000001</v>
      </c>
      <c r="M435" s="29">
        <v>-7457.0700000000006</v>
      </c>
      <c r="N435" s="29">
        <v>-6828.5190000000002</v>
      </c>
      <c r="O435" s="29">
        <v>-26181.74</v>
      </c>
      <c r="P435" s="29">
        <v>-41655.42</v>
      </c>
    </row>
    <row r="436" spans="1:16" x14ac:dyDescent="0.25">
      <c r="A436">
        <v>419</v>
      </c>
      <c r="B436" s="36">
        <v>66.52</v>
      </c>
      <c r="C436" s="36">
        <v>194.85</v>
      </c>
      <c r="D436" s="36">
        <v>1174.04</v>
      </c>
      <c r="E436" s="36">
        <v>2910</v>
      </c>
      <c r="F436" s="36">
        <v>7918.05</v>
      </c>
      <c r="G436" s="36">
        <v>10382.629999999999</v>
      </c>
      <c r="H436" s="36">
        <v>14551.4</v>
      </c>
      <c r="I436" s="29">
        <v>1199.75</v>
      </c>
      <c r="J436" s="29">
        <v>5524.8</v>
      </c>
      <c r="K436" s="29">
        <v>441.85499999999996</v>
      </c>
      <c r="L436" s="29">
        <v>-1855.816</v>
      </c>
      <c r="M436" s="29">
        <v>12100</v>
      </c>
      <c r="N436" s="29">
        <v>-7358.268</v>
      </c>
      <c r="O436" s="29">
        <v>18030.314999999999</v>
      </c>
      <c r="P436" s="29">
        <v>28082.635999999999</v>
      </c>
    </row>
    <row r="437" spans="1:16" x14ac:dyDescent="0.25">
      <c r="A437">
        <v>420</v>
      </c>
      <c r="B437">
        <v>65.702200000000005</v>
      </c>
      <c r="C437">
        <v>195.4239</v>
      </c>
      <c r="D437">
        <v>1189.6792</v>
      </c>
      <c r="E437">
        <v>2855.9173999999998</v>
      </c>
      <c r="F437">
        <v>8025.2596999999996</v>
      </c>
      <c r="G437">
        <v>10318.402099999999</v>
      </c>
      <c r="H437">
        <v>14677.7618</v>
      </c>
      <c r="I437" s="29">
        <v>3244.5</v>
      </c>
      <c r="J437" s="29">
        <v>4372.2000000000007</v>
      </c>
      <c r="K437" s="29">
        <v>-339.88</v>
      </c>
      <c r="L437" s="29">
        <v>307.34800000000001</v>
      </c>
      <c r="M437" s="29">
        <v>6739.4549999999999</v>
      </c>
      <c r="N437" s="29">
        <v>-5431.3769999999995</v>
      </c>
      <c r="O437" s="29">
        <v>11712.285</v>
      </c>
      <c r="P437" s="29">
        <v>20604.530999999999</v>
      </c>
    </row>
    <row r="438" spans="1:16" x14ac:dyDescent="0.25">
      <c r="A438">
        <v>421</v>
      </c>
      <c r="B438" s="36">
        <v>68.930000000000007</v>
      </c>
      <c r="C438" s="36">
        <v>197.23</v>
      </c>
      <c r="D438" s="36">
        <v>1202.52</v>
      </c>
      <c r="E438" s="36">
        <v>2859.44</v>
      </c>
      <c r="F438" s="36">
        <v>8143.64</v>
      </c>
      <c r="G438" s="36">
        <v>10233.290000000001</v>
      </c>
      <c r="H438" s="36">
        <v>14912.14</v>
      </c>
      <c r="I438" s="29">
        <v>-4835.5</v>
      </c>
      <c r="J438" s="29">
        <v>754</v>
      </c>
      <c r="K438" s="29">
        <v>-982.16499999999996</v>
      </c>
      <c r="L438" s="29">
        <v>166.62800000000001</v>
      </c>
      <c r="M438" s="29">
        <v>820.42499999999995</v>
      </c>
      <c r="N438" s="29">
        <v>-2878.0049999999997</v>
      </c>
      <c r="O438" s="29">
        <v>-6.72</v>
      </c>
      <c r="P438" s="29">
        <v>-6961.3370000000004</v>
      </c>
    </row>
    <row r="439" spans="1:16" x14ac:dyDescent="0.25">
      <c r="A439">
        <v>422</v>
      </c>
      <c r="B439">
        <v>67.217399999999998</v>
      </c>
      <c r="C439">
        <v>195.23349999999999</v>
      </c>
      <c r="D439">
        <v>1157.29</v>
      </c>
      <c r="E439">
        <v>2885.5176000000001</v>
      </c>
      <c r="F439">
        <v>8152.1030000000001</v>
      </c>
      <c r="G439">
        <v>9981.9197999999997</v>
      </c>
      <c r="H439">
        <v>14816.419400000001</v>
      </c>
      <c r="I439" s="29">
        <v>-543.5</v>
      </c>
      <c r="J439" s="29">
        <v>4753</v>
      </c>
      <c r="K439" s="29">
        <v>1279.58</v>
      </c>
      <c r="L439" s="29">
        <v>-876.66</v>
      </c>
      <c r="M439" s="29">
        <v>397.29</v>
      </c>
      <c r="N439" s="29">
        <v>4663.0919999999996</v>
      </c>
      <c r="O439" s="29">
        <v>4779.4049999999997</v>
      </c>
      <c r="P439" s="29">
        <v>14452.206999999999</v>
      </c>
    </row>
    <row r="440" spans="1:16" x14ac:dyDescent="0.25">
      <c r="A440">
        <v>423</v>
      </c>
      <c r="B440" s="36">
        <v>66.16</v>
      </c>
      <c r="C440" s="36">
        <v>199.35</v>
      </c>
      <c r="D440" s="36">
        <v>1130.96</v>
      </c>
      <c r="E440" s="36">
        <v>2854.44</v>
      </c>
      <c r="F440" s="36">
        <v>8153.31</v>
      </c>
      <c r="G440" s="36">
        <v>10414.31</v>
      </c>
      <c r="H440" s="36">
        <v>15392.73</v>
      </c>
      <c r="I440" s="29">
        <v>2093.25</v>
      </c>
      <c r="J440" s="29">
        <v>-3473.8</v>
      </c>
      <c r="K440" s="29">
        <v>2596.2350000000001</v>
      </c>
      <c r="L440" s="29">
        <v>366.56</v>
      </c>
      <c r="M440" s="29">
        <v>336.90500000000003</v>
      </c>
      <c r="N440" s="29">
        <v>-8308.6350000000002</v>
      </c>
      <c r="O440" s="29">
        <v>-24036.15</v>
      </c>
      <c r="P440" s="29">
        <v>-30425.635000000002</v>
      </c>
    </row>
    <row r="441" spans="1:16" x14ac:dyDescent="0.25">
      <c r="A441">
        <v>424</v>
      </c>
      <c r="B441">
        <v>68.474800000000002</v>
      </c>
      <c r="C441">
        <v>191.5831</v>
      </c>
      <c r="D441">
        <v>1220.857</v>
      </c>
      <c r="E441">
        <v>2866.0920000000001</v>
      </c>
      <c r="F441">
        <v>7936.8473999999997</v>
      </c>
      <c r="G441">
        <v>9997.5617000000002</v>
      </c>
      <c r="H441">
        <v>15621.861999999999</v>
      </c>
      <c r="I441" s="29">
        <v>-3687.0000000000005</v>
      </c>
      <c r="J441" s="29">
        <v>12053.800000000001</v>
      </c>
      <c r="K441" s="29">
        <v>-1898.77</v>
      </c>
      <c r="L441" s="29">
        <v>-99.635999999999996</v>
      </c>
      <c r="M441" s="29">
        <v>11160.07</v>
      </c>
      <c r="N441" s="29">
        <v>4193.835</v>
      </c>
      <c r="O441" s="29">
        <v>-35492.724999999999</v>
      </c>
      <c r="P441" s="29">
        <v>-13770.425999999999</v>
      </c>
    </row>
    <row r="442" spans="1:16" x14ac:dyDescent="0.25">
      <c r="A442">
        <v>425</v>
      </c>
      <c r="B442" s="36">
        <v>67.28</v>
      </c>
      <c r="C442" s="36">
        <v>197.19</v>
      </c>
      <c r="D442" s="36">
        <v>1204.26</v>
      </c>
      <c r="E442" s="36">
        <v>2862.96</v>
      </c>
      <c r="F442" s="36">
        <v>8143.63</v>
      </c>
      <c r="G442" s="36">
        <v>10004.290000000001</v>
      </c>
      <c r="H442" s="36">
        <v>15786.33</v>
      </c>
      <c r="I442" s="29">
        <v>-693</v>
      </c>
      <c r="J442" s="29">
        <v>845.19999999999993</v>
      </c>
      <c r="K442" s="29">
        <v>-1068.9450000000002</v>
      </c>
      <c r="L442" s="29">
        <v>25.628</v>
      </c>
      <c r="M442" s="29">
        <v>821.06999999999994</v>
      </c>
      <c r="N442" s="29">
        <v>3992.136</v>
      </c>
      <c r="O442" s="29">
        <v>-43716.255000000005</v>
      </c>
      <c r="P442" s="29">
        <v>-39794.166000000005</v>
      </c>
    </row>
    <row r="443" spans="1:16" x14ac:dyDescent="0.25">
      <c r="A443">
        <v>426</v>
      </c>
      <c r="B443">
        <v>67.466200000000001</v>
      </c>
      <c r="C443">
        <v>199.53800000000001</v>
      </c>
      <c r="D443">
        <v>1207.0223000000001</v>
      </c>
      <c r="E443">
        <v>2865.3413</v>
      </c>
      <c r="F443">
        <v>8141.7381999999998</v>
      </c>
      <c r="G443">
        <v>10240.440199999999</v>
      </c>
      <c r="H443">
        <v>15877.1651</v>
      </c>
      <c r="I443" s="29">
        <v>-1165.5</v>
      </c>
      <c r="J443" s="29">
        <v>-3856</v>
      </c>
      <c r="K443" s="29">
        <v>-1207.0349999999999</v>
      </c>
      <c r="L443" s="29">
        <v>-69.608000000000004</v>
      </c>
      <c r="M443" s="29">
        <v>915.53000000000009</v>
      </c>
      <c r="N443" s="29">
        <v>-3092.52</v>
      </c>
      <c r="O443" s="29">
        <v>-48257.88</v>
      </c>
      <c r="P443" s="29">
        <v>-56733.012999999999</v>
      </c>
    </row>
    <row r="444" spans="1:16" x14ac:dyDescent="0.25">
      <c r="A444">
        <v>427</v>
      </c>
      <c r="B444" s="36">
        <v>66.680000000000007</v>
      </c>
      <c r="C444" s="36">
        <v>196.91</v>
      </c>
      <c r="D444" s="36">
        <v>1176.51</v>
      </c>
      <c r="E444" s="36">
        <v>2859.95</v>
      </c>
      <c r="F444" s="36">
        <v>8030.02</v>
      </c>
      <c r="G444" s="36">
        <v>10066.370000000001</v>
      </c>
      <c r="H444" s="36">
        <v>15023.4</v>
      </c>
      <c r="I444" s="29">
        <v>804.25</v>
      </c>
      <c r="J444" s="29">
        <v>1397</v>
      </c>
      <c r="K444" s="29">
        <v>318.73999999999995</v>
      </c>
      <c r="L444" s="29">
        <v>146.172</v>
      </c>
      <c r="M444" s="29">
        <v>6501.65</v>
      </c>
      <c r="N444" s="29">
        <v>2129.5920000000001</v>
      </c>
      <c r="O444" s="29">
        <v>-5569.54</v>
      </c>
      <c r="P444" s="29">
        <v>5727.8640000000005</v>
      </c>
    </row>
    <row r="445" spans="1:16" x14ac:dyDescent="0.25">
      <c r="A445">
        <v>428</v>
      </c>
      <c r="B445">
        <v>67.0244</v>
      </c>
      <c r="C445">
        <v>203.6628</v>
      </c>
      <c r="D445">
        <v>1177.2679000000001</v>
      </c>
      <c r="E445">
        <v>2833.4331000000002</v>
      </c>
      <c r="F445">
        <v>8104.0708999999997</v>
      </c>
      <c r="G445">
        <v>10423.8894</v>
      </c>
      <c r="H445">
        <v>14615.149799999999</v>
      </c>
      <c r="I445" s="29">
        <v>-61.000000000000007</v>
      </c>
      <c r="J445" s="29">
        <v>-12105.6</v>
      </c>
      <c r="K445" s="29">
        <v>280.685</v>
      </c>
      <c r="L445" s="29">
        <v>1206.72</v>
      </c>
      <c r="M445" s="29">
        <v>2798.895</v>
      </c>
      <c r="N445" s="29">
        <v>-8595.996000000001</v>
      </c>
      <c r="O445" s="29">
        <v>14842.885000000002</v>
      </c>
      <c r="P445" s="29">
        <v>-1633.4110000000001</v>
      </c>
    </row>
    <row r="446" spans="1:16" x14ac:dyDescent="0.25">
      <c r="A446">
        <v>429</v>
      </c>
      <c r="B446" s="36">
        <v>67.09</v>
      </c>
      <c r="C446" s="36">
        <v>197.93</v>
      </c>
      <c r="D446" s="36">
        <v>1188.2</v>
      </c>
      <c r="E446" s="36">
        <v>2828.29</v>
      </c>
      <c r="F446" s="36">
        <v>8146.35</v>
      </c>
      <c r="G446" s="36">
        <v>10368.58</v>
      </c>
      <c r="H446" s="36">
        <v>14994.14</v>
      </c>
      <c r="I446" s="29">
        <v>-234</v>
      </c>
      <c r="J446" s="29">
        <v>-645.4</v>
      </c>
      <c r="K446" s="29">
        <v>-265.75</v>
      </c>
      <c r="L446" s="29">
        <v>1412.4479999999999</v>
      </c>
      <c r="M446" s="29">
        <v>684.82500000000005</v>
      </c>
      <c r="N446" s="29">
        <v>-6936.6779999999999</v>
      </c>
      <c r="O446" s="29">
        <v>-4106.45</v>
      </c>
      <c r="P446" s="29">
        <v>-10091.005000000001</v>
      </c>
    </row>
    <row r="447" spans="1:16" x14ac:dyDescent="0.25">
      <c r="A447">
        <v>430</v>
      </c>
      <c r="B447">
        <v>67.227599999999995</v>
      </c>
      <c r="C447">
        <v>200.68559999999999</v>
      </c>
      <c r="D447">
        <v>1178.8085000000001</v>
      </c>
      <c r="E447">
        <v>2881.5648000000001</v>
      </c>
      <c r="F447">
        <v>8533.9362999999994</v>
      </c>
      <c r="G447">
        <v>9691.4405000000006</v>
      </c>
      <c r="H447">
        <v>14604.1216</v>
      </c>
      <c r="I447" s="29">
        <v>-569</v>
      </c>
      <c r="J447" s="29">
        <v>-6151.2</v>
      </c>
      <c r="K447" s="29">
        <v>203.655</v>
      </c>
      <c r="L447" s="29">
        <v>-718.548</v>
      </c>
      <c r="M447" s="29">
        <v>-18694.375</v>
      </c>
      <c r="N447" s="29">
        <v>13377.471000000001</v>
      </c>
      <c r="O447" s="29">
        <v>15394.295</v>
      </c>
      <c r="P447" s="29">
        <v>2842.2980000000007</v>
      </c>
    </row>
    <row r="448" spans="1:16" x14ac:dyDescent="0.25">
      <c r="A448">
        <v>431</v>
      </c>
      <c r="B448" s="36">
        <v>67.3</v>
      </c>
      <c r="C448" s="36">
        <v>196.69</v>
      </c>
      <c r="D448" s="36">
        <v>1157.8900000000001</v>
      </c>
      <c r="E448" s="36">
        <v>2865.64</v>
      </c>
      <c r="F448" s="36">
        <v>7993.29</v>
      </c>
      <c r="G448" s="36">
        <v>10149.1</v>
      </c>
      <c r="H448" s="36">
        <v>14935.47</v>
      </c>
      <c r="I448" s="29">
        <v>-744.25</v>
      </c>
      <c r="J448" s="29">
        <v>1840.8</v>
      </c>
      <c r="K448" s="29">
        <v>1249.4450000000002</v>
      </c>
      <c r="L448" s="29">
        <v>-81.38</v>
      </c>
      <c r="M448" s="29">
        <v>8338.11</v>
      </c>
      <c r="N448" s="29">
        <v>-352.44300000000004</v>
      </c>
      <c r="O448" s="29">
        <v>-1172.9649999999999</v>
      </c>
      <c r="P448" s="29">
        <v>9077.3170000000009</v>
      </c>
    </row>
    <row r="449" spans="1:16" x14ac:dyDescent="0.25">
      <c r="A449">
        <v>432</v>
      </c>
      <c r="B449">
        <v>66.376099999999994</v>
      </c>
      <c r="C449">
        <v>201.4813</v>
      </c>
      <c r="D449">
        <v>1218.7789</v>
      </c>
      <c r="E449">
        <v>2835.9494</v>
      </c>
      <c r="F449">
        <v>8549.0521000000008</v>
      </c>
      <c r="G449">
        <v>10289.84</v>
      </c>
      <c r="H449">
        <v>13730.082200000001</v>
      </c>
      <c r="I449" s="29">
        <v>1559.75</v>
      </c>
      <c r="J449" s="29">
        <v>-7742.6</v>
      </c>
      <c r="K449" s="29">
        <v>-1794.865</v>
      </c>
      <c r="L449" s="29">
        <v>1106.068</v>
      </c>
      <c r="M449" s="29">
        <v>-19450.165000000001</v>
      </c>
      <c r="N449" s="29">
        <v>-4574.5140000000001</v>
      </c>
      <c r="O449" s="29">
        <v>59096.265000000007</v>
      </c>
      <c r="P449" s="29">
        <v>28199.939000000006</v>
      </c>
    </row>
    <row r="450" spans="1:16" x14ac:dyDescent="0.25">
      <c r="A450">
        <v>433</v>
      </c>
      <c r="B450" s="36">
        <v>68.78</v>
      </c>
      <c r="C450" s="36">
        <v>204.28</v>
      </c>
      <c r="D450" s="36">
        <v>1177.9000000000001</v>
      </c>
      <c r="E450" s="36">
        <v>2922.14</v>
      </c>
      <c r="F450" s="36">
        <v>8258.2900000000009</v>
      </c>
      <c r="G450" s="36">
        <v>9934.2099999999991</v>
      </c>
      <c r="H450" s="36">
        <v>15419.11</v>
      </c>
      <c r="I450" s="29">
        <v>-4447.25</v>
      </c>
      <c r="J450" s="29">
        <v>-13332.599999999999</v>
      </c>
      <c r="K450" s="29">
        <v>248.98500000000001</v>
      </c>
      <c r="L450" s="29">
        <v>-2341.6280000000002</v>
      </c>
      <c r="M450" s="29">
        <v>-4912.12</v>
      </c>
      <c r="N450" s="29">
        <v>6094.3799999999992</v>
      </c>
      <c r="O450" s="29">
        <v>-25355.115000000002</v>
      </c>
      <c r="P450" s="29">
        <v>-44045.347999999998</v>
      </c>
    </row>
    <row r="451" spans="1:16" x14ac:dyDescent="0.25">
      <c r="A451">
        <v>434</v>
      </c>
      <c r="B451">
        <v>65.412899999999993</v>
      </c>
      <c r="C451">
        <v>203.71809999999999</v>
      </c>
      <c r="D451">
        <v>1165.2116000000001</v>
      </c>
      <c r="E451">
        <v>2865.7069000000001</v>
      </c>
      <c r="F451">
        <v>8141.5526</v>
      </c>
      <c r="G451">
        <v>10300.443600000001</v>
      </c>
      <c r="H451">
        <v>15244.2376</v>
      </c>
      <c r="I451" s="29">
        <v>3967.75</v>
      </c>
      <c r="J451" s="29">
        <v>-12216.2</v>
      </c>
      <c r="K451" s="29">
        <v>883.50000000000011</v>
      </c>
      <c r="L451" s="29">
        <v>-84.231999999999999</v>
      </c>
      <c r="M451" s="29">
        <v>924.81000000000006</v>
      </c>
      <c r="N451" s="29">
        <v>-4892.6220000000003</v>
      </c>
      <c r="O451" s="29">
        <v>-16611.505000000001</v>
      </c>
      <c r="P451" s="29">
        <v>-28028.499000000003</v>
      </c>
    </row>
    <row r="452" spans="1:16" x14ac:dyDescent="0.25">
      <c r="A452">
        <v>435</v>
      </c>
      <c r="B452" s="36">
        <v>66.69</v>
      </c>
      <c r="C452" s="36">
        <v>202.69</v>
      </c>
      <c r="D452" s="36">
        <v>1151.56</v>
      </c>
      <c r="E452" s="36">
        <v>2861.14</v>
      </c>
      <c r="F452" s="36">
        <v>8329.11</v>
      </c>
      <c r="G452" s="36">
        <v>10141.52</v>
      </c>
      <c r="H452" s="36">
        <v>14532.11</v>
      </c>
      <c r="I452" s="29">
        <v>781</v>
      </c>
      <c r="J452" s="29">
        <v>-10162.4</v>
      </c>
      <c r="K452" s="29">
        <v>1566.165</v>
      </c>
      <c r="L452" s="29">
        <v>98.38</v>
      </c>
      <c r="M452" s="29">
        <v>-8452.9600000000009</v>
      </c>
      <c r="N452" s="29">
        <v>-124.78500000000001</v>
      </c>
      <c r="O452" s="29">
        <v>18995.035</v>
      </c>
      <c r="P452" s="29">
        <v>2700.4349999999995</v>
      </c>
    </row>
    <row r="453" spans="1:16" x14ac:dyDescent="0.25">
      <c r="A453">
        <v>436</v>
      </c>
      <c r="B453">
        <v>68.658100000000005</v>
      </c>
      <c r="C453">
        <v>196.42339999999999</v>
      </c>
      <c r="D453">
        <v>1196.9024999999999</v>
      </c>
      <c r="E453">
        <v>2853.7159000000001</v>
      </c>
      <c r="F453">
        <v>8202.5686999999998</v>
      </c>
      <c r="G453">
        <v>10400.665000000001</v>
      </c>
      <c r="H453">
        <v>14779.1546</v>
      </c>
      <c r="I453" s="29">
        <v>-4145.25</v>
      </c>
      <c r="J453" s="29">
        <v>2373.2000000000003</v>
      </c>
      <c r="K453" s="29">
        <v>-701.04499999999996</v>
      </c>
      <c r="L453" s="29">
        <v>395.40799999999996</v>
      </c>
      <c r="M453" s="29">
        <v>-2125.9949999999999</v>
      </c>
      <c r="N453" s="29">
        <v>-7899.264000000001</v>
      </c>
      <c r="O453" s="29">
        <v>6642.6450000000004</v>
      </c>
      <c r="P453" s="29">
        <v>-5460.3009999999995</v>
      </c>
    </row>
    <row r="454" spans="1:16" x14ac:dyDescent="0.25">
      <c r="A454">
        <v>437</v>
      </c>
      <c r="B454" s="36">
        <v>67.44</v>
      </c>
      <c r="C454" s="36">
        <v>193.94</v>
      </c>
      <c r="D454" s="36">
        <v>1178.6199999999999</v>
      </c>
      <c r="E454" s="36">
        <v>2913.4</v>
      </c>
      <c r="F454" s="36">
        <v>7863.65</v>
      </c>
      <c r="G454" s="36">
        <v>10258.120000000001</v>
      </c>
      <c r="H454" s="36">
        <v>15348.9</v>
      </c>
      <c r="I454" s="29">
        <v>-1105.75</v>
      </c>
      <c r="J454" s="29">
        <v>7349.8</v>
      </c>
      <c r="K454" s="29">
        <v>212.96499999999997</v>
      </c>
      <c r="L454" s="29">
        <v>-1992.0119999999999</v>
      </c>
      <c r="M454" s="29">
        <v>14819.720000000001</v>
      </c>
      <c r="N454" s="29">
        <v>-3622.902</v>
      </c>
      <c r="O454" s="29">
        <v>-21844.62</v>
      </c>
      <c r="P454" s="29">
        <v>-6182.7989999999972</v>
      </c>
    </row>
    <row r="455" spans="1:16" x14ac:dyDescent="0.25">
      <c r="A455">
        <v>438</v>
      </c>
      <c r="B455">
        <v>67.053600000000003</v>
      </c>
      <c r="C455">
        <v>201.5984</v>
      </c>
      <c r="D455">
        <v>1168.9124999999999</v>
      </c>
      <c r="E455">
        <v>2904.0468000000001</v>
      </c>
      <c r="F455">
        <v>8200.7769000000008</v>
      </c>
      <c r="G455">
        <v>10245.8855</v>
      </c>
      <c r="H455">
        <v>15097.348599999999</v>
      </c>
      <c r="I455" s="29">
        <v>-134</v>
      </c>
      <c r="J455" s="29">
        <v>-7976.8</v>
      </c>
      <c r="K455" s="29">
        <v>698.45499999999993</v>
      </c>
      <c r="L455" s="29">
        <v>-1617.828</v>
      </c>
      <c r="M455" s="29">
        <v>-2036.405</v>
      </c>
      <c r="N455" s="29">
        <v>-3255.8790000000004</v>
      </c>
      <c r="O455" s="29">
        <v>-9267.0550000000003</v>
      </c>
      <c r="P455" s="29">
        <v>-23589.512000000002</v>
      </c>
    </row>
    <row r="456" spans="1:16" x14ac:dyDescent="0.25">
      <c r="A456">
        <v>439</v>
      </c>
      <c r="B456" s="36">
        <v>67.02</v>
      </c>
      <c r="C456" s="36">
        <v>202.9</v>
      </c>
      <c r="D456" s="36">
        <v>1170.97</v>
      </c>
      <c r="E456" s="36">
        <v>2835.39</v>
      </c>
      <c r="F456" s="36">
        <v>8215.11</v>
      </c>
      <c r="G456" s="36">
        <v>10335.950000000001</v>
      </c>
      <c r="H456" s="36">
        <v>15214.79</v>
      </c>
      <c r="I456" s="29">
        <v>-45</v>
      </c>
      <c r="J456" s="29">
        <v>-10570.2</v>
      </c>
      <c r="K456" s="29">
        <v>595.74</v>
      </c>
      <c r="L456" s="29">
        <v>1128.4000000000001</v>
      </c>
      <c r="M456" s="29">
        <v>-2753.0950000000003</v>
      </c>
      <c r="N456" s="29">
        <v>-5957.9130000000005</v>
      </c>
      <c r="O456" s="29">
        <v>-15138.970000000001</v>
      </c>
      <c r="P456" s="29">
        <v>-32741.038000000004</v>
      </c>
    </row>
    <row r="457" spans="1:16" x14ac:dyDescent="0.25">
      <c r="A457">
        <v>440</v>
      </c>
      <c r="B457">
        <v>67.149299999999997</v>
      </c>
      <c r="C457">
        <v>196.59950000000001</v>
      </c>
      <c r="D457">
        <v>1181.4401</v>
      </c>
      <c r="E457">
        <v>2796.2988</v>
      </c>
      <c r="F457">
        <v>8063.8746000000001</v>
      </c>
      <c r="G457">
        <v>10203.195100000001</v>
      </c>
      <c r="H457">
        <v>15245.3837</v>
      </c>
      <c r="I457" s="29">
        <v>-373.24999999999994</v>
      </c>
      <c r="J457" s="29">
        <v>2021</v>
      </c>
      <c r="K457" s="29">
        <v>72.075000000000003</v>
      </c>
      <c r="L457" s="29">
        <v>2692.0920000000001</v>
      </c>
      <c r="M457" s="29">
        <v>4808.71</v>
      </c>
      <c r="N457" s="29">
        <v>-1975.1669999999999</v>
      </c>
      <c r="O457" s="29">
        <v>-16668.809999999998</v>
      </c>
      <c r="P457" s="29">
        <v>-9423.3499999999967</v>
      </c>
    </row>
    <row r="458" spans="1:16" x14ac:dyDescent="0.25">
      <c r="A458">
        <v>441</v>
      </c>
      <c r="B458" s="36">
        <v>66.81</v>
      </c>
      <c r="C458" s="36">
        <v>198.26</v>
      </c>
      <c r="D458" s="36">
        <v>1178.27</v>
      </c>
      <c r="E458" s="36">
        <v>2843.78</v>
      </c>
      <c r="F458" s="36">
        <v>8369.5</v>
      </c>
      <c r="G458" s="36">
        <v>10225.700000000001</v>
      </c>
      <c r="H458" s="36">
        <v>14415.62</v>
      </c>
      <c r="I458" s="29">
        <v>477</v>
      </c>
      <c r="J458" s="29">
        <v>-1301.6000000000001</v>
      </c>
      <c r="K458" s="29">
        <v>230.57500000000002</v>
      </c>
      <c r="L458" s="29">
        <v>792.97199999999998</v>
      </c>
      <c r="M458" s="29">
        <v>-10472.625</v>
      </c>
      <c r="N458" s="29">
        <v>-2650.3139999999999</v>
      </c>
      <c r="O458" s="29">
        <v>24819.18</v>
      </c>
      <c r="P458" s="29">
        <v>11895.188</v>
      </c>
    </row>
    <row r="459" spans="1:16" x14ac:dyDescent="0.25">
      <c r="A459">
        <v>442</v>
      </c>
      <c r="B459">
        <v>66.5989</v>
      </c>
      <c r="C459">
        <v>200.98159999999999</v>
      </c>
      <c r="D459">
        <v>1195.1222</v>
      </c>
      <c r="E459">
        <v>2895.0032999999999</v>
      </c>
      <c r="F459">
        <v>8099.5806000000002</v>
      </c>
      <c r="G459">
        <v>10319.91</v>
      </c>
      <c r="H459">
        <v>16025.584800000001</v>
      </c>
      <c r="I459" s="29">
        <v>1002.75</v>
      </c>
      <c r="J459" s="29">
        <v>-6743.2</v>
      </c>
      <c r="K459" s="29">
        <v>-612.03</v>
      </c>
      <c r="L459" s="29">
        <v>-1256.088</v>
      </c>
      <c r="M459" s="29">
        <v>3023.4100000000003</v>
      </c>
      <c r="N459" s="29">
        <v>-5476.6139999999996</v>
      </c>
      <c r="O459" s="29">
        <v>-55678.864999999998</v>
      </c>
      <c r="P459" s="29">
        <v>-65740.637000000002</v>
      </c>
    </row>
    <row r="460" spans="1:16" x14ac:dyDescent="0.25">
      <c r="A460">
        <v>443</v>
      </c>
      <c r="B460" s="36">
        <v>68.94</v>
      </c>
      <c r="C460" s="36">
        <v>197.48</v>
      </c>
      <c r="D460" s="36">
        <v>1163.31</v>
      </c>
      <c r="E460" s="36">
        <v>2866.88</v>
      </c>
      <c r="F460" s="36">
        <v>8019.71</v>
      </c>
      <c r="G460" s="36">
        <v>10019.49</v>
      </c>
      <c r="H460" s="36">
        <v>14895.97</v>
      </c>
      <c r="I460" s="29">
        <v>-4857</v>
      </c>
      <c r="J460" s="29">
        <v>267</v>
      </c>
      <c r="K460" s="29">
        <v>978.72</v>
      </c>
      <c r="L460" s="29">
        <v>-131.06799999999998</v>
      </c>
      <c r="M460" s="29">
        <v>7016.82</v>
      </c>
      <c r="N460" s="29">
        <v>3536.1000000000004</v>
      </c>
      <c r="O460" s="29">
        <v>801.94500000000005</v>
      </c>
      <c r="P460" s="29">
        <v>7612.5169999999998</v>
      </c>
    </row>
    <row r="461" spans="1:16" x14ac:dyDescent="0.25">
      <c r="A461">
        <v>444</v>
      </c>
      <c r="B461">
        <v>67.279600000000002</v>
      </c>
      <c r="C461">
        <v>196.4109</v>
      </c>
      <c r="D461">
        <v>1178.5709999999999</v>
      </c>
      <c r="E461">
        <v>2830.3134</v>
      </c>
      <c r="F461">
        <v>8314.3142000000007</v>
      </c>
      <c r="G461">
        <v>10050.695900000001</v>
      </c>
      <c r="H461">
        <v>15530.972900000001</v>
      </c>
      <c r="I461" s="29">
        <v>-699</v>
      </c>
      <c r="J461" s="29">
        <v>2398.2000000000003</v>
      </c>
      <c r="K461" s="29">
        <v>215.53</v>
      </c>
      <c r="L461" s="29">
        <v>1331.508</v>
      </c>
      <c r="M461" s="29">
        <v>-7713.27</v>
      </c>
      <c r="N461" s="29">
        <v>2599.8090000000002</v>
      </c>
      <c r="O461" s="29">
        <v>-30948.270000000004</v>
      </c>
      <c r="P461" s="29">
        <v>-32815.493000000002</v>
      </c>
    </row>
    <row r="462" spans="1:16" x14ac:dyDescent="0.25">
      <c r="A462">
        <v>445</v>
      </c>
      <c r="B462" s="36">
        <v>67.84</v>
      </c>
      <c r="C462" s="36">
        <v>197.81</v>
      </c>
      <c r="D462" s="36">
        <v>1159.3599999999999</v>
      </c>
      <c r="E462" s="36">
        <v>2890.47</v>
      </c>
      <c r="F462" s="36">
        <v>8096.68</v>
      </c>
      <c r="G462" s="36">
        <v>9972.93</v>
      </c>
      <c r="H462" s="36">
        <v>15478.24</v>
      </c>
      <c r="I462" s="29">
        <v>-2104</v>
      </c>
      <c r="J462" s="29">
        <v>-406.2</v>
      </c>
      <c r="K462" s="29">
        <v>1176.175</v>
      </c>
      <c r="L462" s="29">
        <v>-1074.6120000000001</v>
      </c>
      <c r="M462" s="29">
        <v>3168.43</v>
      </c>
      <c r="N462" s="29">
        <v>4932.78</v>
      </c>
      <c r="O462" s="29">
        <v>-28311.8</v>
      </c>
      <c r="P462" s="29">
        <v>-22619.226999999999</v>
      </c>
    </row>
    <row r="463" spans="1:16" x14ac:dyDescent="0.25">
      <c r="A463">
        <v>446</v>
      </c>
      <c r="B463">
        <v>66.492099999999994</v>
      </c>
      <c r="C463">
        <v>194.80500000000001</v>
      </c>
      <c r="D463">
        <v>1162.8641</v>
      </c>
      <c r="E463">
        <v>2863.3494000000001</v>
      </c>
      <c r="F463">
        <v>7767.1383999999998</v>
      </c>
      <c r="G463">
        <v>10288.6459</v>
      </c>
      <c r="H463">
        <v>15085.012199999999</v>
      </c>
      <c r="I463" s="29">
        <v>1269.75</v>
      </c>
      <c r="J463" s="29">
        <v>5610</v>
      </c>
      <c r="K463" s="29">
        <v>1000.8749999999999</v>
      </c>
      <c r="L463" s="29">
        <v>10.068</v>
      </c>
      <c r="M463" s="29">
        <v>19645.52</v>
      </c>
      <c r="N463" s="29">
        <v>-4538.6910000000007</v>
      </c>
      <c r="O463" s="29">
        <v>-8650.2350000000006</v>
      </c>
      <c r="P463" s="29">
        <v>14347.286999999997</v>
      </c>
    </row>
    <row r="464" spans="1:16" x14ac:dyDescent="0.25">
      <c r="A464">
        <v>447</v>
      </c>
      <c r="B464" s="36">
        <v>67.739999999999995</v>
      </c>
      <c r="C464" s="36">
        <v>189.28</v>
      </c>
      <c r="D464" s="36">
        <v>1152.33</v>
      </c>
      <c r="E464" s="36">
        <v>2863.24</v>
      </c>
      <c r="F464" s="36">
        <v>8363.5400000000009</v>
      </c>
      <c r="G464" s="36">
        <v>9827.35</v>
      </c>
      <c r="H464" s="36">
        <v>14531.07</v>
      </c>
      <c r="I464" s="29">
        <v>-1840.25</v>
      </c>
      <c r="J464" s="29">
        <v>16651.399999999998</v>
      </c>
      <c r="K464" s="29">
        <v>1527.77</v>
      </c>
      <c r="L464" s="29">
        <v>14.572000000000001</v>
      </c>
      <c r="M464" s="29">
        <v>-10174.684999999999</v>
      </c>
      <c r="N464" s="29">
        <v>9300.1890000000003</v>
      </c>
      <c r="O464" s="29">
        <v>19046.879999999997</v>
      </c>
      <c r="P464" s="29">
        <v>34525.875999999997</v>
      </c>
    </row>
    <row r="465" spans="1:16" x14ac:dyDescent="0.25">
      <c r="A465">
        <v>448</v>
      </c>
      <c r="B465">
        <v>65.863699999999994</v>
      </c>
      <c r="C465">
        <v>198.19239999999999</v>
      </c>
      <c r="D465">
        <v>1179.0699</v>
      </c>
      <c r="E465">
        <v>2898.9845999999998</v>
      </c>
      <c r="F465">
        <v>8192.7865000000002</v>
      </c>
      <c r="G465">
        <v>10106.2369</v>
      </c>
      <c r="H465">
        <v>14925.151599999999</v>
      </c>
      <c r="I465" s="29">
        <v>2840.75</v>
      </c>
      <c r="J465" s="29">
        <v>-1164.8</v>
      </c>
      <c r="K465" s="29">
        <v>190.58500000000001</v>
      </c>
      <c r="L465" s="29">
        <v>-1415.34</v>
      </c>
      <c r="M465" s="29">
        <v>-1636.8849999999998</v>
      </c>
      <c r="N465" s="29">
        <v>933.57899999999995</v>
      </c>
      <c r="O465" s="29">
        <v>-657.20500000000004</v>
      </c>
      <c r="P465" s="29">
        <v>-909.31599999999969</v>
      </c>
    </row>
    <row r="466" spans="1:16" x14ac:dyDescent="0.25">
      <c r="A466">
        <v>449</v>
      </c>
      <c r="B466" s="36">
        <v>66.72</v>
      </c>
      <c r="C466" s="36">
        <v>197.7</v>
      </c>
      <c r="D466" s="36">
        <v>1139.92</v>
      </c>
      <c r="E466" s="36">
        <v>2808.31</v>
      </c>
      <c r="F466" s="36">
        <v>8238.2999999999993</v>
      </c>
      <c r="G466" s="36">
        <v>9821.1200000000008</v>
      </c>
      <c r="H466" s="36">
        <v>14308.72</v>
      </c>
      <c r="I466" s="29">
        <v>709.99999999999989</v>
      </c>
      <c r="J466" s="29">
        <v>-182.2</v>
      </c>
      <c r="K466" s="29">
        <v>2148.21</v>
      </c>
      <c r="L466" s="29">
        <v>2211.56</v>
      </c>
      <c r="M466" s="29">
        <v>-3912.5450000000001</v>
      </c>
      <c r="N466" s="29">
        <v>9487.1970000000001</v>
      </c>
      <c r="O466" s="29">
        <v>30164.229999999996</v>
      </c>
      <c r="P466" s="29">
        <v>40626.451999999997</v>
      </c>
    </row>
    <row r="467" spans="1:16" x14ac:dyDescent="0.25">
      <c r="A467">
        <v>450</v>
      </c>
      <c r="B467">
        <v>66.608999999999995</v>
      </c>
      <c r="C467">
        <v>199.49299999999999</v>
      </c>
      <c r="D467">
        <v>1181.4724000000001</v>
      </c>
      <c r="E467">
        <v>2876.6403</v>
      </c>
      <c r="F467">
        <v>8116.5932000000003</v>
      </c>
      <c r="G467">
        <v>10320.3423</v>
      </c>
      <c r="H467">
        <v>14731.1168</v>
      </c>
      <c r="I467" s="29">
        <v>977.5</v>
      </c>
      <c r="J467" s="29">
        <v>-3766</v>
      </c>
      <c r="K467" s="29">
        <v>70.459999999999994</v>
      </c>
      <c r="L467" s="29">
        <v>-521.56799999999998</v>
      </c>
      <c r="M467" s="29">
        <v>2172.7799999999997</v>
      </c>
      <c r="N467" s="29">
        <v>-5489.5829999999996</v>
      </c>
      <c r="O467" s="29">
        <v>9044.5349999999999</v>
      </c>
      <c r="P467" s="29">
        <v>2488.1239999999998</v>
      </c>
    </row>
    <row r="468" spans="1:16" x14ac:dyDescent="0.25">
      <c r="A468">
        <v>451</v>
      </c>
      <c r="B468" s="36">
        <v>66.73</v>
      </c>
      <c r="C468" s="36">
        <v>200.38</v>
      </c>
      <c r="D468" s="36">
        <v>1162.83</v>
      </c>
      <c r="E468" s="36">
        <v>2896</v>
      </c>
      <c r="F468" s="36">
        <v>8388.9599999999991</v>
      </c>
      <c r="G468" s="36">
        <v>9935.14</v>
      </c>
      <c r="H468" s="36">
        <v>15039.75</v>
      </c>
      <c r="I468" s="29">
        <v>680.25</v>
      </c>
      <c r="J468" s="29">
        <v>-5535.5999999999995</v>
      </c>
      <c r="K468" s="29">
        <v>1002.6400000000001</v>
      </c>
      <c r="L468" s="29">
        <v>-1295.7640000000001</v>
      </c>
      <c r="M468" s="29">
        <v>-11445.539999999999</v>
      </c>
      <c r="N468" s="29">
        <v>6066.6149999999998</v>
      </c>
      <c r="O468" s="29">
        <v>-6387.19</v>
      </c>
      <c r="P468" s="29">
        <v>-16914.589</v>
      </c>
    </row>
    <row r="469" spans="1:16" x14ac:dyDescent="0.25">
      <c r="A469">
        <v>452</v>
      </c>
      <c r="B469">
        <v>66.797200000000004</v>
      </c>
      <c r="C469">
        <v>198.9083</v>
      </c>
      <c r="D469">
        <v>1171.2131999999999</v>
      </c>
      <c r="E469">
        <v>2963.8152</v>
      </c>
      <c r="F469">
        <v>8521.5835999999999</v>
      </c>
      <c r="G469">
        <v>10287.056399999999</v>
      </c>
      <c r="H469">
        <v>15034.4668</v>
      </c>
      <c r="I469" s="29">
        <v>507</v>
      </c>
      <c r="J469" s="29">
        <v>-2596.6</v>
      </c>
      <c r="K469" s="29">
        <v>583.41999999999996</v>
      </c>
      <c r="L469" s="29">
        <v>-4008.5640000000003</v>
      </c>
      <c r="M469" s="29">
        <v>-18076.740000000002</v>
      </c>
      <c r="N469" s="29">
        <v>-4491.0059999999994</v>
      </c>
      <c r="O469" s="29">
        <v>-6122.9650000000001</v>
      </c>
      <c r="P469" s="29">
        <v>-34205.455000000002</v>
      </c>
    </row>
    <row r="470" spans="1:16" x14ac:dyDescent="0.25">
      <c r="A470">
        <v>453</v>
      </c>
      <c r="B470" s="36">
        <v>67.23</v>
      </c>
      <c r="C470" s="36">
        <v>199.99</v>
      </c>
      <c r="D470" s="36">
        <v>1153.6600000000001</v>
      </c>
      <c r="E470" s="36">
        <v>2879.83</v>
      </c>
      <c r="F470" s="36">
        <v>8294.27</v>
      </c>
      <c r="G470" s="36">
        <v>9889.02</v>
      </c>
      <c r="H470" s="36">
        <v>14984.26</v>
      </c>
      <c r="I470" s="29">
        <v>-564.25</v>
      </c>
      <c r="J470" s="29">
        <v>-4755</v>
      </c>
      <c r="K470" s="29">
        <v>1460.8700000000001</v>
      </c>
      <c r="L470" s="29">
        <v>-649.00800000000004</v>
      </c>
      <c r="M470" s="29">
        <v>-6711.29</v>
      </c>
      <c r="N470" s="29">
        <v>7449.96</v>
      </c>
      <c r="O470" s="29">
        <v>-3612.7150000000001</v>
      </c>
      <c r="P470" s="29">
        <v>-7381.433</v>
      </c>
    </row>
    <row r="471" spans="1:16" x14ac:dyDescent="0.25">
      <c r="A471">
        <v>454</v>
      </c>
      <c r="B471">
        <v>66.378</v>
      </c>
      <c r="C471">
        <v>198.71260000000001</v>
      </c>
      <c r="D471">
        <v>1158.1519000000001</v>
      </c>
      <c r="E471">
        <v>2838.4589000000001</v>
      </c>
      <c r="F471">
        <v>8152.0574999999999</v>
      </c>
      <c r="G471">
        <v>10219.6394</v>
      </c>
      <c r="H471">
        <v>13989.250899999999</v>
      </c>
      <c r="I471" s="29">
        <v>1555</v>
      </c>
      <c r="J471" s="29">
        <v>-2205.2000000000003</v>
      </c>
      <c r="K471" s="29">
        <v>1236.4850000000001</v>
      </c>
      <c r="L471" s="29">
        <v>1005.688</v>
      </c>
      <c r="M471" s="29">
        <v>399.565</v>
      </c>
      <c r="N471" s="29">
        <v>-2468.4959999999996</v>
      </c>
      <c r="O471" s="29">
        <v>46137.83</v>
      </c>
      <c r="P471" s="29">
        <v>45660.872000000003</v>
      </c>
    </row>
    <row r="472" spans="1:16" x14ac:dyDescent="0.25">
      <c r="A472">
        <v>455</v>
      </c>
      <c r="B472" s="36">
        <v>66.92</v>
      </c>
      <c r="C472" s="36">
        <v>194.61</v>
      </c>
      <c r="D472" s="36">
        <v>1192.02</v>
      </c>
      <c r="E472" s="36">
        <v>2884.49</v>
      </c>
      <c r="F472" s="36">
        <v>8475.82</v>
      </c>
      <c r="G472" s="36">
        <v>10138.58</v>
      </c>
      <c r="H472" s="36">
        <v>14651.59</v>
      </c>
      <c r="I472" s="29">
        <v>202.5</v>
      </c>
      <c r="J472" s="29">
        <v>6003</v>
      </c>
      <c r="K472" s="29">
        <v>-456.71499999999997</v>
      </c>
      <c r="L472" s="29">
        <v>-835.5200000000001</v>
      </c>
      <c r="M472" s="29">
        <v>-15788.435000000001</v>
      </c>
      <c r="N472" s="29">
        <v>-36.845999999999997</v>
      </c>
      <c r="O472" s="29">
        <v>13020.73</v>
      </c>
      <c r="P472" s="29">
        <v>2108.7139999999981</v>
      </c>
    </row>
    <row r="473" spans="1:16" x14ac:dyDescent="0.25">
      <c r="A473">
        <v>456</v>
      </c>
      <c r="B473">
        <v>68.315399999999997</v>
      </c>
      <c r="C473">
        <v>202.76820000000001</v>
      </c>
      <c r="D473">
        <v>1211.0761</v>
      </c>
      <c r="E473">
        <v>2905.2898</v>
      </c>
      <c r="F473">
        <v>8390.6977999999999</v>
      </c>
      <c r="G473">
        <v>9989.5364000000009</v>
      </c>
      <c r="H473">
        <v>16204.5177</v>
      </c>
      <c r="I473" s="29">
        <v>-3288.4999999999995</v>
      </c>
      <c r="J473" s="29">
        <v>-10316.4</v>
      </c>
      <c r="K473" s="29">
        <v>-1409.7250000000001</v>
      </c>
      <c r="L473" s="29">
        <v>-1667.5479999999998</v>
      </c>
      <c r="M473" s="29">
        <v>-11532.45</v>
      </c>
      <c r="N473" s="29">
        <v>4434.5939999999991</v>
      </c>
      <c r="O473" s="29">
        <v>-64625.509999999995</v>
      </c>
      <c r="P473" s="29">
        <v>-88405.53899999999</v>
      </c>
    </row>
    <row r="474" spans="1:16" x14ac:dyDescent="0.25">
      <c r="A474">
        <v>457</v>
      </c>
      <c r="B474" s="36">
        <v>66.88</v>
      </c>
      <c r="C474" s="36">
        <v>201.65</v>
      </c>
      <c r="D474" s="36">
        <v>1185.25</v>
      </c>
      <c r="E474" s="36">
        <v>2877.73</v>
      </c>
      <c r="F474" s="36">
        <v>8132.74</v>
      </c>
      <c r="G474" s="36">
        <v>10344.76</v>
      </c>
      <c r="H474" s="36">
        <v>14912.37</v>
      </c>
      <c r="I474" s="29">
        <v>309.5</v>
      </c>
      <c r="J474" s="29">
        <v>-8086</v>
      </c>
      <c r="K474" s="29">
        <v>-118.185</v>
      </c>
      <c r="L474" s="29">
        <v>-565.10800000000006</v>
      </c>
      <c r="M474" s="29">
        <v>1365.2049999999999</v>
      </c>
      <c r="N474" s="29">
        <v>-6222.1019999999999</v>
      </c>
      <c r="O474" s="29">
        <v>-18.045000000000002</v>
      </c>
      <c r="P474" s="29">
        <v>-13334.734999999999</v>
      </c>
    </row>
    <row r="475" spans="1:16" x14ac:dyDescent="0.25">
      <c r="A475">
        <v>458</v>
      </c>
      <c r="B475">
        <v>66.451899999999995</v>
      </c>
      <c r="C475">
        <v>205.14230000000001</v>
      </c>
      <c r="D475">
        <v>1171.0976000000001</v>
      </c>
      <c r="E475">
        <v>2843.9832999999999</v>
      </c>
      <c r="F475">
        <v>8102.5236000000004</v>
      </c>
      <c r="G475">
        <v>10388.5093</v>
      </c>
      <c r="H475">
        <v>15279.729799999999</v>
      </c>
      <c r="I475" s="29">
        <v>1370.25</v>
      </c>
      <c r="J475" s="29">
        <v>-15064.6</v>
      </c>
      <c r="K475" s="29">
        <v>589.20000000000005</v>
      </c>
      <c r="L475" s="29">
        <v>784.71199999999999</v>
      </c>
      <c r="M475" s="29">
        <v>2876.2599999999998</v>
      </c>
      <c r="N475" s="29">
        <v>-7534.5929999999998</v>
      </c>
      <c r="O475" s="29">
        <v>-18386.115000000002</v>
      </c>
      <c r="P475" s="29">
        <v>-35364.885999999999</v>
      </c>
    </row>
    <row r="476" spans="1:16" x14ac:dyDescent="0.25">
      <c r="A476">
        <v>459</v>
      </c>
      <c r="B476" s="36">
        <v>66.400000000000006</v>
      </c>
      <c r="C476" s="36">
        <v>193.38</v>
      </c>
      <c r="D476" s="36">
        <v>1170.95</v>
      </c>
      <c r="E476" s="36">
        <v>2847.4</v>
      </c>
      <c r="F476" s="36">
        <v>8296.2099999999991</v>
      </c>
      <c r="G476" s="36">
        <v>10145.68</v>
      </c>
      <c r="H476" s="36">
        <v>15022.45</v>
      </c>
      <c r="I476" s="29">
        <v>1504.75</v>
      </c>
      <c r="J476" s="29">
        <v>8460.4</v>
      </c>
      <c r="K476" s="29">
        <v>596.47500000000002</v>
      </c>
      <c r="L476" s="29">
        <v>648.00799999999992</v>
      </c>
      <c r="M476" s="29">
        <v>-6807.9800000000005</v>
      </c>
      <c r="N476" s="29">
        <v>-249.74999999999997</v>
      </c>
      <c r="O476" s="29">
        <v>-5522.3450000000003</v>
      </c>
      <c r="P476" s="29">
        <v>-1370.4420000000009</v>
      </c>
    </row>
    <row r="477" spans="1:16" x14ac:dyDescent="0.25">
      <c r="A477">
        <v>460</v>
      </c>
      <c r="B477">
        <v>67.870199999999997</v>
      </c>
      <c r="C477">
        <v>198.00919999999999</v>
      </c>
      <c r="D477">
        <v>1145.0971999999999</v>
      </c>
      <c r="E477">
        <v>2971.192</v>
      </c>
      <c r="F477">
        <v>8685.0669999999991</v>
      </c>
      <c r="G477">
        <v>9814.1468000000004</v>
      </c>
      <c r="H477">
        <v>14714.968999999999</v>
      </c>
      <c r="I477" s="29">
        <v>-2175.5</v>
      </c>
      <c r="J477" s="29">
        <v>-798.4</v>
      </c>
      <c r="K477" s="29">
        <v>1889.2199999999998</v>
      </c>
      <c r="L477" s="29">
        <v>-4303.6360000000004</v>
      </c>
      <c r="M477" s="29">
        <v>-26250.91</v>
      </c>
      <c r="N477" s="29">
        <v>9696.2820000000011</v>
      </c>
      <c r="O477" s="29">
        <v>9851.9249999999993</v>
      </c>
      <c r="P477" s="29">
        <v>-12091.019000000004</v>
      </c>
    </row>
    <row r="478" spans="1:16" x14ac:dyDescent="0.25">
      <c r="A478">
        <v>461</v>
      </c>
      <c r="B478" s="36">
        <v>66.760000000000005</v>
      </c>
      <c r="C478" s="36">
        <v>196.23</v>
      </c>
      <c r="D478" s="36">
        <v>1185.18</v>
      </c>
      <c r="E478" s="36">
        <v>2883.62</v>
      </c>
      <c r="F478" s="36">
        <v>8120.73</v>
      </c>
      <c r="G478" s="36">
        <v>10076.19</v>
      </c>
      <c r="H478" s="36">
        <v>14841.81</v>
      </c>
      <c r="I478" s="29">
        <v>588.75</v>
      </c>
      <c r="J478" s="29">
        <v>2757.6</v>
      </c>
      <c r="K478" s="29">
        <v>-115.03000000000002</v>
      </c>
      <c r="L478" s="29">
        <v>-800.73599999999999</v>
      </c>
      <c r="M478" s="29">
        <v>1965.8750000000002</v>
      </c>
      <c r="N478" s="29">
        <v>1834.8869999999999</v>
      </c>
      <c r="O478" s="29">
        <v>3509.8350000000005</v>
      </c>
      <c r="P478" s="29">
        <v>9741.1810000000005</v>
      </c>
    </row>
    <row r="479" spans="1:16" x14ac:dyDescent="0.25">
      <c r="A479">
        <v>462</v>
      </c>
      <c r="B479">
        <v>64.988100000000003</v>
      </c>
      <c r="C479">
        <v>196.43960000000001</v>
      </c>
      <c r="D479">
        <v>1154.3674000000001</v>
      </c>
      <c r="E479">
        <v>2858.6950000000002</v>
      </c>
      <c r="F479">
        <v>8510.6422000000002</v>
      </c>
      <c r="G479">
        <v>10038.435799999999</v>
      </c>
      <c r="H479">
        <v>15272.147999999999</v>
      </c>
      <c r="I479" s="29">
        <v>5029.7499999999991</v>
      </c>
      <c r="J479" s="29">
        <v>2340.8000000000002</v>
      </c>
      <c r="K479" s="29">
        <v>1425.71</v>
      </c>
      <c r="L479" s="29">
        <v>196.24400000000003</v>
      </c>
      <c r="M479" s="29">
        <v>-17529.669999999998</v>
      </c>
      <c r="N479" s="29">
        <v>2967.6120000000001</v>
      </c>
      <c r="O479" s="29">
        <v>-18007.024999999998</v>
      </c>
      <c r="P479" s="29">
        <v>-23576.578999999998</v>
      </c>
    </row>
    <row r="480" spans="1:16" x14ac:dyDescent="0.25">
      <c r="A480">
        <v>463</v>
      </c>
      <c r="B480" s="36">
        <v>66.680000000000007</v>
      </c>
      <c r="C480" s="36">
        <v>200.77</v>
      </c>
      <c r="D480" s="36">
        <v>1223.49</v>
      </c>
      <c r="E480" s="36">
        <v>2811.67</v>
      </c>
      <c r="F480" s="36">
        <v>8311.9599999999991</v>
      </c>
      <c r="G480" s="36">
        <v>10305.08</v>
      </c>
      <c r="H480" s="36">
        <v>13824.05</v>
      </c>
      <c r="I480" s="29">
        <v>803.5</v>
      </c>
      <c r="J480" s="29">
        <v>-6327.4</v>
      </c>
      <c r="K480" s="29">
        <v>-2030.2450000000001</v>
      </c>
      <c r="L480" s="29">
        <v>2077.1120000000001</v>
      </c>
      <c r="M480" s="29">
        <v>-7595.54</v>
      </c>
      <c r="N480" s="29">
        <v>-5031.5969999999998</v>
      </c>
      <c r="O480" s="29">
        <v>54397.950000000004</v>
      </c>
      <c r="P480" s="29">
        <v>36293.780000000006</v>
      </c>
    </row>
    <row r="481" spans="1:16" x14ac:dyDescent="0.25">
      <c r="A481">
        <v>464</v>
      </c>
      <c r="B481">
        <v>65.900499999999994</v>
      </c>
      <c r="C481">
        <v>201.887</v>
      </c>
      <c r="D481">
        <v>1205.8445999999999</v>
      </c>
      <c r="E481">
        <v>2911.4629</v>
      </c>
      <c r="F481">
        <v>8065.7178999999996</v>
      </c>
      <c r="G481">
        <v>9967.4765000000007</v>
      </c>
      <c r="H481">
        <v>14654.2593</v>
      </c>
      <c r="I481" s="29">
        <v>2748.75</v>
      </c>
      <c r="J481" s="29">
        <v>-8554</v>
      </c>
      <c r="K481" s="29">
        <v>-1148.1500000000001</v>
      </c>
      <c r="L481" s="29">
        <v>-1914.4720000000002</v>
      </c>
      <c r="M481" s="29">
        <v>4716.5450000000001</v>
      </c>
      <c r="N481" s="29">
        <v>5096.3910000000005</v>
      </c>
      <c r="O481" s="29">
        <v>12887.41</v>
      </c>
      <c r="P481" s="29">
        <v>13832.474000000002</v>
      </c>
    </row>
    <row r="482" spans="1:16" x14ac:dyDescent="0.25">
      <c r="A482">
        <v>465</v>
      </c>
      <c r="B482" s="36">
        <v>67.64</v>
      </c>
      <c r="C482" s="36">
        <v>197.27</v>
      </c>
      <c r="D482" s="36">
        <v>1198.1400000000001</v>
      </c>
      <c r="E482" s="36">
        <v>2871.84</v>
      </c>
      <c r="F482" s="36">
        <v>8093.82</v>
      </c>
      <c r="G482" s="36">
        <v>10450.629999999999</v>
      </c>
      <c r="H482" s="36">
        <v>14685.38</v>
      </c>
      <c r="I482" s="29">
        <v>-1593.9999999999998</v>
      </c>
      <c r="J482" s="29">
        <v>680.2</v>
      </c>
      <c r="K482" s="29">
        <v>-763.15499999999997</v>
      </c>
      <c r="L482" s="29">
        <v>-329.43600000000004</v>
      </c>
      <c r="M482" s="29">
        <v>3311.2650000000003</v>
      </c>
      <c r="N482" s="29">
        <v>-9398.223</v>
      </c>
      <c r="O482" s="29">
        <v>11331.210000000001</v>
      </c>
      <c r="P482" s="29">
        <v>3237.8610000000017</v>
      </c>
    </row>
    <row r="483" spans="1:16" x14ac:dyDescent="0.25">
      <c r="A483">
        <v>466</v>
      </c>
      <c r="B483">
        <v>67.759600000000006</v>
      </c>
      <c r="C483">
        <v>195.1095</v>
      </c>
      <c r="D483">
        <v>1178.615</v>
      </c>
      <c r="E483">
        <v>2836.8896</v>
      </c>
      <c r="F483">
        <v>8003.3887000000004</v>
      </c>
      <c r="G483">
        <v>10592.9766</v>
      </c>
      <c r="H483">
        <v>15298.9481</v>
      </c>
      <c r="I483" s="29">
        <v>-1899.0000000000002</v>
      </c>
      <c r="J483" s="29">
        <v>5001</v>
      </c>
      <c r="K483" s="29">
        <v>213.33</v>
      </c>
      <c r="L483" s="29">
        <v>1068.46</v>
      </c>
      <c r="M483" s="29">
        <v>7833.0050000000001</v>
      </c>
      <c r="N483" s="29">
        <v>-13668.612000000001</v>
      </c>
      <c r="O483" s="29">
        <v>-19347.030000000002</v>
      </c>
      <c r="P483" s="29">
        <v>-20798.847000000002</v>
      </c>
    </row>
    <row r="484" spans="1:16" x14ac:dyDescent="0.25">
      <c r="A484">
        <v>467</v>
      </c>
      <c r="B484" s="36">
        <v>65.84</v>
      </c>
      <c r="C484" s="36">
        <v>205.32</v>
      </c>
      <c r="D484" s="36">
        <v>1200.51</v>
      </c>
      <c r="E484" s="36">
        <v>2842.93</v>
      </c>
      <c r="F484" s="36">
        <v>8053.25</v>
      </c>
      <c r="G484" s="36">
        <v>10645.51</v>
      </c>
      <c r="H484" s="36">
        <v>15693.73</v>
      </c>
      <c r="I484" s="29">
        <v>2911.0000000000005</v>
      </c>
      <c r="J484" s="29">
        <v>-15419</v>
      </c>
      <c r="K484" s="29">
        <v>-881.33500000000004</v>
      </c>
      <c r="L484" s="29">
        <v>826.66399999999999</v>
      </c>
      <c r="M484" s="29">
        <v>5339.84</v>
      </c>
      <c r="N484" s="29">
        <v>-15244.755000000001</v>
      </c>
      <c r="O484" s="29">
        <v>-39086.014999999999</v>
      </c>
      <c r="P484" s="29">
        <v>-61553.600999999995</v>
      </c>
    </row>
    <row r="485" spans="1:16" x14ac:dyDescent="0.25">
      <c r="A485">
        <v>468</v>
      </c>
      <c r="B485">
        <v>66.680199999999999</v>
      </c>
      <c r="C485">
        <v>194.93299999999999</v>
      </c>
      <c r="D485">
        <v>1177.9946</v>
      </c>
      <c r="E485">
        <v>2803.1678999999999</v>
      </c>
      <c r="F485">
        <v>8278.2016999999996</v>
      </c>
      <c r="G485">
        <v>10390.3748</v>
      </c>
      <c r="H485">
        <v>14270.736699999999</v>
      </c>
      <c r="I485" s="29">
        <v>799.49999999999989</v>
      </c>
      <c r="J485" s="29">
        <v>5354</v>
      </c>
      <c r="K485" s="29">
        <v>244.34999999999997</v>
      </c>
      <c r="L485" s="29">
        <v>2417.328</v>
      </c>
      <c r="M485" s="29">
        <v>-5907.6450000000004</v>
      </c>
      <c r="N485" s="29">
        <v>-7590.558</v>
      </c>
      <c r="O485" s="29">
        <v>32063.54</v>
      </c>
      <c r="P485" s="29">
        <v>27380.514999999999</v>
      </c>
    </row>
    <row r="486" spans="1:16" x14ac:dyDescent="0.25">
      <c r="A486">
        <v>469</v>
      </c>
      <c r="B486" s="36">
        <v>66.53</v>
      </c>
      <c r="C486" s="36">
        <v>198.83</v>
      </c>
      <c r="D486" s="36">
        <v>1176.06</v>
      </c>
      <c r="E486" s="36">
        <v>2867.13</v>
      </c>
      <c r="F486" s="36">
        <v>7976.18</v>
      </c>
      <c r="G486" s="36">
        <v>10031.129999999999</v>
      </c>
      <c r="H486" s="36">
        <v>14148.74</v>
      </c>
      <c r="I486" s="29">
        <v>1171</v>
      </c>
      <c r="J486" s="29">
        <v>-2444.1999999999998</v>
      </c>
      <c r="K486" s="29">
        <v>341.04500000000002</v>
      </c>
      <c r="L486" s="29">
        <v>-141.024</v>
      </c>
      <c r="M486" s="29">
        <v>9193.2199999999993</v>
      </c>
      <c r="N486" s="29">
        <v>3186.7470000000003</v>
      </c>
      <c r="O486" s="29">
        <v>38163.165000000001</v>
      </c>
      <c r="P486" s="29">
        <v>49469.953000000001</v>
      </c>
    </row>
    <row r="487" spans="1:16" x14ac:dyDescent="0.25">
      <c r="A487">
        <v>470</v>
      </c>
      <c r="B487">
        <v>68.801599999999993</v>
      </c>
      <c r="C487">
        <v>193.4205</v>
      </c>
      <c r="D487">
        <v>1148.8262</v>
      </c>
      <c r="E487">
        <v>2818.1615999999999</v>
      </c>
      <c r="F487">
        <v>8374.1754000000001</v>
      </c>
      <c r="G487">
        <v>10253.0301</v>
      </c>
      <c r="H487">
        <v>15245.0155</v>
      </c>
      <c r="I487" s="29">
        <v>-4504</v>
      </c>
      <c r="J487" s="29">
        <v>8379</v>
      </c>
      <c r="K487" s="29">
        <v>1702.77</v>
      </c>
      <c r="L487" s="29">
        <v>1817.5800000000002</v>
      </c>
      <c r="M487" s="29">
        <v>-10706.33</v>
      </c>
      <c r="N487" s="29">
        <v>-3470.2170000000001</v>
      </c>
      <c r="O487" s="29">
        <v>-16650.399999999998</v>
      </c>
      <c r="P487" s="29">
        <v>-23431.596999999998</v>
      </c>
    </row>
    <row r="488" spans="1:16" x14ac:dyDescent="0.25">
      <c r="A488">
        <v>471</v>
      </c>
      <c r="B488" s="36">
        <v>66.22</v>
      </c>
      <c r="C488" s="36">
        <v>197.79</v>
      </c>
      <c r="D488" s="36">
        <v>1221.1500000000001</v>
      </c>
      <c r="E488" s="36">
        <v>2772.73</v>
      </c>
      <c r="F488" s="36">
        <v>8043.3</v>
      </c>
      <c r="G488" s="36">
        <v>10206.32</v>
      </c>
      <c r="H488" s="36">
        <v>14031.17</v>
      </c>
      <c r="I488" s="29">
        <v>1952.75</v>
      </c>
      <c r="J488" s="29">
        <v>-369.59999999999997</v>
      </c>
      <c r="K488" s="29">
        <v>-1913.33</v>
      </c>
      <c r="L488" s="29">
        <v>3634.9880000000003</v>
      </c>
      <c r="M488" s="29">
        <v>5837.27</v>
      </c>
      <c r="N488" s="29">
        <v>-2068.9230000000002</v>
      </c>
      <c r="O488" s="29">
        <v>44042.034999999996</v>
      </c>
      <c r="P488" s="29">
        <v>51115.189999999995</v>
      </c>
    </row>
    <row r="489" spans="1:16" x14ac:dyDescent="0.25">
      <c r="A489">
        <v>472</v>
      </c>
      <c r="B489">
        <v>66.002300000000005</v>
      </c>
      <c r="C489">
        <v>200.196</v>
      </c>
      <c r="D489">
        <v>1156.6349</v>
      </c>
      <c r="E489">
        <v>2867.0672</v>
      </c>
      <c r="F489">
        <v>8366.3032999999996</v>
      </c>
      <c r="G489">
        <v>10021.890799999999</v>
      </c>
      <c r="H489">
        <v>14511.7364</v>
      </c>
      <c r="I489" s="29">
        <v>2494.25</v>
      </c>
      <c r="J489" s="29">
        <v>-5172</v>
      </c>
      <c r="K489" s="29">
        <v>1312.335</v>
      </c>
      <c r="L489" s="29">
        <v>-138.64400000000001</v>
      </c>
      <c r="M489" s="29">
        <v>-10312.725</v>
      </c>
      <c r="N489" s="29">
        <v>3463.962</v>
      </c>
      <c r="O489" s="29">
        <v>20013.555</v>
      </c>
      <c r="P489" s="29">
        <v>11660.733</v>
      </c>
    </row>
    <row r="490" spans="1:16" x14ac:dyDescent="0.25">
      <c r="A490">
        <v>473</v>
      </c>
      <c r="B490" s="36">
        <v>69.3</v>
      </c>
      <c r="C490" s="36">
        <v>203.45</v>
      </c>
      <c r="D490" s="36">
        <v>1151.03</v>
      </c>
      <c r="E490" s="36">
        <v>2885.44</v>
      </c>
      <c r="F490" s="36">
        <v>8398.3700000000008</v>
      </c>
      <c r="G490" s="36">
        <v>9894.56</v>
      </c>
      <c r="H490" s="36">
        <v>14431.26</v>
      </c>
      <c r="I490" s="29">
        <v>-5756.7500000000009</v>
      </c>
      <c r="J490" s="29">
        <v>-11682.2</v>
      </c>
      <c r="K490" s="29">
        <v>1592.3400000000001</v>
      </c>
      <c r="L490" s="29">
        <v>-873.62399999999991</v>
      </c>
      <c r="M490" s="29">
        <v>-11916.125</v>
      </c>
      <c r="N490" s="29">
        <v>7283.79</v>
      </c>
      <c r="O490" s="29">
        <v>24037.16</v>
      </c>
      <c r="P490" s="29">
        <v>2684.5910000000003</v>
      </c>
    </row>
    <row r="491" spans="1:16" x14ac:dyDescent="0.25">
      <c r="A491">
        <v>474</v>
      </c>
      <c r="B491">
        <v>66.8904</v>
      </c>
      <c r="C491">
        <v>197.55760000000001</v>
      </c>
      <c r="D491">
        <v>1150.6886999999999</v>
      </c>
      <c r="E491">
        <v>2854.7525999999998</v>
      </c>
      <c r="F491">
        <v>8245.2620999999999</v>
      </c>
      <c r="G491">
        <v>9865.5692999999992</v>
      </c>
      <c r="H491">
        <v>15047.5085</v>
      </c>
      <c r="I491" s="29">
        <v>274</v>
      </c>
      <c r="J491" s="29">
        <v>104.80000000000001</v>
      </c>
      <c r="K491" s="29">
        <v>1609.645</v>
      </c>
      <c r="L491" s="29">
        <v>353.94</v>
      </c>
      <c r="M491" s="29">
        <v>-4260.665</v>
      </c>
      <c r="N491" s="29">
        <v>8153.607</v>
      </c>
      <c r="O491" s="29">
        <v>-6775.05</v>
      </c>
      <c r="P491" s="29">
        <v>-539.72300000000087</v>
      </c>
    </row>
    <row r="492" spans="1:16" x14ac:dyDescent="0.25">
      <c r="A492">
        <v>475</v>
      </c>
      <c r="B492" s="36">
        <v>67.239999999999995</v>
      </c>
      <c r="C492" s="36">
        <v>197.8</v>
      </c>
      <c r="D492" s="36">
        <v>1198.76</v>
      </c>
      <c r="E492" s="36">
        <v>2898.87</v>
      </c>
      <c r="F492" s="36">
        <v>8495.4699999999993</v>
      </c>
      <c r="G492" s="36">
        <v>10204.17</v>
      </c>
      <c r="H492" s="36">
        <v>14180.85</v>
      </c>
      <c r="I492" s="29">
        <v>-601.75</v>
      </c>
      <c r="J492" s="29">
        <v>-376.8</v>
      </c>
      <c r="K492" s="29">
        <v>-794.02499999999998</v>
      </c>
      <c r="L492" s="29">
        <v>-1410.58</v>
      </c>
      <c r="M492" s="29">
        <v>-16771.100000000002</v>
      </c>
      <c r="N492" s="29">
        <v>-2004.4109999999998</v>
      </c>
      <c r="O492" s="29">
        <v>36558.084999999999</v>
      </c>
      <c r="P492" s="29">
        <v>14599.418999999998</v>
      </c>
    </row>
    <row r="493" spans="1:16" x14ac:dyDescent="0.25">
      <c r="A493">
        <v>476</v>
      </c>
      <c r="B493">
        <v>66.876099999999994</v>
      </c>
      <c r="C493">
        <v>198.50399999999999</v>
      </c>
      <c r="D493">
        <v>1168.7853</v>
      </c>
      <c r="E493">
        <v>2903.8173999999999</v>
      </c>
      <c r="F493">
        <v>8261.9989000000005</v>
      </c>
      <c r="G493">
        <v>10098.7628</v>
      </c>
      <c r="H493">
        <v>14932.683800000001</v>
      </c>
      <c r="I493" s="29">
        <v>309.75</v>
      </c>
      <c r="J493" s="29">
        <v>-1788</v>
      </c>
      <c r="K493" s="29">
        <v>704.81499999999994</v>
      </c>
      <c r="L493" s="29">
        <v>-1608.6519999999998</v>
      </c>
      <c r="M493" s="29">
        <v>-5097.5050000000001</v>
      </c>
      <c r="N493" s="29">
        <v>1157.8020000000001</v>
      </c>
      <c r="O493" s="29">
        <v>-1033.8150000000001</v>
      </c>
      <c r="P493" s="29">
        <v>-7355.6050000000014</v>
      </c>
    </row>
    <row r="494" spans="1:16" x14ac:dyDescent="0.25">
      <c r="A494">
        <v>477</v>
      </c>
      <c r="B494" s="36">
        <v>67.94</v>
      </c>
      <c r="C494" s="36">
        <v>193.07</v>
      </c>
      <c r="D494" s="36">
        <v>1187.68</v>
      </c>
      <c r="E494" s="36">
        <v>2875</v>
      </c>
      <c r="F494" s="36">
        <v>8331.66</v>
      </c>
      <c r="G494" s="36">
        <v>10117.17</v>
      </c>
      <c r="H494" s="36">
        <v>15414.93</v>
      </c>
      <c r="I494" s="29">
        <v>-2345</v>
      </c>
      <c r="J494" s="29">
        <v>9086.6</v>
      </c>
      <c r="K494" s="29">
        <v>-239.67499999999998</v>
      </c>
      <c r="L494" s="29">
        <v>-455.976</v>
      </c>
      <c r="M494" s="29">
        <v>-8580.68</v>
      </c>
      <c r="N494" s="29">
        <v>605.59199999999998</v>
      </c>
      <c r="O494" s="29">
        <v>-25146.125</v>
      </c>
      <c r="P494" s="29">
        <v>-27075.263999999999</v>
      </c>
    </row>
    <row r="495" spans="1:16" x14ac:dyDescent="0.25">
      <c r="A495">
        <v>478</v>
      </c>
      <c r="B495">
        <v>68.551299999999998</v>
      </c>
      <c r="C495">
        <v>197.46629999999999</v>
      </c>
      <c r="D495">
        <v>1195.5851</v>
      </c>
      <c r="E495">
        <v>2934.0740000000001</v>
      </c>
      <c r="F495">
        <v>8190.0460999999996</v>
      </c>
      <c r="G495">
        <v>9910.2409000000007</v>
      </c>
      <c r="H495">
        <v>14724.5106</v>
      </c>
      <c r="I495" s="29">
        <v>-3878.2499999999995</v>
      </c>
      <c r="J495" s="29">
        <v>287.39999999999998</v>
      </c>
      <c r="K495" s="29">
        <v>-635.17499999999995</v>
      </c>
      <c r="L495" s="29">
        <v>-2818.9159999999997</v>
      </c>
      <c r="M495" s="29">
        <v>-1499.865</v>
      </c>
      <c r="N495" s="29">
        <v>6813.4589999999998</v>
      </c>
      <c r="O495" s="29">
        <v>9374.8450000000012</v>
      </c>
      <c r="P495" s="29">
        <v>7643.4980000000023</v>
      </c>
    </row>
    <row r="496" spans="1:16" x14ac:dyDescent="0.25">
      <c r="A496">
        <v>479</v>
      </c>
      <c r="B496" s="36">
        <v>67.11</v>
      </c>
      <c r="C496" s="36">
        <v>199.13</v>
      </c>
      <c r="D496" s="36">
        <v>1192.71</v>
      </c>
      <c r="E496" s="36">
        <v>2843.63</v>
      </c>
      <c r="F496" s="36">
        <v>8154.72</v>
      </c>
      <c r="G496" s="36">
        <v>9954.41</v>
      </c>
      <c r="H496" s="36">
        <v>14459.45</v>
      </c>
      <c r="I496" s="29">
        <v>-276.5</v>
      </c>
      <c r="J496" s="29">
        <v>-3037.6</v>
      </c>
      <c r="K496" s="29">
        <v>-491.46499999999997</v>
      </c>
      <c r="L496" s="29">
        <v>799.02</v>
      </c>
      <c r="M496" s="29">
        <v>266.23</v>
      </c>
      <c r="N496" s="29">
        <v>5488.5119999999997</v>
      </c>
      <c r="O496" s="29">
        <v>22627.705000000002</v>
      </c>
      <c r="P496" s="29">
        <v>25375.902000000002</v>
      </c>
    </row>
    <row r="497" spans="1:16" x14ac:dyDescent="0.25">
      <c r="A497">
        <v>480</v>
      </c>
      <c r="B497">
        <v>67.948099999999997</v>
      </c>
      <c r="C497">
        <v>202.85429999999999</v>
      </c>
      <c r="D497">
        <v>1191.1419000000001</v>
      </c>
      <c r="E497">
        <v>2894.4778999999999</v>
      </c>
      <c r="F497">
        <v>8673.0012000000006</v>
      </c>
      <c r="G497">
        <v>9690.2497999999996</v>
      </c>
      <c r="H497">
        <v>15475.7714</v>
      </c>
      <c r="I497" s="29">
        <v>-2370.25</v>
      </c>
      <c r="J497" s="29">
        <v>-10488.6</v>
      </c>
      <c r="K497" s="29">
        <v>-413.01500000000004</v>
      </c>
      <c r="L497" s="29">
        <v>-1235.0719999999999</v>
      </c>
      <c r="M497" s="29">
        <v>-25647.62</v>
      </c>
      <c r="N497" s="29">
        <v>13413.192000000001</v>
      </c>
      <c r="O497" s="29">
        <v>-28188.195000000003</v>
      </c>
      <c r="P497" s="29">
        <v>-54929.56</v>
      </c>
    </row>
    <row r="498" spans="1:16" x14ac:dyDescent="0.25">
      <c r="A498">
        <v>481</v>
      </c>
      <c r="B498" s="36">
        <v>66.62</v>
      </c>
      <c r="C498" s="36">
        <v>201.03</v>
      </c>
      <c r="D498" s="36">
        <v>1172.8800000000001</v>
      </c>
      <c r="E498" s="36">
        <v>2849.24</v>
      </c>
      <c r="F498" s="36">
        <v>8230</v>
      </c>
      <c r="G498" s="36">
        <v>10016.94</v>
      </c>
      <c r="H498" s="36">
        <v>14818.76</v>
      </c>
      <c r="I498" s="29">
        <v>962.5</v>
      </c>
      <c r="J498" s="29">
        <v>-6834.2</v>
      </c>
      <c r="K498" s="29">
        <v>499.96999999999997</v>
      </c>
      <c r="L498" s="29">
        <v>574.6</v>
      </c>
      <c r="M498" s="29">
        <v>-3497.5050000000001</v>
      </c>
      <c r="N498" s="29">
        <v>3612.5159999999996</v>
      </c>
      <c r="O498" s="29">
        <v>4662.32</v>
      </c>
      <c r="P498" s="29">
        <v>-19.798999999999069</v>
      </c>
    </row>
    <row r="499" spans="1:16" x14ac:dyDescent="0.25">
      <c r="A499">
        <v>482</v>
      </c>
      <c r="B499">
        <v>65.966099999999997</v>
      </c>
      <c r="C499">
        <v>196.34180000000001</v>
      </c>
      <c r="D499">
        <v>1144.9411</v>
      </c>
      <c r="E499">
        <v>2753.9465</v>
      </c>
      <c r="F499">
        <v>8620.8268000000007</v>
      </c>
      <c r="G499">
        <v>10101.497799999999</v>
      </c>
      <c r="H499">
        <v>14818.095600000001</v>
      </c>
      <c r="I499" s="29">
        <v>2584.75</v>
      </c>
      <c r="J499" s="29">
        <v>2536.4</v>
      </c>
      <c r="K499" s="29">
        <v>1897.0250000000001</v>
      </c>
      <c r="L499" s="29">
        <v>4386.1840000000002</v>
      </c>
      <c r="M499" s="29">
        <v>-23038.9</v>
      </c>
      <c r="N499" s="29">
        <v>1075.7520000000002</v>
      </c>
      <c r="O499" s="29">
        <v>4695.5950000000003</v>
      </c>
      <c r="P499" s="29">
        <v>-5863.1940000000004</v>
      </c>
    </row>
    <row r="500" spans="1:16" x14ac:dyDescent="0.25">
      <c r="A500">
        <v>483</v>
      </c>
      <c r="B500" s="36">
        <v>67.13</v>
      </c>
      <c r="C500" s="36">
        <v>198.66</v>
      </c>
      <c r="D500" s="36">
        <v>1198.27</v>
      </c>
      <c r="E500" s="36">
        <v>2851.56</v>
      </c>
      <c r="F500" s="36">
        <v>8129.88</v>
      </c>
      <c r="G500" s="36">
        <v>10400.76</v>
      </c>
      <c r="H500" s="36">
        <v>14916.67</v>
      </c>
      <c r="I500" s="29">
        <v>-315</v>
      </c>
      <c r="J500" s="29">
        <v>-2094.6</v>
      </c>
      <c r="K500" s="29">
        <v>-769.255</v>
      </c>
      <c r="L500" s="29">
        <v>481.62799999999999</v>
      </c>
      <c r="M500" s="29">
        <v>1508.6399999999999</v>
      </c>
      <c r="N500" s="29">
        <v>-7902.0749999999989</v>
      </c>
      <c r="O500" s="29">
        <v>-233.08499999999998</v>
      </c>
      <c r="P500" s="29">
        <v>-9323.7469999999976</v>
      </c>
    </row>
    <row r="501" spans="1:16" x14ac:dyDescent="0.25">
      <c r="A501">
        <v>484</v>
      </c>
      <c r="B501">
        <v>68.079099999999997</v>
      </c>
      <c r="C501">
        <v>196.70160000000001</v>
      </c>
      <c r="D501">
        <v>1178.1261999999999</v>
      </c>
      <c r="E501">
        <v>2821.3647999999998</v>
      </c>
      <c r="F501">
        <v>8247.9670999999998</v>
      </c>
      <c r="G501">
        <v>10117.012699999999</v>
      </c>
      <c r="H501">
        <v>14638.388999999999</v>
      </c>
      <c r="I501" s="29">
        <v>-2697.75</v>
      </c>
      <c r="J501" s="29">
        <v>1816.8</v>
      </c>
      <c r="K501" s="29">
        <v>237.76999999999998</v>
      </c>
      <c r="L501" s="29">
        <v>1689.452</v>
      </c>
      <c r="M501" s="29">
        <v>-4395.915</v>
      </c>
      <c r="N501" s="29">
        <v>610.30499999999995</v>
      </c>
      <c r="O501" s="29">
        <v>13680.924999999999</v>
      </c>
      <c r="P501" s="29">
        <v>10941.587</v>
      </c>
    </row>
    <row r="502" spans="1:16" x14ac:dyDescent="0.25">
      <c r="A502">
        <v>485</v>
      </c>
      <c r="B502" s="36">
        <v>66.239999999999995</v>
      </c>
      <c r="C502" s="36">
        <v>201.06</v>
      </c>
      <c r="D502" s="36">
        <v>1172.8599999999999</v>
      </c>
      <c r="E502" s="36">
        <v>2786.48</v>
      </c>
      <c r="F502" s="36">
        <v>7768.71</v>
      </c>
      <c r="G502" s="36">
        <v>10112.01</v>
      </c>
      <c r="H502" s="36">
        <v>15655.51</v>
      </c>
      <c r="I502" s="29">
        <v>1892.75</v>
      </c>
      <c r="J502" s="29">
        <v>-6906.6</v>
      </c>
      <c r="K502" s="29">
        <v>500.99</v>
      </c>
      <c r="L502" s="29">
        <v>3084.924</v>
      </c>
      <c r="M502" s="29">
        <v>19567.080000000002</v>
      </c>
      <c r="N502" s="29">
        <v>760.28399999999999</v>
      </c>
      <c r="O502" s="29">
        <v>-37175.040000000001</v>
      </c>
      <c r="P502" s="29">
        <v>-18275.612000000001</v>
      </c>
    </row>
    <row r="503" spans="1:16" x14ac:dyDescent="0.25">
      <c r="A503">
        <v>486</v>
      </c>
      <c r="B503">
        <v>66.307699999999997</v>
      </c>
      <c r="C503">
        <v>192.63730000000001</v>
      </c>
      <c r="D503">
        <v>1184.5214000000001</v>
      </c>
      <c r="E503">
        <v>2914.1426999999999</v>
      </c>
      <c r="F503">
        <v>8291.9429999999993</v>
      </c>
      <c r="G503">
        <v>9987.2940999999992</v>
      </c>
      <c r="H503">
        <v>15269.495500000001</v>
      </c>
      <c r="I503" s="29">
        <v>1730.75</v>
      </c>
      <c r="J503" s="29">
        <v>9945.4</v>
      </c>
      <c r="K503" s="29">
        <v>-81.99</v>
      </c>
      <c r="L503" s="29">
        <v>-2021.6640000000002</v>
      </c>
      <c r="M503" s="29">
        <v>-6594.7100000000009</v>
      </c>
      <c r="N503" s="29">
        <v>4501.8629999999994</v>
      </c>
      <c r="O503" s="29">
        <v>-17874.400000000001</v>
      </c>
      <c r="P503" s="29">
        <v>-10394.751000000004</v>
      </c>
    </row>
    <row r="504" spans="1:16" x14ac:dyDescent="0.25">
      <c r="A504">
        <v>487</v>
      </c>
      <c r="B504" s="36">
        <v>67.31</v>
      </c>
      <c r="C504" s="36">
        <v>197.41</v>
      </c>
      <c r="D504" s="36">
        <v>1174.08</v>
      </c>
      <c r="E504" s="36">
        <v>2801.96</v>
      </c>
      <c r="F504" s="36">
        <v>8030.55</v>
      </c>
      <c r="G504" s="36">
        <v>10074.89</v>
      </c>
      <c r="H504" s="36">
        <v>15391.24</v>
      </c>
      <c r="I504" s="29">
        <v>-779.5</v>
      </c>
      <c r="J504" s="29">
        <v>408.4</v>
      </c>
      <c r="K504" s="29">
        <v>440.02499999999998</v>
      </c>
      <c r="L504" s="29">
        <v>2465.5879999999997</v>
      </c>
      <c r="M504" s="29">
        <v>6475.04</v>
      </c>
      <c r="N504" s="29">
        <v>1873.8510000000001</v>
      </c>
      <c r="O504" s="29">
        <v>-23961.375</v>
      </c>
      <c r="P504" s="29">
        <v>-13077.971</v>
      </c>
    </row>
    <row r="505" spans="1:16" x14ac:dyDescent="0.25">
      <c r="A505">
        <v>488</v>
      </c>
      <c r="B505">
        <v>66.272999999999996</v>
      </c>
      <c r="C505">
        <v>203.61009999999999</v>
      </c>
      <c r="D505">
        <v>1195.0742</v>
      </c>
      <c r="E505">
        <v>2880.8584000000001</v>
      </c>
      <c r="F505">
        <v>8180.3131000000003</v>
      </c>
      <c r="G505">
        <v>10353.8218</v>
      </c>
      <c r="H505">
        <v>15712.2685</v>
      </c>
      <c r="I505" s="29">
        <v>1817.5</v>
      </c>
      <c r="J505" s="29">
        <v>-12000.199999999999</v>
      </c>
      <c r="K505" s="29">
        <v>-609.63</v>
      </c>
      <c r="L505" s="29">
        <v>-690.29200000000003</v>
      </c>
      <c r="M505" s="29">
        <v>-1013.2149999999999</v>
      </c>
      <c r="N505" s="29">
        <v>-6493.9679999999998</v>
      </c>
      <c r="O505" s="29">
        <v>-40013.049999999996</v>
      </c>
      <c r="P505" s="29">
        <v>-59002.854999999996</v>
      </c>
    </row>
    <row r="506" spans="1:16" x14ac:dyDescent="0.25">
      <c r="A506">
        <v>489</v>
      </c>
      <c r="B506" s="36">
        <v>65.42</v>
      </c>
      <c r="C506" s="36">
        <v>198.64</v>
      </c>
      <c r="D506" s="36">
        <v>1203.94</v>
      </c>
      <c r="E506" s="36">
        <v>2930.13</v>
      </c>
      <c r="F506" s="36">
        <v>8136.57</v>
      </c>
      <c r="G506" s="36">
        <v>10155.17</v>
      </c>
      <c r="H506" s="36">
        <v>14658.35</v>
      </c>
      <c r="I506" s="29">
        <v>3951.75</v>
      </c>
      <c r="J506" s="29">
        <v>-2067</v>
      </c>
      <c r="K506" s="29">
        <v>-1052.7549999999999</v>
      </c>
      <c r="L506" s="29">
        <v>-2661.2439999999997</v>
      </c>
      <c r="M506" s="29">
        <v>1174.1099999999999</v>
      </c>
      <c r="N506" s="29">
        <v>-534.33899999999994</v>
      </c>
      <c r="O506" s="29">
        <v>12682.865</v>
      </c>
      <c r="P506" s="29">
        <v>11493.387000000001</v>
      </c>
    </row>
    <row r="507" spans="1:16" x14ac:dyDescent="0.25">
      <c r="A507">
        <v>490</v>
      </c>
      <c r="B507">
        <v>67.174099999999996</v>
      </c>
      <c r="C507">
        <v>193.7276</v>
      </c>
      <c r="D507">
        <v>1181.4594</v>
      </c>
      <c r="E507">
        <v>2844.8344000000002</v>
      </c>
      <c r="F507">
        <v>8170.2321000000002</v>
      </c>
      <c r="G507">
        <v>10251.012699999999</v>
      </c>
      <c r="H507">
        <v>14621.0851</v>
      </c>
      <c r="I507" s="29">
        <v>-435.25</v>
      </c>
      <c r="J507" s="29">
        <v>7764.8</v>
      </c>
      <c r="K507" s="29">
        <v>71.11</v>
      </c>
      <c r="L507" s="29">
        <v>750.66800000000001</v>
      </c>
      <c r="M507" s="29">
        <v>-509.16499999999996</v>
      </c>
      <c r="N507" s="29">
        <v>-3409.6949999999997</v>
      </c>
      <c r="O507" s="29">
        <v>14546.119999999999</v>
      </c>
      <c r="P507" s="29">
        <v>18778.588</v>
      </c>
    </row>
    <row r="508" spans="1:16" x14ac:dyDescent="0.25">
      <c r="A508">
        <v>491</v>
      </c>
      <c r="B508" s="36">
        <v>66.209999999999994</v>
      </c>
      <c r="C508" s="36">
        <v>200.98</v>
      </c>
      <c r="D508" s="36">
        <v>1213.53</v>
      </c>
      <c r="E508" s="36">
        <v>2839.39</v>
      </c>
      <c r="F508" s="36">
        <v>8555.68</v>
      </c>
      <c r="G508" s="36">
        <v>10040.35</v>
      </c>
      <c r="H508" s="36">
        <v>15461.16</v>
      </c>
      <c r="I508" s="29">
        <v>1984.7500000000002</v>
      </c>
      <c r="J508" s="29">
        <v>-6731</v>
      </c>
      <c r="K508" s="29">
        <v>-1532.5749999999998</v>
      </c>
      <c r="L508" s="29">
        <v>968.51600000000008</v>
      </c>
      <c r="M508" s="29">
        <v>-19781.55</v>
      </c>
      <c r="N508" s="29">
        <v>2910.0719999999997</v>
      </c>
      <c r="O508" s="29">
        <v>-27457.695</v>
      </c>
      <c r="P508" s="29">
        <v>-49639.481999999996</v>
      </c>
    </row>
    <row r="509" spans="1:16" x14ac:dyDescent="0.25">
      <c r="A509">
        <v>492</v>
      </c>
      <c r="B509">
        <v>66.653000000000006</v>
      </c>
      <c r="C509">
        <v>196.28809999999999</v>
      </c>
      <c r="D509">
        <v>1206.4717000000001</v>
      </c>
      <c r="E509">
        <v>2866.9422</v>
      </c>
      <c r="F509">
        <v>8520.1312999999991</v>
      </c>
      <c r="G509">
        <v>10569.912700000001</v>
      </c>
      <c r="H509">
        <v>14966.011699999999</v>
      </c>
      <c r="I509" s="29">
        <v>867.49999999999989</v>
      </c>
      <c r="J509" s="29">
        <v>2643.8</v>
      </c>
      <c r="K509" s="29">
        <v>-1179.5049999999999</v>
      </c>
      <c r="L509" s="29">
        <v>-133.64400000000001</v>
      </c>
      <c r="M509" s="29">
        <v>-18004.125</v>
      </c>
      <c r="N509" s="29">
        <v>-12976.695000000002</v>
      </c>
      <c r="O509" s="29">
        <v>-2700.21</v>
      </c>
      <c r="P509" s="29">
        <v>-31482.879000000001</v>
      </c>
    </row>
    <row r="510" spans="1:16" x14ac:dyDescent="0.25">
      <c r="A510">
        <v>493</v>
      </c>
      <c r="B510" s="36">
        <v>68.209999999999994</v>
      </c>
      <c r="C510" s="36">
        <v>195.71</v>
      </c>
      <c r="D510" s="36">
        <v>1208.25</v>
      </c>
      <c r="E510" s="36">
        <v>2914.97</v>
      </c>
      <c r="F510" s="36">
        <v>8258.08</v>
      </c>
      <c r="G510" s="36">
        <v>10433.120000000001</v>
      </c>
      <c r="H510" s="36">
        <v>14664.97</v>
      </c>
      <c r="I510" s="29">
        <v>-3023.75</v>
      </c>
      <c r="J510" s="29">
        <v>3808.2</v>
      </c>
      <c r="K510" s="29">
        <v>-1268.2850000000001</v>
      </c>
      <c r="L510" s="29">
        <v>-2054.7040000000002</v>
      </c>
      <c r="M510" s="29">
        <v>-4901.5599999999995</v>
      </c>
      <c r="N510" s="29">
        <v>-8872.902</v>
      </c>
      <c r="O510" s="29">
        <v>12351.92</v>
      </c>
      <c r="P510" s="29">
        <v>-3961.0810000000001</v>
      </c>
    </row>
    <row r="511" spans="1:16" x14ac:dyDescent="0.25">
      <c r="A511">
        <v>494</v>
      </c>
      <c r="B511">
        <v>66.931100000000001</v>
      </c>
      <c r="C511">
        <v>200.7165</v>
      </c>
      <c r="D511">
        <v>1162.2055</v>
      </c>
      <c r="E511">
        <v>2846.6377000000002</v>
      </c>
      <c r="F511">
        <v>8302.6674999999996</v>
      </c>
      <c r="G511">
        <v>10198.0978</v>
      </c>
      <c r="H511">
        <v>15507.3462</v>
      </c>
      <c r="I511" s="29">
        <v>172.25</v>
      </c>
      <c r="J511" s="29">
        <v>-6213</v>
      </c>
      <c r="K511" s="29">
        <v>1033.8050000000001</v>
      </c>
      <c r="L511" s="29">
        <v>678.53600000000006</v>
      </c>
      <c r="M511" s="29">
        <v>-7130.9349999999995</v>
      </c>
      <c r="N511" s="29">
        <v>-1822.248</v>
      </c>
      <c r="O511" s="29">
        <v>-29766.935000000001</v>
      </c>
      <c r="P511" s="29">
        <v>-43048.527000000002</v>
      </c>
    </row>
    <row r="512" spans="1:16" x14ac:dyDescent="0.25">
      <c r="A512">
        <v>495</v>
      </c>
      <c r="B512" s="36">
        <v>65.540000000000006</v>
      </c>
      <c r="C512" s="36">
        <v>201.54</v>
      </c>
      <c r="D512" s="36">
        <v>1207.73</v>
      </c>
      <c r="E512" s="36">
        <v>2823.34</v>
      </c>
      <c r="F512" s="36">
        <v>8174.28</v>
      </c>
      <c r="G512" s="36">
        <v>10128.209999999999</v>
      </c>
      <c r="H512" s="36">
        <v>15026.99</v>
      </c>
      <c r="I512" s="29">
        <v>3647.5</v>
      </c>
      <c r="J512" s="29">
        <v>-7863.2</v>
      </c>
      <c r="K512" s="29">
        <v>-1242.53</v>
      </c>
      <c r="L512" s="29">
        <v>1610.2600000000002</v>
      </c>
      <c r="M512" s="29">
        <v>-711.5</v>
      </c>
      <c r="N512" s="29">
        <v>274.29899999999998</v>
      </c>
      <c r="O512" s="29">
        <v>-5749.0150000000003</v>
      </c>
      <c r="P512" s="29">
        <v>-10034.186</v>
      </c>
    </row>
    <row r="513" spans="1:16" x14ac:dyDescent="0.25">
      <c r="A513">
        <v>496</v>
      </c>
      <c r="B513">
        <v>67.179299999999998</v>
      </c>
      <c r="C513">
        <v>193.90989999999999</v>
      </c>
      <c r="D513">
        <v>1167.5764999999999</v>
      </c>
      <c r="E513">
        <v>2843.5218</v>
      </c>
      <c r="F513">
        <v>8109.9686000000002</v>
      </c>
      <c r="G513">
        <v>10018.769399999999</v>
      </c>
      <c r="H513">
        <v>14922.911</v>
      </c>
      <c r="I513" s="29">
        <v>-448.24999999999994</v>
      </c>
      <c r="J513" s="29">
        <v>7400.2</v>
      </c>
      <c r="K513" s="29">
        <v>765.255</v>
      </c>
      <c r="L513" s="29">
        <v>803.17200000000003</v>
      </c>
      <c r="M513" s="29">
        <v>2504.0099999999998</v>
      </c>
      <c r="N513" s="29">
        <v>3557.6039999999998</v>
      </c>
      <c r="O513" s="29">
        <v>-545.17499999999995</v>
      </c>
      <c r="P513" s="29">
        <v>14036.816000000001</v>
      </c>
    </row>
    <row r="514" spans="1:16" x14ac:dyDescent="0.25">
      <c r="A514">
        <v>497</v>
      </c>
      <c r="B514" s="36">
        <v>67.81</v>
      </c>
      <c r="C514" s="36">
        <v>197.01</v>
      </c>
      <c r="D514" s="36">
        <v>1166.3900000000001</v>
      </c>
      <c r="E514" s="36">
        <v>2866.99</v>
      </c>
      <c r="F514" s="36">
        <v>8060.08</v>
      </c>
      <c r="G514" s="36">
        <v>10432.620000000001</v>
      </c>
      <c r="H514" s="36">
        <v>14698.88</v>
      </c>
      <c r="I514" s="29">
        <v>-2024.25</v>
      </c>
      <c r="J514" s="29">
        <v>1191.2</v>
      </c>
      <c r="K514" s="29">
        <v>824.57999999999993</v>
      </c>
      <c r="L514" s="29">
        <v>-135.416</v>
      </c>
      <c r="M514" s="29">
        <v>4998.4699999999993</v>
      </c>
      <c r="N514" s="29">
        <v>-8857.9349999999995</v>
      </c>
      <c r="O514" s="29">
        <v>10656.395</v>
      </c>
      <c r="P514" s="29">
        <v>6653.0439999999999</v>
      </c>
    </row>
    <row r="515" spans="1:16" x14ac:dyDescent="0.25">
      <c r="A515">
        <v>498</v>
      </c>
      <c r="B515">
        <v>66.513099999999994</v>
      </c>
      <c r="C515">
        <v>196.98560000000001</v>
      </c>
      <c r="D515">
        <v>1173.454</v>
      </c>
      <c r="E515">
        <v>2893.4722000000002</v>
      </c>
      <c r="F515">
        <v>8060.6368000000002</v>
      </c>
      <c r="G515">
        <v>9877.7484000000004</v>
      </c>
      <c r="H515">
        <v>14484.028700000001</v>
      </c>
      <c r="I515" s="29">
        <v>1217.25</v>
      </c>
      <c r="J515" s="29">
        <v>1248.8</v>
      </c>
      <c r="K515" s="29">
        <v>471.38</v>
      </c>
      <c r="L515" s="29">
        <v>-1194.8440000000001</v>
      </c>
      <c r="M515" s="29">
        <v>4970.6000000000004</v>
      </c>
      <c r="N515" s="29">
        <v>7788.2340000000004</v>
      </c>
      <c r="O515" s="29">
        <v>21398.94</v>
      </c>
      <c r="P515" s="29">
        <v>35900.36</v>
      </c>
    </row>
    <row r="516" spans="1:16" x14ac:dyDescent="0.25">
      <c r="A516">
        <v>499</v>
      </c>
      <c r="B516" s="36">
        <v>68.27</v>
      </c>
      <c r="C516" s="36">
        <v>197.19</v>
      </c>
      <c r="D516" s="36">
        <v>1193.5899999999999</v>
      </c>
      <c r="E516" s="36">
        <v>2880.36</v>
      </c>
      <c r="F516" s="36">
        <v>8458.83</v>
      </c>
      <c r="G516" s="36">
        <v>10209.83</v>
      </c>
      <c r="H516" s="36">
        <v>15032.83</v>
      </c>
      <c r="I516" s="29">
        <v>-3165.75</v>
      </c>
      <c r="J516" s="29">
        <v>846.19999999999993</v>
      </c>
      <c r="K516" s="29">
        <v>-535.39499999999998</v>
      </c>
      <c r="L516" s="29">
        <v>-670.52800000000002</v>
      </c>
      <c r="M516" s="29">
        <v>-14938.900000000001</v>
      </c>
      <c r="N516" s="29">
        <v>-2174.2710000000002</v>
      </c>
      <c r="O516" s="29">
        <v>-6041.1149999999998</v>
      </c>
      <c r="P516" s="29">
        <v>-26679.758999999998</v>
      </c>
    </row>
    <row r="517" spans="1:16" x14ac:dyDescent="0.25">
      <c r="A517">
        <v>500</v>
      </c>
      <c r="B517">
        <v>67.344800000000006</v>
      </c>
      <c r="C517">
        <v>204.28880000000001</v>
      </c>
      <c r="D517">
        <v>1218.6015</v>
      </c>
      <c r="E517">
        <v>2861.4344000000001</v>
      </c>
      <c r="F517">
        <v>8079.4825000000001</v>
      </c>
      <c r="G517">
        <v>10209.9807</v>
      </c>
      <c r="H517">
        <v>14731.6774</v>
      </c>
      <c r="I517" s="29">
        <v>-862</v>
      </c>
      <c r="J517" s="29">
        <v>-13357.6</v>
      </c>
      <c r="K517" s="29">
        <v>-1785.9950000000001</v>
      </c>
      <c r="L517" s="29">
        <v>86.668000000000006</v>
      </c>
      <c r="M517" s="29">
        <v>4028.3150000000001</v>
      </c>
      <c r="N517" s="29">
        <v>-2178.7350000000001</v>
      </c>
      <c r="O517" s="29">
        <v>9016.5049999999992</v>
      </c>
      <c r="P517" s="29">
        <v>-5052.8420000000024</v>
      </c>
    </row>
    <row r="518" spans="1:16" x14ac:dyDescent="0.25">
      <c r="A518">
        <v>501</v>
      </c>
      <c r="B518" s="36">
        <v>67.11</v>
      </c>
      <c r="C518" s="36">
        <v>197.98</v>
      </c>
      <c r="D518" s="36">
        <v>1127.58</v>
      </c>
      <c r="E518" s="36">
        <v>2789.66</v>
      </c>
      <c r="F518" s="36">
        <v>8457.15</v>
      </c>
      <c r="G518" s="36">
        <v>9823.7999999999993</v>
      </c>
      <c r="H518" s="36">
        <v>14959.93</v>
      </c>
      <c r="I518" s="29">
        <v>-272</v>
      </c>
      <c r="J518" s="29">
        <v>-736.6</v>
      </c>
      <c r="K518" s="29">
        <v>2765.3199999999997</v>
      </c>
      <c r="L518" s="29">
        <v>2957.7359999999999</v>
      </c>
      <c r="M518" s="29">
        <v>-14855.279999999999</v>
      </c>
      <c r="N518" s="29">
        <v>9406.7610000000004</v>
      </c>
      <c r="O518" s="29">
        <v>-2396.1400000000003</v>
      </c>
      <c r="P518" s="29">
        <v>-3130.2029999999986</v>
      </c>
    </row>
    <row r="519" spans="1:16" x14ac:dyDescent="0.25">
      <c r="A519">
        <v>502</v>
      </c>
      <c r="B519">
        <v>67.454499999999996</v>
      </c>
      <c r="C519">
        <v>195.1737</v>
      </c>
      <c r="D519">
        <v>1193.1672000000001</v>
      </c>
      <c r="E519">
        <v>2832.6080999999999</v>
      </c>
      <c r="F519">
        <v>8353.8135999999995</v>
      </c>
      <c r="G519">
        <v>10360.289000000001</v>
      </c>
      <c r="H519">
        <v>14000.29</v>
      </c>
      <c r="I519" s="29">
        <v>-1136.25</v>
      </c>
      <c r="J519" s="29">
        <v>4872.6000000000004</v>
      </c>
      <c r="K519" s="29">
        <v>-514.28</v>
      </c>
      <c r="L519" s="29">
        <v>1239.72</v>
      </c>
      <c r="M519" s="29">
        <v>-9688.24</v>
      </c>
      <c r="N519" s="29">
        <v>-6687.9839999999995</v>
      </c>
      <c r="O519" s="29">
        <v>45585.875</v>
      </c>
      <c r="P519" s="29">
        <v>33671.441000000006</v>
      </c>
    </row>
    <row r="520" spans="1:16" x14ac:dyDescent="0.25">
      <c r="A520">
        <v>503</v>
      </c>
      <c r="B520" s="36">
        <v>66.900000000000006</v>
      </c>
      <c r="C520" s="36">
        <v>198.74</v>
      </c>
      <c r="D520" s="36">
        <v>1155.72</v>
      </c>
      <c r="E520" s="36">
        <v>2883.52</v>
      </c>
      <c r="F520" s="36">
        <v>8150.96</v>
      </c>
      <c r="G520" s="36">
        <v>10096.030000000001</v>
      </c>
      <c r="H520" s="36">
        <v>13506.02</v>
      </c>
      <c r="I520" s="29">
        <v>254.5</v>
      </c>
      <c r="J520" s="29">
        <v>-2258</v>
      </c>
      <c r="K520" s="29">
        <v>1357.865</v>
      </c>
      <c r="L520" s="29">
        <v>-796.59199999999998</v>
      </c>
      <c r="M520" s="29">
        <v>454.39499999999998</v>
      </c>
      <c r="N520" s="29">
        <v>1239.8489999999999</v>
      </c>
      <c r="O520" s="29">
        <v>70299.145000000004</v>
      </c>
      <c r="P520" s="29">
        <v>70551.162000000011</v>
      </c>
    </row>
    <row r="521" spans="1:16" x14ac:dyDescent="0.25">
      <c r="A521">
        <v>504</v>
      </c>
      <c r="B521">
        <v>66.996899999999997</v>
      </c>
      <c r="C521">
        <v>199.70750000000001</v>
      </c>
      <c r="D521">
        <v>1197.3435999999999</v>
      </c>
      <c r="E521">
        <v>2885.0025000000001</v>
      </c>
      <c r="F521">
        <v>7743.8077000000003</v>
      </c>
      <c r="G521">
        <v>10116.659900000001</v>
      </c>
      <c r="H521">
        <v>14791.3853</v>
      </c>
      <c r="I521" s="29">
        <v>7.75</v>
      </c>
      <c r="J521" s="29">
        <v>-4195</v>
      </c>
      <c r="K521" s="29">
        <v>-723.1</v>
      </c>
      <c r="L521" s="29">
        <v>-856.05599999999993</v>
      </c>
      <c r="M521" s="29">
        <v>20812.055</v>
      </c>
      <c r="N521" s="29">
        <v>620.88900000000001</v>
      </c>
      <c r="O521" s="29">
        <v>6031.1100000000006</v>
      </c>
      <c r="P521" s="29">
        <v>21697.648000000001</v>
      </c>
    </row>
    <row r="522" spans="1:16" x14ac:dyDescent="0.25">
      <c r="A522">
        <v>505</v>
      </c>
      <c r="B522" s="36">
        <v>65.760000000000005</v>
      </c>
      <c r="C522" s="36">
        <v>202.32</v>
      </c>
      <c r="D522" s="36">
        <v>1159.78</v>
      </c>
      <c r="E522" s="36">
        <v>2836.36</v>
      </c>
      <c r="F522" s="36">
        <v>8439.98</v>
      </c>
      <c r="G522" s="36">
        <v>10267.959999999999</v>
      </c>
      <c r="H522" s="36">
        <v>14903.22</v>
      </c>
      <c r="I522" s="29">
        <v>3094</v>
      </c>
      <c r="J522" s="29">
        <v>-9427.7999999999993</v>
      </c>
      <c r="K522" s="29">
        <v>1155.2550000000001</v>
      </c>
      <c r="L522" s="29">
        <v>1089.54</v>
      </c>
      <c r="M522" s="29">
        <v>-13996.51</v>
      </c>
      <c r="N522" s="29">
        <v>-3917.973</v>
      </c>
      <c r="O522" s="29">
        <v>439.47500000000002</v>
      </c>
      <c r="P522" s="29">
        <v>-21564.012999999999</v>
      </c>
    </row>
    <row r="523" spans="1:16" x14ac:dyDescent="0.25">
      <c r="A523">
        <v>506</v>
      </c>
      <c r="B523">
        <v>67.847399999999993</v>
      </c>
      <c r="C523">
        <v>194.0076</v>
      </c>
      <c r="D523">
        <v>1201.4065000000001</v>
      </c>
      <c r="E523">
        <v>2863.6477</v>
      </c>
      <c r="F523">
        <v>8027.0311000000002</v>
      </c>
      <c r="G523">
        <v>10047.2485</v>
      </c>
      <c r="H523">
        <v>14613.105</v>
      </c>
      <c r="I523" s="29">
        <v>-2118.5</v>
      </c>
      <c r="J523" s="29">
        <v>7204.7999999999993</v>
      </c>
      <c r="K523" s="29">
        <v>-926.24499999999989</v>
      </c>
      <c r="L523" s="29">
        <v>-1.8640000000000001</v>
      </c>
      <c r="M523" s="29">
        <v>6650.8849999999993</v>
      </c>
      <c r="N523" s="29">
        <v>2703.2309999999998</v>
      </c>
      <c r="O523" s="29">
        <v>14945.124999999998</v>
      </c>
      <c r="P523" s="29">
        <v>28457.431999999997</v>
      </c>
    </row>
    <row r="524" spans="1:16" x14ac:dyDescent="0.25">
      <c r="A524">
        <v>507</v>
      </c>
      <c r="B524" s="36">
        <v>67.08</v>
      </c>
      <c r="C524" s="36">
        <v>196.78</v>
      </c>
      <c r="D524" s="36">
        <v>1160.72</v>
      </c>
      <c r="E524" s="36">
        <v>2843.68</v>
      </c>
      <c r="F524" s="36">
        <v>8678.52</v>
      </c>
      <c r="G524" s="36">
        <v>10079.68</v>
      </c>
      <c r="H524" s="36">
        <v>16353.68</v>
      </c>
      <c r="I524" s="29">
        <v>-192.75</v>
      </c>
      <c r="J524" s="29">
        <v>1664</v>
      </c>
      <c r="K524" s="29">
        <v>1107.845</v>
      </c>
      <c r="L524" s="29">
        <v>796.9799999999999</v>
      </c>
      <c r="M524" s="29">
        <v>-25923.48</v>
      </c>
      <c r="N524" s="29">
        <v>1730.1989999999998</v>
      </c>
      <c r="O524" s="29">
        <v>-72083.544999999998</v>
      </c>
      <c r="P524" s="29">
        <v>-92900.750999999989</v>
      </c>
    </row>
    <row r="525" spans="1:16" x14ac:dyDescent="0.25">
      <c r="A525">
        <v>508</v>
      </c>
      <c r="B525">
        <v>67.563299999999998</v>
      </c>
      <c r="C525">
        <v>197.38159999999999</v>
      </c>
      <c r="D525">
        <v>1168.8444999999999</v>
      </c>
      <c r="E525">
        <v>2819.2505000000001</v>
      </c>
      <c r="F525">
        <v>8051.9561000000003</v>
      </c>
      <c r="G525">
        <v>9757.6139000000003</v>
      </c>
      <c r="H525">
        <v>14782.122300000001</v>
      </c>
      <c r="I525" s="29">
        <v>-1408.25</v>
      </c>
      <c r="J525" s="29">
        <v>456.8</v>
      </c>
      <c r="K525" s="29">
        <v>701.85500000000002</v>
      </c>
      <c r="L525" s="29">
        <v>1774.0239999999999</v>
      </c>
      <c r="M525" s="29">
        <v>5404.6349999999993</v>
      </c>
      <c r="N525" s="29">
        <v>11392.269</v>
      </c>
      <c r="O525" s="29">
        <v>6494.26</v>
      </c>
      <c r="P525" s="29">
        <v>24815.593000000001</v>
      </c>
    </row>
    <row r="526" spans="1:16" x14ac:dyDescent="0.25">
      <c r="A526">
        <v>509</v>
      </c>
      <c r="B526" s="36">
        <v>66.95</v>
      </c>
      <c r="C526" s="36">
        <v>195.67</v>
      </c>
      <c r="D526" s="36">
        <v>1193.04</v>
      </c>
      <c r="E526" s="36">
        <v>2806.36</v>
      </c>
      <c r="F526" s="36">
        <v>8155.29</v>
      </c>
      <c r="G526" s="36">
        <v>10201.129999999999</v>
      </c>
      <c r="H526" s="36">
        <v>14285.19</v>
      </c>
      <c r="I526" s="29">
        <v>121.75</v>
      </c>
      <c r="J526" s="29">
        <v>3876.2</v>
      </c>
      <c r="K526" s="29">
        <v>-507.68000000000006</v>
      </c>
      <c r="L526" s="29">
        <v>2289.4760000000001</v>
      </c>
      <c r="M526" s="29">
        <v>238.17499999999998</v>
      </c>
      <c r="N526" s="29">
        <v>-1913.2169999999999</v>
      </c>
      <c r="O526" s="29">
        <v>31340.760000000002</v>
      </c>
      <c r="P526" s="29">
        <v>35445.464</v>
      </c>
    </row>
    <row r="527" spans="1:16" x14ac:dyDescent="0.25">
      <c r="A527">
        <v>510</v>
      </c>
      <c r="B527">
        <v>67.5197</v>
      </c>
      <c r="C527">
        <v>205.13310000000001</v>
      </c>
      <c r="D527">
        <v>1209.9972</v>
      </c>
      <c r="E527">
        <v>2847.3384000000001</v>
      </c>
      <c r="F527">
        <v>8294.3516</v>
      </c>
      <c r="G527">
        <v>10322.4481</v>
      </c>
      <c r="H527">
        <v>15639.782300000001</v>
      </c>
      <c r="I527" s="29">
        <v>-1299.2500000000002</v>
      </c>
      <c r="J527" s="29">
        <v>-15046.2</v>
      </c>
      <c r="K527" s="29">
        <v>-1355.78</v>
      </c>
      <c r="L527" s="29">
        <v>650.50799999999992</v>
      </c>
      <c r="M527" s="29">
        <v>-6715.1399999999994</v>
      </c>
      <c r="N527" s="29">
        <v>-5552.7570000000005</v>
      </c>
      <c r="O527" s="29">
        <v>-36388.74</v>
      </c>
      <c r="P527" s="29">
        <v>-65707.358999999997</v>
      </c>
    </row>
    <row r="528" spans="1:16" x14ac:dyDescent="0.25">
      <c r="A528">
        <v>511</v>
      </c>
      <c r="B528" s="36">
        <v>67.12</v>
      </c>
      <c r="C528" s="36">
        <v>195.41</v>
      </c>
      <c r="D528" s="36">
        <v>1222.47</v>
      </c>
      <c r="E528" s="36">
        <v>2868.42</v>
      </c>
      <c r="F528" s="36">
        <v>8358.01</v>
      </c>
      <c r="G528" s="36">
        <v>10302.540000000001</v>
      </c>
      <c r="H528" s="36">
        <v>15528.68</v>
      </c>
      <c r="I528" s="29">
        <v>-309.75</v>
      </c>
      <c r="J528" s="29">
        <v>4390.3999999999996</v>
      </c>
      <c r="K528" s="29">
        <v>-1979.66</v>
      </c>
      <c r="L528" s="29">
        <v>-192.78800000000001</v>
      </c>
      <c r="M528" s="29">
        <v>-9898.0099999999984</v>
      </c>
      <c r="N528" s="29">
        <v>-4955.5169999999998</v>
      </c>
      <c r="O528" s="29">
        <v>-30833.415000000001</v>
      </c>
      <c r="P528" s="29">
        <v>-43778.74</v>
      </c>
    </row>
    <row r="529" spans="1:16" x14ac:dyDescent="0.25">
      <c r="A529">
        <v>512</v>
      </c>
      <c r="B529">
        <v>65.917900000000003</v>
      </c>
      <c r="C529">
        <v>196.87860000000001</v>
      </c>
      <c r="D529">
        <v>1201.2315000000001</v>
      </c>
      <c r="E529">
        <v>2823.8436000000002</v>
      </c>
      <c r="F529">
        <v>8281.7682999999997</v>
      </c>
      <c r="G529">
        <v>10032.546200000001</v>
      </c>
      <c r="H529">
        <v>15007.7125</v>
      </c>
      <c r="I529" s="29">
        <v>2705.25</v>
      </c>
      <c r="J529" s="29">
        <v>1462.8000000000002</v>
      </c>
      <c r="K529" s="29">
        <v>-917.49500000000012</v>
      </c>
      <c r="L529" s="29">
        <v>1590.3</v>
      </c>
      <c r="M529" s="29">
        <v>-6085.9749999999995</v>
      </c>
      <c r="N529" s="29">
        <v>3144.3</v>
      </c>
      <c r="O529" s="29">
        <v>-4785.25</v>
      </c>
      <c r="P529" s="29">
        <v>-2886.0699999999988</v>
      </c>
    </row>
    <row r="530" spans="1:16" x14ac:dyDescent="0.25">
      <c r="A530">
        <v>513</v>
      </c>
      <c r="B530" s="36">
        <v>66.67</v>
      </c>
      <c r="C530" s="36">
        <v>198.77</v>
      </c>
      <c r="D530" s="36">
        <v>1168.3699999999999</v>
      </c>
      <c r="E530" s="36">
        <v>2847.06</v>
      </c>
      <c r="F530" s="36">
        <v>8218.7199999999993</v>
      </c>
      <c r="G530" s="36">
        <v>9927.4699999999993</v>
      </c>
      <c r="H530" s="36">
        <v>15569.55</v>
      </c>
      <c r="I530" s="29">
        <v>823.25</v>
      </c>
      <c r="J530" s="29">
        <v>-2328.6</v>
      </c>
      <c r="K530" s="29">
        <v>725.38499999999999</v>
      </c>
      <c r="L530" s="29">
        <v>661.66399999999999</v>
      </c>
      <c r="M530" s="29">
        <v>-2933.73</v>
      </c>
      <c r="N530" s="29">
        <v>6296.6009999999997</v>
      </c>
      <c r="O530" s="29">
        <v>-32877.269999999997</v>
      </c>
      <c r="P530" s="29">
        <v>-29632.699999999997</v>
      </c>
    </row>
    <row r="531" spans="1:16" x14ac:dyDescent="0.25">
      <c r="A531">
        <v>514</v>
      </c>
      <c r="B531">
        <v>66.520899999999997</v>
      </c>
      <c r="C531">
        <v>194.49539999999999</v>
      </c>
      <c r="D531">
        <v>1158.0653</v>
      </c>
      <c r="E531">
        <v>2860.5745000000002</v>
      </c>
      <c r="F531">
        <v>8271.5709000000006</v>
      </c>
      <c r="G531">
        <v>10073.620999999999</v>
      </c>
      <c r="H531">
        <v>15382.8884</v>
      </c>
      <c r="I531" s="29">
        <v>1197.75</v>
      </c>
      <c r="J531" s="29">
        <v>6229.2</v>
      </c>
      <c r="K531" s="29">
        <v>1240.8149999999998</v>
      </c>
      <c r="L531" s="29">
        <v>121.06400000000001</v>
      </c>
      <c r="M531" s="29">
        <v>-5576.1049999999996</v>
      </c>
      <c r="N531" s="29">
        <v>1912.056</v>
      </c>
      <c r="O531" s="29">
        <v>-23544.044999999998</v>
      </c>
      <c r="P531" s="29">
        <v>-18419.264999999999</v>
      </c>
    </row>
    <row r="532" spans="1:16" x14ac:dyDescent="0.25">
      <c r="A532">
        <v>515</v>
      </c>
      <c r="B532" s="36">
        <v>66.14</v>
      </c>
      <c r="C532" s="36">
        <v>200.2</v>
      </c>
      <c r="D532" s="36">
        <v>1172.46</v>
      </c>
      <c r="E532" s="36">
        <v>2830.91</v>
      </c>
      <c r="F532" s="36">
        <v>8213.08</v>
      </c>
      <c r="G532" s="36">
        <v>10246.36</v>
      </c>
      <c r="H532" s="36">
        <v>14533.6</v>
      </c>
      <c r="I532" s="29">
        <v>2150.25</v>
      </c>
      <c r="J532" s="29">
        <v>-5184.4000000000005</v>
      </c>
      <c r="K532" s="29">
        <v>521.32500000000005</v>
      </c>
      <c r="L532" s="29">
        <v>1307.8319999999999</v>
      </c>
      <c r="M532" s="29">
        <v>-2651.48</v>
      </c>
      <c r="N532" s="29">
        <v>-3270.2069999999999</v>
      </c>
      <c r="O532" s="29">
        <v>18920.275000000001</v>
      </c>
      <c r="P532" s="29">
        <v>11793.595000000001</v>
      </c>
    </row>
    <row r="533" spans="1:16" x14ac:dyDescent="0.25">
      <c r="A533">
        <v>516</v>
      </c>
      <c r="B533">
        <v>66.253500000000003</v>
      </c>
      <c r="C533">
        <v>197.5393</v>
      </c>
      <c r="D533">
        <v>1178.4245000000001</v>
      </c>
      <c r="E533">
        <v>2859.3858</v>
      </c>
      <c r="F533">
        <v>8595.2042999999994</v>
      </c>
      <c r="G533">
        <v>9794.0763000000006</v>
      </c>
      <c r="H533">
        <v>15177.0715</v>
      </c>
      <c r="I533" s="29">
        <v>1866.2500000000002</v>
      </c>
      <c r="J533" s="29">
        <v>141.4</v>
      </c>
      <c r="K533" s="29">
        <v>222.85499999999999</v>
      </c>
      <c r="L533" s="29">
        <v>168.61199999999999</v>
      </c>
      <c r="M533" s="29">
        <v>-21757.775000000001</v>
      </c>
      <c r="N533" s="29">
        <v>10298.397000000001</v>
      </c>
      <c r="O533" s="29">
        <v>-13253.2</v>
      </c>
      <c r="P533" s="29">
        <v>-22313.461000000003</v>
      </c>
    </row>
    <row r="534" spans="1:16" x14ac:dyDescent="0.25">
      <c r="A534">
        <v>517</v>
      </c>
      <c r="B534" s="36">
        <v>66.72</v>
      </c>
      <c r="C534" s="36">
        <v>196.71</v>
      </c>
      <c r="D534" s="36">
        <v>1160.47</v>
      </c>
      <c r="E534" s="36">
        <v>2860.86</v>
      </c>
      <c r="F534" s="36">
        <v>8015.7</v>
      </c>
      <c r="G534" s="36">
        <v>10259.98</v>
      </c>
      <c r="H534" s="36">
        <v>15504.65</v>
      </c>
      <c r="I534" s="29">
        <v>703.25</v>
      </c>
      <c r="J534" s="29">
        <v>1809.3999999999999</v>
      </c>
      <c r="K534" s="29">
        <v>1120.7150000000001</v>
      </c>
      <c r="L534" s="29">
        <v>109.536</v>
      </c>
      <c r="M534" s="29">
        <v>7217.38</v>
      </c>
      <c r="N534" s="29">
        <v>-3678.7709999999997</v>
      </c>
      <c r="O534" s="29">
        <v>-29632.15</v>
      </c>
      <c r="P534" s="29">
        <v>-22350.640000000003</v>
      </c>
    </row>
    <row r="535" spans="1:16" x14ac:dyDescent="0.25">
      <c r="A535">
        <v>518</v>
      </c>
      <c r="B535">
        <v>65.5702</v>
      </c>
      <c r="C535">
        <v>200.2895</v>
      </c>
      <c r="D535">
        <v>1142.0114000000001</v>
      </c>
      <c r="E535">
        <v>2897.0643</v>
      </c>
      <c r="F535">
        <v>8274.2379000000001</v>
      </c>
      <c r="G535">
        <v>9923.5735999999997</v>
      </c>
      <c r="H535">
        <v>14647.1975</v>
      </c>
      <c r="I535" s="29">
        <v>3574.5</v>
      </c>
      <c r="J535" s="29">
        <v>-5359</v>
      </c>
      <c r="K535" s="29">
        <v>2043.5099999999998</v>
      </c>
      <c r="L535" s="29">
        <v>-1338.528</v>
      </c>
      <c r="M535" s="29">
        <v>-5709.4549999999999</v>
      </c>
      <c r="N535" s="29">
        <v>6413.4780000000001</v>
      </c>
      <c r="O535" s="29">
        <v>13240.5</v>
      </c>
      <c r="P535" s="29">
        <v>12865.005000000001</v>
      </c>
    </row>
    <row r="536" spans="1:16" x14ac:dyDescent="0.25">
      <c r="A536">
        <v>519</v>
      </c>
      <c r="B536" s="36">
        <v>65.849999999999994</v>
      </c>
      <c r="C536" s="36">
        <v>202.09</v>
      </c>
      <c r="D536" s="36">
        <v>1162.28</v>
      </c>
      <c r="E536" s="36">
        <v>2889.33</v>
      </c>
      <c r="F536" s="36">
        <v>7770.12</v>
      </c>
      <c r="G536" s="36">
        <v>10295.530000000001</v>
      </c>
      <c r="H536" s="36">
        <v>14551.9</v>
      </c>
      <c r="I536" s="29">
        <v>2881.25</v>
      </c>
      <c r="J536" s="29">
        <v>-8963.4</v>
      </c>
      <c r="K536" s="29">
        <v>1030.115</v>
      </c>
      <c r="L536" s="29">
        <v>-1029.3519999999999</v>
      </c>
      <c r="M536" s="29">
        <v>19496.559999999998</v>
      </c>
      <c r="N536" s="29">
        <v>-4745.1450000000004</v>
      </c>
      <c r="O536" s="29">
        <v>18005.5</v>
      </c>
      <c r="P536" s="29">
        <v>26675.527999999998</v>
      </c>
    </row>
    <row r="537" spans="1:16" x14ac:dyDescent="0.25">
      <c r="A537">
        <v>520</v>
      </c>
      <c r="B537">
        <v>66.643600000000006</v>
      </c>
      <c r="C537">
        <v>200.02170000000001</v>
      </c>
      <c r="D537">
        <v>1212.2612999999999</v>
      </c>
      <c r="E537">
        <v>2818.5976000000001</v>
      </c>
      <c r="F537">
        <v>8218.0455999999995</v>
      </c>
      <c r="G537">
        <v>10595.593999999999</v>
      </c>
      <c r="H537">
        <v>15903.6497</v>
      </c>
      <c r="I537" s="29">
        <v>891</v>
      </c>
      <c r="J537" s="29">
        <v>-4823.4000000000005</v>
      </c>
      <c r="K537" s="29">
        <v>-1468.9849999999999</v>
      </c>
      <c r="L537" s="29">
        <v>1800.14</v>
      </c>
      <c r="M537" s="29">
        <v>-2899.84</v>
      </c>
      <c r="N537" s="29">
        <v>-13747.134</v>
      </c>
      <c r="O537" s="29">
        <v>-49582.11</v>
      </c>
      <c r="P537" s="29">
        <v>-69830.328999999998</v>
      </c>
    </row>
    <row r="538" spans="1:16" x14ac:dyDescent="0.25">
      <c r="A538">
        <v>521</v>
      </c>
      <c r="B538" s="36">
        <v>67.150000000000006</v>
      </c>
      <c r="C538" s="36">
        <v>201.83</v>
      </c>
      <c r="D538" s="36">
        <v>1125.07</v>
      </c>
      <c r="E538" s="36">
        <v>2827.62</v>
      </c>
      <c r="F538" s="36">
        <v>8384.23</v>
      </c>
      <c r="G538" s="36">
        <v>10060.459999999999</v>
      </c>
      <c r="H538" s="36">
        <v>15259.47</v>
      </c>
      <c r="I538" s="29">
        <v>-368.24999999999994</v>
      </c>
      <c r="J538" s="29">
        <v>-8433</v>
      </c>
      <c r="K538" s="29">
        <v>2890.72</v>
      </c>
      <c r="L538" s="29">
        <v>1439.3679999999999</v>
      </c>
      <c r="M538" s="29">
        <v>-11208.915000000001</v>
      </c>
      <c r="N538" s="29">
        <v>2306.8710000000001</v>
      </c>
      <c r="O538" s="29">
        <v>-17373.165000000001</v>
      </c>
      <c r="P538" s="29">
        <v>-30746.371000000003</v>
      </c>
    </row>
    <row r="539" spans="1:16" x14ac:dyDescent="0.25">
      <c r="A539">
        <v>522</v>
      </c>
      <c r="B539">
        <v>68.295599999999993</v>
      </c>
      <c r="C539">
        <v>195.37370000000001</v>
      </c>
      <c r="D539">
        <v>1177.7862</v>
      </c>
      <c r="E539">
        <v>2884.0488</v>
      </c>
      <c r="F539">
        <v>8310.4459000000006</v>
      </c>
      <c r="G539">
        <v>10120.230299999999</v>
      </c>
      <c r="H539">
        <v>14897.009899999999</v>
      </c>
      <c r="I539" s="29">
        <v>-3239</v>
      </c>
      <c r="J539" s="29">
        <v>4472.6000000000004</v>
      </c>
      <c r="K539" s="29">
        <v>254.76999999999998</v>
      </c>
      <c r="L539" s="29">
        <v>-817.90800000000002</v>
      </c>
      <c r="M539" s="29">
        <v>-7519.8549999999996</v>
      </c>
      <c r="N539" s="29">
        <v>513.77700000000004</v>
      </c>
      <c r="O539" s="29">
        <v>749.88</v>
      </c>
      <c r="P539" s="29">
        <v>-5585.735999999999</v>
      </c>
    </row>
    <row r="540" spans="1:16" x14ac:dyDescent="0.25">
      <c r="A540">
        <v>523</v>
      </c>
      <c r="B540" s="36">
        <v>67.94</v>
      </c>
      <c r="C540" s="36">
        <v>194.33</v>
      </c>
      <c r="D540" s="36">
        <v>1197.6300000000001</v>
      </c>
      <c r="E540" s="36">
        <v>2845.69</v>
      </c>
      <c r="F540" s="36">
        <v>8074.78</v>
      </c>
      <c r="G540" s="36">
        <v>10326.93</v>
      </c>
      <c r="H540" s="36">
        <v>14615.59</v>
      </c>
      <c r="I540" s="29">
        <v>-2350.25</v>
      </c>
      <c r="J540" s="29">
        <v>6567</v>
      </c>
      <c r="K540" s="29">
        <v>-737.5200000000001</v>
      </c>
      <c r="L540" s="29">
        <v>716.44</v>
      </c>
      <c r="M540" s="29">
        <v>4263.5199999999995</v>
      </c>
      <c r="N540" s="29">
        <v>-5687.2559999999994</v>
      </c>
      <c r="O540" s="29">
        <v>14821.029999999999</v>
      </c>
      <c r="P540" s="29">
        <v>17592.964</v>
      </c>
    </row>
    <row r="541" spans="1:16" x14ac:dyDescent="0.25">
      <c r="A541">
        <v>524</v>
      </c>
      <c r="B541">
        <v>68.806100000000001</v>
      </c>
      <c r="C541">
        <v>195.6233</v>
      </c>
      <c r="D541">
        <v>1159.3501000000001</v>
      </c>
      <c r="E541">
        <v>2881.3993999999998</v>
      </c>
      <c r="F541">
        <v>8460.5969999999998</v>
      </c>
      <c r="G541">
        <v>10154.6073</v>
      </c>
      <c r="H541">
        <v>15072.7263</v>
      </c>
      <c r="I541" s="29">
        <v>-4515.25</v>
      </c>
      <c r="J541" s="29">
        <v>3973.3999999999996</v>
      </c>
      <c r="K541" s="29">
        <v>1176.575</v>
      </c>
      <c r="L541" s="29">
        <v>-711.93200000000002</v>
      </c>
      <c r="M541" s="29">
        <v>-15027.41</v>
      </c>
      <c r="N541" s="29">
        <v>-517.53300000000002</v>
      </c>
      <c r="O541" s="29">
        <v>-8035.94</v>
      </c>
      <c r="P541" s="29">
        <v>-23658.09</v>
      </c>
    </row>
    <row r="542" spans="1:16" x14ac:dyDescent="0.25">
      <c r="A542">
        <v>525</v>
      </c>
      <c r="B542" s="36">
        <v>67</v>
      </c>
      <c r="C542" s="36">
        <v>197.92</v>
      </c>
      <c r="D542" s="36">
        <v>1158.47</v>
      </c>
      <c r="E542" s="36">
        <v>2822.85</v>
      </c>
      <c r="F542" s="36">
        <v>8256.11</v>
      </c>
      <c r="G542" s="36">
        <v>10202.6</v>
      </c>
      <c r="H542" s="36">
        <v>15396.65</v>
      </c>
      <c r="I542" s="29">
        <v>-3.25</v>
      </c>
      <c r="J542" s="29">
        <v>-610.40000000000009</v>
      </c>
      <c r="K542" s="29">
        <v>1220.47</v>
      </c>
      <c r="L542" s="29">
        <v>1630.136</v>
      </c>
      <c r="M542" s="29">
        <v>-4802.9850000000006</v>
      </c>
      <c r="N542" s="29">
        <v>-1957.4550000000002</v>
      </c>
      <c r="O542" s="29">
        <v>-24232.18</v>
      </c>
      <c r="P542" s="29">
        <v>-28755.664000000001</v>
      </c>
    </row>
    <row r="543" spans="1:16" x14ac:dyDescent="0.25">
      <c r="A543">
        <v>526</v>
      </c>
      <c r="B543">
        <v>67.655900000000003</v>
      </c>
      <c r="C543">
        <v>195.6978</v>
      </c>
      <c r="D543">
        <v>1165.6121000000001</v>
      </c>
      <c r="E543">
        <v>2788.8386999999998</v>
      </c>
      <c r="F543">
        <v>8361.6432999999997</v>
      </c>
      <c r="G543">
        <v>10292.9123</v>
      </c>
      <c r="H543">
        <v>15201.6666</v>
      </c>
      <c r="I543" s="29">
        <v>-1639.75</v>
      </c>
      <c r="J543" s="29">
        <v>3824.3999999999996</v>
      </c>
      <c r="K543" s="29">
        <v>863.47500000000002</v>
      </c>
      <c r="L543" s="29">
        <v>2990.4960000000001</v>
      </c>
      <c r="M543" s="29">
        <v>-10079.725</v>
      </c>
      <c r="N543" s="29">
        <v>-4666.683</v>
      </c>
      <c r="O543" s="29">
        <v>-14482.955000000002</v>
      </c>
      <c r="P543" s="29">
        <v>-23190.742000000002</v>
      </c>
    </row>
    <row r="544" spans="1:16" x14ac:dyDescent="0.25">
      <c r="A544">
        <v>527</v>
      </c>
      <c r="B544" s="36">
        <v>66.39</v>
      </c>
      <c r="C544" s="36">
        <v>201.85</v>
      </c>
      <c r="D544" s="36">
        <v>1155.93</v>
      </c>
      <c r="E544" s="36">
        <v>2876.04</v>
      </c>
      <c r="F544" s="36">
        <v>8131.13</v>
      </c>
      <c r="G544" s="36">
        <v>10083.91</v>
      </c>
      <c r="H544" s="36">
        <v>15014.62</v>
      </c>
      <c r="I544" s="29">
        <v>1528.5000000000002</v>
      </c>
      <c r="J544" s="29">
        <v>-8486.2000000000007</v>
      </c>
      <c r="K544" s="29">
        <v>1347.675</v>
      </c>
      <c r="L544" s="29">
        <v>-497.71199999999999</v>
      </c>
      <c r="M544" s="29">
        <v>1445.9199999999998</v>
      </c>
      <c r="N544" s="29">
        <v>1603.4580000000001</v>
      </c>
      <c r="O544" s="29">
        <v>-5130.6750000000002</v>
      </c>
      <c r="P544" s="29">
        <v>-8189.0340000000015</v>
      </c>
    </row>
    <row r="545" spans="1:16" x14ac:dyDescent="0.25">
      <c r="A545">
        <v>528</v>
      </c>
      <c r="B545">
        <v>65.845500000000001</v>
      </c>
      <c r="C545">
        <v>197.51849999999999</v>
      </c>
      <c r="D545">
        <v>1205.4861000000001</v>
      </c>
      <c r="E545">
        <v>2850.2692000000002</v>
      </c>
      <c r="F545">
        <v>8229.0501000000004</v>
      </c>
      <c r="G545">
        <v>10231.401099999999</v>
      </c>
      <c r="H545">
        <v>15048.149299999999</v>
      </c>
      <c r="I545" s="29">
        <v>2886.25</v>
      </c>
      <c r="J545" s="29">
        <v>183</v>
      </c>
      <c r="K545" s="29">
        <v>-1130.2250000000001</v>
      </c>
      <c r="L545" s="29">
        <v>533.27599999999995</v>
      </c>
      <c r="M545" s="29">
        <v>-3450.0650000000001</v>
      </c>
      <c r="N545" s="29">
        <v>-2821.3469999999998</v>
      </c>
      <c r="O545" s="29">
        <v>-6807.0899999999992</v>
      </c>
      <c r="P545" s="29">
        <v>-10606.200999999999</v>
      </c>
    </row>
    <row r="546" spans="1:16" x14ac:dyDescent="0.25">
      <c r="A546">
        <v>529</v>
      </c>
      <c r="B546" s="36">
        <v>67.900000000000006</v>
      </c>
      <c r="C546" s="36">
        <v>194.54</v>
      </c>
      <c r="D546" s="36">
        <v>1158.8499999999999</v>
      </c>
      <c r="E546" s="36">
        <v>2893.63</v>
      </c>
      <c r="F546" s="36">
        <v>7953.65</v>
      </c>
      <c r="G546" s="36">
        <v>9892.1</v>
      </c>
      <c r="H546" s="36">
        <v>15007.03</v>
      </c>
      <c r="I546" s="29">
        <v>-2239.5</v>
      </c>
      <c r="J546" s="29">
        <v>6136</v>
      </c>
      <c r="K546" s="29">
        <v>1201.7049999999999</v>
      </c>
      <c r="L546" s="29">
        <v>-1201.0840000000001</v>
      </c>
      <c r="M546" s="29">
        <v>10319.915000000001</v>
      </c>
      <c r="N546" s="29">
        <v>7357.5810000000001</v>
      </c>
      <c r="O546" s="29">
        <v>-4751.03</v>
      </c>
      <c r="P546" s="29">
        <v>16823.587</v>
      </c>
    </row>
    <row r="547" spans="1:16" x14ac:dyDescent="0.25">
      <c r="A547">
        <v>530</v>
      </c>
      <c r="B547">
        <v>67.011899999999997</v>
      </c>
      <c r="C547">
        <v>193.98230000000001</v>
      </c>
      <c r="D547">
        <v>1226.4901</v>
      </c>
      <c r="E547">
        <v>2883.4265</v>
      </c>
      <c r="F547">
        <v>8130.076</v>
      </c>
      <c r="G547">
        <v>10580.812599999999</v>
      </c>
      <c r="H547">
        <v>14395.0484</v>
      </c>
      <c r="I547" s="29">
        <v>-29.750000000000004</v>
      </c>
      <c r="J547" s="29">
        <v>7255.4</v>
      </c>
      <c r="K547" s="29">
        <v>-2180.4250000000002</v>
      </c>
      <c r="L547" s="29">
        <v>-793.01599999999996</v>
      </c>
      <c r="M547" s="29">
        <v>1498.6399999999999</v>
      </c>
      <c r="N547" s="29">
        <v>-13303.691999999999</v>
      </c>
      <c r="O547" s="29">
        <v>25847.955000000002</v>
      </c>
      <c r="P547" s="29">
        <v>18295.112000000001</v>
      </c>
    </row>
    <row r="548" spans="1:16" x14ac:dyDescent="0.25">
      <c r="A548">
        <v>531</v>
      </c>
      <c r="B548" s="36">
        <v>67.37</v>
      </c>
      <c r="C548" s="36">
        <v>203.78</v>
      </c>
      <c r="D548" s="36">
        <v>1193.75</v>
      </c>
      <c r="E548" s="36">
        <v>2824.39</v>
      </c>
      <c r="F548" s="36">
        <v>8019.86</v>
      </c>
      <c r="G548" s="36">
        <v>10055.07</v>
      </c>
      <c r="H548" s="36">
        <v>14741.3</v>
      </c>
      <c r="I548" s="29">
        <v>-935.75</v>
      </c>
      <c r="J548" s="29">
        <v>-12348</v>
      </c>
      <c r="K548" s="29">
        <v>-543.63499999999999</v>
      </c>
      <c r="L548" s="29">
        <v>1568.2719999999999</v>
      </c>
      <c r="M548" s="29">
        <v>7009.6050000000005</v>
      </c>
      <c r="N548" s="29">
        <v>2468.6819999999998</v>
      </c>
      <c r="O548" s="29">
        <v>8535.56</v>
      </c>
      <c r="P548" s="29">
        <v>5754.7339999999986</v>
      </c>
    </row>
    <row r="549" spans="1:16" x14ac:dyDescent="0.25">
      <c r="A549">
        <v>532</v>
      </c>
      <c r="B549">
        <v>66.111599999999996</v>
      </c>
      <c r="C549">
        <v>196.6951</v>
      </c>
      <c r="D549">
        <v>1200.1124</v>
      </c>
      <c r="E549">
        <v>2840.2871</v>
      </c>
      <c r="F549">
        <v>7953.6940000000004</v>
      </c>
      <c r="G549">
        <v>10189.0268</v>
      </c>
      <c r="H549">
        <v>15541.1806</v>
      </c>
      <c r="I549" s="29">
        <v>2221</v>
      </c>
      <c r="J549" s="29">
        <v>1829.8000000000002</v>
      </c>
      <c r="K549" s="29">
        <v>-861.54</v>
      </c>
      <c r="L549" s="29">
        <v>932.56</v>
      </c>
      <c r="M549" s="29">
        <v>10317.74</v>
      </c>
      <c r="N549" s="29">
        <v>-1550.1179999999999</v>
      </c>
      <c r="O549" s="29">
        <v>-31458.654999999999</v>
      </c>
      <c r="P549" s="29">
        <v>-18569.213</v>
      </c>
    </row>
    <row r="550" spans="1:16" x14ac:dyDescent="0.25">
      <c r="A550">
        <v>533</v>
      </c>
      <c r="B550" s="36">
        <v>68.930000000000007</v>
      </c>
      <c r="C550" s="36">
        <v>192.65</v>
      </c>
      <c r="D550" s="36">
        <v>1183.8800000000001</v>
      </c>
      <c r="E550" s="36">
        <v>2893.7</v>
      </c>
      <c r="F550" s="36">
        <v>8208.9599999999991</v>
      </c>
      <c r="G550" s="36">
        <v>10099.950000000001</v>
      </c>
      <c r="H550" s="36">
        <v>15142.09</v>
      </c>
      <c r="I550" s="29">
        <v>-4824.5</v>
      </c>
      <c r="J550" s="29">
        <v>9923.4000000000015</v>
      </c>
      <c r="K550" s="29">
        <v>-50.11</v>
      </c>
      <c r="L550" s="29">
        <v>-1203.896</v>
      </c>
      <c r="M550" s="29">
        <v>-2445.39</v>
      </c>
      <c r="N550" s="29">
        <v>1122.2610000000002</v>
      </c>
      <c r="O550" s="29">
        <v>-11504.345000000001</v>
      </c>
      <c r="P550" s="29">
        <v>-8982.5799999999981</v>
      </c>
    </row>
    <row r="551" spans="1:16" x14ac:dyDescent="0.25">
      <c r="A551">
        <v>534</v>
      </c>
      <c r="B551">
        <v>67.821799999999996</v>
      </c>
      <c r="C551">
        <v>195.11359999999999</v>
      </c>
      <c r="D551">
        <v>1195.8824999999999</v>
      </c>
      <c r="E551">
        <v>2756.3652999999999</v>
      </c>
      <c r="F551">
        <v>8168.3482999999997</v>
      </c>
      <c r="G551">
        <v>10187.1361</v>
      </c>
      <c r="H551">
        <v>15618.0195</v>
      </c>
      <c r="I551" s="29">
        <v>-2054.5</v>
      </c>
      <c r="J551" s="29">
        <v>4992.8</v>
      </c>
      <c r="K551" s="29">
        <v>-650.04499999999996</v>
      </c>
      <c r="L551" s="29">
        <v>4289.4319999999998</v>
      </c>
      <c r="M551" s="29">
        <v>-414.97500000000002</v>
      </c>
      <c r="N551" s="29">
        <v>-1493.3969999999999</v>
      </c>
      <c r="O551" s="29">
        <v>-35300.6</v>
      </c>
      <c r="P551" s="29">
        <v>-30631.285</v>
      </c>
    </row>
    <row r="552" spans="1:16" x14ac:dyDescent="0.25">
      <c r="A552">
        <v>535</v>
      </c>
      <c r="B552" s="36">
        <v>67.2</v>
      </c>
      <c r="C552" s="36">
        <v>197.65</v>
      </c>
      <c r="D552" s="36">
        <v>1174.8399999999999</v>
      </c>
      <c r="E552" s="36">
        <v>2900.2</v>
      </c>
      <c r="F552" s="36">
        <v>7991.67</v>
      </c>
      <c r="G552" s="36">
        <v>10428.15</v>
      </c>
      <c r="H552" s="36">
        <v>14513.56</v>
      </c>
      <c r="I552" s="29">
        <v>-509.5</v>
      </c>
      <c r="J552" s="29">
        <v>-84.4</v>
      </c>
      <c r="K552" s="29">
        <v>401.90000000000003</v>
      </c>
      <c r="L552" s="29">
        <v>-1464.0360000000001</v>
      </c>
      <c r="M552" s="29">
        <v>8418.9149999999991</v>
      </c>
      <c r="N552" s="29">
        <v>-8723.8679999999986</v>
      </c>
      <c r="O552" s="29">
        <v>19922.61</v>
      </c>
      <c r="P552" s="29">
        <v>17961.620999999999</v>
      </c>
    </row>
    <row r="553" spans="1:16" x14ac:dyDescent="0.25">
      <c r="A553">
        <v>536</v>
      </c>
      <c r="B553">
        <v>68.867199999999997</v>
      </c>
      <c r="C553">
        <v>201.17689999999999</v>
      </c>
      <c r="D553">
        <v>1179.3514</v>
      </c>
      <c r="E553">
        <v>2901.6131999999998</v>
      </c>
      <c r="F553">
        <v>8247.0483999999997</v>
      </c>
      <c r="G553">
        <v>10081.397499999999</v>
      </c>
      <c r="H553">
        <v>14959.8285</v>
      </c>
      <c r="I553" s="29">
        <v>-4668</v>
      </c>
      <c r="J553" s="29">
        <v>-7133.8</v>
      </c>
      <c r="K553" s="29">
        <v>176.51</v>
      </c>
      <c r="L553" s="29">
        <v>-1520.4839999999999</v>
      </c>
      <c r="M553" s="29">
        <v>-4349.9800000000005</v>
      </c>
      <c r="N553" s="29">
        <v>1678.761</v>
      </c>
      <c r="O553" s="29">
        <v>-2391.0499999999997</v>
      </c>
      <c r="P553" s="29">
        <v>-18208.043000000001</v>
      </c>
    </row>
    <row r="554" spans="1:16" x14ac:dyDescent="0.25">
      <c r="A554">
        <v>537</v>
      </c>
      <c r="B554" s="36">
        <v>66.81</v>
      </c>
      <c r="C554" s="36">
        <v>197.44</v>
      </c>
      <c r="D554" s="36">
        <v>1151.6099999999999</v>
      </c>
      <c r="E554" s="36">
        <v>2869.73</v>
      </c>
      <c r="F554" s="36">
        <v>8078.35</v>
      </c>
      <c r="G554" s="36">
        <v>10118.34</v>
      </c>
      <c r="H554" s="36">
        <v>15406.05</v>
      </c>
      <c r="I554" s="29">
        <v>484.75</v>
      </c>
      <c r="J554" s="29">
        <v>343.6</v>
      </c>
      <c r="K554" s="29">
        <v>1563.375</v>
      </c>
      <c r="L554" s="29">
        <v>-245.21999999999997</v>
      </c>
      <c r="M554" s="29">
        <v>4085.0549999999998</v>
      </c>
      <c r="N554" s="29">
        <v>570.50699999999995</v>
      </c>
      <c r="O554" s="29">
        <v>-24702.260000000002</v>
      </c>
      <c r="P554" s="29">
        <v>-17900.193000000003</v>
      </c>
    </row>
    <row r="555" spans="1:16" x14ac:dyDescent="0.25">
      <c r="A555">
        <v>538</v>
      </c>
      <c r="B555">
        <v>66.552400000000006</v>
      </c>
      <c r="C555">
        <v>196.5574</v>
      </c>
      <c r="D555">
        <v>1223.5906</v>
      </c>
      <c r="E555">
        <v>2847.6963999999998</v>
      </c>
      <c r="F555">
        <v>8454.9413000000004</v>
      </c>
      <c r="G555">
        <v>10069.32</v>
      </c>
      <c r="H555">
        <v>13956.112999999999</v>
      </c>
      <c r="I555" s="29">
        <v>1119</v>
      </c>
      <c r="J555" s="29">
        <v>2105.1999999999998</v>
      </c>
      <c r="K555" s="29">
        <v>-2035.4500000000003</v>
      </c>
      <c r="L555" s="29">
        <v>636.18799999999999</v>
      </c>
      <c r="M555" s="29">
        <v>-14744.625</v>
      </c>
      <c r="N555" s="29">
        <v>2041.0859999999998</v>
      </c>
      <c r="O555" s="29">
        <v>47794.724999999999</v>
      </c>
      <c r="P555" s="29">
        <v>36916.123999999996</v>
      </c>
    </row>
    <row r="556" spans="1:16" x14ac:dyDescent="0.25">
      <c r="A556">
        <v>539</v>
      </c>
      <c r="B556" s="36">
        <v>68.209999999999994</v>
      </c>
      <c r="C556" s="36">
        <v>194.67</v>
      </c>
      <c r="D556" s="36">
        <v>1150.3</v>
      </c>
      <c r="E556" s="36">
        <v>2823.58</v>
      </c>
      <c r="F556" s="36">
        <v>8299.4500000000007</v>
      </c>
      <c r="G556" s="36">
        <v>10159.82</v>
      </c>
      <c r="H556" s="36">
        <v>14802.6</v>
      </c>
      <c r="I556" s="29">
        <v>-3029</v>
      </c>
      <c r="J556" s="29">
        <v>5881.4000000000005</v>
      </c>
      <c r="K556" s="29">
        <v>1628.905</v>
      </c>
      <c r="L556" s="29">
        <v>1600.9639999999999</v>
      </c>
      <c r="M556" s="29">
        <v>-6969.86</v>
      </c>
      <c r="N556" s="29">
        <v>-674.05499999999995</v>
      </c>
      <c r="O556" s="29">
        <v>5470.3049999999994</v>
      </c>
      <c r="P556" s="29">
        <v>3908.6590000000001</v>
      </c>
    </row>
    <row r="557" spans="1:16" x14ac:dyDescent="0.25">
      <c r="A557">
        <v>540</v>
      </c>
      <c r="B557">
        <v>66.245999999999995</v>
      </c>
      <c r="C557">
        <v>194.9785</v>
      </c>
      <c r="D557">
        <v>1145.0435</v>
      </c>
      <c r="E557">
        <v>2880.0942</v>
      </c>
      <c r="F557">
        <v>8452.1661000000004</v>
      </c>
      <c r="G557">
        <v>10291.3377</v>
      </c>
      <c r="H557">
        <v>14344.241400000001</v>
      </c>
      <c r="I557" s="29">
        <v>1885</v>
      </c>
      <c r="J557" s="29">
        <v>5263</v>
      </c>
      <c r="K557" s="29">
        <v>1891.9049999999997</v>
      </c>
      <c r="L557" s="29">
        <v>-659.72399999999993</v>
      </c>
      <c r="M557" s="29">
        <v>-14605.865</v>
      </c>
      <c r="N557" s="29">
        <v>-4619.4450000000006</v>
      </c>
      <c r="O557" s="29">
        <v>28388.305000000004</v>
      </c>
      <c r="P557" s="29">
        <v>17543.176000000003</v>
      </c>
    </row>
    <row r="558" spans="1:16" x14ac:dyDescent="0.25">
      <c r="A558">
        <v>541</v>
      </c>
      <c r="B558" s="36">
        <v>66.09</v>
      </c>
      <c r="C558" s="36">
        <v>196.41</v>
      </c>
      <c r="D558" s="36">
        <v>1214.33</v>
      </c>
      <c r="E558" s="36">
        <v>2870.38</v>
      </c>
      <c r="F558" s="36">
        <v>8445.1200000000008</v>
      </c>
      <c r="G558" s="36">
        <v>10349.26</v>
      </c>
      <c r="H558" s="36">
        <v>14772.16</v>
      </c>
      <c r="I558" s="29">
        <v>2263</v>
      </c>
      <c r="J558" s="29">
        <v>2396.6</v>
      </c>
      <c r="K558" s="29">
        <v>-1572.41</v>
      </c>
      <c r="L558" s="29">
        <v>-271.07600000000002</v>
      </c>
      <c r="M558" s="29">
        <v>-14253.62</v>
      </c>
      <c r="N558" s="29">
        <v>-6357.1409999999996</v>
      </c>
      <c r="O558" s="29">
        <v>6992.3450000000003</v>
      </c>
      <c r="P558" s="29">
        <v>-10802.302</v>
      </c>
    </row>
    <row r="559" spans="1:16" x14ac:dyDescent="0.25">
      <c r="A559">
        <v>542</v>
      </c>
      <c r="B559">
        <v>67.052099999999996</v>
      </c>
      <c r="C559">
        <v>199.34559999999999</v>
      </c>
      <c r="D559">
        <v>1159.3925999999999</v>
      </c>
      <c r="E559">
        <v>2952.7460000000001</v>
      </c>
      <c r="F559">
        <v>7941.5052999999998</v>
      </c>
      <c r="G559">
        <v>10427.838599999999</v>
      </c>
      <c r="H559">
        <v>14077.2073</v>
      </c>
      <c r="I559" s="29">
        <v>-130.25</v>
      </c>
      <c r="J559" s="29">
        <v>-3471.2000000000003</v>
      </c>
      <c r="K559" s="29">
        <v>1174.45</v>
      </c>
      <c r="L559" s="29">
        <v>-3565.7960000000003</v>
      </c>
      <c r="M559" s="29">
        <v>10927.174999999999</v>
      </c>
      <c r="N559" s="29">
        <v>-8714.4719999999998</v>
      </c>
      <c r="O559" s="29">
        <v>41740.01</v>
      </c>
      <c r="P559" s="29">
        <v>37959.917000000001</v>
      </c>
    </row>
    <row r="560" spans="1:16" x14ac:dyDescent="0.25">
      <c r="A560">
        <v>543</v>
      </c>
      <c r="B560" s="36">
        <v>68.430000000000007</v>
      </c>
      <c r="C560" s="36">
        <v>201.19</v>
      </c>
      <c r="D560" s="36">
        <v>1202.25</v>
      </c>
      <c r="E560" s="36">
        <v>2895.86</v>
      </c>
      <c r="F560" s="36">
        <v>8391.65</v>
      </c>
      <c r="G560" s="36">
        <v>9899.77</v>
      </c>
      <c r="H560" s="36">
        <v>15601.67</v>
      </c>
      <c r="I560" s="29">
        <v>-3566.2500000000005</v>
      </c>
      <c r="J560" s="29">
        <v>-7151</v>
      </c>
      <c r="K560" s="29">
        <v>-968.55499999999995</v>
      </c>
      <c r="L560" s="29">
        <v>-1290.2959999999998</v>
      </c>
      <c r="M560" s="29">
        <v>-11580.039999999999</v>
      </c>
      <c r="N560" s="29">
        <v>7127.6580000000004</v>
      </c>
      <c r="O560" s="29">
        <v>-34482.945</v>
      </c>
      <c r="P560" s="29">
        <v>-51911.428</v>
      </c>
    </row>
    <row r="561" spans="1:16" x14ac:dyDescent="0.25">
      <c r="A561">
        <v>544</v>
      </c>
      <c r="B561">
        <v>66.998999999999995</v>
      </c>
      <c r="C561">
        <v>199.65010000000001</v>
      </c>
      <c r="D561">
        <v>1170.8</v>
      </c>
      <c r="E561">
        <v>2877.4335999999998</v>
      </c>
      <c r="F561">
        <v>8181.0888999999997</v>
      </c>
      <c r="G561">
        <v>9786.9485999999997</v>
      </c>
      <c r="H561">
        <v>14700.2435</v>
      </c>
      <c r="I561" s="29">
        <v>2.5</v>
      </c>
      <c r="J561" s="29">
        <v>-4080.2</v>
      </c>
      <c r="K561" s="29">
        <v>604.08000000000004</v>
      </c>
      <c r="L561" s="29">
        <v>-553.29999999999995</v>
      </c>
      <c r="M561" s="29">
        <v>-1052.0049999999999</v>
      </c>
      <c r="N561" s="29">
        <v>10512.227999999999</v>
      </c>
      <c r="O561" s="29">
        <v>10588.2</v>
      </c>
      <c r="P561" s="29">
        <v>16021.503000000001</v>
      </c>
    </row>
    <row r="562" spans="1:16" x14ac:dyDescent="0.25">
      <c r="A562">
        <v>545</v>
      </c>
      <c r="B562" s="36">
        <v>66.5</v>
      </c>
      <c r="C562" s="36">
        <v>194.76</v>
      </c>
      <c r="D562" s="36">
        <v>1202.69</v>
      </c>
      <c r="E562" s="36">
        <v>2832.7</v>
      </c>
      <c r="F562" s="36">
        <v>7987.46</v>
      </c>
      <c r="G562" s="36">
        <v>10219.42</v>
      </c>
      <c r="H562" s="36">
        <v>14972.47</v>
      </c>
      <c r="I562" s="29">
        <v>1260.75</v>
      </c>
      <c r="J562" s="29">
        <v>5692</v>
      </c>
      <c r="K562" s="29">
        <v>-990.49</v>
      </c>
      <c r="L562" s="29">
        <v>1235.856</v>
      </c>
      <c r="M562" s="29">
        <v>8629.3250000000007</v>
      </c>
      <c r="N562" s="29">
        <v>-2461.7730000000001</v>
      </c>
      <c r="O562" s="29">
        <v>-3022.9349999999999</v>
      </c>
      <c r="P562" s="29">
        <v>10342.733000000002</v>
      </c>
    </row>
    <row r="563" spans="1:16" x14ac:dyDescent="0.25">
      <c r="A563">
        <v>546</v>
      </c>
      <c r="B563">
        <v>68.114099999999993</v>
      </c>
      <c r="C563">
        <v>194.0461</v>
      </c>
      <c r="D563">
        <v>1210.6996999999999</v>
      </c>
      <c r="E563">
        <v>2823.6154999999999</v>
      </c>
      <c r="F563">
        <v>8178.5793999999996</v>
      </c>
      <c r="G563">
        <v>10324.742</v>
      </c>
      <c r="H563">
        <v>14096.6837</v>
      </c>
      <c r="I563" s="29">
        <v>-2785.25</v>
      </c>
      <c r="J563" s="29">
        <v>7127.7999999999993</v>
      </c>
      <c r="K563" s="29">
        <v>-1390.905</v>
      </c>
      <c r="L563" s="29">
        <v>1599.424</v>
      </c>
      <c r="M563" s="29">
        <v>-926.53</v>
      </c>
      <c r="N563" s="29">
        <v>-5621.5739999999996</v>
      </c>
      <c r="O563" s="29">
        <v>40766.19</v>
      </c>
      <c r="P563" s="29">
        <v>38769.154999999999</v>
      </c>
    </row>
    <row r="564" spans="1:16" x14ac:dyDescent="0.25">
      <c r="A564">
        <v>547</v>
      </c>
      <c r="B564" s="36">
        <v>67.17</v>
      </c>
      <c r="C564" s="36">
        <v>196.37</v>
      </c>
      <c r="D564" s="36">
        <v>1167.1600000000001</v>
      </c>
      <c r="E564" s="36">
        <v>2830.67</v>
      </c>
      <c r="F564" s="36">
        <v>8256.59</v>
      </c>
      <c r="G564" s="36">
        <v>10446.950000000001</v>
      </c>
      <c r="H564" s="36">
        <v>14699.92</v>
      </c>
      <c r="I564" s="29">
        <v>-433</v>
      </c>
      <c r="J564" s="29">
        <v>2474.8000000000002</v>
      </c>
      <c r="K564" s="29">
        <v>786.18499999999995</v>
      </c>
      <c r="L564" s="29">
        <v>1317.4119999999998</v>
      </c>
      <c r="M564" s="29">
        <v>-4827.0249999999996</v>
      </c>
      <c r="N564" s="29">
        <v>-9287.8079999999991</v>
      </c>
      <c r="O564" s="29">
        <v>10604.15</v>
      </c>
      <c r="P564" s="29">
        <v>634.71400000000176</v>
      </c>
    </row>
    <row r="565" spans="1:16" x14ac:dyDescent="0.25">
      <c r="A565">
        <v>548</v>
      </c>
      <c r="B565">
        <v>66.106499999999997</v>
      </c>
      <c r="C565">
        <v>197.90819999999999</v>
      </c>
      <c r="D565">
        <v>1194.5526</v>
      </c>
      <c r="E565">
        <v>2796.9326000000001</v>
      </c>
      <c r="F565">
        <v>7981.5986000000003</v>
      </c>
      <c r="G565">
        <v>9941.4632000000001</v>
      </c>
      <c r="H565">
        <v>15895.234399999999</v>
      </c>
      <c r="I565" s="29">
        <v>2233.75</v>
      </c>
      <c r="J565" s="29">
        <v>-596.40000000000009</v>
      </c>
      <c r="K565" s="29">
        <v>-583.54999999999995</v>
      </c>
      <c r="L565" s="29">
        <v>2666.74</v>
      </c>
      <c r="M565" s="29">
        <v>8922.51</v>
      </c>
      <c r="N565" s="29">
        <v>5876.79</v>
      </c>
      <c r="O565" s="29">
        <v>-49161.345000000001</v>
      </c>
      <c r="P565" s="29">
        <v>-30641.505000000001</v>
      </c>
    </row>
    <row r="566" spans="1:16" x14ac:dyDescent="0.25">
      <c r="A566">
        <v>549</v>
      </c>
      <c r="B566" s="36">
        <v>66.62</v>
      </c>
      <c r="C566" s="36">
        <v>199.39</v>
      </c>
      <c r="D566" s="36">
        <v>1174.07</v>
      </c>
      <c r="E566" s="36">
        <v>2847.56</v>
      </c>
      <c r="F566" s="36">
        <v>8402.9599999999991</v>
      </c>
      <c r="G566" s="36">
        <v>10357.4</v>
      </c>
      <c r="H566" s="36">
        <v>14357.37</v>
      </c>
      <c r="I566" s="29">
        <v>949</v>
      </c>
      <c r="J566" s="29">
        <v>-3555</v>
      </c>
      <c r="K566" s="29">
        <v>440.57000000000005</v>
      </c>
      <c r="L566" s="29">
        <v>641.59999999999991</v>
      </c>
      <c r="M566" s="29">
        <v>-12145.390000000001</v>
      </c>
      <c r="N566" s="29">
        <v>-6601.4130000000005</v>
      </c>
      <c r="O566" s="29">
        <v>27732.02</v>
      </c>
      <c r="P566" s="29">
        <v>7461.3869999999988</v>
      </c>
    </row>
    <row r="567" spans="1:16" x14ac:dyDescent="0.25">
      <c r="A567">
        <v>550</v>
      </c>
      <c r="B567">
        <v>67.242000000000004</v>
      </c>
      <c r="C567">
        <v>193.5154</v>
      </c>
      <c r="D567">
        <v>1179.6315999999999</v>
      </c>
      <c r="E567">
        <v>2824.07</v>
      </c>
      <c r="F567">
        <v>8399.4614000000001</v>
      </c>
      <c r="G567">
        <v>10249.296200000001</v>
      </c>
      <c r="H567">
        <v>14714.8519</v>
      </c>
      <c r="I567" s="29">
        <v>-605</v>
      </c>
      <c r="J567" s="29">
        <v>8189.2</v>
      </c>
      <c r="K567" s="29">
        <v>162.5</v>
      </c>
      <c r="L567" s="29">
        <v>1581.2440000000001</v>
      </c>
      <c r="M567" s="29">
        <v>-11970.63</v>
      </c>
      <c r="N567" s="29">
        <v>-3358.2</v>
      </c>
      <c r="O567" s="29">
        <v>9857.7799999999988</v>
      </c>
      <c r="P567" s="29">
        <v>3856.8939999999993</v>
      </c>
    </row>
    <row r="568" spans="1:16" x14ac:dyDescent="0.25">
      <c r="A568">
        <v>551</v>
      </c>
      <c r="B568" s="36">
        <v>67.8</v>
      </c>
      <c r="C568" s="36">
        <v>196.99</v>
      </c>
      <c r="D568" s="36">
        <v>1180.95</v>
      </c>
      <c r="E568" s="36">
        <v>2904.59</v>
      </c>
      <c r="F568" s="36">
        <v>7988.47</v>
      </c>
      <c r="G568" s="36">
        <v>10384.24</v>
      </c>
      <c r="H568" s="36">
        <v>14931.35</v>
      </c>
      <c r="I568" s="29">
        <v>-1990.25</v>
      </c>
      <c r="J568" s="29">
        <v>1231</v>
      </c>
      <c r="K568" s="29">
        <v>96.584999999999994</v>
      </c>
      <c r="L568" s="29">
        <v>-1639.624</v>
      </c>
      <c r="M568" s="29">
        <v>8578.73</v>
      </c>
      <c r="N568" s="29">
        <v>-7406.3969999999999</v>
      </c>
      <c r="O568" s="29">
        <v>-967.1049999999999</v>
      </c>
      <c r="P568" s="29">
        <v>-2097.0610000000001</v>
      </c>
    </row>
    <row r="569" spans="1:16" x14ac:dyDescent="0.25">
      <c r="A569">
        <v>552</v>
      </c>
      <c r="B569">
        <v>66.825100000000006</v>
      </c>
      <c r="C569">
        <v>200.2296</v>
      </c>
      <c r="D569">
        <v>1131.5899999999999</v>
      </c>
      <c r="E569">
        <v>2793.6336000000001</v>
      </c>
      <c r="F569">
        <v>8090.3827000000001</v>
      </c>
      <c r="G569">
        <v>10032.5852</v>
      </c>
      <c r="H569">
        <v>15294.653899999999</v>
      </c>
      <c r="I569" s="29">
        <v>437.25</v>
      </c>
      <c r="J569" s="29">
        <v>-5239.2000000000007</v>
      </c>
      <c r="K569" s="29">
        <v>2564.58</v>
      </c>
      <c r="L569" s="29">
        <v>2798.7</v>
      </c>
      <c r="M569" s="29">
        <v>3483.3049999999998</v>
      </c>
      <c r="N569" s="29">
        <v>3143.13</v>
      </c>
      <c r="O569" s="29">
        <v>-19132.32</v>
      </c>
      <c r="P569" s="29">
        <v>-11944.555</v>
      </c>
    </row>
    <row r="570" spans="1:16" x14ac:dyDescent="0.25">
      <c r="A570">
        <v>553</v>
      </c>
      <c r="B570" s="36">
        <v>66.97</v>
      </c>
      <c r="C570" s="36">
        <v>194.83</v>
      </c>
      <c r="D570" s="36">
        <v>1201.69</v>
      </c>
      <c r="E570" s="36">
        <v>2924.13</v>
      </c>
      <c r="F570" s="36">
        <v>8616.57</v>
      </c>
      <c r="G570" s="36">
        <v>10253.299999999999</v>
      </c>
      <c r="H570" s="36">
        <v>15210.76</v>
      </c>
      <c r="I570" s="29">
        <v>66</v>
      </c>
      <c r="J570" s="29">
        <v>5568.4</v>
      </c>
      <c r="K570" s="29">
        <v>-940.39499999999998</v>
      </c>
      <c r="L570" s="29">
        <v>-2421</v>
      </c>
      <c r="M570" s="29">
        <v>-22825.945</v>
      </c>
      <c r="N570" s="29">
        <v>-3478.2450000000003</v>
      </c>
      <c r="O570" s="29">
        <v>-14937.705</v>
      </c>
      <c r="P570" s="29">
        <v>-38968.89</v>
      </c>
    </row>
    <row r="571" spans="1:16" x14ac:dyDescent="0.25">
      <c r="A571">
        <v>554</v>
      </c>
      <c r="B571">
        <v>66.089600000000004</v>
      </c>
      <c r="C571">
        <v>202.23740000000001</v>
      </c>
      <c r="D571">
        <v>1201.1107999999999</v>
      </c>
      <c r="E571">
        <v>2869.8793000000001</v>
      </c>
      <c r="F571">
        <v>8329.4364999999998</v>
      </c>
      <c r="G571">
        <v>9983.6237999999994</v>
      </c>
      <c r="H571">
        <v>15015.146699999999</v>
      </c>
      <c r="I571" s="29">
        <v>2276</v>
      </c>
      <c r="J571" s="29">
        <v>-9254.7999999999993</v>
      </c>
      <c r="K571" s="29">
        <v>-911.45999999999992</v>
      </c>
      <c r="L571" s="29">
        <v>-251.12799999999999</v>
      </c>
      <c r="M571" s="29">
        <v>-8469.3850000000002</v>
      </c>
      <c r="N571" s="29">
        <v>4611.9720000000007</v>
      </c>
      <c r="O571" s="29">
        <v>-5156.96</v>
      </c>
      <c r="P571" s="29">
        <v>-17155.760999999999</v>
      </c>
    </row>
    <row r="572" spans="1:16" x14ac:dyDescent="0.25">
      <c r="A572">
        <v>555</v>
      </c>
      <c r="B572" s="36">
        <v>67.31</v>
      </c>
      <c r="C572" s="36">
        <v>194.7</v>
      </c>
      <c r="D572" s="36">
        <v>1199.54</v>
      </c>
      <c r="E572" s="36">
        <v>2900.77</v>
      </c>
      <c r="F572" s="36">
        <v>8278.18</v>
      </c>
      <c r="G572" s="36">
        <v>10283.299999999999</v>
      </c>
      <c r="H572" s="36">
        <v>15053.66</v>
      </c>
      <c r="I572" s="29">
        <v>-778.5</v>
      </c>
      <c r="J572" s="29">
        <v>5821.6</v>
      </c>
      <c r="K572" s="29">
        <v>-833.09999999999991</v>
      </c>
      <c r="L572" s="29">
        <v>-1486.5719999999999</v>
      </c>
      <c r="M572" s="29">
        <v>-5906.66</v>
      </c>
      <c r="N572" s="29">
        <v>-4378.3050000000003</v>
      </c>
      <c r="O572" s="29">
        <v>-7082.6849999999995</v>
      </c>
      <c r="P572" s="29">
        <v>-14644.222</v>
      </c>
    </row>
    <row r="573" spans="1:16" x14ac:dyDescent="0.25">
      <c r="A573">
        <v>556</v>
      </c>
      <c r="B573">
        <v>68.026399999999995</v>
      </c>
      <c r="C573">
        <v>197.3312</v>
      </c>
      <c r="D573">
        <v>1177.5211999999999</v>
      </c>
      <c r="E573">
        <v>2863.0956999999999</v>
      </c>
      <c r="F573">
        <v>8029.8589000000002</v>
      </c>
      <c r="G573">
        <v>10029.4439</v>
      </c>
      <c r="H573">
        <v>15254.823200000001</v>
      </c>
      <c r="I573" s="29">
        <v>-2566</v>
      </c>
      <c r="J573" s="29">
        <v>557.6</v>
      </c>
      <c r="K573" s="29">
        <v>268.02000000000004</v>
      </c>
      <c r="L573" s="29">
        <v>20.215999999999998</v>
      </c>
      <c r="M573" s="29">
        <v>6509.4949999999999</v>
      </c>
      <c r="N573" s="29">
        <v>3237.3690000000001</v>
      </c>
      <c r="O573" s="29">
        <v>-17140.785</v>
      </c>
      <c r="P573" s="29">
        <v>-9114.0849999999991</v>
      </c>
    </row>
    <row r="574" spans="1:16" x14ac:dyDescent="0.25">
      <c r="A574">
        <v>557</v>
      </c>
      <c r="B574" s="36">
        <v>67.209999999999994</v>
      </c>
      <c r="C574" s="36">
        <v>201.1</v>
      </c>
      <c r="D574" s="36">
        <v>1193.4000000000001</v>
      </c>
      <c r="E574" s="36">
        <v>2847.06</v>
      </c>
      <c r="F574" s="36">
        <v>8109.14</v>
      </c>
      <c r="G574" s="36">
        <v>10076.35</v>
      </c>
      <c r="H574" s="36">
        <v>15367.37</v>
      </c>
      <c r="I574" s="29">
        <v>-536.75</v>
      </c>
      <c r="J574" s="29">
        <v>-6988.8</v>
      </c>
      <c r="K574" s="29">
        <v>-525.85</v>
      </c>
      <c r="L574" s="29">
        <v>661.57600000000002</v>
      </c>
      <c r="M574" s="29">
        <v>2545.36</v>
      </c>
      <c r="N574" s="29">
        <v>1830.0450000000001</v>
      </c>
      <c r="O574" s="29">
        <v>-22768.289999999997</v>
      </c>
      <c r="P574" s="29">
        <v>-25782.708999999995</v>
      </c>
    </row>
    <row r="575" spans="1:16" x14ac:dyDescent="0.25">
      <c r="A575">
        <v>558</v>
      </c>
      <c r="B575">
        <v>65.174199999999999</v>
      </c>
      <c r="C575">
        <v>199.7764</v>
      </c>
      <c r="D575">
        <v>1196.9327000000001</v>
      </c>
      <c r="E575">
        <v>2874.6716000000001</v>
      </c>
      <c r="F575">
        <v>8083.8310000000001</v>
      </c>
      <c r="G575">
        <v>10174.834500000001</v>
      </c>
      <c r="H575">
        <v>14222.2567</v>
      </c>
      <c r="I575" s="29">
        <v>4564.5</v>
      </c>
      <c r="J575" s="29">
        <v>-4332.8</v>
      </c>
      <c r="K575" s="29">
        <v>-702.55499999999995</v>
      </c>
      <c r="L575" s="29">
        <v>-442.81999999999994</v>
      </c>
      <c r="M575" s="29">
        <v>3810.89</v>
      </c>
      <c r="N575" s="29">
        <v>-1124.3489999999999</v>
      </c>
      <c r="O575" s="29">
        <v>34487.54</v>
      </c>
      <c r="P575" s="29">
        <v>36260.406000000003</v>
      </c>
    </row>
    <row r="576" spans="1:16" x14ac:dyDescent="0.25">
      <c r="A576">
        <v>559</v>
      </c>
      <c r="B576" s="36">
        <v>67.2</v>
      </c>
      <c r="C576" s="36">
        <v>204.49</v>
      </c>
      <c r="D576" s="36">
        <v>1191.8699999999999</v>
      </c>
      <c r="E576" s="36">
        <v>2878.07</v>
      </c>
      <c r="F576" s="36">
        <v>8108.23</v>
      </c>
      <c r="G576" s="36">
        <v>10113.049999999999</v>
      </c>
      <c r="H576" s="36">
        <v>15767.25</v>
      </c>
      <c r="I576" s="29">
        <v>-504.25</v>
      </c>
      <c r="J576" s="29">
        <v>-13762.800000000001</v>
      </c>
      <c r="K576" s="29">
        <v>-449.65000000000003</v>
      </c>
      <c r="L576" s="29">
        <v>-578.70399999999995</v>
      </c>
      <c r="M576" s="29">
        <v>2591.1849999999999</v>
      </c>
      <c r="N576" s="29">
        <v>729.17700000000002</v>
      </c>
      <c r="O576" s="29">
        <v>-42762.04</v>
      </c>
      <c r="P576" s="29">
        <v>-54737.082000000002</v>
      </c>
    </row>
    <row r="577" spans="1:16" x14ac:dyDescent="0.25">
      <c r="A577">
        <v>560</v>
      </c>
      <c r="B577">
        <v>66.536199999999994</v>
      </c>
      <c r="C577">
        <v>199.2713</v>
      </c>
      <c r="D577">
        <v>1182.0274999999999</v>
      </c>
      <c r="E577">
        <v>2816.8173000000002</v>
      </c>
      <c r="F577">
        <v>8221.6689000000006</v>
      </c>
      <c r="G577">
        <v>10201.9552</v>
      </c>
      <c r="H577">
        <v>15399.4784</v>
      </c>
      <c r="I577" s="29">
        <v>1159.5</v>
      </c>
      <c r="J577" s="29">
        <v>-3322.6</v>
      </c>
      <c r="K577" s="29">
        <v>42.704999999999998</v>
      </c>
      <c r="L577" s="29">
        <v>1871.3519999999999</v>
      </c>
      <c r="M577" s="29">
        <v>-3081.0050000000001</v>
      </c>
      <c r="N577" s="29">
        <v>-1937.97</v>
      </c>
      <c r="O577" s="29">
        <v>-24373.544999999998</v>
      </c>
      <c r="P577" s="29">
        <v>-29641.562999999998</v>
      </c>
    </row>
    <row r="578" spans="1:16" x14ac:dyDescent="0.25">
      <c r="A578">
        <v>561</v>
      </c>
      <c r="B578" s="36">
        <v>67.06</v>
      </c>
      <c r="C578" s="36">
        <v>189.49</v>
      </c>
      <c r="D578" s="36">
        <v>1222.46</v>
      </c>
      <c r="E578" s="36">
        <v>2871.67</v>
      </c>
      <c r="F578" s="36">
        <v>8265.42</v>
      </c>
      <c r="G578" s="36">
        <v>9971.14</v>
      </c>
      <c r="H578" s="36">
        <v>13914.3</v>
      </c>
      <c r="I578" s="29">
        <v>-151.5</v>
      </c>
      <c r="J578" s="29">
        <v>16238.600000000002</v>
      </c>
      <c r="K578" s="29">
        <v>-1979.02</v>
      </c>
      <c r="L578" s="29">
        <v>-322.55600000000004</v>
      </c>
      <c r="M578" s="29">
        <v>-5268.7649999999994</v>
      </c>
      <c r="N578" s="29">
        <v>4986.5909999999994</v>
      </c>
      <c r="O578" s="29">
        <v>49885.284999999996</v>
      </c>
      <c r="P578" s="29">
        <v>63388.634999999995</v>
      </c>
    </row>
    <row r="579" spans="1:16" x14ac:dyDescent="0.25">
      <c r="A579">
        <v>562</v>
      </c>
      <c r="B579">
        <v>67.153000000000006</v>
      </c>
      <c r="C579">
        <v>196.5608</v>
      </c>
      <c r="D579">
        <v>1179.1990000000001</v>
      </c>
      <c r="E579">
        <v>2876.1704</v>
      </c>
      <c r="F579">
        <v>8414.4089000000004</v>
      </c>
      <c r="G579">
        <v>10444.1271</v>
      </c>
      <c r="H579">
        <v>15589.581200000001</v>
      </c>
      <c r="I579" s="29">
        <v>-382.5</v>
      </c>
      <c r="J579" s="29">
        <v>2098.3999999999996</v>
      </c>
      <c r="K579" s="29">
        <v>184.13</v>
      </c>
      <c r="L579" s="29">
        <v>-502.77199999999999</v>
      </c>
      <c r="M579" s="29">
        <v>-12718.004999999999</v>
      </c>
      <c r="N579" s="29">
        <v>-9203.1270000000004</v>
      </c>
      <c r="O579" s="29">
        <v>-33878.685000000005</v>
      </c>
      <c r="P579" s="29">
        <v>-54402.559000000008</v>
      </c>
    </row>
    <row r="580" spans="1:16" x14ac:dyDescent="0.25">
      <c r="A580">
        <v>563</v>
      </c>
      <c r="B580" s="36">
        <v>67.48</v>
      </c>
      <c r="C580" s="36">
        <v>199.76</v>
      </c>
      <c r="D580" s="36">
        <v>1199.94</v>
      </c>
      <c r="E580" s="36">
        <v>2835.53</v>
      </c>
      <c r="F580" s="36">
        <v>7936.4</v>
      </c>
      <c r="G580" s="36">
        <v>10363.969999999999</v>
      </c>
      <c r="H580" s="36">
        <v>14498.08</v>
      </c>
      <c r="I580" s="29">
        <v>-1199.5</v>
      </c>
      <c r="J580" s="29">
        <v>-4293.8</v>
      </c>
      <c r="K580" s="29">
        <v>-853.03000000000009</v>
      </c>
      <c r="L580" s="29">
        <v>1123.0440000000001</v>
      </c>
      <c r="M580" s="29">
        <v>11182.305</v>
      </c>
      <c r="N580" s="29">
        <v>-6798.558</v>
      </c>
      <c r="O580" s="29">
        <v>20696.195</v>
      </c>
      <c r="P580" s="29">
        <v>19856.655999999999</v>
      </c>
    </row>
    <row r="581" spans="1:16" x14ac:dyDescent="0.25">
      <c r="A581">
        <v>564</v>
      </c>
      <c r="B581">
        <v>66.585599999999999</v>
      </c>
      <c r="C581">
        <v>198.79910000000001</v>
      </c>
      <c r="D581">
        <v>1162.7260000000001</v>
      </c>
      <c r="E581">
        <v>2854.7444</v>
      </c>
      <c r="F581">
        <v>8068.2945</v>
      </c>
      <c r="G581">
        <v>10312.1787</v>
      </c>
      <c r="H581">
        <v>14946.0072</v>
      </c>
      <c r="I581" s="29">
        <v>1036</v>
      </c>
      <c r="J581" s="29">
        <v>-2378.2000000000003</v>
      </c>
      <c r="K581" s="29">
        <v>1007.78</v>
      </c>
      <c r="L581" s="29">
        <v>354.26800000000003</v>
      </c>
      <c r="M581" s="29">
        <v>4587.7150000000001</v>
      </c>
      <c r="N581" s="29">
        <v>-5244.6749999999993</v>
      </c>
      <c r="O581" s="29">
        <v>-1699.9849999999999</v>
      </c>
      <c r="P581" s="29">
        <v>-2337.0969999999988</v>
      </c>
    </row>
    <row r="582" spans="1:16" x14ac:dyDescent="0.25">
      <c r="A582">
        <v>565</v>
      </c>
      <c r="B582" s="36">
        <v>67.55</v>
      </c>
      <c r="C582" s="36">
        <v>195.22</v>
      </c>
      <c r="D582" s="36">
        <v>1176.79</v>
      </c>
      <c r="E582" s="36">
        <v>2854.62</v>
      </c>
      <c r="F582" s="36">
        <v>8533.85</v>
      </c>
      <c r="G582" s="36">
        <v>10145.42</v>
      </c>
      <c r="H582" s="36">
        <v>15030.01</v>
      </c>
      <c r="I582" s="29">
        <v>-1367.75</v>
      </c>
      <c r="J582" s="29">
        <v>4789</v>
      </c>
      <c r="K582" s="29">
        <v>304.40499999999997</v>
      </c>
      <c r="L582" s="29">
        <v>359.24</v>
      </c>
      <c r="M582" s="29">
        <v>-18689.945</v>
      </c>
      <c r="N582" s="29">
        <v>-241.989</v>
      </c>
      <c r="O582" s="29">
        <v>-5900.0250000000005</v>
      </c>
      <c r="P582" s="29">
        <v>-20747.063999999998</v>
      </c>
    </row>
    <row r="583" spans="1:16" x14ac:dyDescent="0.25">
      <c r="A583">
        <v>566</v>
      </c>
      <c r="B583">
        <v>67.6584</v>
      </c>
      <c r="C583">
        <v>197.34139999999999</v>
      </c>
      <c r="D583">
        <v>1205.7761</v>
      </c>
      <c r="E583">
        <v>2775.0846999999999</v>
      </c>
      <c r="F583">
        <v>8310.9982</v>
      </c>
      <c r="G583">
        <v>9752.1312999999991</v>
      </c>
      <c r="H583">
        <v>15032.2426</v>
      </c>
      <c r="I583" s="29">
        <v>-1646</v>
      </c>
      <c r="J583" s="29">
        <v>537.20000000000005</v>
      </c>
      <c r="K583" s="29">
        <v>-1144.7250000000001</v>
      </c>
      <c r="L583" s="29">
        <v>3540.6559999999999</v>
      </c>
      <c r="M583" s="29">
        <v>-7547.47</v>
      </c>
      <c r="N583" s="29">
        <v>11556.746999999999</v>
      </c>
      <c r="O583" s="29">
        <v>-6011.7550000000001</v>
      </c>
      <c r="P583" s="29">
        <v>-715.34700000000066</v>
      </c>
    </row>
    <row r="584" spans="1:16" x14ac:dyDescent="0.25">
      <c r="A584">
        <v>567</v>
      </c>
      <c r="B584" s="36">
        <v>66.39</v>
      </c>
      <c r="C584" s="36">
        <v>203.57</v>
      </c>
      <c r="D584" s="36">
        <v>1191.55</v>
      </c>
      <c r="E584" s="36">
        <v>2935.53</v>
      </c>
      <c r="F584" s="36">
        <v>8521.7800000000007</v>
      </c>
      <c r="G584" s="36">
        <v>9840.2900000000009</v>
      </c>
      <c r="H584" s="36">
        <v>15841.85</v>
      </c>
      <c r="I584" s="29">
        <v>1521.25</v>
      </c>
      <c r="J584" s="29">
        <v>-11922.800000000001</v>
      </c>
      <c r="K584" s="29">
        <v>-433.32</v>
      </c>
      <c r="L584" s="29">
        <v>-2877.1800000000003</v>
      </c>
      <c r="M584" s="29">
        <v>-18086.580000000002</v>
      </c>
      <c r="N584" s="29">
        <v>8912.0730000000003</v>
      </c>
      <c r="O584" s="29">
        <v>-46492</v>
      </c>
      <c r="P584" s="29">
        <v>-69378.557000000001</v>
      </c>
    </row>
    <row r="585" spans="1:16" x14ac:dyDescent="0.25">
      <c r="A585">
        <v>568</v>
      </c>
      <c r="B585">
        <v>67.164699999999996</v>
      </c>
      <c r="C585">
        <v>199.04140000000001</v>
      </c>
      <c r="D585">
        <v>1170.1196</v>
      </c>
      <c r="E585">
        <v>2871.4418000000001</v>
      </c>
      <c r="F585">
        <v>8267.7402999999995</v>
      </c>
      <c r="G585">
        <v>10371.017099999999</v>
      </c>
      <c r="H585">
        <v>15372.278899999999</v>
      </c>
      <c r="I585" s="29">
        <v>-411.75000000000006</v>
      </c>
      <c r="J585" s="29">
        <v>-2862.8</v>
      </c>
      <c r="K585" s="29">
        <v>638.1</v>
      </c>
      <c r="L585" s="29">
        <v>-313.62799999999999</v>
      </c>
      <c r="M585" s="29">
        <v>-5384.5749999999998</v>
      </c>
      <c r="N585" s="29">
        <v>-7009.8270000000002</v>
      </c>
      <c r="O585" s="29">
        <v>-23013.57</v>
      </c>
      <c r="P585" s="29">
        <v>-38358.050000000003</v>
      </c>
    </row>
    <row r="586" spans="1:16" x14ac:dyDescent="0.25">
      <c r="A586">
        <v>569</v>
      </c>
      <c r="B586" s="36">
        <v>66.180000000000007</v>
      </c>
      <c r="C586" s="36">
        <v>198.39</v>
      </c>
      <c r="D586" s="36">
        <v>1172.49</v>
      </c>
      <c r="E586" s="36">
        <v>2838.41</v>
      </c>
      <c r="F586" s="36">
        <v>8657.98</v>
      </c>
      <c r="G586" s="36">
        <v>10177.35</v>
      </c>
      <c r="H586" s="36">
        <v>14853.41</v>
      </c>
      <c r="I586" s="29">
        <v>2040.2500000000002</v>
      </c>
      <c r="J586" s="29">
        <v>-1556</v>
      </c>
      <c r="K586" s="29">
        <v>519.80000000000007</v>
      </c>
      <c r="L586" s="29">
        <v>1007.56</v>
      </c>
      <c r="M586" s="29">
        <v>-24896.575000000001</v>
      </c>
      <c r="N586" s="29">
        <v>-1199.6669999999999</v>
      </c>
      <c r="O586" s="29">
        <v>2929.9349999999999</v>
      </c>
      <c r="P586" s="29">
        <v>-21154.697</v>
      </c>
    </row>
    <row r="587" spans="1:16" x14ac:dyDescent="0.25">
      <c r="A587">
        <v>570</v>
      </c>
      <c r="B587">
        <v>66.090100000000007</v>
      </c>
      <c r="C587">
        <v>199.726</v>
      </c>
      <c r="D587">
        <v>1209.2526</v>
      </c>
      <c r="E587">
        <v>2832.4575</v>
      </c>
      <c r="F587">
        <v>8274.5008999999991</v>
      </c>
      <c r="G587">
        <v>10137.0376</v>
      </c>
      <c r="H587">
        <v>14940.2417</v>
      </c>
      <c r="I587" s="29">
        <v>2274.75</v>
      </c>
      <c r="J587" s="29">
        <v>-4232</v>
      </c>
      <c r="K587" s="29">
        <v>-1318.55</v>
      </c>
      <c r="L587" s="29">
        <v>1245.7439999999999</v>
      </c>
      <c r="M587" s="29">
        <v>-5722.6050000000005</v>
      </c>
      <c r="N587" s="29">
        <v>9.5579999999999998</v>
      </c>
      <c r="O587" s="29">
        <v>-1411.71</v>
      </c>
      <c r="P587" s="29">
        <v>-9154.8130000000019</v>
      </c>
    </row>
    <row r="588" spans="1:16" x14ac:dyDescent="0.25">
      <c r="A588">
        <v>571</v>
      </c>
      <c r="B588" s="36">
        <v>67.180000000000007</v>
      </c>
      <c r="C588" s="36">
        <v>197.03</v>
      </c>
      <c r="D588" s="36">
        <v>1187.8499999999999</v>
      </c>
      <c r="E588" s="36">
        <v>2807.43</v>
      </c>
      <c r="F588" s="36">
        <v>8207.3700000000008</v>
      </c>
      <c r="G588" s="36">
        <v>9994.16</v>
      </c>
      <c r="H588" s="36">
        <v>14855.49</v>
      </c>
      <c r="I588" s="29">
        <v>-459.75</v>
      </c>
      <c r="J588" s="29">
        <v>1155.4000000000001</v>
      </c>
      <c r="K588" s="29">
        <v>-248.41500000000002</v>
      </c>
      <c r="L588" s="29">
        <v>2246.98</v>
      </c>
      <c r="M588" s="29">
        <v>-2366.1999999999998</v>
      </c>
      <c r="N588" s="29">
        <v>4295.8650000000007</v>
      </c>
      <c r="O588" s="29">
        <v>2825.7999999999997</v>
      </c>
      <c r="P588" s="29">
        <v>7449.68</v>
      </c>
    </row>
    <row r="589" spans="1:16" x14ac:dyDescent="0.25">
      <c r="A589">
        <v>572</v>
      </c>
      <c r="B589">
        <v>67.032399999999996</v>
      </c>
      <c r="C589">
        <v>198.1671</v>
      </c>
      <c r="D589">
        <v>1184.8909000000001</v>
      </c>
      <c r="E589">
        <v>2888.8047999999999</v>
      </c>
      <c r="F589">
        <v>7704.5699000000004</v>
      </c>
      <c r="G589">
        <v>10185.2881</v>
      </c>
      <c r="H589">
        <v>13992.077799999999</v>
      </c>
      <c r="I589" s="29">
        <v>-81</v>
      </c>
      <c r="J589" s="29">
        <v>-1114.2</v>
      </c>
      <c r="K589" s="29">
        <v>-100.465</v>
      </c>
      <c r="L589" s="29">
        <v>-1008.148</v>
      </c>
      <c r="M589" s="29">
        <v>22773.945</v>
      </c>
      <c r="N589" s="29">
        <v>-1437.9569999999999</v>
      </c>
      <c r="O589" s="29">
        <v>45996.485000000001</v>
      </c>
      <c r="P589" s="29">
        <v>65028.66</v>
      </c>
    </row>
    <row r="590" spans="1:16" x14ac:dyDescent="0.25">
      <c r="A590">
        <v>573</v>
      </c>
      <c r="B590" s="36">
        <v>67.91</v>
      </c>
      <c r="C590" s="36">
        <v>201.76</v>
      </c>
      <c r="D590" s="36">
        <v>1145.74</v>
      </c>
      <c r="E590" s="36">
        <v>2815.13</v>
      </c>
      <c r="F590" s="36">
        <v>8291.1299999999992</v>
      </c>
      <c r="G590" s="36">
        <v>10194.040000000001</v>
      </c>
      <c r="H590" s="36">
        <v>15169.21</v>
      </c>
      <c r="I590" s="29">
        <v>-2277.5</v>
      </c>
      <c r="J590" s="29">
        <v>-8302.7999999999993</v>
      </c>
      <c r="K590" s="29">
        <v>1856.8799999999999</v>
      </c>
      <c r="L590" s="29">
        <v>1938.84</v>
      </c>
      <c r="M590" s="29">
        <v>-6554.2699999999995</v>
      </c>
      <c r="N590" s="29">
        <v>-1700.499</v>
      </c>
      <c r="O590" s="29">
        <v>-12860.27</v>
      </c>
      <c r="P590" s="29">
        <v>-27899.618999999999</v>
      </c>
    </row>
    <row r="591" spans="1:16" x14ac:dyDescent="0.25">
      <c r="A591">
        <v>574</v>
      </c>
      <c r="B591">
        <v>67.961100000000002</v>
      </c>
      <c r="C591">
        <v>198.72989999999999</v>
      </c>
      <c r="D591">
        <v>1152.3973000000001</v>
      </c>
      <c r="E591">
        <v>2833.9627</v>
      </c>
      <c r="F591">
        <v>8207.5002000000004</v>
      </c>
      <c r="G591">
        <v>10097.729799999999</v>
      </c>
      <c r="H591">
        <v>15490.2605</v>
      </c>
      <c r="I591" s="29">
        <v>-2402.75</v>
      </c>
      <c r="J591" s="29">
        <v>-2239.7999999999997</v>
      </c>
      <c r="K591" s="29">
        <v>1524.2150000000001</v>
      </c>
      <c r="L591" s="29">
        <v>1185.5360000000001</v>
      </c>
      <c r="M591" s="29">
        <v>-2372.5700000000002</v>
      </c>
      <c r="N591" s="29">
        <v>1188.7919999999999</v>
      </c>
      <c r="O591" s="29">
        <v>-28912.65</v>
      </c>
      <c r="P591" s="29">
        <v>-32029.226999999999</v>
      </c>
    </row>
    <row r="592" spans="1:16" x14ac:dyDescent="0.25">
      <c r="A592">
        <v>575</v>
      </c>
      <c r="B592" s="36">
        <v>64.86</v>
      </c>
      <c r="C592" s="36">
        <v>197.36</v>
      </c>
      <c r="D592" s="36">
        <v>1193.74</v>
      </c>
      <c r="E592" s="36">
        <v>2869.57</v>
      </c>
      <c r="F592" s="36">
        <v>7780.66</v>
      </c>
      <c r="G592" s="36">
        <v>9962.9599999999991</v>
      </c>
      <c r="H592" s="36">
        <v>14511.05</v>
      </c>
      <c r="I592" s="29">
        <v>5348.5000000000009</v>
      </c>
      <c r="J592" s="29">
        <v>490.4</v>
      </c>
      <c r="K592" s="29">
        <v>-542.69999999999993</v>
      </c>
      <c r="L592" s="29">
        <v>-238.92</v>
      </c>
      <c r="M592" s="29">
        <v>18969.524999999998</v>
      </c>
      <c r="N592" s="29">
        <v>5231.9669999999996</v>
      </c>
      <c r="O592" s="29">
        <v>20047.89</v>
      </c>
      <c r="P592" s="29">
        <v>49306.661999999997</v>
      </c>
    </row>
    <row r="593" spans="1:16" x14ac:dyDescent="0.25">
      <c r="A593">
        <v>576</v>
      </c>
      <c r="B593">
        <v>67.633499999999998</v>
      </c>
      <c r="C593">
        <v>199.94049999999999</v>
      </c>
      <c r="D593">
        <v>1214.2198000000001</v>
      </c>
      <c r="E593">
        <v>2763.7085999999999</v>
      </c>
      <c r="F593">
        <v>8094.2371000000003</v>
      </c>
      <c r="G593">
        <v>10128.374</v>
      </c>
      <c r="H593">
        <v>13887.837100000001</v>
      </c>
      <c r="I593" s="29">
        <v>-1583.7499999999998</v>
      </c>
      <c r="J593" s="29">
        <v>-4661</v>
      </c>
      <c r="K593" s="29">
        <v>-1566.91</v>
      </c>
      <c r="L593" s="29">
        <v>3995.7</v>
      </c>
      <c r="M593" s="29">
        <v>3290.585</v>
      </c>
      <c r="N593" s="29">
        <v>269.46600000000001</v>
      </c>
      <c r="O593" s="29">
        <v>51208.52</v>
      </c>
      <c r="P593" s="29">
        <v>50952.610999999997</v>
      </c>
    </row>
    <row r="594" spans="1:16" x14ac:dyDescent="0.25">
      <c r="A594">
        <v>577</v>
      </c>
      <c r="B594" s="36">
        <v>66</v>
      </c>
      <c r="C594" s="36">
        <v>197.5</v>
      </c>
      <c r="D594" s="36">
        <v>1227.42</v>
      </c>
      <c r="E594" s="36">
        <v>2927.39</v>
      </c>
      <c r="F594" s="36">
        <v>8338.66</v>
      </c>
      <c r="G594" s="36">
        <v>10154.450000000001</v>
      </c>
      <c r="H594" s="36">
        <v>14772.07</v>
      </c>
      <c r="I594" s="29">
        <v>2496</v>
      </c>
      <c r="J594" s="29">
        <v>225.6</v>
      </c>
      <c r="K594" s="29">
        <v>-2227.0349999999999</v>
      </c>
      <c r="L594" s="29">
        <v>-2551.5119999999997</v>
      </c>
      <c r="M594" s="29">
        <v>-8930.7900000000009</v>
      </c>
      <c r="N594" s="29">
        <v>-512.84999999999991</v>
      </c>
      <c r="O594" s="29">
        <v>6996.87</v>
      </c>
      <c r="P594" s="29">
        <v>-4503.7170000000015</v>
      </c>
    </row>
    <row r="595" spans="1:16" x14ac:dyDescent="0.25">
      <c r="A595">
        <v>578</v>
      </c>
      <c r="B595">
        <v>67.277199999999993</v>
      </c>
      <c r="C595">
        <v>203.5558</v>
      </c>
      <c r="D595">
        <v>1164.0961</v>
      </c>
      <c r="E595">
        <v>2784.7184999999999</v>
      </c>
      <c r="F595">
        <v>8145.3798999999999</v>
      </c>
      <c r="G595">
        <v>10275.9452</v>
      </c>
      <c r="H595">
        <v>15226.916499999999</v>
      </c>
      <c r="I595" s="29">
        <v>-693</v>
      </c>
      <c r="J595" s="29">
        <v>-11891.6</v>
      </c>
      <c r="K595" s="29">
        <v>939.27499999999998</v>
      </c>
      <c r="L595" s="29">
        <v>3155.3040000000001</v>
      </c>
      <c r="M595" s="29">
        <v>733.44500000000005</v>
      </c>
      <c r="N595" s="29">
        <v>-4157.67</v>
      </c>
      <c r="O595" s="29">
        <v>-15745.449999999999</v>
      </c>
      <c r="P595" s="29">
        <v>-27659.696</v>
      </c>
    </row>
    <row r="596" spans="1:16" x14ac:dyDescent="0.25">
      <c r="A596">
        <v>579</v>
      </c>
      <c r="B596" s="36">
        <v>67.12</v>
      </c>
      <c r="C596" s="36">
        <v>197.11</v>
      </c>
      <c r="D596" s="36">
        <v>1168.3</v>
      </c>
      <c r="E596" s="36">
        <v>2874.81</v>
      </c>
      <c r="F596" s="36">
        <v>8276.4699999999993</v>
      </c>
      <c r="G596" s="36">
        <v>9985.48</v>
      </c>
      <c r="H596" s="36">
        <v>14377.44</v>
      </c>
      <c r="I596" s="29">
        <v>-290.25</v>
      </c>
      <c r="J596" s="29">
        <v>999.80000000000007</v>
      </c>
      <c r="K596" s="29">
        <v>728.98</v>
      </c>
      <c r="L596" s="29">
        <v>-448.32400000000001</v>
      </c>
      <c r="M596" s="29">
        <v>-5820.9350000000004</v>
      </c>
      <c r="N596" s="29">
        <v>4556.3939999999993</v>
      </c>
      <c r="O596" s="29">
        <v>26728.190000000002</v>
      </c>
      <c r="P596" s="29">
        <v>26453.855000000003</v>
      </c>
    </row>
    <row r="597" spans="1:16" x14ac:dyDescent="0.25">
      <c r="A597">
        <v>580</v>
      </c>
      <c r="B597">
        <v>66.039199999999994</v>
      </c>
      <c r="C597">
        <v>198.20099999999999</v>
      </c>
      <c r="D597">
        <v>1182.8566000000001</v>
      </c>
      <c r="E597">
        <v>2902.3458999999998</v>
      </c>
      <c r="F597">
        <v>8241.5714000000007</v>
      </c>
      <c r="G597">
        <v>10476.641799999999</v>
      </c>
      <c r="H597">
        <v>15973.4655</v>
      </c>
      <c r="I597" s="29">
        <v>2402</v>
      </c>
      <c r="J597" s="29">
        <v>-1182</v>
      </c>
      <c r="K597" s="29">
        <v>1.25</v>
      </c>
      <c r="L597" s="29">
        <v>-1549.7919999999999</v>
      </c>
      <c r="M597" s="29">
        <v>-4076.1299999999997</v>
      </c>
      <c r="N597" s="29">
        <v>-10178.567999999999</v>
      </c>
      <c r="O597" s="29">
        <v>-53072.9</v>
      </c>
      <c r="P597" s="29">
        <v>-67656.14</v>
      </c>
    </row>
    <row r="598" spans="1:16" x14ac:dyDescent="0.25">
      <c r="A598">
        <v>581</v>
      </c>
      <c r="B598" s="36">
        <v>68.209999999999994</v>
      </c>
      <c r="C598" s="36">
        <v>196.92</v>
      </c>
      <c r="D598" s="36">
        <v>1153.78</v>
      </c>
      <c r="E598" s="36">
        <v>2905.72</v>
      </c>
      <c r="F598" s="36">
        <v>8399.98</v>
      </c>
      <c r="G598" s="36">
        <v>10161.19</v>
      </c>
      <c r="H598" s="36">
        <v>14507.45</v>
      </c>
      <c r="I598" s="29">
        <v>-3028.75</v>
      </c>
      <c r="J598" s="29">
        <v>1371.2</v>
      </c>
      <c r="K598" s="29">
        <v>1454.95</v>
      </c>
      <c r="L598" s="29">
        <v>-1684.9520000000002</v>
      </c>
      <c r="M598" s="29">
        <v>-11996.785</v>
      </c>
      <c r="N598" s="29">
        <v>-715.00200000000007</v>
      </c>
      <c r="O598" s="29">
        <v>20228.030000000002</v>
      </c>
      <c r="P598" s="29">
        <v>5628.6910000000025</v>
      </c>
    </row>
    <row r="599" spans="1:16" x14ac:dyDescent="0.25">
      <c r="A599">
        <v>582</v>
      </c>
      <c r="B599">
        <v>66.494399999999999</v>
      </c>
      <c r="C599">
        <v>197.55609999999999</v>
      </c>
      <c r="D599">
        <v>1218.5574999999999</v>
      </c>
      <c r="E599">
        <v>2854.1224000000002</v>
      </c>
      <c r="F599">
        <v>7836.8504000000003</v>
      </c>
      <c r="G599">
        <v>10080.647300000001</v>
      </c>
      <c r="H599">
        <v>16108.3135</v>
      </c>
      <c r="I599" s="29">
        <v>1264.0000000000002</v>
      </c>
      <c r="J599" s="29">
        <v>107.80000000000001</v>
      </c>
      <c r="K599" s="29">
        <v>-1783.7949999999998</v>
      </c>
      <c r="L599" s="29">
        <v>379.14800000000002</v>
      </c>
      <c r="M599" s="29">
        <v>16159.92</v>
      </c>
      <c r="N599" s="29">
        <v>1701.2670000000001</v>
      </c>
      <c r="O599" s="29">
        <v>-59815.3</v>
      </c>
      <c r="P599" s="29">
        <v>-41986.960000000006</v>
      </c>
    </row>
    <row r="600" spans="1:16" x14ac:dyDescent="0.25">
      <c r="A600">
        <v>583</v>
      </c>
      <c r="B600" s="36">
        <v>66.3</v>
      </c>
      <c r="C600" s="36">
        <v>194.59</v>
      </c>
      <c r="D600" s="36">
        <v>1212.29</v>
      </c>
      <c r="E600" s="36">
        <v>2909.39</v>
      </c>
      <c r="F600" s="36">
        <v>8095.54</v>
      </c>
      <c r="G600" s="36">
        <v>10324.4</v>
      </c>
      <c r="H600" s="36">
        <v>14433.67</v>
      </c>
      <c r="I600" s="29">
        <v>1760.5000000000002</v>
      </c>
      <c r="J600" s="29">
        <v>6037.8</v>
      </c>
      <c r="K600" s="29">
        <v>-1470.24</v>
      </c>
      <c r="L600" s="29">
        <v>-1831.52</v>
      </c>
      <c r="M600" s="29">
        <v>3225.25</v>
      </c>
      <c r="N600" s="29">
        <v>-5611.3980000000001</v>
      </c>
      <c r="O600" s="29">
        <v>23916.954999999998</v>
      </c>
      <c r="P600" s="29">
        <v>26027.346999999998</v>
      </c>
    </row>
    <row r="601" spans="1:16" x14ac:dyDescent="0.25">
      <c r="A601">
        <v>584</v>
      </c>
      <c r="B601">
        <v>66.330299999999994</v>
      </c>
      <c r="C601">
        <v>197.95580000000001</v>
      </c>
      <c r="D601">
        <v>1199.6087</v>
      </c>
      <c r="E601">
        <v>2861.7799</v>
      </c>
      <c r="F601">
        <v>8544.0961000000007</v>
      </c>
      <c r="G601">
        <v>10153.0854</v>
      </c>
      <c r="H601">
        <v>14719.874900000001</v>
      </c>
      <c r="I601" s="29">
        <v>1674.25</v>
      </c>
      <c r="J601" s="29">
        <v>-691.6</v>
      </c>
      <c r="K601" s="29">
        <v>-836.35500000000002</v>
      </c>
      <c r="L601" s="29">
        <v>72.847999999999999</v>
      </c>
      <c r="M601" s="29">
        <v>-19202.365000000002</v>
      </c>
      <c r="N601" s="29">
        <v>-471.87600000000003</v>
      </c>
      <c r="O601" s="29">
        <v>9606.6299999999992</v>
      </c>
      <c r="P601" s="29">
        <v>-9848.4680000000026</v>
      </c>
    </row>
    <row r="602" spans="1:16" x14ac:dyDescent="0.25">
      <c r="A602">
        <v>585</v>
      </c>
      <c r="B602" s="36">
        <v>67.44</v>
      </c>
      <c r="C602" s="36">
        <v>200.4</v>
      </c>
      <c r="D602" s="36">
        <v>1158.04</v>
      </c>
      <c r="E602" s="36">
        <v>2839.47</v>
      </c>
      <c r="F602" s="36">
        <v>8307.84</v>
      </c>
      <c r="G602" s="36">
        <v>10283.76</v>
      </c>
      <c r="H602" s="36">
        <v>14339.13</v>
      </c>
      <c r="I602" s="29">
        <v>-1095.75</v>
      </c>
      <c r="J602" s="29">
        <v>-5572</v>
      </c>
      <c r="K602" s="29">
        <v>1241.895</v>
      </c>
      <c r="L602" s="29">
        <v>965.34400000000005</v>
      </c>
      <c r="M602" s="29">
        <v>-7389.4850000000006</v>
      </c>
      <c r="N602" s="29">
        <v>-4392.1559999999999</v>
      </c>
      <c r="O602" s="29">
        <v>28643.675000000003</v>
      </c>
      <c r="P602" s="29">
        <v>12401.523000000005</v>
      </c>
    </row>
    <row r="603" spans="1:16" x14ac:dyDescent="0.25">
      <c r="A603">
        <v>586</v>
      </c>
      <c r="B603">
        <v>65.961200000000005</v>
      </c>
      <c r="C603">
        <v>195.4255</v>
      </c>
      <c r="D603">
        <v>1161.6342</v>
      </c>
      <c r="E603">
        <v>2858.8022000000001</v>
      </c>
      <c r="F603">
        <v>8799.4123999999993</v>
      </c>
      <c r="G603">
        <v>9959.1587999999992</v>
      </c>
      <c r="H603">
        <v>14328.993399999999</v>
      </c>
      <c r="I603" s="29">
        <v>2597</v>
      </c>
      <c r="J603" s="29">
        <v>4369</v>
      </c>
      <c r="K603" s="29">
        <v>1062.3699999999999</v>
      </c>
      <c r="L603" s="29">
        <v>191.95599999999999</v>
      </c>
      <c r="M603" s="29">
        <v>-31968.18</v>
      </c>
      <c r="N603" s="29">
        <v>5345.9219999999996</v>
      </c>
      <c r="O603" s="29">
        <v>29150.704999999998</v>
      </c>
      <c r="P603" s="29">
        <v>10748.772999999997</v>
      </c>
    </row>
    <row r="604" spans="1:16" x14ac:dyDescent="0.25">
      <c r="A604">
        <v>587</v>
      </c>
      <c r="B604" s="36">
        <v>66.510000000000005</v>
      </c>
      <c r="C604" s="36">
        <v>198.16</v>
      </c>
      <c r="D604" s="36">
        <v>1157.6500000000001</v>
      </c>
      <c r="E604" s="36">
        <v>2858.73</v>
      </c>
      <c r="F604" s="36">
        <v>8136.98</v>
      </c>
      <c r="G604" s="36">
        <v>10341.459999999999</v>
      </c>
      <c r="H604" s="36">
        <v>14929.14</v>
      </c>
      <c r="I604" s="29">
        <v>1231.75</v>
      </c>
      <c r="J604" s="29">
        <v>-1096.2</v>
      </c>
      <c r="K604" s="29">
        <v>1261.76</v>
      </c>
      <c r="L604" s="29">
        <v>194.75200000000001</v>
      </c>
      <c r="M604" s="29">
        <v>1153.49</v>
      </c>
      <c r="N604" s="29">
        <v>-6123.15</v>
      </c>
      <c r="O604" s="29">
        <v>-856.7650000000001</v>
      </c>
      <c r="P604" s="29">
        <v>-4234.3630000000003</v>
      </c>
    </row>
    <row r="605" spans="1:16" x14ac:dyDescent="0.25">
      <c r="A605">
        <v>588</v>
      </c>
      <c r="B605">
        <v>65.969399999999993</v>
      </c>
      <c r="C605">
        <v>195.5215</v>
      </c>
      <c r="D605">
        <v>1184.9738</v>
      </c>
      <c r="E605">
        <v>2868.6871999999998</v>
      </c>
      <c r="F605">
        <v>7987.7285000000002</v>
      </c>
      <c r="G605">
        <v>10105.884099999999</v>
      </c>
      <c r="H605">
        <v>15487.5749</v>
      </c>
      <c r="I605" s="29">
        <v>2576.5</v>
      </c>
      <c r="J605" s="29">
        <v>4177</v>
      </c>
      <c r="K605" s="29">
        <v>-104.61</v>
      </c>
      <c r="L605" s="29">
        <v>-203.44400000000002</v>
      </c>
      <c r="M605" s="29">
        <v>8616.0149999999994</v>
      </c>
      <c r="N605" s="29">
        <v>944.16300000000001</v>
      </c>
      <c r="O605" s="29">
        <v>-28778.370000000003</v>
      </c>
      <c r="P605" s="29">
        <v>-12772.746000000003</v>
      </c>
    </row>
    <row r="606" spans="1:16" x14ac:dyDescent="0.25">
      <c r="A606">
        <v>589</v>
      </c>
      <c r="B606" s="36">
        <v>67.680000000000007</v>
      </c>
      <c r="C606" s="36">
        <v>195.61</v>
      </c>
      <c r="D606" s="36">
        <v>1216.78</v>
      </c>
      <c r="E606" s="36">
        <v>2828.85</v>
      </c>
      <c r="F606" s="36">
        <v>8351.81</v>
      </c>
      <c r="G606" s="36">
        <v>10282.33</v>
      </c>
      <c r="H606" s="36">
        <v>15608.96</v>
      </c>
      <c r="I606" s="29">
        <v>-1708.25</v>
      </c>
      <c r="J606" s="29">
        <v>3997.3999999999996</v>
      </c>
      <c r="K606" s="29">
        <v>-1694.9649999999999</v>
      </c>
      <c r="L606" s="29">
        <v>1389.9199999999998</v>
      </c>
      <c r="M606" s="29">
        <v>-9588.07</v>
      </c>
      <c r="N606" s="29">
        <v>-4349.2890000000007</v>
      </c>
      <c r="O606" s="29">
        <v>-34847.43</v>
      </c>
      <c r="P606" s="29">
        <v>-46800.684000000001</v>
      </c>
    </row>
    <row r="607" spans="1:16" x14ac:dyDescent="0.25">
      <c r="A607">
        <v>590</v>
      </c>
      <c r="B607">
        <v>66.006399999999999</v>
      </c>
      <c r="C607">
        <v>195.29150000000001</v>
      </c>
      <c r="D607">
        <v>1115.8919000000001</v>
      </c>
      <c r="E607">
        <v>2877.5765999999999</v>
      </c>
      <c r="F607">
        <v>7800.6166000000003</v>
      </c>
      <c r="G607">
        <v>10276.353300000001</v>
      </c>
      <c r="H607">
        <v>14222.8698</v>
      </c>
      <c r="I607" s="29">
        <v>2484</v>
      </c>
      <c r="J607" s="29">
        <v>4637</v>
      </c>
      <c r="K607" s="29">
        <v>3349.4850000000001</v>
      </c>
      <c r="L607" s="29">
        <v>-559.02</v>
      </c>
      <c r="M607" s="29">
        <v>17971.61</v>
      </c>
      <c r="N607" s="29">
        <v>-4169.9129999999996</v>
      </c>
      <c r="O607" s="29">
        <v>34456.885000000002</v>
      </c>
      <c r="P607" s="29">
        <v>58170.047000000006</v>
      </c>
    </row>
    <row r="608" spans="1:16" x14ac:dyDescent="0.25">
      <c r="A608">
        <v>591</v>
      </c>
      <c r="B608" s="36">
        <v>66.73</v>
      </c>
      <c r="C608" s="36">
        <v>193.59</v>
      </c>
      <c r="D608" s="36">
        <v>1168.6199999999999</v>
      </c>
      <c r="E608" s="36">
        <v>2905.32</v>
      </c>
      <c r="F608" s="36">
        <v>7787.07</v>
      </c>
      <c r="G608" s="36">
        <v>10137.06</v>
      </c>
      <c r="H608" s="36">
        <v>15260.62</v>
      </c>
      <c r="I608" s="29">
        <v>683</v>
      </c>
      <c r="J608" s="29">
        <v>8041.6</v>
      </c>
      <c r="K608" s="29">
        <v>713.29000000000008</v>
      </c>
      <c r="L608" s="29">
        <v>-1668.9080000000001</v>
      </c>
      <c r="M608" s="29">
        <v>18648.865000000002</v>
      </c>
      <c r="N608" s="29">
        <v>9.0210000000000008</v>
      </c>
      <c r="O608" s="29">
        <v>-17430.39</v>
      </c>
      <c r="P608" s="29">
        <v>8996.4780000000028</v>
      </c>
    </row>
    <row r="609" spans="1:16" x14ac:dyDescent="0.25">
      <c r="A609">
        <v>592</v>
      </c>
      <c r="B609">
        <v>67.0518</v>
      </c>
      <c r="C609">
        <v>196.71129999999999</v>
      </c>
      <c r="D609">
        <v>1214.4039</v>
      </c>
      <c r="E609">
        <v>2829.9050999999999</v>
      </c>
      <c r="F609">
        <v>8651.0758999999998</v>
      </c>
      <c r="G609">
        <v>10514.9823</v>
      </c>
      <c r="H609">
        <v>15115.196400000001</v>
      </c>
      <c r="I609" s="29">
        <v>-129.5</v>
      </c>
      <c r="J609" s="29">
        <v>1797.4</v>
      </c>
      <c r="K609" s="29">
        <v>-1576.115</v>
      </c>
      <c r="L609" s="29">
        <v>1347.84</v>
      </c>
      <c r="M609" s="29">
        <v>-24551.355</v>
      </c>
      <c r="N609" s="29">
        <v>-11328.782999999999</v>
      </c>
      <c r="O609" s="29">
        <v>-10159.445</v>
      </c>
      <c r="P609" s="29">
        <v>-44599.957999999999</v>
      </c>
    </row>
    <row r="610" spans="1:16" x14ac:dyDescent="0.25">
      <c r="A610">
        <v>593</v>
      </c>
      <c r="B610" s="36">
        <v>67.2</v>
      </c>
      <c r="C610" s="36">
        <v>200.38</v>
      </c>
      <c r="D610" s="36">
        <v>1166.1300000000001</v>
      </c>
      <c r="E610" s="36">
        <v>2866.57</v>
      </c>
      <c r="F610" s="36">
        <v>7857.31</v>
      </c>
      <c r="G610" s="36">
        <v>10146.450000000001</v>
      </c>
      <c r="H610" s="36">
        <v>14483.11</v>
      </c>
      <c r="I610" s="29">
        <v>-491.5</v>
      </c>
      <c r="J610" s="29">
        <v>-5534.4</v>
      </c>
      <c r="K610" s="29">
        <v>837.75</v>
      </c>
      <c r="L610" s="29">
        <v>-118.684</v>
      </c>
      <c r="M610" s="29">
        <v>15136.81</v>
      </c>
      <c r="N610" s="29">
        <v>-272.69100000000003</v>
      </c>
      <c r="O610" s="29">
        <v>21445.03</v>
      </c>
      <c r="P610" s="29">
        <v>31002.314999999995</v>
      </c>
    </row>
    <row r="611" spans="1:16" x14ac:dyDescent="0.25">
      <c r="A611">
        <v>594</v>
      </c>
      <c r="B611">
        <v>68.540000000000006</v>
      </c>
      <c r="C611">
        <v>199.10900000000001</v>
      </c>
      <c r="D611">
        <v>1203.0018</v>
      </c>
      <c r="E611">
        <v>2876.13</v>
      </c>
      <c r="F611">
        <v>8486.0818999999992</v>
      </c>
      <c r="G611">
        <v>10137.159</v>
      </c>
      <c r="H611">
        <v>15201.876700000001</v>
      </c>
      <c r="I611" s="29">
        <v>-3850</v>
      </c>
      <c r="J611" s="29">
        <v>-2998</v>
      </c>
      <c r="K611" s="29">
        <v>-1006.01</v>
      </c>
      <c r="L611" s="29">
        <v>-501.15600000000001</v>
      </c>
      <c r="M611" s="29">
        <v>-16301.654999999999</v>
      </c>
      <c r="N611" s="29">
        <v>5.9159999999999995</v>
      </c>
      <c r="O611" s="29">
        <v>-14493.46</v>
      </c>
      <c r="P611" s="29">
        <v>-39144.364999999998</v>
      </c>
    </row>
    <row r="612" spans="1:16" x14ac:dyDescent="0.25">
      <c r="A612">
        <v>595</v>
      </c>
      <c r="B612" s="36">
        <v>66.72</v>
      </c>
      <c r="C612" s="36">
        <v>195.99</v>
      </c>
      <c r="D612" s="36">
        <v>1165.02</v>
      </c>
      <c r="E612" s="36">
        <v>2914.92</v>
      </c>
      <c r="F612" s="36">
        <v>8132.27</v>
      </c>
      <c r="G612" s="36">
        <v>10425.049999999999</v>
      </c>
      <c r="H612" s="36">
        <v>14863.36</v>
      </c>
      <c r="I612" s="29">
        <v>710.75</v>
      </c>
      <c r="J612" s="29">
        <v>3246.4</v>
      </c>
      <c r="K612" s="29">
        <v>893.09999999999991</v>
      </c>
      <c r="L612" s="29">
        <v>-2052.7719999999999</v>
      </c>
      <c r="M612" s="29">
        <v>1388.7049999999999</v>
      </c>
      <c r="N612" s="29">
        <v>-8630.7899999999991</v>
      </c>
      <c r="O612" s="29">
        <v>2432.5450000000001</v>
      </c>
      <c r="P612" s="29">
        <v>-2012.061999999999</v>
      </c>
    </row>
    <row r="613" spans="1:16" x14ac:dyDescent="0.25">
      <c r="A613">
        <v>596</v>
      </c>
      <c r="B613">
        <v>67.774000000000001</v>
      </c>
      <c r="C613">
        <v>196.3038</v>
      </c>
      <c r="D613">
        <v>1199.9712</v>
      </c>
      <c r="E613">
        <v>2826.5778</v>
      </c>
      <c r="F613">
        <v>7759.4096</v>
      </c>
      <c r="G613">
        <v>10319.8189</v>
      </c>
      <c r="H613">
        <v>15070.1548</v>
      </c>
      <c r="I613" s="29">
        <v>-1935</v>
      </c>
      <c r="J613" s="29">
        <v>2612.4</v>
      </c>
      <c r="K613" s="29">
        <v>-854.48</v>
      </c>
      <c r="L613" s="29">
        <v>1480.932</v>
      </c>
      <c r="M613" s="29">
        <v>20031.96</v>
      </c>
      <c r="N613" s="29">
        <v>-5473.8810000000003</v>
      </c>
      <c r="O613" s="29">
        <v>-7907.3649999999998</v>
      </c>
      <c r="P613" s="29">
        <v>7954.5659999999971</v>
      </c>
    </row>
    <row r="614" spans="1:16" x14ac:dyDescent="0.25">
      <c r="A614">
        <v>597</v>
      </c>
      <c r="B614" s="36">
        <v>66.709999999999994</v>
      </c>
      <c r="C614" s="36">
        <v>202.88</v>
      </c>
      <c r="D614" s="36">
        <v>1216.9000000000001</v>
      </c>
      <c r="E614" s="36">
        <v>2829.16</v>
      </c>
      <c r="F614" s="36">
        <v>8595.81</v>
      </c>
      <c r="G614" s="36">
        <v>9995.68</v>
      </c>
      <c r="H614" s="36">
        <v>15062.94</v>
      </c>
      <c r="I614" s="29">
        <v>730.25000000000011</v>
      </c>
      <c r="J614" s="29">
        <v>-10532.8</v>
      </c>
      <c r="K614" s="29">
        <v>-1700.9499999999998</v>
      </c>
      <c r="L614" s="29">
        <v>1377.56</v>
      </c>
      <c r="M614" s="29">
        <v>-21788.13</v>
      </c>
      <c r="N614" s="29">
        <v>4250.2619999999997</v>
      </c>
      <c r="O614" s="29">
        <v>-7546.8149999999996</v>
      </c>
      <c r="P614" s="29">
        <v>-35210.623</v>
      </c>
    </row>
    <row r="615" spans="1:16" x14ac:dyDescent="0.25">
      <c r="A615">
        <v>598</v>
      </c>
      <c r="B615">
        <v>65.824399999999997</v>
      </c>
      <c r="C615">
        <v>194.31280000000001</v>
      </c>
      <c r="D615">
        <v>1161.6359</v>
      </c>
      <c r="E615">
        <v>2804.8006</v>
      </c>
      <c r="F615">
        <v>7806.1970000000001</v>
      </c>
      <c r="G615">
        <v>10001.369699999999</v>
      </c>
      <c r="H615">
        <v>14575.0785</v>
      </c>
      <c r="I615" s="29">
        <v>2939</v>
      </c>
      <c r="J615" s="29">
        <v>6594.4000000000005</v>
      </c>
      <c r="K615" s="29">
        <v>1062.2849999999999</v>
      </c>
      <c r="L615" s="29">
        <v>2352.02</v>
      </c>
      <c r="M615" s="29">
        <v>17692.59</v>
      </c>
      <c r="N615" s="29">
        <v>4079.5950000000003</v>
      </c>
      <c r="O615" s="29">
        <v>16846.449999999997</v>
      </c>
      <c r="P615" s="29">
        <v>51566.34</v>
      </c>
    </row>
    <row r="616" spans="1:16" x14ac:dyDescent="0.25">
      <c r="A616">
        <v>599</v>
      </c>
      <c r="B616" s="36">
        <v>66.22</v>
      </c>
      <c r="C616" s="36">
        <v>200.02</v>
      </c>
      <c r="D616" s="36">
        <v>1209.57</v>
      </c>
      <c r="E616" s="36">
        <v>2831.62</v>
      </c>
      <c r="F616" s="36">
        <v>8563.65</v>
      </c>
      <c r="G616" s="36">
        <v>9928.4599999999991</v>
      </c>
      <c r="H616" s="36">
        <v>14936.52</v>
      </c>
      <c r="I616" s="29">
        <v>1938.25</v>
      </c>
      <c r="J616" s="29">
        <v>-4820</v>
      </c>
      <c r="K616" s="29">
        <v>-1334.5649999999998</v>
      </c>
      <c r="L616" s="29">
        <v>1279.2959999999998</v>
      </c>
      <c r="M616" s="29">
        <v>-20180.02</v>
      </c>
      <c r="N616" s="29">
        <v>6266.94</v>
      </c>
      <c r="O616" s="29">
        <v>-1225.4749999999999</v>
      </c>
      <c r="P616" s="29">
        <v>-18075.574000000001</v>
      </c>
    </row>
    <row r="617" spans="1:16" x14ac:dyDescent="0.25">
      <c r="A617">
        <v>600</v>
      </c>
      <c r="B617">
        <v>65.669200000000004</v>
      </c>
      <c r="C617">
        <v>198.18520000000001</v>
      </c>
      <c r="D617">
        <v>1148.9454000000001</v>
      </c>
      <c r="E617">
        <v>2922.5646000000002</v>
      </c>
      <c r="F617">
        <v>8238.9663</v>
      </c>
      <c r="G617">
        <v>10179.0754</v>
      </c>
      <c r="H617">
        <v>14611.3825</v>
      </c>
      <c r="I617" s="29">
        <v>3327</v>
      </c>
      <c r="J617" s="29">
        <v>-1150.4000000000001</v>
      </c>
      <c r="K617" s="29">
        <v>1696.81</v>
      </c>
      <c r="L617" s="29">
        <v>-2358.54</v>
      </c>
      <c r="M617" s="29">
        <v>-3945.875</v>
      </c>
      <c r="N617" s="29">
        <v>-1251.576</v>
      </c>
      <c r="O617" s="29">
        <v>15031.25</v>
      </c>
      <c r="P617" s="29">
        <v>11348.669</v>
      </c>
    </row>
    <row r="618" spans="1:16" x14ac:dyDescent="0.25">
      <c r="A618">
        <v>601</v>
      </c>
      <c r="B618" s="36">
        <v>68.62</v>
      </c>
      <c r="C618" s="36">
        <v>199.31</v>
      </c>
      <c r="D618" s="36">
        <v>1245.46</v>
      </c>
      <c r="E618" s="36">
        <v>2877.11</v>
      </c>
      <c r="F618" s="36">
        <v>8265.26</v>
      </c>
      <c r="G618" s="36">
        <v>10295.469999999999</v>
      </c>
      <c r="H618" s="36">
        <v>14910</v>
      </c>
      <c r="I618" s="29">
        <v>-4047</v>
      </c>
      <c r="J618" s="29">
        <v>-3408.2</v>
      </c>
      <c r="K618" s="29">
        <v>-3129.06</v>
      </c>
      <c r="L618" s="29">
        <v>-540.29600000000005</v>
      </c>
      <c r="M618" s="29">
        <v>-5260.585</v>
      </c>
      <c r="N618" s="29">
        <v>-4743.4110000000001</v>
      </c>
      <c r="O618" s="29">
        <v>100.15</v>
      </c>
      <c r="P618" s="29">
        <v>-21028.401999999998</v>
      </c>
    </row>
    <row r="619" spans="1:16" x14ac:dyDescent="0.25">
      <c r="A619">
        <v>602</v>
      </c>
      <c r="B619">
        <v>67.191100000000006</v>
      </c>
      <c r="C619">
        <v>202.13939999999999</v>
      </c>
      <c r="D619">
        <v>1191.5137</v>
      </c>
      <c r="E619">
        <v>2801.1102999999998</v>
      </c>
      <c r="F619">
        <v>8070.6503000000002</v>
      </c>
      <c r="G619">
        <v>10339.5538</v>
      </c>
      <c r="H619">
        <v>14630.057500000001</v>
      </c>
      <c r="I619" s="29">
        <v>-477.75</v>
      </c>
      <c r="J619" s="29">
        <v>-9058.7999999999993</v>
      </c>
      <c r="K619" s="29">
        <v>-431.60499999999996</v>
      </c>
      <c r="L619" s="29">
        <v>2499.6320000000001</v>
      </c>
      <c r="M619" s="29">
        <v>4469.9250000000002</v>
      </c>
      <c r="N619" s="29">
        <v>-6065.9279999999999</v>
      </c>
      <c r="O619" s="29">
        <v>14097.5</v>
      </c>
      <c r="P619" s="29">
        <v>5032.974000000002</v>
      </c>
    </row>
    <row r="620" spans="1:16" x14ac:dyDescent="0.25">
      <c r="A620">
        <v>603</v>
      </c>
      <c r="B620" s="36">
        <v>66.42</v>
      </c>
      <c r="C620" s="36">
        <v>201.35</v>
      </c>
      <c r="D620" s="36">
        <v>1198.9000000000001</v>
      </c>
      <c r="E620" s="36">
        <v>2846.14</v>
      </c>
      <c r="F620" s="36">
        <v>8130.33</v>
      </c>
      <c r="G620" s="36">
        <v>9931.52</v>
      </c>
      <c r="H620" s="36">
        <v>15250.32</v>
      </c>
      <c r="I620" s="29">
        <v>1460.5000000000002</v>
      </c>
      <c r="J620" s="29">
        <v>-7477</v>
      </c>
      <c r="K620" s="29">
        <v>-800.97500000000002</v>
      </c>
      <c r="L620" s="29">
        <v>698.34400000000005</v>
      </c>
      <c r="M620" s="29">
        <v>1486.19</v>
      </c>
      <c r="N620" s="29">
        <v>6175.1280000000006</v>
      </c>
      <c r="O620" s="29">
        <v>-16915.485000000001</v>
      </c>
      <c r="P620" s="29">
        <v>-15373.298000000001</v>
      </c>
    </row>
    <row r="621" spans="1:16" x14ac:dyDescent="0.25">
      <c r="A621">
        <v>604</v>
      </c>
      <c r="B621">
        <v>66.382499999999993</v>
      </c>
      <c r="C621">
        <v>200.54069999999999</v>
      </c>
      <c r="D621">
        <v>1173.9777999999999</v>
      </c>
      <c r="E621">
        <v>2810.9863999999998</v>
      </c>
      <c r="F621">
        <v>8014.8760000000002</v>
      </c>
      <c r="G621">
        <v>10275.3616</v>
      </c>
      <c r="H621">
        <v>15127.0895</v>
      </c>
      <c r="I621" s="29">
        <v>1543.7500000000002</v>
      </c>
      <c r="J621" s="29">
        <v>-5861.4</v>
      </c>
      <c r="K621" s="29">
        <v>445.19</v>
      </c>
      <c r="L621" s="29">
        <v>2104.5879999999997</v>
      </c>
      <c r="M621" s="29">
        <v>7258.6399999999994</v>
      </c>
      <c r="N621" s="29">
        <v>-4140.1620000000003</v>
      </c>
      <c r="O621" s="29">
        <v>-10754.1</v>
      </c>
      <c r="P621" s="29">
        <v>-9403.4940000000006</v>
      </c>
    </row>
    <row r="622" spans="1:16" x14ac:dyDescent="0.25">
      <c r="A622">
        <v>605</v>
      </c>
      <c r="B622" s="36">
        <v>66.5</v>
      </c>
      <c r="C622" s="36">
        <v>196.35</v>
      </c>
      <c r="D622" s="36">
        <v>1129.31</v>
      </c>
      <c r="E622" s="36">
        <v>2925.82</v>
      </c>
      <c r="F622" s="36">
        <v>8390.2000000000007</v>
      </c>
      <c r="G622" s="36">
        <v>10012.120000000001</v>
      </c>
      <c r="H622" s="36">
        <v>15677.07</v>
      </c>
      <c r="I622" s="29">
        <v>1258.25</v>
      </c>
      <c r="J622" s="29">
        <v>2523.2000000000003</v>
      </c>
      <c r="K622" s="29">
        <v>2678.7649999999999</v>
      </c>
      <c r="L622" s="29">
        <v>-2488.5880000000002</v>
      </c>
      <c r="M622" s="29">
        <v>-11507.465</v>
      </c>
      <c r="N622" s="29">
        <v>3757.0889999999999</v>
      </c>
      <c r="O622" s="29">
        <v>-38252.924999999996</v>
      </c>
      <c r="P622" s="29">
        <v>-42031.673999999999</v>
      </c>
    </row>
    <row r="623" spans="1:16" x14ac:dyDescent="0.25">
      <c r="A623">
        <v>606</v>
      </c>
      <c r="B623">
        <v>67.089500000000001</v>
      </c>
      <c r="C623">
        <v>197.40100000000001</v>
      </c>
      <c r="D623">
        <v>1149.9382000000001</v>
      </c>
      <c r="E623">
        <v>2800.3964000000001</v>
      </c>
      <c r="F623">
        <v>8229.9452999999994</v>
      </c>
      <c r="G623">
        <v>10145.459000000001</v>
      </c>
      <c r="H623">
        <v>15515.8045</v>
      </c>
      <c r="I623" s="29">
        <v>-223.75</v>
      </c>
      <c r="J623" s="29">
        <v>418</v>
      </c>
      <c r="K623" s="29">
        <v>1647.1699999999998</v>
      </c>
      <c r="L623" s="29">
        <v>2528.1880000000001</v>
      </c>
      <c r="M623" s="29">
        <v>-3494.8250000000003</v>
      </c>
      <c r="N623" s="29">
        <v>-243.084</v>
      </c>
      <c r="O623" s="29">
        <v>-30189.850000000002</v>
      </c>
      <c r="P623" s="29">
        <v>-29558.151000000002</v>
      </c>
    </row>
    <row r="624" spans="1:16" x14ac:dyDescent="0.25">
      <c r="A624">
        <v>607</v>
      </c>
      <c r="B624" s="36">
        <v>66.94</v>
      </c>
      <c r="C624" s="36">
        <v>197.63</v>
      </c>
      <c r="D624" s="36">
        <v>1157.6300000000001</v>
      </c>
      <c r="E624" s="36">
        <v>2846.12</v>
      </c>
      <c r="F624" s="36">
        <v>8217.94</v>
      </c>
      <c r="G624" s="36">
        <v>10454.01</v>
      </c>
      <c r="H624" s="36">
        <v>15121.76</v>
      </c>
      <c r="I624" s="29">
        <v>156</v>
      </c>
      <c r="J624" s="29">
        <v>-47.6</v>
      </c>
      <c r="K624" s="29">
        <v>1262.585</v>
      </c>
      <c r="L624" s="29">
        <v>699.13200000000006</v>
      </c>
      <c r="M624" s="29">
        <v>-2894.7049999999999</v>
      </c>
      <c r="N624" s="29">
        <v>-9499.6710000000003</v>
      </c>
      <c r="O624" s="29">
        <v>-10487.470000000001</v>
      </c>
      <c r="P624" s="29">
        <v>-20811.728999999999</v>
      </c>
    </row>
    <row r="625" spans="1:16" x14ac:dyDescent="0.25">
      <c r="A625">
        <v>608</v>
      </c>
      <c r="B625">
        <v>66.916799999999995</v>
      </c>
      <c r="C625">
        <v>195.72640000000001</v>
      </c>
      <c r="D625">
        <v>1194.8846000000001</v>
      </c>
      <c r="E625">
        <v>2879.0808000000002</v>
      </c>
      <c r="F625">
        <v>8492.8865000000005</v>
      </c>
      <c r="G625">
        <v>10222.367700000001</v>
      </c>
      <c r="H625">
        <v>14558.8269</v>
      </c>
      <c r="I625" s="29">
        <v>208</v>
      </c>
      <c r="J625" s="29">
        <v>3767.2</v>
      </c>
      <c r="K625" s="29">
        <v>-600.15</v>
      </c>
      <c r="L625" s="29">
        <v>-619.18799999999999</v>
      </c>
      <c r="M625" s="29">
        <v>-16641.884999999998</v>
      </c>
      <c r="N625" s="29">
        <v>-2550.3449999999998</v>
      </c>
      <c r="O625" s="29">
        <v>17659.030000000002</v>
      </c>
      <c r="P625" s="29">
        <v>1222.6620000000039</v>
      </c>
    </row>
    <row r="626" spans="1:16" x14ac:dyDescent="0.25">
      <c r="A626">
        <v>609</v>
      </c>
      <c r="B626" s="36">
        <v>67.489999999999995</v>
      </c>
      <c r="C626" s="36">
        <v>195.35</v>
      </c>
      <c r="D626" s="36">
        <v>1197.69</v>
      </c>
      <c r="E626" s="36">
        <v>2947.99</v>
      </c>
      <c r="F626" s="36">
        <v>8098.92</v>
      </c>
      <c r="G626" s="36">
        <v>9897.1299999999992</v>
      </c>
      <c r="H626" s="36">
        <v>14908.09</v>
      </c>
      <c r="I626" s="29">
        <v>-1223.75</v>
      </c>
      <c r="J626" s="29">
        <v>4520</v>
      </c>
      <c r="K626" s="29">
        <v>-740.65499999999997</v>
      </c>
      <c r="L626" s="29">
        <v>-3375.4559999999997</v>
      </c>
      <c r="M626" s="29">
        <v>3056.45</v>
      </c>
      <c r="N626" s="29">
        <v>7206.8459999999995</v>
      </c>
      <c r="O626" s="29">
        <v>196.11</v>
      </c>
      <c r="P626" s="29">
        <v>9639.5450000000001</v>
      </c>
    </row>
    <row r="627" spans="1:16" x14ac:dyDescent="0.25">
      <c r="A627">
        <v>610</v>
      </c>
      <c r="B627">
        <v>66.314400000000006</v>
      </c>
      <c r="C627">
        <v>199.07210000000001</v>
      </c>
      <c r="D627">
        <v>1148.3877</v>
      </c>
      <c r="E627">
        <v>2835.7141000000001</v>
      </c>
      <c r="F627">
        <v>8364.9462999999996</v>
      </c>
      <c r="G627">
        <v>10112.7732</v>
      </c>
      <c r="H627">
        <v>14464.0103</v>
      </c>
      <c r="I627" s="29">
        <v>1714</v>
      </c>
      <c r="J627" s="29">
        <v>-2924.2</v>
      </c>
      <c r="K627" s="29">
        <v>1724.6949999999997</v>
      </c>
      <c r="L627" s="29">
        <v>1115.48</v>
      </c>
      <c r="M627" s="29">
        <v>-10244.875</v>
      </c>
      <c r="N627" s="29">
        <v>737.49</v>
      </c>
      <c r="O627" s="29">
        <v>22399.86</v>
      </c>
      <c r="P627" s="29">
        <v>14522.45</v>
      </c>
    </row>
    <row r="628" spans="1:16" x14ac:dyDescent="0.25">
      <c r="A628">
        <v>611</v>
      </c>
      <c r="B628" s="36">
        <v>66.8</v>
      </c>
      <c r="C628" s="36">
        <v>199.34</v>
      </c>
      <c r="D628" s="36">
        <v>1186.82</v>
      </c>
      <c r="E628" s="36">
        <v>2888.03</v>
      </c>
      <c r="F628" s="36">
        <v>8324.89</v>
      </c>
      <c r="G628" s="36">
        <v>10254.82</v>
      </c>
      <c r="H628" s="36">
        <v>14923.2</v>
      </c>
      <c r="I628" s="29">
        <v>496.74999999999994</v>
      </c>
      <c r="J628" s="29">
        <v>-3469.3999999999996</v>
      </c>
      <c r="K628" s="29">
        <v>-197.06</v>
      </c>
      <c r="L628" s="29">
        <v>-977.08799999999997</v>
      </c>
      <c r="M628" s="29">
        <v>-8242.2799999999988</v>
      </c>
      <c r="N628" s="29">
        <v>-3523.788</v>
      </c>
      <c r="O628" s="29">
        <v>-559.64499999999998</v>
      </c>
      <c r="P628" s="29">
        <v>-16472.510999999999</v>
      </c>
    </row>
    <row r="629" spans="1:16" x14ac:dyDescent="0.25">
      <c r="A629">
        <v>612</v>
      </c>
      <c r="B629">
        <v>66.833399999999997</v>
      </c>
      <c r="C629">
        <v>195.4151</v>
      </c>
      <c r="D629">
        <v>1177.8656000000001</v>
      </c>
      <c r="E629">
        <v>2892.1678999999999</v>
      </c>
      <c r="F629">
        <v>8329.1653000000006</v>
      </c>
      <c r="G629">
        <v>10251.6425</v>
      </c>
      <c r="H629">
        <v>14948.138300000001</v>
      </c>
      <c r="I629" s="29">
        <v>416.5</v>
      </c>
      <c r="J629" s="29">
        <v>4389.8</v>
      </c>
      <c r="K629" s="29">
        <v>250.8</v>
      </c>
      <c r="L629" s="29">
        <v>-1142.672</v>
      </c>
      <c r="M629" s="29">
        <v>-8455.8250000000007</v>
      </c>
      <c r="N629" s="29">
        <v>-3428.5889999999999</v>
      </c>
      <c r="O629" s="29">
        <v>-1806.54</v>
      </c>
      <c r="P629" s="29">
        <v>-9776.5260000000017</v>
      </c>
    </row>
    <row r="630" spans="1:16" x14ac:dyDescent="0.25">
      <c r="A630">
        <v>613</v>
      </c>
      <c r="B630" s="36">
        <v>66.17</v>
      </c>
      <c r="C630" s="36">
        <v>200.27</v>
      </c>
      <c r="D630" s="36">
        <v>1167.3499999999999</v>
      </c>
      <c r="E630" s="36">
        <v>2835.25</v>
      </c>
      <c r="F630" s="36">
        <v>8227.6200000000008</v>
      </c>
      <c r="G630" s="36">
        <v>10297.68</v>
      </c>
      <c r="H630" s="36">
        <v>14285.02</v>
      </c>
      <c r="I630" s="29">
        <v>2074.25</v>
      </c>
      <c r="J630" s="29">
        <v>-5310.2</v>
      </c>
      <c r="K630" s="29">
        <v>776.43500000000006</v>
      </c>
      <c r="L630" s="29">
        <v>1134.1959999999999</v>
      </c>
      <c r="M630" s="29">
        <v>-3378.42</v>
      </c>
      <c r="N630" s="29">
        <v>-4809.741</v>
      </c>
      <c r="O630" s="29">
        <v>31349.595000000001</v>
      </c>
      <c r="P630" s="29">
        <v>21836.115000000002</v>
      </c>
    </row>
    <row r="631" spans="1:16" x14ac:dyDescent="0.25">
      <c r="A631">
        <v>614</v>
      </c>
      <c r="B631">
        <v>66.232100000000003</v>
      </c>
      <c r="C631">
        <v>194.99549999999999</v>
      </c>
      <c r="D631">
        <v>1195.2257</v>
      </c>
      <c r="E631">
        <v>2893.0302999999999</v>
      </c>
      <c r="F631">
        <v>8129.1328999999996</v>
      </c>
      <c r="G631">
        <v>10335.1103</v>
      </c>
      <c r="H631">
        <v>15274.672399999999</v>
      </c>
      <c r="I631" s="29">
        <v>1919.75</v>
      </c>
      <c r="J631" s="29">
        <v>5229</v>
      </c>
      <c r="K631" s="29">
        <v>-617.20499999999993</v>
      </c>
      <c r="L631" s="29">
        <v>-1177.1680000000001</v>
      </c>
      <c r="M631" s="29">
        <v>1545.7950000000001</v>
      </c>
      <c r="N631" s="29">
        <v>-5932.6229999999996</v>
      </c>
      <c r="O631" s="29">
        <v>-18133.244999999999</v>
      </c>
      <c r="P631" s="29">
        <v>-17165.695999999996</v>
      </c>
    </row>
    <row r="632" spans="1:16" x14ac:dyDescent="0.25">
      <c r="A632">
        <v>615</v>
      </c>
      <c r="B632" s="36">
        <v>68.3</v>
      </c>
      <c r="C632" s="36">
        <v>198.14</v>
      </c>
      <c r="D632" s="36">
        <v>1215.6099999999999</v>
      </c>
      <c r="E632" s="36">
        <v>2879.45</v>
      </c>
      <c r="F632" s="36">
        <v>8356.66</v>
      </c>
      <c r="G632" s="36">
        <v>10552.39</v>
      </c>
      <c r="H632" s="36">
        <v>14901.94</v>
      </c>
      <c r="I632" s="29">
        <v>-3261.5</v>
      </c>
      <c r="J632" s="29">
        <v>-1061.6000000000001</v>
      </c>
      <c r="K632" s="29">
        <v>-1636.5100000000002</v>
      </c>
      <c r="L632" s="29">
        <v>-634.09999999999991</v>
      </c>
      <c r="M632" s="29">
        <v>-9830.4449999999997</v>
      </c>
      <c r="N632" s="29">
        <v>-12451.101000000001</v>
      </c>
      <c r="O632" s="29">
        <v>503.495</v>
      </c>
      <c r="P632" s="29">
        <v>-28371.761000000002</v>
      </c>
    </row>
    <row r="633" spans="1:16" x14ac:dyDescent="0.25">
      <c r="A633">
        <v>616</v>
      </c>
      <c r="B633">
        <v>67.244799999999998</v>
      </c>
      <c r="C633">
        <v>198.34870000000001</v>
      </c>
      <c r="D633">
        <v>1151.3974000000001</v>
      </c>
      <c r="E633">
        <v>2839.2863000000002</v>
      </c>
      <c r="F633">
        <v>8511.1955999999991</v>
      </c>
      <c r="G633">
        <v>10059.4337</v>
      </c>
      <c r="H633">
        <v>14169.5373</v>
      </c>
      <c r="I633" s="29">
        <v>-612</v>
      </c>
      <c r="J633" s="29">
        <v>-1477.4</v>
      </c>
      <c r="K633" s="29">
        <v>1574.21</v>
      </c>
      <c r="L633" s="29">
        <v>972.5920000000001</v>
      </c>
      <c r="M633" s="29">
        <v>-17557.34</v>
      </c>
      <c r="N633" s="29">
        <v>2337.6750000000002</v>
      </c>
      <c r="O633" s="29">
        <v>37123.51</v>
      </c>
      <c r="P633" s="29">
        <v>22361.246999999999</v>
      </c>
    </row>
    <row r="634" spans="1:16" x14ac:dyDescent="0.25">
      <c r="A634">
        <v>617</v>
      </c>
      <c r="B634" s="36">
        <v>67.28</v>
      </c>
      <c r="C634" s="36">
        <v>197.43</v>
      </c>
      <c r="D634" s="36">
        <v>1184.78</v>
      </c>
      <c r="E634" s="36">
        <v>2862.37</v>
      </c>
      <c r="F634" s="36">
        <v>8047.18</v>
      </c>
      <c r="G634" s="36">
        <v>10102.56</v>
      </c>
      <c r="H634" s="36">
        <v>14002.95</v>
      </c>
      <c r="I634" s="29">
        <v>-706.24999999999989</v>
      </c>
      <c r="J634" s="29">
        <v>354.6</v>
      </c>
      <c r="K634" s="29">
        <v>-95.15</v>
      </c>
      <c r="L634" s="29">
        <v>49.363999999999997</v>
      </c>
      <c r="M634" s="29">
        <v>5643.2749999999996</v>
      </c>
      <c r="N634" s="29">
        <v>1043.9099999999999</v>
      </c>
      <c r="O634" s="29">
        <v>45452.665000000001</v>
      </c>
      <c r="P634" s="29">
        <v>51742.414000000004</v>
      </c>
    </row>
    <row r="635" spans="1:16" x14ac:dyDescent="0.25">
      <c r="A635">
        <v>618</v>
      </c>
      <c r="B635">
        <v>68.388900000000007</v>
      </c>
      <c r="C635">
        <v>200.92339999999999</v>
      </c>
      <c r="D635">
        <v>1139.2367999999999</v>
      </c>
      <c r="E635">
        <v>2817.7247000000002</v>
      </c>
      <c r="F635">
        <v>8327.9953000000005</v>
      </c>
      <c r="G635">
        <v>10219.791999999999</v>
      </c>
      <c r="H635">
        <v>14687.3127</v>
      </c>
      <c r="I635" s="29">
        <v>-3472.25</v>
      </c>
      <c r="J635" s="29">
        <v>-6626.8</v>
      </c>
      <c r="K635" s="29">
        <v>2182.2399999999998</v>
      </c>
      <c r="L635" s="29">
        <v>1835.0559999999998</v>
      </c>
      <c r="M635" s="29">
        <v>-8397.3249999999989</v>
      </c>
      <c r="N635" s="29">
        <v>-2473.0740000000001</v>
      </c>
      <c r="O635" s="29">
        <v>11234.74</v>
      </c>
      <c r="P635" s="29">
        <v>-5717.4129999999986</v>
      </c>
    </row>
    <row r="636" spans="1:16" x14ac:dyDescent="0.25">
      <c r="A636">
        <v>619</v>
      </c>
      <c r="B636" s="36">
        <v>66.489999999999995</v>
      </c>
      <c r="C636" s="36">
        <v>196.08</v>
      </c>
      <c r="D636" s="36">
        <v>1163.9100000000001</v>
      </c>
      <c r="E636" s="36">
        <v>2815.56</v>
      </c>
      <c r="F636" s="36">
        <v>8303</v>
      </c>
      <c r="G636" s="36">
        <v>10109.58</v>
      </c>
      <c r="H636" s="36">
        <v>14751.81</v>
      </c>
      <c r="I636" s="29">
        <v>1269.25</v>
      </c>
      <c r="J636" s="29">
        <v>3052.4</v>
      </c>
      <c r="K636" s="29">
        <v>948.41</v>
      </c>
      <c r="L636" s="29">
        <v>1921.7920000000001</v>
      </c>
      <c r="M636" s="29">
        <v>-7147.6399999999994</v>
      </c>
      <c r="N636" s="29">
        <v>833.23500000000001</v>
      </c>
      <c r="O636" s="29">
        <v>8009.6500000000005</v>
      </c>
      <c r="P636" s="29">
        <v>8887.0970000000016</v>
      </c>
    </row>
    <row r="637" spans="1:16" x14ac:dyDescent="0.25">
      <c r="A637">
        <v>620</v>
      </c>
      <c r="B637">
        <v>66.384600000000006</v>
      </c>
      <c r="C637">
        <v>200.74010000000001</v>
      </c>
      <c r="D637">
        <v>1189.9712</v>
      </c>
      <c r="E637">
        <v>2852.3528000000001</v>
      </c>
      <c r="F637">
        <v>8169.9462000000003</v>
      </c>
      <c r="G637">
        <v>10471.8673</v>
      </c>
      <c r="H637">
        <v>14586.113600000001</v>
      </c>
      <c r="I637" s="29">
        <v>1538.4999999999998</v>
      </c>
      <c r="J637" s="29">
        <v>-6260.2</v>
      </c>
      <c r="K637" s="29">
        <v>-354.48</v>
      </c>
      <c r="L637" s="29">
        <v>449.93200000000002</v>
      </c>
      <c r="M637" s="29">
        <v>-494.86999999999995</v>
      </c>
      <c r="N637" s="29">
        <v>-10035.333000000001</v>
      </c>
      <c r="O637" s="29">
        <v>16294.694999999998</v>
      </c>
      <c r="P637" s="29">
        <v>1138.243999999997</v>
      </c>
    </row>
    <row r="638" spans="1:16" x14ac:dyDescent="0.25">
      <c r="A638">
        <v>621</v>
      </c>
      <c r="B638" s="36">
        <v>67.069999999999993</v>
      </c>
      <c r="C638" s="36">
        <v>197.15</v>
      </c>
      <c r="D638" s="36">
        <v>1218.25</v>
      </c>
      <c r="E638" s="36">
        <v>2922.96</v>
      </c>
      <c r="F638" s="36">
        <v>8417.32</v>
      </c>
      <c r="G638" s="36">
        <v>10116.370000000001</v>
      </c>
      <c r="H638" s="36">
        <v>14202.61</v>
      </c>
      <c r="I638" s="29">
        <v>-180</v>
      </c>
      <c r="J638" s="29">
        <v>920.6</v>
      </c>
      <c r="K638" s="29">
        <v>-1768.33</v>
      </c>
      <c r="L638" s="29">
        <v>-2374.4120000000003</v>
      </c>
      <c r="M638" s="29">
        <v>-12863.5</v>
      </c>
      <c r="N638" s="29">
        <v>629.46</v>
      </c>
      <c r="O638" s="29">
        <v>35469.995000000003</v>
      </c>
      <c r="P638" s="29">
        <v>19833.813000000002</v>
      </c>
    </row>
    <row r="639" spans="1:16" x14ac:dyDescent="0.25">
      <c r="A639">
        <v>622</v>
      </c>
      <c r="B639">
        <v>65.899500000000003</v>
      </c>
      <c r="C639">
        <v>196.15</v>
      </c>
      <c r="D639">
        <v>1162.5297</v>
      </c>
      <c r="E639">
        <v>2882.7532000000001</v>
      </c>
      <c r="F639">
        <v>8147.0995000000003</v>
      </c>
      <c r="G639">
        <v>10184.131600000001</v>
      </c>
      <c r="H639">
        <v>15164.2351</v>
      </c>
      <c r="I639" s="29">
        <v>2751.25</v>
      </c>
      <c r="J639" s="29">
        <v>2920</v>
      </c>
      <c r="K639" s="29">
        <v>1017.595</v>
      </c>
      <c r="L639" s="29">
        <v>-766.08400000000006</v>
      </c>
      <c r="M639" s="29">
        <v>647.46499999999992</v>
      </c>
      <c r="N639" s="29">
        <v>-1403.2619999999999</v>
      </c>
      <c r="O639" s="29">
        <v>-12611.38</v>
      </c>
      <c r="P639" s="29">
        <v>-7444.4159999999983</v>
      </c>
    </row>
    <row r="640" spans="1:16" x14ac:dyDescent="0.25">
      <c r="A640">
        <v>623</v>
      </c>
      <c r="B640" s="36">
        <v>67.41</v>
      </c>
      <c r="C640" s="36">
        <v>202.13</v>
      </c>
      <c r="D640" s="36">
        <v>1190.99</v>
      </c>
      <c r="E640" s="36">
        <v>2854.72</v>
      </c>
      <c r="F640" s="36">
        <v>8120.88</v>
      </c>
      <c r="G640" s="36">
        <v>9995.99</v>
      </c>
      <c r="H640" s="36">
        <v>14960.49</v>
      </c>
      <c r="I640" s="29">
        <v>-1034.75</v>
      </c>
      <c r="J640" s="29">
        <v>-9049.6</v>
      </c>
      <c r="K640" s="29">
        <v>-405.245</v>
      </c>
      <c r="L640" s="29">
        <v>355.24799999999999</v>
      </c>
      <c r="M640" s="29">
        <v>1958.51</v>
      </c>
      <c r="N640" s="29">
        <v>4241.058</v>
      </c>
      <c r="O640" s="29">
        <v>-2423.895</v>
      </c>
      <c r="P640" s="29">
        <v>-6358.6740000000009</v>
      </c>
    </row>
    <row r="641" spans="1:16" x14ac:dyDescent="0.25">
      <c r="A641">
        <v>624</v>
      </c>
      <c r="B641">
        <v>67.337299999999999</v>
      </c>
      <c r="C641">
        <v>199.1618</v>
      </c>
      <c r="D641">
        <v>1167.5697</v>
      </c>
      <c r="E641">
        <v>2843.9304000000002</v>
      </c>
      <c r="F641">
        <v>7892.4574000000002</v>
      </c>
      <c r="G641">
        <v>10125.220300000001</v>
      </c>
      <c r="H641">
        <v>14924.419599999999</v>
      </c>
      <c r="I641" s="29">
        <v>-843.25</v>
      </c>
      <c r="J641" s="29">
        <v>-3103.6000000000004</v>
      </c>
      <c r="K641" s="29">
        <v>765.59500000000003</v>
      </c>
      <c r="L641" s="29">
        <v>786.82799999999997</v>
      </c>
      <c r="M641" s="29">
        <v>13379.570000000002</v>
      </c>
      <c r="N641" s="29">
        <v>364.077</v>
      </c>
      <c r="O641" s="29">
        <v>-620.60500000000002</v>
      </c>
      <c r="P641" s="29">
        <v>10728.615000000002</v>
      </c>
    </row>
    <row r="642" spans="1:16" x14ac:dyDescent="0.25">
      <c r="A642">
        <v>625</v>
      </c>
      <c r="B642" s="36">
        <v>67.77</v>
      </c>
      <c r="C642" s="36">
        <v>200.87</v>
      </c>
      <c r="D642" s="36">
        <v>1192.3900000000001</v>
      </c>
      <c r="E642" s="36">
        <v>2943.17</v>
      </c>
      <c r="F642" s="36">
        <v>8323.6299999999992</v>
      </c>
      <c r="G642" s="36">
        <v>10256.4</v>
      </c>
      <c r="H642" s="36">
        <v>14429.96</v>
      </c>
      <c r="I642" s="29">
        <v>-1921.25</v>
      </c>
      <c r="J642" s="29">
        <v>-6514.2</v>
      </c>
      <c r="K642" s="29">
        <v>-475.25000000000006</v>
      </c>
      <c r="L642" s="29">
        <v>-3182.8519999999999</v>
      </c>
      <c r="M642" s="29">
        <v>-8179.0949999999993</v>
      </c>
      <c r="N642" s="29">
        <v>-3571.2659999999996</v>
      </c>
      <c r="O642" s="29">
        <v>24102.350000000002</v>
      </c>
      <c r="P642" s="29">
        <v>258.43700000000536</v>
      </c>
    </row>
    <row r="643" spans="1:16" x14ac:dyDescent="0.25">
      <c r="A643">
        <v>626</v>
      </c>
      <c r="B643">
        <v>66.591399999999993</v>
      </c>
      <c r="C643">
        <v>199.07919999999999</v>
      </c>
      <c r="D643">
        <v>1210.4494999999999</v>
      </c>
      <c r="E643">
        <v>2882.3526999999999</v>
      </c>
      <c r="F643">
        <v>8053.8738000000003</v>
      </c>
      <c r="G643">
        <v>10212.531000000001</v>
      </c>
      <c r="H643">
        <v>14643.553</v>
      </c>
      <c r="I643" s="29">
        <v>1021.5</v>
      </c>
      <c r="J643" s="29">
        <v>-2938.4</v>
      </c>
      <c r="K643" s="29">
        <v>-1378.395</v>
      </c>
      <c r="L643" s="29">
        <v>-750.06399999999996</v>
      </c>
      <c r="M643" s="29">
        <v>5308.75</v>
      </c>
      <c r="N643" s="29">
        <v>-2255.2440000000001</v>
      </c>
      <c r="O643" s="29">
        <v>13422.725</v>
      </c>
      <c r="P643" s="29">
        <v>12430.871999999999</v>
      </c>
    </row>
    <row r="644" spans="1:16" x14ac:dyDescent="0.25">
      <c r="A644">
        <v>627</v>
      </c>
      <c r="B644" s="36">
        <v>67.52</v>
      </c>
      <c r="C644" s="36">
        <v>195.47</v>
      </c>
      <c r="D644" s="36">
        <v>1169.74</v>
      </c>
      <c r="E644" s="36">
        <v>2849.48</v>
      </c>
      <c r="F644" s="36">
        <v>8411.7999999999993</v>
      </c>
      <c r="G644" s="36">
        <v>9758.86</v>
      </c>
      <c r="H644" s="36">
        <v>16014.52</v>
      </c>
      <c r="I644" s="29">
        <v>-1309.5</v>
      </c>
      <c r="J644" s="29">
        <v>4284.2</v>
      </c>
      <c r="K644" s="29">
        <v>656.88499999999999</v>
      </c>
      <c r="L644" s="29">
        <v>564.69200000000001</v>
      </c>
      <c r="M644" s="29">
        <v>-12587.664999999999</v>
      </c>
      <c r="N644" s="29">
        <v>11354.997000000001</v>
      </c>
      <c r="O644" s="29">
        <v>-55125.38</v>
      </c>
      <c r="P644" s="29">
        <v>-52161.770999999993</v>
      </c>
    </row>
    <row r="645" spans="1:16" x14ac:dyDescent="0.25">
      <c r="A645">
        <v>628</v>
      </c>
      <c r="B645">
        <v>67.258200000000002</v>
      </c>
      <c r="C645">
        <v>195.74340000000001</v>
      </c>
      <c r="D645">
        <v>1153.5473999999999</v>
      </c>
      <c r="E645">
        <v>2837.5405999999998</v>
      </c>
      <c r="F645">
        <v>8537.9277999999995</v>
      </c>
      <c r="G645">
        <v>10311.9151</v>
      </c>
      <c r="H645">
        <v>15086.9102</v>
      </c>
      <c r="I645" s="29">
        <v>-645.5</v>
      </c>
      <c r="J645" s="29">
        <v>3733.2000000000003</v>
      </c>
      <c r="K645" s="29">
        <v>1466.71</v>
      </c>
      <c r="L645" s="29">
        <v>1042.42</v>
      </c>
      <c r="M645" s="29">
        <v>-18893.95</v>
      </c>
      <c r="N645" s="29">
        <v>-5236.7669999999998</v>
      </c>
      <c r="O645" s="29">
        <v>-8745.1350000000002</v>
      </c>
      <c r="P645" s="29">
        <v>-27279.022000000004</v>
      </c>
    </row>
    <row r="646" spans="1:16" x14ac:dyDescent="0.25">
      <c r="A646">
        <v>629</v>
      </c>
      <c r="B646" s="36">
        <v>68.150000000000006</v>
      </c>
      <c r="C646" s="36">
        <v>201.66</v>
      </c>
      <c r="D646" s="36">
        <v>1164.33</v>
      </c>
      <c r="E646" s="36">
        <v>2901.99</v>
      </c>
      <c r="F646" s="36">
        <v>7964.74</v>
      </c>
      <c r="G646" s="36">
        <v>10136.56</v>
      </c>
      <c r="H646" s="36">
        <v>14432.89</v>
      </c>
      <c r="I646" s="29">
        <v>-2869.75</v>
      </c>
      <c r="J646" s="29">
        <v>-8103.9999999999991</v>
      </c>
      <c r="K646" s="29">
        <v>927.71500000000003</v>
      </c>
      <c r="L646" s="29">
        <v>-1535.7040000000002</v>
      </c>
      <c r="M646" s="29">
        <v>9765.24</v>
      </c>
      <c r="N646" s="29">
        <v>23.994</v>
      </c>
      <c r="O646" s="29">
        <v>23956.120000000003</v>
      </c>
      <c r="P646" s="29">
        <v>22163.615000000002</v>
      </c>
    </row>
    <row r="647" spans="1:16" x14ac:dyDescent="0.25">
      <c r="A647">
        <v>630</v>
      </c>
      <c r="B647">
        <v>67.506100000000004</v>
      </c>
      <c r="C647">
        <v>197.01820000000001</v>
      </c>
      <c r="D647">
        <v>1193.1872000000001</v>
      </c>
      <c r="E647">
        <v>2822.9468999999999</v>
      </c>
      <c r="F647">
        <v>7907.1437999999998</v>
      </c>
      <c r="G647">
        <v>10193.8532</v>
      </c>
      <c r="H647">
        <v>15178.5429</v>
      </c>
      <c r="I647" s="29">
        <v>-1265.25</v>
      </c>
      <c r="J647" s="29">
        <v>1183.5999999999999</v>
      </c>
      <c r="K647" s="29">
        <v>-515.28</v>
      </c>
      <c r="L647" s="29">
        <v>1626.1680000000001</v>
      </c>
      <c r="M647" s="29">
        <v>12645.25</v>
      </c>
      <c r="N647" s="29">
        <v>-1694.91</v>
      </c>
      <c r="O647" s="29">
        <v>-13326.769999999999</v>
      </c>
      <c r="P647" s="29">
        <v>-1347.1919999999991</v>
      </c>
    </row>
    <row r="648" spans="1:16" x14ac:dyDescent="0.25">
      <c r="A648">
        <v>631</v>
      </c>
      <c r="B648" s="36">
        <v>66.209999999999994</v>
      </c>
      <c r="C648" s="36">
        <v>198.15</v>
      </c>
      <c r="D648" s="36">
        <v>1215.1500000000001</v>
      </c>
      <c r="E648" s="36">
        <v>2837.47</v>
      </c>
      <c r="F648" s="36">
        <v>8393.86</v>
      </c>
      <c r="G648" s="36">
        <v>10126.07</v>
      </c>
      <c r="H648" s="36">
        <v>15537.84</v>
      </c>
      <c r="I648" s="29">
        <v>1974.25</v>
      </c>
      <c r="J648" s="29">
        <v>-1088</v>
      </c>
      <c r="K648" s="29">
        <v>-1613.2549999999999</v>
      </c>
      <c r="L648" s="29">
        <v>1045.212</v>
      </c>
      <c r="M648" s="29">
        <v>-11690.45</v>
      </c>
      <c r="N648" s="29">
        <v>338.69099999999997</v>
      </c>
      <c r="O648" s="29">
        <v>-31291.465</v>
      </c>
      <c r="P648" s="29">
        <v>-42325.017</v>
      </c>
    </row>
    <row r="649" spans="1:16" x14ac:dyDescent="0.25">
      <c r="A649">
        <v>632</v>
      </c>
      <c r="B649">
        <v>67.5017</v>
      </c>
      <c r="C649">
        <v>194.63900000000001</v>
      </c>
      <c r="D649">
        <v>1203.2061000000001</v>
      </c>
      <c r="E649">
        <v>2845.6493999999998</v>
      </c>
      <c r="F649">
        <v>8100.7941000000001</v>
      </c>
      <c r="G649">
        <v>9941.2610000000004</v>
      </c>
      <c r="H649">
        <v>15074.512000000001</v>
      </c>
      <c r="I649" s="29">
        <v>-1254.25</v>
      </c>
      <c r="J649" s="29">
        <v>5942</v>
      </c>
      <c r="K649" s="29">
        <v>-1016.225</v>
      </c>
      <c r="L649" s="29">
        <v>718.06799999999998</v>
      </c>
      <c r="M649" s="29">
        <v>2962.7350000000001</v>
      </c>
      <c r="N649" s="29">
        <v>5882.8559999999998</v>
      </c>
      <c r="O649" s="29">
        <v>-8125.2250000000004</v>
      </c>
      <c r="P649" s="29">
        <v>5109.9589999999989</v>
      </c>
    </row>
    <row r="650" spans="1:16" x14ac:dyDescent="0.25">
      <c r="A650">
        <v>633</v>
      </c>
      <c r="B650" s="36">
        <v>66.400000000000006</v>
      </c>
      <c r="C650" s="36">
        <v>196.27</v>
      </c>
      <c r="D650" s="36">
        <v>1168.4000000000001</v>
      </c>
      <c r="E650" s="36">
        <v>2922.21</v>
      </c>
      <c r="F650" s="36">
        <v>8168.27</v>
      </c>
      <c r="G650" s="36">
        <v>10069.120000000001</v>
      </c>
      <c r="H650" s="36">
        <v>15140.51</v>
      </c>
      <c r="I650" s="29">
        <v>1508.2499999999998</v>
      </c>
      <c r="J650" s="29">
        <v>2679</v>
      </c>
      <c r="K650" s="29">
        <v>724.31999999999994</v>
      </c>
      <c r="L650" s="29">
        <v>-2344.3440000000001</v>
      </c>
      <c r="M650" s="29">
        <v>-411.30500000000001</v>
      </c>
      <c r="N650" s="29">
        <v>2047.2149999999999</v>
      </c>
      <c r="O650" s="29">
        <v>-11425.145</v>
      </c>
      <c r="P650" s="29">
        <v>-7222.0090000000009</v>
      </c>
    </row>
    <row r="651" spans="1:16" x14ac:dyDescent="0.25">
      <c r="A651">
        <v>634</v>
      </c>
      <c r="B651">
        <v>66.3703</v>
      </c>
      <c r="C651">
        <v>198.42349999999999</v>
      </c>
      <c r="D651">
        <v>1227.6985999999999</v>
      </c>
      <c r="E651">
        <v>2869.1008999999999</v>
      </c>
      <c r="F651">
        <v>8183.067</v>
      </c>
      <c r="G651">
        <v>10264.056</v>
      </c>
      <c r="H651">
        <v>15081.3099</v>
      </c>
      <c r="I651" s="29">
        <v>1574.25</v>
      </c>
      <c r="J651" s="29">
        <v>-1627</v>
      </c>
      <c r="K651" s="29">
        <v>-2240.85</v>
      </c>
      <c r="L651" s="29">
        <v>-219.99199999999999</v>
      </c>
      <c r="M651" s="29">
        <v>-1150.9100000000001</v>
      </c>
      <c r="N651" s="29">
        <v>-3800.9939999999997</v>
      </c>
      <c r="O651" s="29">
        <v>-8465.1200000000008</v>
      </c>
      <c r="P651" s="29">
        <v>-15930.616000000002</v>
      </c>
    </row>
    <row r="652" spans="1:16" x14ac:dyDescent="0.25">
      <c r="A652">
        <v>635</v>
      </c>
      <c r="B652" s="36">
        <v>66.89</v>
      </c>
      <c r="C652" s="36">
        <v>193.8</v>
      </c>
      <c r="D652" s="36">
        <v>1185.67</v>
      </c>
      <c r="E652" s="36">
        <v>2858.34</v>
      </c>
      <c r="F652" s="36">
        <v>8255.64</v>
      </c>
      <c r="G652" s="36">
        <v>10287.1</v>
      </c>
      <c r="H652" s="36">
        <v>15189.44</v>
      </c>
      <c r="I652" s="29">
        <v>275.75</v>
      </c>
      <c r="J652" s="29">
        <v>7624.7999999999993</v>
      </c>
      <c r="K652" s="29">
        <v>-139.315</v>
      </c>
      <c r="L652" s="29">
        <v>210.38</v>
      </c>
      <c r="M652" s="29">
        <v>-4779.7550000000001</v>
      </c>
      <c r="N652" s="29">
        <v>-4492.335</v>
      </c>
      <c r="O652" s="29">
        <v>-13871.75</v>
      </c>
      <c r="P652" s="29">
        <v>-15172.225</v>
      </c>
    </row>
    <row r="653" spans="1:16" x14ac:dyDescent="0.25">
      <c r="A653">
        <v>636</v>
      </c>
      <c r="B653">
        <v>66.533699999999996</v>
      </c>
      <c r="C653">
        <v>194.7072</v>
      </c>
      <c r="D653">
        <v>1232.0125</v>
      </c>
      <c r="E653">
        <v>2914.6279</v>
      </c>
      <c r="F653">
        <v>8207.3919000000005</v>
      </c>
      <c r="G653">
        <v>10296.846799999999</v>
      </c>
      <c r="H653">
        <v>14039.0093</v>
      </c>
      <c r="I653" s="29">
        <v>1165.75</v>
      </c>
      <c r="J653" s="29">
        <v>5805.6</v>
      </c>
      <c r="K653" s="29">
        <v>-2456.5450000000001</v>
      </c>
      <c r="L653" s="29">
        <v>-2041.0720000000001</v>
      </c>
      <c r="M653" s="29">
        <v>-2367.1550000000002</v>
      </c>
      <c r="N653" s="29">
        <v>-4784.7179999999998</v>
      </c>
      <c r="O653" s="29">
        <v>43649.91</v>
      </c>
      <c r="P653" s="29">
        <v>38971.770000000004</v>
      </c>
    </row>
    <row r="654" spans="1:16" x14ac:dyDescent="0.25">
      <c r="A654">
        <v>637</v>
      </c>
      <c r="B654" s="36">
        <v>67.260000000000005</v>
      </c>
      <c r="C654" s="36">
        <v>200.61</v>
      </c>
      <c r="D654" s="36">
        <v>1192.9000000000001</v>
      </c>
      <c r="E654" s="36">
        <v>2807.57</v>
      </c>
      <c r="F654" s="36">
        <v>8328.6</v>
      </c>
      <c r="G654" s="36">
        <v>9942.81</v>
      </c>
      <c r="H654" s="36">
        <v>14794.41</v>
      </c>
      <c r="I654" s="29">
        <v>-657.75</v>
      </c>
      <c r="J654" s="29">
        <v>-5991.2</v>
      </c>
      <c r="K654" s="29">
        <v>-501.065</v>
      </c>
      <c r="L654" s="29">
        <v>2241.444</v>
      </c>
      <c r="M654" s="29">
        <v>-8427.4950000000008</v>
      </c>
      <c r="N654" s="29">
        <v>5836.3379999999997</v>
      </c>
      <c r="O654" s="29">
        <v>5879.915</v>
      </c>
      <c r="P654" s="29">
        <v>-1619.813000000001</v>
      </c>
    </row>
    <row r="655" spans="1:16" x14ac:dyDescent="0.25">
      <c r="A655">
        <v>638</v>
      </c>
      <c r="B655">
        <v>65.373099999999994</v>
      </c>
      <c r="C655">
        <v>207.15649999999999</v>
      </c>
      <c r="D655">
        <v>1192.0746999999999</v>
      </c>
      <c r="E655">
        <v>2917.9149000000002</v>
      </c>
      <c r="F655">
        <v>8434.6749999999993</v>
      </c>
      <c r="G655">
        <v>10157.913699999999</v>
      </c>
      <c r="H655">
        <v>13821.3596</v>
      </c>
      <c r="I655" s="29">
        <v>4067.25</v>
      </c>
      <c r="J655" s="29">
        <v>-19093</v>
      </c>
      <c r="K655" s="29">
        <v>-459.65499999999997</v>
      </c>
      <c r="L655" s="29">
        <v>-2172.5520000000001</v>
      </c>
      <c r="M655" s="29">
        <v>-13731.31</v>
      </c>
      <c r="N655" s="29">
        <v>-616.72500000000002</v>
      </c>
      <c r="O655" s="29">
        <v>54532.394999999997</v>
      </c>
      <c r="P655" s="29">
        <v>22526.402999999998</v>
      </c>
    </row>
    <row r="656" spans="1:16" x14ac:dyDescent="0.25">
      <c r="A656">
        <v>639</v>
      </c>
      <c r="B656" s="36">
        <v>67.86</v>
      </c>
      <c r="C656" s="36">
        <v>200.73</v>
      </c>
      <c r="D656" s="36">
        <v>1207.68</v>
      </c>
      <c r="E656" s="36">
        <v>2796.7</v>
      </c>
      <c r="F656" s="36">
        <v>7984.87</v>
      </c>
      <c r="G656" s="36">
        <v>10085.93</v>
      </c>
      <c r="H656" s="36">
        <v>15216.85</v>
      </c>
      <c r="I656" s="29">
        <v>-2138.5</v>
      </c>
      <c r="J656" s="29">
        <v>-6243.2</v>
      </c>
      <c r="K656" s="29">
        <v>-1239.7950000000001</v>
      </c>
      <c r="L656" s="29">
        <v>2675.9840000000004</v>
      </c>
      <c r="M656" s="29">
        <v>8759.005000000001</v>
      </c>
      <c r="N656" s="29">
        <v>1542.8909999999998</v>
      </c>
      <c r="O656" s="29">
        <v>-15242.134999999998</v>
      </c>
      <c r="P656" s="29">
        <v>-11885.749999999998</v>
      </c>
    </row>
    <row r="657" spans="1:16" x14ac:dyDescent="0.25">
      <c r="A657">
        <v>640</v>
      </c>
      <c r="B657">
        <v>68.024699999999996</v>
      </c>
      <c r="C657">
        <v>196.56639999999999</v>
      </c>
      <c r="D657">
        <v>1211.0016000000001</v>
      </c>
      <c r="E657">
        <v>2874.9231</v>
      </c>
      <c r="F657">
        <v>7994.2646000000004</v>
      </c>
      <c r="G657">
        <v>9901.8827999999994</v>
      </c>
      <c r="H657">
        <v>14350.7505</v>
      </c>
      <c r="I657" s="29">
        <v>-2561.75</v>
      </c>
      <c r="J657" s="29">
        <v>2087.2000000000003</v>
      </c>
      <c r="K657" s="29">
        <v>-1406</v>
      </c>
      <c r="L657" s="29">
        <v>-452.88</v>
      </c>
      <c r="M657" s="29">
        <v>8289.2099999999991</v>
      </c>
      <c r="N657" s="29">
        <v>7064.2020000000002</v>
      </c>
      <c r="O657" s="29">
        <v>28062.85</v>
      </c>
      <c r="P657" s="29">
        <v>41082.831999999995</v>
      </c>
    </row>
    <row r="658" spans="1:16" x14ac:dyDescent="0.25">
      <c r="A658">
        <v>641</v>
      </c>
      <c r="B658" s="36">
        <v>66.510000000000005</v>
      </c>
      <c r="C658" s="36">
        <v>203.78</v>
      </c>
      <c r="D658" s="36">
        <v>1147.04</v>
      </c>
      <c r="E658" s="36">
        <v>2862.69</v>
      </c>
      <c r="F658" s="36">
        <v>8057.08</v>
      </c>
      <c r="G658" s="36">
        <v>10200.700000000001</v>
      </c>
      <c r="H658" s="36">
        <v>14838.39</v>
      </c>
      <c r="I658" s="29">
        <v>1216</v>
      </c>
      <c r="J658" s="29">
        <v>-12348.800000000001</v>
      </c>
      <c r="K658" s="29">
        <v>1791.89</v>
      </c>
      <c r="L658" s="29">
        <v>36.64</v>
      </c>
      <c r="M658" s="29">
        <v>5148.33</v>
      </c>
      <c r="N658" s="29">
        <v>-1900.317</v>
      </c>
      <c r="O658" s="29">
        <v>3680.7749999999996</v>
      </c>
      <c r="P658" s="29">
        <v>-2375.4820000000027</v>
      </c>
    </row>
    <row r="659" spans="1:16" x14ac:dyDescent="0.25">
      <c r="A659">
        <v>642</v>
      </c>
      <c r="B659">
        <v>68.577299999999994</v>
      </c>
      <c r="C659">
        <v>195.23439999999999</v>
      </c>
      <c r="D659">
        <v>1165.4360999999999</v>
      </c>
      <c r="E659">
        <v>2860.6608000000001</v>
      </c>
      <c r="F659">
        <v>8296.6491000000005</v>
      </c>
      <c r="G659">
        <v>9988.3741000000009</v>
      </c>
      <c r="H659">
        <v>14854.832399999999</v>
      </c>
      <c r="I659" s="29">
        <v>-3943.25</v>
      </c>
      <c r="J659" s="29">
        <v>4751.2</v>
      </c>
      <c r="K659" s="29">
        <v>872.27499999999998</v>
      </c>
      <c r="L659" s="29">
        <v>117.61200000000001</v>
      </c>
      <c r="M659" s="29">
        <v>-6830.0150000000003</v>
      </c>
      <c r="N659" s="29">
        <v>4469.4629999999997</v>
      </c>
      <c r="O659" s="29">
        <v>2858.7550000000001</v>
      </c>
      <c r="P659" s="29">
        <v>2296.04</v>
      </c>
    </row>
    <row r="660" spans="1:16" x14ac:dyDescent="0.25">
      <c r="A660">
        <v>643</v>
      </c>
      <c r="B660" s="36">
        <v>66.53</v>
      </c>
      <c r="C660" s="36">
        <v>197.08</v>
      </c>
      <c r="D660" s="36">
        <v>1168.3800000000001</v>
      </c>
      <c r="E660" s="36">
        <v>2852.39</v>
      </c>
      <c r="F660" s="36">
        <v>8401.07</v>
      </c>
      <c r="G660" s="36">
        <v>10110.620000000001</v>
      </c>
      <c r="H660" s="36">
        <v>15465.3</v>
      </c>
      <c r="I660" s="29">
        <v>1186.5</v>
      </c>
      <c r="J660" s="29">
        <v>1070</v>
      </c>
      <c r="K660" s="29">
        <v>725.01</v>
      </c>
      <c r="L660" s="29">
        <v>448.55200000000002</v>
      </c>
      <c r="M660" s="29">
        <v>-12051.1</v>
      </c>
      <c r="N660" s="29">
        <v>802.10399999999993</v>
      </c>
      <c r="O660" s="29">
        <v>-27664.825000000001</v>
      </c>
      <c r="P660" s="29">
        <v>-35483.758999999998</v>
      </c>
    </row>
    <row r="661" spans="1:16" x14ac:dyDescent="0.25">
      <c r="A661">
        <v>644</v>
      </c>
      <c r="B661">
        <v>67.853899999999996</v>
      </c>
      <c r="C661">
        <v>194.80690000000001</v>
      </c>
      <c r="D661">
        <v>1167.6935000000001</v>
      </c>
      <c r="E661">
        <v>2863.3712</v>
      </c>
      <c r="F661">
        <v>8124.4571999999998</v>
      </c>
      <c r="G661">
        <v>10310.0406</v>
      </c>
      <c r="H661">
        <v>15220.0344</v>
      </c>
      <c r="I661" s="29">
        <v>-2134.75</v>
      </c>
      <c r="J661" s="29">
        <v>5606.2000000000007</v>
      </c>
      <c r="K661" s="29">
        <v>759.40499999999997</v>
      </c>
      <c r="L661" s="29">
        <v>9.1959999999999997</v>
      </c>
      <c r="M661" s="29">
        <v>1779.58</v>
      </c>
      <c r="N661" s="29">
        <v>-5180.5320000000002</v>
      </c>
      <c r="O661" s="29">
        <v>-15401.345000000001</v>
      </c>
      <c r="P661" s="29">
        <v>-14562.246000000001</v>
      </c>
    </row>
    <row r="662" spans="1:16" x14ac:dyDescent="0.25">
      <c r="A662">
        <v>645</v>
      </c>
      <c r="B662" s="36">
        <v>66.67</v>
      </c>
      <c r="C662" s="36">
        <v>199.92</v>
      </c>
      <c r="D662" s="36">
        <v>1204.8900000000001</v>
      </c>
      <c r="E662" s="36">
        <v>2878.28</v>
      </c>
      <c r="F662" s="36">
        <v>7987.88</v>
      </c>
      <c r="G662" s="36">
        <v>9809.8799999999992</v>
      </c>
      <c r="H662" s="36">
        <v>15196.72</v>
      </c>
      <c r="I662" s="29">
        <v>826.00000000000011</v>
      </c>
      <c r="J662" s="29">
        <v>-4622.3999999999996</v>
      </c>
      <c r="K662" s="29">
        <v>-1100.355</v>
      </c>
      <c r="L662" s="29">
        <v>-587.06000000000006</v>
      </c>
      <c r="M662" s="29">
        <v>8608.4549999999999</v>
      </c>
      <c r="N662" s="29">
        <v>9824.1509999999998</v>
      </c>
      <c r="O662" s="29">
        <v>-14235.624999999998</v>
      </c>
      <c r="P662" s="29">
        <v>-1286.8339999999971</v>
      </c>
    </row>
    <row r="663" spans="1:16" x14ac:dyDescent="0.25">
      <c r="A663">
        <v>646</v>
      </c>
      <c r="B663">
        <v>65.413899999999998</v>
      </c>
      <c r="C663">
        <v>197.89070000000001</v>
      </c>
      <c r="D663">
        <v>1166.9249</v>
      </c>
      <c r="E663">
        <v>2903.3011000000001</v>
      </c>
      <c r="F663">
        <v>8277.7376999999997</v>
      </c>
      <c r="G663">
        <v>10096.192800000001</v>
      </c>
      <c r="H663">
        <v>15977.49</v>
      </c>
      <c r="I663" s="29">
        <v>3965.25</v>
      </c>
      <c r="J663" s="29">
        <v>-561.4</v>
      </c>
      <c r="K663" s="29">
        <v>797.83500000000004</v>
      </c>
      <c r="L663" s="29">
        <v>-1588</v>
      </c>
      <c r="M663" s="29">
        <v>-5884.4450000000006</v>
      </c>
      <c r="N663" s="29">
        <v>1234.902</v>
      </c>
      <c r="O663" s="29">
        <v>-53274.125</v>
      </c>
      <c r="P663" s="29">
        <v>-55309.983</v>
      </c>
    </row>
    <row r="664" spans="1:16" x14ac:dyDescent="0.25">
      <c r="A664">
        <v>647</v>
      </c>
      <c r="B664" s="36">
        <v>66.709999999999994</v>
      </c>
      <c r="C664" s="36">
        <v>201.68</v>
      </c>
      <c r="D664" s="36">
        <v>1173.55</v>
      </c>
      <c r="E664" s="36">
        <v>2954.61</v>
      </c>
      <c r="F664" s="36">
        <v>8190.52</v>
      </c>
      <c r="G664" s="36">
        <v>10084.82</v>
      </c>
      <c r="H664" s="36">
        <v>14772.11</v>
      </c>
      <c r="I664" s="29">
        <v>727.25</v>
      </c>
      <c r="J664" s="29">
        <v>-8139.4000000000005</v>
      </c>
      <c r="K664" s="29">
        <v>466.65499999999997</v>
      </c>
      <c r="L664" s="29">
        <v>-3640.4880000000003</v>
      </c>
      <c r="M664" s="29">
        <v>-1523.56</v>
      </c>
      <c r="N664" s="29">
        <v>1576.203</v>
      </c>
      <c r="O664" s="29">
        <v>6994.795000000001</v>
      </c>
      <c r="P664" s="29">
        <v>-3538.5449999999992</v>
      </c>
    </row>
    <row r="665" spans="1:16" x14ac:dyDescent="0.25">
      <c r="A665">
        <v>648</v>
      </c>
      <c r="B665">
        <v>64.607500000000002</v>
      </c>
      <c r="C665">
        <v>193.44139999999999</v>
      </c>
      <c r="D665">
        <v>1165.3844999999999</v>
      </c>
      <c r="E665">
        <v>2805.4256999999998</v>
      </c>
      <c r="F665">
        <v>8031.2335999999996</v>
      </c>
      <c r="G665">
        <v>10265.6636</v>
      </c>
      <c r="H665">
        <v>15696.352999999999</v>
      </c>
      <c r="I665" s="29">
        <v>5981.25</v>
      </c>
      <c r="J665" s="29">
        <v>8337.1999999999989</v>
      </c>
      <c r="K665" s="29">
        <v>874.85500000000002</v>
      </c>
      <c r="L665" s="29">
        <v>2327.0160000000001</v>
      </c>
      <c r="M665" s="29">
        <v>6440.76</v>
      </c>
      <c r="N665" s="29">
        <v>-3849.2220000000002</v>
      </c>
      <c r="O665" s="29">
        <v>-39217.275000000001</v>
      </c>
      <c r="P665" s="29">
        <v>-19105.416000000005</v>
      </c>
    </row>
    <row r="666" spans="1:16" x14ac:dyDescent="0.25">
      <c r="A666">
        <v>649</v>
      </c>
      <c r="B666" s="36">
        <v>66.84</v>
      </c>
      <c r="C666" s="36">
        <v>197.25</v>
      </c>
      <c r="D666" s="36">
        <v>1158.3399999999999</v>
      </c>
      <c r="E666" s="36">
        <v>2838.97</v>
      </c>
      <c r="F666" s="36">
        <v>8105.29</v>
      </c>
      <c r="G666" s="36">
        <v>10212.780000000001</v>
      </c>
      <c r="H666" s="36">
        <v>14017.63</v>
      </c>
      <c r="I666" s="29">
        <v>408.5</v>
      </c>
      <c r="J666" s="29">
        <v>728.8</v>
      </c>
      <c r="K666" s="29">
        <v>1227.2449999999999</v>
      </c>
      <c r="L666" s="29">
        <v>985.31200000000001</v>
      </c>
      <c r="M666" s="29">
        <v>2737.85</v>
      </c>
      <c r="N666" s="29">
        <v>-2262.7739999999999</v>
      </c>
      <c r="O666" s="29">
        <v>44718.964999999997</v>
      </c>
      <c r="P666" s="29">
        <v>48543.897999999994</v>
      </c>
    </row>
    <row r="667" spans="1:16" x14ac:dyDescent="0.25">
      <c r="A667">
        <v>650</v>
      </c>
      <c r="B667">
        <v>65.896699999999996</v>
      </c>
      <c r="C667">
        <v>199.19210000000001</v>
      </c>
      <c r="D667">
        <v>1214.0730000000001</v>
      </c>
      <c r="E667">
        <v>2873.6332000000002</v>
      </c>
      <c r="F667">
        <v>8443.3093000000008</v>
      </c>
      <c r="G667">
        <v>10426.725</v>
      </c>
      <c r="H667">
        <v>14571.2572</v>
      </c>
      <c r="I667" s="29">
        <v>2758.25</v>
      </c>
      <c r="J667" s="29">
        <v>-3164.2000000000003</v>
      </c>
      <c r="K667" s="29">
        <v>-1559.5700000000002</v>
      </c>
      <c r="L667" s="29">
        <v>-401.28399999999999</v>
      </c>
      <c r="M667" s="29">
        <v>-14163.025</v>
      </c>
      <c r="N667" s="29">
        <v>-8681.0640000000003</v>
      </c>
      <c r="O667" s="29">
        <v>17037.514999999999</v>
      </c>
      <c r="P667" s="29">
        <v>-8173.3780000000042</v>
      </c>
    </row>
    <row r="668" spans="1:16" x14ac:dyDescent="0.25">
      <c r="A668">
        <v>651</v>
      </c>
      <c r="B668" s="36">
        <v>67.39</v>
      </c>
      <c r="C668" s="36">
        <v>197.4</v>
      </c>
      <c r="D668" s="36">
        <v>1192.43</v>
      </c>
      <c r="E668" s="36">
        <v>2834.5</v>
      </c>
      <c r="F668" s="36">
        <v>7883.1</v>
      </c>
      <c r="G668" s="36">
        <v>10387.52</v>
      </c>
      <c r="H668" s="36">
        <v>14568.69</v>
      </c>
      <c r="I668" s="29">
        <v>-980.75</v>
      </c>
      <c r="J668" s="29">
        <v>415.8</v>
      </c>
      <c r="K668" s="29">
        <v>-477.59999999999997</v>
      </c>
      <c r="L668" s="29">
        <v>1164.076</v>
      </c>
      <c r="M668" s="29">
        <v>13847.27</v>
      </c>
      <c r="N668" s="29">
        <v>-7505.0309999999999</v>
      </c>
      <c r="O668" s="29">
        <v>17165.695</v>
      </c>
      <c r="P668" s="29">
        <v>23629.46</v>
      </c>
    </row>
    <row r="669" spans="1:16" x14ac:dyDescent="0.25">
      <c r="A669">
        <v>652</v>
      </c>
      <c r="B669">
        <v>67.339799999999997</v>
      </c>
      <c r="C669">
        <v>200.70959999999999</v>
      </c>
      <c r="D669">
        <v>1167.5693000000001</v>
      </c>
      <c r="E669">
        <v>2860.5039999999999</v>
      </c>
      <c r="F669">
        <v>7703.6338999999998</v>
      </c>
      <c r="G669">
        <v>9919.2448000000004</v>
      </c>
      <c r="H669">
        <v>15159.897800000001</v>
      </c>
      <c r="I669" s="29">
        <v>-849.5</v>
      </c>
      <c r="J669" s="29">
        <v>-6199.2</v>
      </c>
      <c r="K669" s="29">
        <v>765.61500000000001</v>
      </c>
      <c r="L669" s="29">
        <v>123.88400000000001</v>
      </c>
      <c r="M669" s="29">
        <v>22820.744999999999</v>
      </c>
      <c r="N669" s="29">
        <v>6543.3420000000006</v>
      </c>
      <c r="O669" s="29">
        <v>-12394.514999999999</v>
      </c>
      <c r="P669" s="29">
        <v>10810.370999999999</v>
      </c>
    </row>
    <row r="670" spans="1:16" x14ac:dyDescent="0.25">
      <c r="A670">
        <v>653</v>
      </c>
      <c r="B670" s="36">
        <v>67.38</v>
      </c>
      <c r="C670" s="36">
        <v>193.05</v>
      </c>
      <c r="D670" s="36">
        <v>1173</v>
      </c>
      <c r="E670" s="36">
        <v>2833.57</v>
      </c>
      <c r="F670" s="36">
        <v>8145.74</v>
      </c>
      <c r="G670" s="36">
        <v>10079.129999999999</v>
      </c>
      <c r="H670" s="36">
        <v>15466.85</v>
      </c>
      <c r="I670" s="29">
        <v>-946.25</v>
      </c>
      <c r="J670" s="29">
        <v>9123.2000000000007</v>
      </c>
      <c r="K670" s="29">
        <v>493.90499999999997</v>
      </c>
      <c r="L670" s="29">
        <v>1201.06</v>
      </c>
      <c r="M670" s="29">
        <v>715.34500000000003</v>
      </c>
      <c r="N670" s="29">
        <v>1746.693</v>
      </c>
      <c r="O670" s="29">
        <v>-27741.924999999999</v>
      </c>
      <c r="P670" s="29">
        <v>-15407.972</v>
      </c>
    </row>
    <row r="671" spans="1:16" x14ac:dyDescent="0.25">
      <c r="A671">
        <v>654</v>
      </c>
      <c r="B671">
        <v>65.572500000000005</v>
      </c>
      <c r="C671">
        <v>197.3921</v>
      </c>
      <c r="D671">
        <v>1145.8228999999999</v>
      </c>
      <c r="E671">
        <v>2860.2242000000001</v>
      </c>
      <c r="F671">
        <v>8216.4768999999997</v>
      </c>
      <c r="G671">
        <v>10027.022499999999</v>
      </c>
      <c r="H671">
        <v>14718.3418</v>
      </c>
      <c r="I671" s="29">
        <v>3568.75</v>
      </c>
      <c r="J671" s="29">
        <v>435.8</v>
      </c>
      <c r="K671" s="29">
        <v>1852.9350000000002</v>
      </c>
      <c r="L671" s="29">
        <v>135.07599999999999</v>
      </c>
      <c r="M671" s="29">
        <v>-2821.4050000000002</v>
      </c>
      <c r="N671" s="29">
        <v>3310.011</v>
      </c>
      <c r="O671" s="29">
        <v>9683.2849999999999</v>
      </c>
      <c r="P671" s="29">
        <v>16164.452000000001</v>
      </c>
    </row>
    <row r="672" spans="1:16" x14ac:dyDescent="0.25">
      <c r="A672">
        <v>655</v>
      </c>
      <c r="B672" s="36">
        <v>66.650000000000006</v>
      </c>
      <c r="C672" s="36">
        <v>202.33</v>
      </c>
      <c r="D672" s="36">
        <v>1206.08</v>
      </c>
      <c r="E672" s="36">
        <v>2862.14</v>
      </c>
      <c r="F672" s="36">
        <v>8584.2199999999993</v>
      </c>
      <c r="G672" s="36">
        <v>10146.85</v>
      </c>
      <c r="H672" s="36">
        <v>14696.53</v>
      </c>
      <c r="I672" s="29">
        <v>880.5</v>
      </c>
      <c r="J672" s="29">
        <v>-9449.1999999999989</v>
      </c>
      <c r="K672" s="29">
        <v>-1159.8499999999999</v>
      </c>
      <c r="L672" s="29">
        <v>58.38</v>
      </c>
      <c r="M672" s="29">
        <v>-21208.65</v>
      </c>
      <c r="N672" s="29">
        <v>-284.89499999999998</v>
      </c>
      <c r="O672" s="29">
        <v>10773.875</v>
      </c>
      <c r="P672" s="29">
        <v>-20389.84</v>
      </c>
    </row>
    <row r="673" spans="1:16" x14ac:dyDescent="0.25">
      <c r="A673">
        <v>656</v>
      </c>
      <c r="B673">
        <v>67.835700000000003</v>
      </c>
      <c r="C673">
        <v>200.13210000000001</v>
      </c>
      <c r="D673">
        <v>1204.7537</v>
      </c>
      <c r="E673">
        <v>2858.8822</v>
      </c>
      <c r="F673">
        <v>8238.3163999999997</v>
      </c>
      <c r="G673">
        <v>9974.4022000000004</v>
      </c>
      <c r="H673">
        <v>15047.604600000001</v>
      </c>
      <c r="I673" s="29">
        <v>-2089.25</v>
      </c>
      <c r="J673" s="29">
        <v>-5044.2</v>
      </c>
      <c r="K673" s="29">
        <v>-1093.605</v>
      </c>
      <c r="L673" s="29">
        <v>188.75599999999997</v>
      </c>
      <c r="M673" s="29">
        <v>-3913.38</v>
      </c>
      <c r="N673" s="29">
        <v>4888.62</v>
      </c>
      <c r="O673" s="29">
        <v>-6779.8550000000005</v>
      </c>
      <c r="P673" s="29">
        <v>-13842.914000000001</v>
      </c>
    </row>
    <row r="674" spans="1:16" x14ac:dyDescent="0.25">
      <c r="A674">
        <v>657</v>
      </c>
      <c r="B674" s="36">
        <v>67.790000000000006</v>
      </c>
      <c r="C674" s="36">
        <v>197.17</v>
      </c>
      <c r="D674" s="36">
        <v>1171.67</v>
      </c>
      <c r="E674" s="36">
        <v>2845.84</v>
      </c>
      <c r="F674" s="36">
        <v>7983.25</v>
      </c>
      <c r="G674" s="36">
        <v>9910.27</v>
      </c>
      <c r="H674" s="36">
        <v>14384.51</v>
      </c>
      <c r="I674" s="29">
        <v>-1969.4999999999998</v>
      </c>
      <c r="J674" s="29">
        <v>886.4</v>
      </c>
      <c r="K674" s="29">
        <v>560.44499999999994</v>
      </c>
      <c r="L674" s="29">
        <v>710.428</v>
      </c>
      <c r="M674" s="29">
        <v>8840.1650000000009</v>
      </c>
      <c r="N674" s="29">
        <v>6812.6760000000004</v>
      </c>
      <c r="O674" s="29">
        <v>26374.964999999997</v>
      </c>
      <c r="P674" s="29">
        <v>42215.578999999998</v>
      </c>
    </row>
    <row r="675" spans="1:16" x14ac:dyDescent="0.25">
      <c r="A675">
        <v>658</v>
      </c>
      <c r="B675">
        <v>67.288200000000003</v>
      </c>
      <c r="C675">
        <v>203.6224</v>
      </c>
      <c r="D675">
        <v>1215.4681</v>
      </c>
      <c r="E675">
        <v>2875.0275999999999</v>
      </c>
      <c r="F675">
        <v>8241.1599000000006</v>
      </c>
      <c r="G675">
        <v>10417.9812</v>
      </c>
      <c r="H675">
        <v>14067.4625</v>
      </c>
      <c r="I675" s="29">
        <v>-720.5</v>
      </c>
      <c r="J675" s="29">
        <v>-12024.800000000001</v>
      </c>
      <c r="K675" s="29">
        <v>-1629.325</v>
      </c>
      <c r="L675" s="29">
        <v>-457.06000000000006</v>
      </c>
      <c r="M675" s="29">
        <v>-4055.5549999999998</v>
      </c>
      <c r="N675" s="29">
        <v>-8418.75</v>
      </c>
      <c r="O675" s="29">
        <v>42227.25</v>
      </c>
      <c r="P675" s="29">
        <v>14921.259999999998</v>
      </c>
    </row>
    <row r="676" spans="1:16" x14ac:dyDescent="0.25">
      <c r="A676">
        <v>659</v>
      </c>
      <c r="B676" s="36">
        <v>67</v>
      </c>
      <c r="C676" s="36">
        <v>205.58</v>
      </c>
      <c r="D676" s="36">
        <v>1192.47</v>
      </c>
      <c r="E676" s="36">
        <v>2882.71</v>
      </c>
      <c r="F676" s="36">
        <v>8507.86</v>
      </c>
      <c r="G676" s="36">
        <v>10224.459999999999</v>
      </c>
      <c r="H676" s="36">
        <v>14725.83</v>
      </c>
      <c r="I676" s="29">
        <v>4.75</v>
      </c>
      <c r="J676" s="29">
        <v>-15931.6</v>
      </c>
      <c r="K676" s="29">
        <v>-479.34999999999997</v>
      </c>
      <c r="L676" s="29">
        <v>-764.24800000000005</v>
      </c>
      <c r="M676" s="29">
        <v>-17390.395</v>
      </c>
      <c r="N676" s="29">
        <v>-2612.9970000000003</v>
      </c>
      <c r="O676" s="29">
        <v>9308.8950000000004</v>
      </c>
      <c r="P676" s="29">
        <v>-27864.945000000003</v>
      </c>
    </row>
    <row r="677" spans="1:16" x14ac:dyDescent="0.25">
      <c r="A677">
        <v>660</v>
      </c>
      <c r="B677">
        <v>67.4054</v>
      </c>
      <c r="C677">
        <v>204.89</v>
      </c>
      <c r="D677">
        <v>1167.4391000000001</v>
      </c>
      <c r="E677">
        <v>2848.2966000000001</v>
      </c>
      <c r="F677">
        <v>7926.4317000000001</v>
      </c>
      <c r="G677">
        <v>10369.793</v>
      </c>
      <c r="H677">
        <v>15214.550800000001</v>
      </c>
      <c r="I677" s="29">
        <v>-1013.5</v>
      </c>
      <c r="J677" s="29">
        <v>-14560</v>
      </c>
      <c r="K677" s="29">
        <v>772.125</v>
      </c>
      <c r="L677" s="29">
        <v>612.18000000000006</v>
      </c>
      <c r="M677" s="29">
        <v>11680.855</v>
      </c>
      <c r="N677" s="29">
        <v>-6973.1040000000003</v>
      </c>
      <c r="O677" s="29">
        <v>-15127.164999999999</v>
      </c>
      <c r="P677" s="29">
        <v>-24608.608999999997</v>
      </c>
    </row>
    <row r="678" spans="1:16" x14ac:dyDescent="0.25">
      <c r="A678">
        <v>661</v>
      </c>
      <c r="B678" s="36">
        <v>65.73</v>
      </c>
      <c r="C678" s="36">
        <v>201.38</v>
      </c>
      <c r="D678" s="36">
        <v>1195.95</v>
      </c>
      <c r="E678" s="36">
        <v>2827.2</v>
      </c>
      <c r="F678" s="36">
        <v>8094.97</v>
      </c>
      <c r="G678" s="36">
        <v>10210.200000000001</v>
      </c>
      <c r="H678" s="36">
        <v>14324.93</v>
      </c>
      <c r="I678" s="29">
        <v>3176.5</v>
      </c>
      <c r="J678" s="29">
        <v>-7533.4000000000005</v>
      </c>
      <c r="K678" s="29">
        <v>-653.17999999999995</v>
      </c>
      <c r="L678" s="29">
        <v>1455.8600000000001</v>
      </c>
      <c r="M678" s="29">
        <v>3253.7799999999997</v>
      </c>
      <c r="N678" s="29">
        <v>-2185.1909999999998</v>
      </c>
      <c r="O678" s="29">
        <v>29354.095000000001</v>
      </c>
      <c r="P678" s="29">
        <v>26868.464</v>
      </c>
    </row>
    <row r="679" spans="1:16" x14ac:dyDescent="0.25">
      <c r="A679">
        <v>662</v>
      </c>
      <c r="B679">
        <v>67.114699999999999</v>
      </c>
      <c r="C679">
        <v>197.94390000000001</v>
      </c>
      <c r="D679">
        <v>1185.5447999999999</v>
      </c>
      <c r="E679">
        <v>2825.5028000000002</v>
      </c>
      <c r="F679">
        <v>8096.2915999999996</v>
      </c>
      <c r="G679">
        <v>10365.8033</v>
      </c>
      <c r="H679">
        <v>15412.108899999999</v>
      </c>
      <c r="I679" s="29">
        <v>-286.75</v>
      </c>
      <c r="J679" s="29">
        <v>-667.8</v>
      </c>
      <c r="K679" s="29">
        <v>-133.16</v>
      </c>
      <c r="L679" s="29">
        <v>1523.932</v>
      </c>
      <c r="M679" s="29">
        <v>3187.8599999999997</v>
      </c>
      <c r="N679" s="29">
        <v>-6853.4130000000005</v>
      </c>
      <c r="O679" s="29">
        <v>-25005.07</v>
      </c>
      <c r="P679" s="29">
        <v>-28234.401000000002</v>
      </c>
    </row>
    <row r="680" spans="1:16" x14ac:dyDescent="0.25">
      <c r="A680">
        <v>663</v>
      </c>
      <c r="B680" s="36">
        <v>67.06</v>
      </c>
      <c r="C680" s="36">
        <v>198.51</v>
      </c>
      <c r="D680" s="36">
        <v>1223.32</v>
      </c>
      <c r="E680" s="36">
        <v>2848.23</v>
      </c>
      <c r="F680" s="36">
        <v>8095.15</v>
      </c>
      <c r="G680" s="36">
        <v>10009.530000000001</v>
      </c>
      <c r="H680" s="36">
        <v>14549.24</v>
      </c>
      <c r="I680" s="29">
        <v>-138.25</v>
      </c>
      <c r="J680" s="29">
        <v>-1803.8000000000002</v>
      </c>
      <c r="K680" s="29">
        <v>-2022.0350000000001</v>
      </c>
      <c r="L680" s="29">
        <v>614.95600000000002</v>
      </c>
      <c r="M680" s="29">
        <v>3244.9399999999996</v>
      </c>
      <c r="N680" s="29">
        <v>3834.7920000000004</v>
      </c>
      <c r="O680" s="29">
        <v>18138.485000000001</v>
      </c>
      <c r="P680" s="29">
        <v>21869.088</v>
      </c>
    </row>
    <row r="681" spans="1:16" x14ac:dyDescent="0.25">
      <c r="A681">
        <v>664</v>
      </c>
      <c r="B681">
        <v>67.210400000000007</v>
      </c>
      <c r="C681">
        <v>195.2278</v>
      </c>
      <c r="D681">
        <v>1204.3748000000001</v>
      </c>
      <c r="E681">
        <v>2885.4978999999998</v>
      </c>
      <c r="F681">
        <v>8404.9246000000003</v>
      </c>
      <c r="G681">
        <v>9949.5848000000005</v>
      </c>
      <c r="H681">
        <v>15020.394200000001</v>
      </c>
      <c r="I681" s="29">
        <v>-526</v>
      </c>
      <c r="J681" s="29">
        <v>4764.4000000000005</v>
      </c>
      <c r="K681" s="29">
        <v>-1074.6600000000001</v>
      </c>
      <c r="L681" s="29">
        <v>-875.87199999999996</v>
      </c>
      <c r="M681" s="29">
        <v>-12243.789999999999</v>
      </c>
      <c r="N681" s="29">
        <v>5633.1419999999998</v>
      </c>
      <c r="O681" s="29">
        <v>-5419.335</v>
      </c>
      <c r="P681" s="29">
        <v>-9742.114999999998</v>
      </c>
    </row>
    <row r="682" spans="1:16" x14ac:dyDescent="0.25">
      <c r="A682">
        <v>665</v>
      </c>
      <c r="B682" s="36">
        <v>67.09</v>
      </c>
      <c r="C682" s="36">
        <v>197.81</v>
      </c>
      <c r="D682" s="36">
        <v>1215.32</v>
      </c>
      <c r="E682" s="36">
        <v>2917.59</v>
      </c>
      <c r="F682" s="36">
        <v>8617.98</v>
      </c>
      <c r="G682" s="36">
        <v>10094.620000000001</v>
      </c>
      <c r="H682" s="36">
        <v>14712.07</v>
      </c>
      <c r="I682" s="29">
        <v>-216.75</v>
      </c>
      <c r="J682" s="29">
        <v>-401.2</v>
      </c>
      <c r="K682" s="29">
        <v>-1621.82</v>
      </c>
      <c r="L682" s="29">
        <v>-2159.3879999999999</v>
      </c>
      <c r="M682" s="29">
        <v>-22896.324999999997</v>
      </c>
      <c r="N682" s="29">
        <v>1281.9449999999999</v>
      </c>
      <c r="O682" s="29">
        <v>9996.8599999999988</v>
      </c>
      <c r="P682" s="29">
        <v>-16016.677999999998</v>
      </c>
    </row>
    <row r="683" spans="1:16" x14ac:dyDescent="0.25">
      <c r="A683">
        <v>666</v>
      </c>
      <c r="B683">
        <v>68.641199999999998</v>
      </c>
      <c r="C683">
        <v>195.69489999999999</v>
      </c>
      <c r="D683">
        <v>1157.0062</v>
      </c>
      <c r="E683">
        <v>2911.8809999999999</v>
      </c>
      <c r="F683">
        <v>7821.9982</v>
      </c>
      <c r="G683">
        <v>10478.986699999999</v>
      </c>
      <c r="H683">
        <v>15078.378199999999</v>
      </c>
      <c r="I683" s="29">
        <v>-4103</v>
      </c>
      <c r="J683" s="29">
        <v>3830.2000000000003</v>
      </c>
      <c r="K683" s="29">
        <v>1293.77</v>
      </c>
      <c r="L683" s="29">
        <v>-1931.1959999999999</v>
      </c>
      <c r="M683" s="29">
        <v>16902.53</v>
      </c>
      <c r="N683" s="29">
        <v>-10248.914999999999</v>
      </c>
      <c r="O683" s="29">
        <v>-8318.5349999999999</v>
      </c>
      <c r="P683" s="29">
        <v>-2575.1459999999988</v>
      </c>
    </row>
    <row r="684" spans="1:16" x14ac:dyDescent="0.25">
      <c r="A684">
        <v>667</v>
      </c>
      <c r="B684" s="36">
        <v>66.349999999999994</v>
      </c>
      <c r="C684" s="36">
        <v>203.1</v>
      </c>
      <c r="D684" s="36">
        <v>1200.1300000000001</v>
      </c>
      <c r="E684" s="36">
        <v>2903</v>
      </c>
      <c r="F684" s="36">
        <v>8314.6</v>
      </c>
      <c r="G684" s="36">
        <v>10136.52</v>
      </c>
      <c r="H684" s="36">
        <v>15244.24</v>
      </c>
      <c r="I684" s="29">
        <v>1612.75</v>
      </c>
      <c r="J684" s="29">
        <v>-10985.2</v>
      </c>
      <c r="K684" s="29">
        <v>-862.55000000000007</v>
      </c>
      <c r="L684" s="29">
        <v>-1575.92</v>
      </c>
      <c r="M684" s="29">
        <v>-7727.7649999999994</v>
      </c>
      <c r="N684" s="29">
        <v>25.149000000000001</v>
      </c>
      <c r="O684" s="29">
        <v>-16611.689999999999</v>
      </c>
      <c r="P684" s="29">
        <v>-36125.225999999995</v>
      </c>
    </row>
    <row r="685" spans="1:16" x14ac:dyDescent="0.25">
      <c r="A685">
        <v>668</v>
      </c>
      <c r="B685">
        <v>68.054900000000004</v>
      </c>
      <c r="C685">
        <v>197.4563</v>
      </c>
      <c r="D685">
        <v>1184.9416000000001</v>
      </c>
      <c r="E685">
        <v>2932.7102</v>
      </c>
      <c r="F685">
        <v>7942.4084000000003</v>
      </c>
      <c r="G685">
        <v>10137.4593</v>
      </c>
      <c r="H685">
        <v>14733.0502</v>
      </c>
      <c r="I685" s="29">
        <v>-2637.25</v>
      </c>
      <c r="J685" s="29">
        <v>307.40000000000003</v>
      </c>
      <c r="K685" s="29">
        <v>-103</v>
      </c>
      <c r="L685" s="29">
        <v>-2764.364</v>
      </c>
      <c r="M685" s="29">
        <v>10882.02</v>
      </c>
      <c r="N685" s="29">
        <v>-3.093</v>
      </c>
      <c r="O685" s="29">
        <v>8947.8649999999998</v>
      </c>
      <c r="P685" s="29">
        <v>14629.578000000001</v>
      </c>
    </row>
    <row r="686" spans="1:16" x14ac:dyDescent="0.25">
      <c r="A686">
        <v>669</v>
      </c>
      <c r="B686" s="36">
        <v>66.02</v>
      </c>
      <c r="C686" s="36">
        <v>197.45</v>
      </c>
      <c r="D686" s="36">
        <v>1149.97</v>
      </c>
      <c r="E686" s="36">
        <v>2827.24</v>
      </c>
      <c r="F686" s="36">
        <v>8098.18</v>
      </c>
      <c r="G686" s="36">
        <v>10480.709999999999</v>
      </c>
      <c r="H686" s="36">
        <v>14954.13</v>
      </c>
      <c r="I686" s="29">
        <v>2457.25</v>
      </c>
      <c r="J686" s="29">
        <v>319</v>
      </c>
      <c r="K686" s="29">
        <v>1645.76</v>
      </c>
      <c r="L686" s="29">
        <v>1454.2640000000001</v>
      </c>
      <c r="M686" s="29">
        <v>3093.3399999999997</v>
      </c>
      <c r="N686" s="29">
        <v>-10300.656000000001</v>
      </c>
      <c r="O686" s="29">
        <v>-2106.12</v>
      </c>
      <c r="P686" s="29">
        <v>-3437.1620000000012</v>
      </c>
    </row>
    <row r="687" spans="1:16" x14ac:dyDescent="0.25">
      <c r="A687">
        <v>670</v>
      </c>
      <c r="B687">
        <v>68.371300000000005</v>
      </c>
      <c r="C687">
        <v>200.13929999999999</v>
      </c>
      <c r="D687">
        <v>1184.6903</v>
      </c>
      <c r="E687">
        <v>2897.4090999999999</v>
      </c>
      <c r="F687">
        <v>7783.6896999999999</v>
      </c>
      <c r="G687">
        <v>10299.9977</v>
      </c>
      <c r="H687">
        <v>15035.6754</v>
      </c>
      <c r="I687" s="29">
        <v>-3428.25</v>
      </c>
      <c r="J687" s="29">
        <v>-5058.6000000000004</v>
      </c>
      <c r="K687" s="29">
        <v>-90.435000000000002</v>
      </c>
      <c r="L687" s="29">
        <v>-1352.32</v>
      </c>
      <c r="M687" s="29">
        <v>18817.955000000002</v>
      </c>
      <c r="N687" s="29">
        <v>-4879.2449999999999</v>
      </c>
      <c r="O687" s="29">
        <v>-6183.3950000000004</v>
      </c>
      <c r="P687" s="29">
        <v>-2174.2899999999981</v>
      </c>
    </row>
    <row r="688" spans="1:16" x14ac:dyDescent="0.25">
      <c r="A688">
        <v>671</v>
      </c>
      <c r="B688" s="36">
        <v>65.010000000000005</v>
      </c>
      <c r="C688" s="36">
        <v>194.25</v>
      </c>
      <c r="D688" s="36">
        <v>1193.5</v>
      </c>
      <c r="E688" s="36">
        <v>2811.63</v>
      </c>
      <c r="F688" s="36">
        <v>8221.68</v>
      </c>
      <c r="G688" s="36">
        <v>10217.99</v>
      </c>
      <c r="H688" s="36">
        <v>15045.99</v>
      </c>
      <c r="I688" s="29">
        <v>4972</v>
      </c>
      <c r="J688" s="29">
        <v>6720.2</v>
      </c>
      <c r="K688" s="29">
        <v>-531.02499999999998</v>
      </c>
      <c r="L688" s="29">
        <v>2078.672</v>
      </c>
      <c r="M688" s="29">
        <v>-3081.77</v>
      </c>
      <c r="N688" s="29">
        <v>-2418.9059999999999</v>
      </c>
      <c r="O688" s="29">
        <v>-6699.1749999999993</v>
      </c>
      <c r="P688" s="29">
        <v>1039.9960000000019</v>
      </c>
    </row>
    <row r="689" spans="1:16" x14ac:dyDescent="0.25">
      <c r="A689">
        <v>672</v>
      </c>
      <c r="B689">
        <v>67.802999999999997</v>
      </c>
      <c r="C689">
        <v>199.90649999999999</v>
      </c>
      <c r="D689">
        <v>1168.586</v>
      </c>
      <c r="E689">
        <v>2844.9097999999999</v>
      </c>
      <c r="F689">
        <v>8435.9707999999991</v>
      </c>
      <c r="G689">
        <v>10189.5147</v>
      </c>
      <c r="H689">
        <v>15646.6001</v>
      </c>
      <c r="I689" s="29">
        <v>-2007.5000000000002</v>
      </c>
      <c r="J689" s="29">
        <v>-4593</v>
      </c>
      <c r="K689" s="29">
        <v>714.78</v>
      </c>
      <c r="L689" s="29">
        <v>747.65199999999993</v>
      </c>
      <c r="M689" s="29">
        <v>-13796.100000000002</v>
      </c>
      <c r="N689" s="29">
        <v>-1564.7549999999999</v>
      </c>
      <c r="O689" s="29">
        <v>-36729.629999999997</v>
      </c>
      <c r="P689" s="29">
        <v>-57228.553</v>
      </c>
    </row>
    <row r="690" spans="1:16" x14ac:dyDescent="0.25">
      <c r="A690">
        <v>673</v>
      </c>
      <c r="B690" s="36">
        <v>66.040000000000006</v>
      </c>
      <c r="C690" s="36">
        <v>196.84</v>
      </c>
      <c r="D690" s="36">
        <v>1211.81</v>
      </c>
      <c r="E690" s="36">
        <v>2921.62</v>
      </c>
      <c r="F690" s="36">
        <v>8458.1200000000008</v>
      </c>
      <c r="G690" s="36">
        <v>10321.07</v>
      </c>
      <c r="H690" s="36">
        <v>15306.59</v>
      </c>
      <c r="I690" s="29">
        <v>2400.75</v>
      </c>
      <c r="J690" s="29">
        <v>1549.1999999999998</v>
      </c>
      <c r="K690" s="29">
        <v>-1446.27</v>
      </c>
      <c r="L690" s="29">
        <v>-2320.9079999999999</v>
      </c>
      <c r="M690" s="29">
        <v>-14903.445</v>
      </c>
      <c r="N690" s="29">
        <v>-5511.549</v>
      </c>
      <c r="O690" s="29">
        <v>-19729.009999999998</v>
      </c>
      <c r="P690" s="29">
        <v>-39961.231999999996</v>
      </c>
    </row>
    <row r="691" spans="1:16" x14ac:dyDescent="0.25">
      <c r="A691">
        <v>674</v>
      </c>
      <c r="B691">
        <v>66.601600000000005</v>
      </c>
      <c r="C691">
        <v>197.57939999999999</v>
      </c>
      <c r="D691">
        <v>1176.4658999999999</v>
      </c>
      <c r="E691">
        <v>2816.0463</v>
      </c>
      <c r="F691">
        <v>8068.7936</v>
      </c>
      <c r="G691">
        <v>9772.3965000000007</v>
      </c>
      <c r="H691">
        <v>14202.614</v>
      </c>
      <c r="I691" s="29">
        <v>995.99999999999989</v>
      </c>
      <c r="J691" s="29">
        <v>61.199999999999996</v>
      </c>
      <c r="K691" s="29">
        <v>320.78500000000003</v>
      </c>
      <c r="L691" s="29">
        <v>1902.192</v>
      </c>
      <c r="M691" s="29">
        <v>4562.76</v>
      </c>
      <c r="N691" s="29">
        <v>10948.790999999999</v>
      </c>
      <c r="O691" s="29">
        <v>35469.675000000003</v>
      </c>
      <c r="P691" s="29">
        <v>54261.403000000006</v>
      </c>
    </row>
    <row r="692" spans="1:16" x14ac:dyDescent="0.25">
      <c r="A692">
        <v>675</v>
      </c>
      <c r="B692" s="36">
        <v>67.459999999999994</v>
      </c>
      <c r="C692" s="36">
        <v>201.18</v>
      </c>
      <c r="D692" s="36">
        <v>1179.7</v>
      </c>
      <c r="E692" s="36">
        <v>2826.2</v>
      </c>
      <c r="F692" s="36">
        <v>7924.72</v>
      </c>
      <c r="G692" s="36">
        <v>10323.209999999999</v>
      </c>
      <c r="H692" s="36">
        <v>15279.99</v>
      </c>
      <c r="I692" s="29">
        <v>-1149.75</v>
      </c>
      <c r="J692" s="29">
        <v>-7138.2000000000007</v>
      </c>
      <c r="K692" s="29">
        <v>158.88500000000002</v>
      </c>
      <c r="L692" s="29">
        <v>1495.94</v>
      </c>
      <c r="M692" s="29">
        <v>11766.504999999999</v>
      </c>
      <c r="N692" s="29">
        <v>-5575.6319999999996</v>
      </c>
      <c r="O692" s="29">
        <v>-18399.154999999999</v>
      </c>
      <c r="P692" s="29">
        <v>-18841.406999999999</v>
      </c>
    </row>
    <row r="693" spans="1:16" x14ac:dyDescent="0.25">
      <c r="A693">
        <v>676</v>
      </c>
      <c r="B693">
        <v>66.845100000000002</v>
      </c>
      <c r="C693">
        <v>200.1618</v>
      </c>
      <c r="D693">
        <v>1164.4324999999999</v>
      </c>
      <c r="E693">
        <v>2925.0502999999999</v>
      </c>
      <c r="F693">
        <v>7999.4754999999996</v>
      </c>
      <c r="G693">
        <v>10043.658799999999</v>
      </c>
      <c r="H693">
        <v>14450.5625</v>
      </c>
      <c r="I693" s="29">
        <v>387.25</v>
      </c>
      <c r="J693" s="29">
        <v>-5103.6000000000004</v>
      </c>
      <c r="K693" s="29">
        <v>922.45500000000004</v>
      </c>
      <c r="L693" s="29">
        <v>-2457.9679999999998</v>
      </c>
      <c r="M693" s="29">
        <v>8028.6649999999991</v>
      </c>
      <c r="N693" s="29">
        <v>2810.922</v>
      </c>
      <c r="O693" s="29">
        <v>23072.25</v>
      </c>
      <c r="P693" s="29">
        <v>27659.973999999998</v>
      </c>
    </row>
    <row r="694" spans="1:16" x14ac:dyDescent="0.25">
      <c r="A694">
        <v>677</v>
      </c>
      <c r="B694" s="36">
        <v>65.88</v>
      </c>
      <c r="C694" s="36">
        <v>197.82</v>
      </c>
      <c r="D694" s="36">
        <v>1188.04</v>
      </c>
      <c r="E694" s="36">
        <v>2850.19</v>
      </c>
      <c r="F694" s="36">
        <v>8552.89</v>
      </c>
      <c r="G694" s="36">
        <v>10206.68</v>
      </c>
      <c r="H694" s="36">
        <v>15629.26</v>
      </c>
      <c r="I694" s="29">
        <v>2793.75</v>
      </c>
      <c r="J694" s="29">
        <v>-427</v>
      </c>
      <c r="K694" s="29">
        <v>-257.82499999999999</v>
      </c>
      <c r="L694" s="29">
        <v>536.41599999999994</v>
      </c>
      <c r="M694" s="29">
        <v>-19642.145</v>
      </c>
      <c r="N694" s="29">
        <v>-2079.63</v>
      </c>
      <c r="O694" s="29">
        <v>-35862.75</v>
      </c>
      <c r="P694" s="29">
        <v>-54939.184000000001</v>
      </c>
    </row>
    <row r="695" spans="1:16" x14ac:dyDescent="0.25">
      <c r="A695">
        <v>678</v>
      </c>
      <c r="B695">
        <v>66.835999999999999</v>
      </c>
      <c r="C695">
        <v>199.66589999999999</v>
      </c>
      <c r="D695">
        <v>1210.1396</v>
      </c>
      <c r="E695">
        <v>2811.4989</v>
      </c>
      <c r="F695">
        <v>7833.8909000000003</v>
      </c>
      <c r="G695">
        <v>10269.8022</v>
      </c>
      <c r="H695">
        <v>14692.725399999999</v>
      </c>
      <c r="I695" s="29">
        <v>410</v>
      </c>
      <c r="J695" s="29">
        <v>-4111.7999999999993</v>
      </c>
      <c r="K695" s="29">
        <v>-1362.8999999999999</v>
      </c>
      <c r="L695" s="29">
        <v>2084.0880000000002</v>
      </c>
      <c r="M695" s="29">
        <v>16307.894999999999</v>
      </c>
      <c r="N695" s="29">
        <v>-3973.38</v>
      </c>
      <c r="O695" s="29">
        <v>10964.105000000001</v>
      </c>
      <c r="P695" s="29">
        <v>20318.008000000002</v>
      </c>
    </row>
    <row r="696" spans="1:16" x14ac:dyDescent="0.25">
      <c r="A696">
        <v>679</v>
      </c>
      <c r="B696" s="36">
        <v>66.97</v>
      </c>
      <c r="C696" s="36">
        <v>202.08</v>
      </c>
      <c r="D696" s="36">
        <v>1222.98</v>
      </c>
      <c r="E696" s="36">
        <v>2856.83</v>
      </c>
      <c r="F696" s="36">
        <v>8142.64</v>
      </c>
      <c r="G696" s="36">
        <v>10132.950000000001</v>
      </c>
      <c r="H696" s="36">
        <v>15054.13</v>
      </c>
      <c r="I696" s="29">
        <v>68.75</v>
      </c>
      <c r="J696" s="29">
        <v>-8944.8000000000011</v>
      </c>
      <c r="K696" s="29">
        <v>-2004.6949999999999</v>
      </c>
      <c r="L696" s="29">
        <v>270.89999999999998</v>
      </c>
      <c r="M696" s="29">
        <v>870.2299999999999</v>
      </c>
      <c r="N696" s="29">
        <v>132.15</v>
      </c>
      <c r="O696" s="29">
        <v>-7105.9650000000001</v>
      </c>
      <c r="P696" s="29">
        <v>-16713.43</v>
      </c>
    </row>
    <row r="697" spans="1:16" x14ac:dyDescent="0.25">
      <c r="A697">
        <v>680</v>
      </c>
      <c r="B697">
        <v>67.382300000000001</v>
      </c>
      <c r="C697">
        <v>200.97890000000001</v>
      </c>
      <c r="D697">
        <v>1179.9975999999999</v>
      </c>
      <c r="E697">
        <v>2813.2984000000001</v>
      </c>
      <c r="F697">
        <v>8169.5388000000003</v>
      </c>
      <c r="G697">
        <v>10083.785900000001</v>
      </c>
      <c r="H697">
        <v>14709.3851</v>
      </c>
      <c r="I697" s="29">
        <v>-955.74999999999989</v>
      </c>
      <c r="J697" s="29">
        <v>-6737.8</v>
      </c>
      <c r="K697" s="29">
        <v>144.19999999999999</v>
      </c>
      <c r="L697" s="29">
        <v>2012.1080000000002</v>
      </c>
      <c r="M697" s="29">
        <v>-474.5</v>
      </c>
      <c r="N697" s="29">
        <v>1607.1090000000002</v>
      </c>
      <c r="O697" s="29">
        <v>10131.120000000001</v>
      </c>
      <c r="P697" s="29">
        <v>5726.487000000001</v>
      </c>
    </row>
    <row r="698" spans="1:16" x14ac:dyDescent="0.25">
      <c r="A698">
        <v>681</v>
      </c>
      <c r="B698" s="36">
        <v>67.73</v>
      </c>
      <c r="C698" s="36">
        <v>198.63</v>
      </c>
      <c r="D698" s="36">
        <v>1184.75</v>
      </c>
      <c r="E698" s="36">
        <v>2793.06</v>
      </c>
      <c r="F698" s="36">
        <v>8206.25</v>
      </c>
      <c r="G698" s="36">
        <v>10359.27</v>
      </c>
      <c r="H698" s="36">
        <v>14455.79</v>
      </c>
      <c r="I698" s="29">
        <v>-1813.2499999999998</v>
      </c>
      <c r="J698" s="29">
        <v>-2047.8</v>
      </c>
      <c r="K698" s="29">
        <v>-93.335000000000008</v>
      </c>
      <c r="L698" s="29">
        <v>2821.712</v>
      </c>
      <c r="M698" s="29">
        <v>-2309.9749999999999</v>
      </c>
      <c r="N698" s="29">
        <v>-6657.4979999999996</v>
      </c>
      <c r="O698" s="29">
        <v>22811.075000000001</v>
      </c>
      <c r="P698" s="29">
        <v>12710.929000000002</v>
      </c>
    </row>
    <row r="699" spans="1:16" x14ac:dyDescent="0.25">
      <c r="A699">
        <v>682</v>
      </c>
      <c r="B699">
        <v>67.823099999999997</v>
      </c>
      <c r="C699">
        <v>195.92099999999999</v>
      </c>
      <c r="D699">
        <v>1186.5275999999999</v>
      </c>
      <c r="E699">
        <v>2919.4567999999999</v>
      </c>
      <c r="F699">
        <v>8064.6702999999998</v>
      </c>
      <c r="G699">
        <v>10446.957399999999</v>
      </c>
      <c r="H699">
        <v>15120.569799999999</v>
      </c>
      <c r="I699" s="29">
        <v>-2057.75</v>
      </c>
      <c r="J699" s="29">
        <v>3378</v>
      </c>
      <c r="K699" s="29">
        <v>-182.29999999999998</v>
      </c>
      <c r="L699" s="29">
        <v>-2234.2280000000001</v>
      </c>
      <c r="M699" s="29">
        <v>4768.9250000000002</v>
      </c>
      <c r="N699" s="29">
        <v>-9288.0360000000001</v>
      </c>
      <c r="O699" s="29">
        <v>-10428.115</v>
      </c>
      <c r="P699" s="29">
        <v>-16043.504000000001</v>
      </c>
    </row>
    <row r="700" spans="1:16" x14ac:dyDescent="0.25">
      <c r="A700">
        <v>683</v>
      </c>
      <c r="B700" s="36">
        <v>67.63</v>
      </c>
      <c r="C700" s="36">
        <v>195.92</v>
      </c>
      <c r="D700" s="36">
        <v>1185.48</v>
      </c>
      <c r="E700" s="36">
        <v>2837.81</v>
      </c>
      <c r="F700" s="36">
        <v>8229.2000000000007</v>
      </c>
      <c r="G700" s="36">
        <v>10196.450000000001</v>
      </c>
      <c r="H700" s="36">
        <v>14380.34</v>
      </c>
      <c r="I700" s="29">
        <v>-1563</v>
      </c>
      <c r="J700" s="29">
        <v>3390</v>
      </c>
      <c r="K700" s="29">
        <v>-130.095</v>
      </c>
      <c r="L700" s="29">
        <v>1031.6880000000001</v>
      </c>
      <c r="M700" s="29">
        <v>-3457.5549999999998</v>
      </c>
      <c r="N700" s="29">
        <v>-1772.838</v>
      </c>
      <c r="O700" s="29">
        <v>26583.18</v>
      </c>
      <c r="P700" s="29">
        <v>24081.38</v>
      </c>
    </row>
    <row r="701" spans="1:16" x14ac:dyDescent="0.25">
      <c r="A701">
        <v>684</v>
      </c>
      <c r="B701">
        <v>67.682299999999998</v>
      </c>
      <c r="C701">
        <v>196.24029999999999</v>
      </c>
      <c r="D701">
        <v>1149.125</v>
      </c>
      <c r="E701">
        <v>2900.9436999999998</v>
      </c>
      <c r="F701">
        <v>8046.2013999999999</v>
      </c>
      <c r="G701">
        <v>9802.9010999999991</v>
      </c>
      <c r="H701">
        <v>14479.773800000001</v>
      </c>
      <c r="I701" s="29">
        <v>-1705.75</v>
      </c>
      <c r="J701" s="29">
        <v>2739.3999999999996</v>
      </c>
      <c r="K701" s="29">
        <v>1687.83</v>
      </c>
      <c r="L701" s="29">
        <v>-1493.704</v>
      </c>
      <c r="M701" s="29">
        <v>5692.37</v>
      </c>
      <c r="N701" s="29">
        <v>10033.653</v>
      </c>
      <c r="O701" s="29">
        <v>21611.685000000001</v>
      </c>
      <c r="P701" s="29">
        <v>38565.483999999997</v>
      </c>
    </row>
    <row r="702" spans="1:16" x14ac:dyDescent="0.25">
      <c r="A702">
        <v>685</v>
      </c>
      <c r="B702" s="36">
        <v>67.13</v>
      </c>
      <c r="C702" s="36">
        <v>196.17</v>
      </c>
      <c r="D702" s="36">
        <v>1134.27</v>
      </c>
      <c r="E702" s="36">
        <v>2876.06</v>
      </c>
      <c r="F702" s="36">
        <v>7915.62</v>
      </c>
      <c r="G702" s="36">
        <v>10256.34</v>
      </c>
      <c r="H702" s="36">
        <v>14710.22</v>
      </c>
      <c r="I702" s="29">
        <v>-316.5</v>
      </c>
      <c r="J702" s="29">
        <v>2880</v>
      </c>
      <c r="K702" s="29">
        <v>2430.6</v>
      </c>
      <c r="L702" s="29">
        <v>-498.404</v>
      </c>
      <c r="M702" s="29">
        <v>12221.425000000001</v>
      </c>
      <c r="N702" s="29">
        <v>-3569.4179999999997</v>
      </c>
      <c r="O702" s="29">
        <v>10089.445</v>
      </c>
      <c r="P702" s="29">
        <v>23237.148000000001</v>
      </c>
    </row>
    <row r="703" spans="1:16" x14ac:dyDescent="0.25">
      <c r="A703">
        <v>686</v>
      </c>
      <c r="B703">
        <v>67.787700000000001</v>
      </c>
      <c r="C703">
        <v>199.00620000000001</v>
      </c>
      <c r="D703">
        <v>1188.8391999999999</v>
      </c>
      <c r="E703">
        <v>2876.3285000000001</v>
      </c>
      <c r="F703">
        <v>8416.8830999999991</v>
      </c>
      <c r="G703">
        <v>10250.535599999999</v>
      </c>
      <c r="H703">
        <v>14971.8457</v>
      </c>
      <c r="I703" s="29">
        <v>-1969.25</v>
      </c>
      <c r="J703" s="29">
        <v>-2792.4</v>
      </c>
      <c r="K703" s="29">
        <v>-297.88</v>
      </c>
      <c r="L703" s="29">
        <v>-509.096</v>
      </c>
      <c r="M703" s="29">
        <v>-12841.715</v>
      </c>
      <c r="N703" s="29">
        <v>-3395.3820000000001</v>
      </c>
      <c r="O703" s="29">
        <v>-2991.91</v>
      </c>
      <c r="P703" s="29">
        <v>-24797.633000000002</v>
      </c>
    </row>
    <row r="704" spans="1:16" x14ac:dyDescent="0.25">
      <c r="A704">
        <v>687</v>
      </c>
      <c r="B704" s="36">
        <v>65.97</v>
      </c>
      <c r="C704" s="36">
        <v>200.68</v>
      </c>
      <c r="D704" s="36">
        <v>1166.8</v>
      </c>
      <c r="E704" s="36">
        <v>2850.89</v>
      </c>
      <c r="F704" s="36">
        <v>8273.73</v>
      </c>
      <c r="G704" s="36">
        <v>9856.4599999999991</v>
      </c>
      <c r="H704" s="36">
        <v>15487.49</v>
      </c>
      <c r="I704" s="29">
        <v>2587</v>
      </c>
      <c r="J704" s="29">
        <v>-6143.4</v>
      </c>
      <c r="K704" s="29">
        <v>803.95500000000004</v>
      </c>
      <c r="L704" s="29">
        <v>508.536</v>
      </c>
      <c r="M704" s="29">
        <v>-5684.2300000000005</v>
      </c>
      <c r="N704" s="29">
        <v>8426.9220000000005</v>
      </c>
      <c r="O704" s="29">
        <v>-28773.955000000002</v>
      </c>
      <c r="P704" s="29">
        <v>-28275.172000000002</v>
      </c>
    </row>
    <row r="705" spans="1:16" x14ac:dyDescent="0.25">
      <c r="A705">
        <v>688</v>
      </c>
      <c r="B705">
        <v>66.348299999999995</v>
      </c>
      <c r="C705">
        <v>202.18129999999999</v>
      </c>
      <c r="D705">
        <v>1148.1677999999999</v>
      </c>
      <c r="E705">
        <v>2865.4434999999999</v>
      </c>
      <c r="F705">
        <v>7975.5038000000004</v>
      </c>
      <c r="G705">
        <v>10369.740400000001</v>
      </c>
      <c r="H705">
        <v>14751.5257</v>
      </c>
      <c r="I705" s="29">
        <v>1629.2499999999998</v>
      </c>
      <c r="J705" s="29">
        <v>-9142.6</v>
      </c>
      <c r="K705" s="29">
        <v>1735.69</v>
      </c>
      <c r="L705" s="29">
        <v>-73.695999999999998</v>
      </c>
      <c r="M705" s="29">
        <v>9227.25</v>
      </c>
      <c r="N705" s="29">
        <v>-6971.5259999999998</v>
      </c>
      <c r="O705" s="29">
        <v>8024.0899999999992</v>
      </c>
      <c r="P705" s="29">
        <v>4428.4579999999996</v>
      </c>
    </row>
    <row r="706" spans="1:16" x14ac:dyDescent="0.25">
      <c r="A706">
        <v>689</v>
      </c>
      <c r="B706" s="36">
        <v>66.3</v>
      </c>
      <c r="C706" s="36">
        <v>196.1</v>
      </c>
      <c r="D706" s="36">
        <v>1160.73</v>
      </c>
      <c r="E706" s="36">
        <v>2894.95</v>
      </c>
      <c r="F706" s="36">
        <v>8452.36</v>
      </c>
      <c r="G706" s="36">
        <v>10032.9</v>
      </c>
      <c r="H706" s="36">
        <v>14823.81</v>
      </c>
      <c r="I706" s="29">
        <v>1743.25</v>
      </c>
      <c r="J706" s="29">
        <v>3022.6000000000004</v>
      </c>
      <c r="K706" s="29">
        <v>1107.4749999999999</v>
      </c>
      <c r="L706" s="29">
        <v>-1254.0999999999999</v>
      </c>
      <c r="M706" s="29">
        <v>-14615.62</v>
      </c>
      <c r="N706" s="29">
        <v>3133.6469999999999</v>
      </c>
      <c r="O706" s="29">
        <v>4409.84</v>
      </c>
      <c r="P706" s="29">
        <v>-2452.9080000000004</v>
      </c>
    </row>
    <row r="707" spans="1:16" x14ac:dyDescent="0.25">
      <c r="A707">
        <v>690</v>
      </c>
      <c r="B707">
        <v>67.456199999999995</v>
      </c>
      <c r="C707">
        <v>198.08680000000001</v>
      </c>
      <c r="D707">
        <v>1189.9094</v>
      </c>
      <c r="E707">
        <v>2890.9663999999998</v>
      </c>
      <c r="F707">
        <v>8024.2065000000002</v>
      </c>
      <c r="G707">
        <v>10406.3573</v>
      </c>
      <c r="H707">
        <v>15064.909299999999</v>
      </c>
      <c r="I707" s="29">
        <v>-1140.5</v>
      </c>
      <c r="J707" s="29">
        <v>-953.6</v>
      </c>
      <c r="K707" s="29">
        <v>-351.39</v>
      </c>
      <c r="L707" s="29">
        <v>-1094.6120000000001</v>
      </c>
      <c r="M707" s="29">
        <v>6792.1149999999998</v>
      </c>
      <c r="N707" s="29">
        <v>-8070.0330000000004</v>
      </c>
      <c r="O707" s="29">
        <v>-7645.09</v>
      </c>
      <c r="P707" s="29">
        <v>-12463.11</v>
      </c>
    </row>
    <row r="708" spans="1:16" x14ac:dyDescent="0.25">
      <c r="A708">
        <v>691</v>
      </c>
      <c r="B708" s="36">
        <v>67.44</v>
      </c>
      <c r="C708" s="36">
        <v>199.5</v>
      </c>
      <c r="D708" s="36">
        <v>1216.2</v>
      </c>
      <c r="E708" s="36">
        <v>2799.55</v>
      </c>
      <c r="F708" s="36">
        <v>8322.68</v>
      </c>
      <c r="G708" s="36">
        <v>9895.86</v>
      </c>
      <c r="H708" s="36">
        <v>14497.79</v>
      </c>
      <c r="I708" s="29">
        <v>-1111</v>
      </c>
      <c r="J708" s="29">
        <v>-3781.8</v>
      </c>
      <c r="K708" s="29">
        <v>-1665.8400000000001</v>
      </c>
      <c r="L708" s="29">
        <v>2561.9639999999999</v>
      </c>
      <c r="M708" s="29">
        <v>-8131.71</v>
      </c>
      <c r="N708" s="29">
        <v>7244.9189999999999</v>
      </c>
      <c r="O708" s="29">
        <v>20710.830000000002</v>
      </c>
      <c r="P708" s="29">
        <v>15827.363000000001</v>
      </c>
    </row>
    <row r="709" spans="1:16" x14ac:dyDescent="0.25">
      <c r="A709">
        <v>692</v>
      </c>
      <c r="B709">
        <v>66.255099999999999</v>
      </c>
      <c r="C709">
        <v>200.05459999999999</v>
      </c>
      <c r="D709">
        <v>1155.6771000000001</v>
      </c>
      <c r="E709">
        <v>2820.3906000000002</v>
      </c>
      <c r="F709">
        <v>8149.3419999999996</v>
      </c>
      <c r="G709">
        <v>10358.6345</v>
      </c>
      <c r="H709">
        <v>14861.5543</v>
      </c>
      <c r="I709" s="29">
        <v>1862.25</v>
      </c>
      <c r="J709" s="29">
        <v>-4889.2</v>
      </c>
      <c r="K709" s="29">
        <v>1360.2249999999999</v>
      </c>
      <c r="L709" s="29">
        <v>1728.42</v>
      </c>
      <c r="M709" s="29">
        <v>535.33999999999992</v>
      </c>
      <c r="N709" s="29">
        <v>-6638.3490000000002</v>
      </c>
      <c r="O709" s="29">
        <v>2522.6600000000003</v>
      </c>
      <c r="P709" s="29">
        <v>-3518.654</v>
      </c>
    </row>
    <row r="710" spans="1:16" x14ac:dyDescent="0.25">
      <c r="A710">
        <v>693</v>
      </c>
      <c r="B710" s="36">
        <v>67.05</v>
      </c>
      <c r="C710" s="36">
        <v>196.41</v>
      </c>
      <c r="D710" s="36">
        <v>1202.42</v>
      </c>
      <c r="E710" s="36">
        <v>2874.95</v>
      </c>
      <c r="F710" s="36">
        <v>8346.48</v>
      </c>
      <c r="G710" s="36">
        <v>9645</v>
      </c>
      <c r="H710" s="36">
        <v>15077.64</v>
      </c>
      <c r="I710" s="29">
        <v>-112.99999999999999</v>
      </c>
      <c r="J710" s="29">
        <v>2396.3999999999996</v>
      </c>
      <c r="K710" s="29">
        <v>-976.88499999999999</v>
      </c>
      <c r="L710" s="29">
        <v>-453.87200000000001</v>
      </c>
      <c r="M710" s="29">
        <v>-9321.44</v>
      </c>
      <c r="N710" s="29">
        <v>14770.754999999999</v>
      </c>
      <c r="O710" s="29">
        <v>-8281.3850000000002</v>
      </c>
      <c r="P710" s="29">
        <v>-1979.4270000000015</v>
      </c>
    </row>
    <row r="711" spans="1:16" x14ac:dyDescent="0.25">
      <c r="A711">
        <v>694</v>
      </c>
      <c r="B711">
        <v>68.276600000000002</v>
      </c>
      <c r="C711">
        <v>202.6815</v>
      </c>
      <c r="D711">
        <v>1195.6081999999999</v>
      </c>
      <c r="E711">
        <v>2927.8235</v>
      </c>
      <c r="F711">
        <v>8308.9681</v>
      </c>
      <c r="G711">
        <v>10203.4532</v>
      </c>
      <c r="H711">
        <v>14953.221299999999</v>
      </c>
      <c r="I711" s="29">
        <v>-3191.5</v>
      </c>
      <c r="J711" s="29">
        <v>-10143</v>
      </c>
      <c r="K711" s="29">
        <v>-636.32999999999993</v>
      </c>
      <c r="L711" s="29">
        <v>-2568.8959999999997</v>
      </c>
      <c r="M711" s="29">
        <v>-7445.9649999999992</v>
      </c>
      <c r="N711" s="29">
        <v>-1982.9099999999999</v>
      </c>
      <c r="O711" s="29">
        <v>-2060.69</v>
      </c>
      <c r="P711" s="29">
        <v>-28029.290999999997</v>
      </c>
    </row>
    <row r="712" spans="1:16" x14ac:dyDescent="0.25">
      <c r="A712">
        <v>695</v>
      </c>
      <c r="B712" s="36">
        <v>66.23</v>
      </c>
      <c r="C712" s="36">
        <v>194.28</v>
      </c>
      <c r="D712" s="36">
        <v>1139.52</v>
      </c>
      <c r="E712" s="36">
        <v>2893.02</v>
      </c>
      <c r="F712" s="36">
        <v>8047.11</v>
      </c>
      <c r="G712" s="36">
        <v>10248.290000000001</v>
      </c>
      <c r="H712" s="36">
        <v>14535.49</v>
      </c>
      <c r="I712" s="29">
        <v>1936.7500000000002</v>
      </c>
      <c r="J712" s="29">
        <v>6668.2</v>
      </c>
      <c r="K712" s="29">
        <v>2168.0650000000001</v>
      </c>
      <c r="L712" s="29">
        <v>-1176.884</v>
      </c>
      <c r="M712" s="29">
        <v>5646.98</v>
      </c>
      <c r="N712" s="29">
        <v>-3327.8759999999997</v>
      </c>
      <c r="O712" s="29">
        <v>18825.774999999998</v>
      </c>
      <c r="P712" s="29">
        <v>30741.01</v>
      </c>
    </row>
    <row r="713" spans="1:16" x14ac:dyDescent="0.25">
      <c r="A713">
        <v>696</v>
      </c>
      <c r="B713">
        <v>66.548699999999997</v>
      </c>
      <c r="C713">
        <v>194.35210000000001</v>
      </c>
      <c r="D713">
        <v>1234.4617000000001</v>
      </c>
      <c r="E713">
        <v>2890.2302</v>
      </c>
      <c r="F713">
        <v>7865.6512000000002</v>
      </c>
      <c r="G713">
        <v>9874.5817999999999</v>
      </c>
      <c r="H713">
        <v>14407.0321</v>
      </c>
      <c r="I713" s="29">
        <v>1128.25</v>
      </c>
      <c r="J713" s="29">
        <v>6515.7999999999993</v>
      </c>
      <c r="K713" s="29">
        <v>-2579.0050000000001</v>
      </c>
      <c r="L713" s="29">
        <v>-1065.164</v>
      </c>
      <c r="M713" s="29">
        <v>14719.880000000001</v>
      </c>
      <c r="N713" s="29">
        <v>7883.232</v>
      </c>
      <c r="O713" s="29">
        <v>25248.77</v>
      </c>
      <c r="P713" s="29">
        <v>51851.762999999999</v>
      </c>
    </row>
    <row r="714" spans="1:16" x14ac:dyDescent="0.25">
      <c r="A714">
        <v>697</v>
      </c>
      <c r="B714" s="36">
        <v>65.94</v>
      </c>
      <c r="C714" s="36">
        <v>200.22</v>
      </c>
      <c r="D714" s="36">
        <v>1166.06</v>
      </c>
      <c r="E714" s="36">
        <v>2909.07</v>
      </c>
      <c r="F714" s="36">
        <v>8052.27</v>
      </c>
      <c r="G714" s="36">
        <v>10030.91</v>
      </c>
      <c r="H714" s="36">
        <v>14808.35</v>
      </c>
      <c r="I714" s="29">
        <v>2650.25</v>
      </c>
      <c r="J714" s="29">
        <v>-5219.2</v>
      </c>
      <c r="K714" s="29">
        <v>840.88499999999988</v>
      </c>
      <c r="L714" s="29">
        <v>-1818.66</v>
      </c>
      <c r="M714" s="29">
        <v>5389.0700000000006</v>
      </c>
      <c r="N714" s="29">
        <v>3193.491</v>
      </c>
      <c r="O714" s="29">
        <v>5182.9399999999996</v>
      </c>
      <c r="P714" s="29">
        <v>10218.776</v>
      </c>
    </row>
    <row r="715" spans="1:16" x14ac:dyDescent="0.25">
      <c r="A715">
        <v>698</v>
      </c>
      <c r="B715">
        <v>65.786299999999997</v>
      </c>
      <c r="C715">
        <v>195.12219999999999</v>
      </c>
      <c r="D715">
        <v>1168.1682000000001</v>
      </c>
      <c r="E715">
        <v>2814.8152</v>
      </c>
      <c r="F715">
        <v>7897.2848000000004</v>
      </c>
      <c r="G715">
        <v>9887.3510000000006</v>
      </c>
      <c r="H715">
        <v>14894.8199</v>
      </c>
      <c r="I715" s="29">
        <v>3034.25</v>
      </c>
      <c r="J715" s="29">
        <v>4975.6000000000004</v>
      </c>
      <c r="K715" s="29">
        <v>735.67</v>
      </c>
      <c r="L715" s="29">
        <v>1951.4359999999999</v>
      </c>
      <c r="M715" s="29">
        <v>13138.2</v>
      </c>
      <c r="N715" s="29">
        <v>7500.1559999999999</v>
      </c>
      <c r="O715" s="29">
        <v>859.38</v>
      </c>
      <c r="P715" s="29">
        <v>32194.692000000003</v>
      </c>
    </row>
    <row r="716" spans="1:16" x14ac:dyDescent="0.25">
      <c r="A716">
        <v>699</v>
      </c>
      <c r="B716" s="36">
        <v>66.3</v>
      </c>
      <c r="C716" s="36">
        <v>196.13</v>
      </c>
      <c r="D716" s="36">
        <v>1163.95</v>
      </c>
      <c r="E716" s="36">
        <v>2790.2</v>
      </c>
      <c r="F716" s="36">
        <v>8280.8700000000008</v>
      </c>
      <c r="G716" s="36">
        <v>10477.57</v>
      </c>
      <c r="H716" s="36">
        <v>14402.34</v>
      </c>
      <c r="I716" s="29">
        <v>1759.5</v>
      </c>
      <c r="J716" s="29">
        <v>2966.2000000000003</v>
      </c>
      <c r="K716" s="29">
        <v>946.72</v>
      </c>
      <c r="L716" s="29">
        <v>2935.9480000000003</v>
      </c>
      <c r="M716" s="29">
        <v>-6041.0450000000001</v>
      </c>
      <c r="N716" s="29">
        <v>-10206.27</v>
      </c>
      <c r="O716" s="29">
        <v>25483.365000000002</v>
      </c>
      <c r="P716" s="29">
        <v>17844.418000000005</v>
      </c>
    </row>
    <row r="717" spans="1:16" x14ac:dyDescent="0.25">
      <c r="A717">
        <v>700</v>
      </c>
      <c r="B717">
        <v>66.936199999999999</v>
      </c>
      <c r="C717">
        <v>207.40479999999999</v>
      </c>
      <c r="D717">
        <v>1215.3780999999999</v>
      </c>
      <c r="E717">
        <v>2896.5286000000001</v>
      </c>
      <c r="F717">
        <v>8233.7070999999996</v>
      </c>
      <c r="G717">
        <v>10012.9812</v>
      </c>
      <c r="H717">
        <v>15464.840399999999</v>
      </c>
      <c r="I717" s="29">
        <v>159.5</v>
      </c>
      <c r="J717" s="29">
        <v>-19589.600000000002</v>
      </c>
      <c r="K717" s="29">
        <v>-1624.8249999999998</v>
      </c>
      <c r="L717" s="29">
        <v>-1317.1000000000001</v>
      </c>
      <c r="M717" s="29">
        <v>-3682.915</v>
      </c>
      <c r="N717" s="29">
        <v>3731.25</v>
      </c>
      <c r="O717" s="29">
        <v>-27641.645</v>
      </c>
      <c r="P717" s="29">
        <v>-49965.335000000006</v>
      </c>
    </row>
    <row r="718" spans="1:16" x14ac:dyDescent="0.25">
      <c r="A718">
        <v>701</v>
      </c>
      <c r="B718" s="36">
        <v>66.28</v>
      </c>
      <c r="C718" s="36">
        <v>205.84</v>
      </c>
      <c r="D718" s="36">
        <v>1201.31</v>
      </c>
      <c r="E718" s="36">
        <v>2870.98</v>
      </c>
      <c r="F718" s="36">
        <v>8344.48</v>
      </c>
      <c r="G718" s="36">
        <v>9985.52</v>
      </c>
      <c r="H718" s="36">
        <v>15026.16</v>
      </c>
      <c r="I718" s="29">
        <v>1802.9999999999998</v>
      </c>
      <c r="J718" s="29">
        <v>-16465</v>
      </c>
      <c r="K718" s="29">
        <v>-921.62000000000012</v>
      </c>
      <c r="L718" s="29">
        <v>-295.34800000000001</v>
      </c>
      <c r="M718" s="29">
        <v>-9221.6899999999987</v>
      </c>
      <c r="N718" s="29">
        <v>4555.0439999999999</v>
      </c>
      <c r="O718" s="29">
        <v>-5707.8099999999995</v>
      </c>
      <c r="P718" s="29">
        <v>-26253.423999999999</v>
      </c>
    </row>
    <row r="719" spans="1:16" x14ac:dyDescent="0.25">
      <c r="A719">
        <v>702</v>
      </c>
      <c r="B719">
        <v>67.190799999999996</v>
      </c>
      <c r="C719">
        <v>201.05260000000001</v>
      </c>
      <c r="D719">
        <v>1178.0907999999999</v>
      </c>
      <c r="E719">
        <v>2876.0445</v>
      </c>
      <c r="F719">
        <v>8144.9144999999999</v>
      </c>
      <c r="G719">
        <v>10175.2066</v>
      </c>
      <c r="H719">
        <v>15201.873100000001</v>
      </c>
      <c r="I719" s="29">
        <v>-477</v>
      </c>
      <c r="J719" s="29">
        <v>-6885.2</v>
      </c>
      <c r="K719" s="29">
        <v>239.54</v>
      </c>
      <c r="L719" s="29">
        <v>-497.73599999999999</v>
      </c>
      <c r="M719" s="29">
        <v>756.71500000000003</v>
      </c>
      <c r="N719" s="29">
        <v>-1135.5119999999999</v>
      </c>
      <c r="O719" s="29">
        <v>-14493.279999999999</v>
      </c>
      <c r="P719" s="29">
        <v>-22492.472999999998</v>
      </c>
    </row>
    <row r="720" spans="1:16" x14ac:dyDescent="0.25">
      <c r="A720">
        <v>703</v>
      </c>
      <c r="B720" s="36">
        <v>67.94</v>
      </c>
      <c r="C720" s="36">
        <v>197.36</v>
      </c>
      <c r="D720" s="36">
        <v>1210.68</v>
      </c>
      <c r="E720" s="36">
        <v>2890.76</v>
      </c>
      <c r="F720" s="36">
        <v>8050.17</v>
      </c>
      <c r="G720" s="36">
        <v>10003.86</v>
      </c>
      <c r="H720" s="36">
        <v>14787.39</v>
      </c>
      <c r="I720" s="29">
        <v>-2340.25</v>
      </c>
      <c r="J720" s="29">
        <v>493.8</v>
      </c>
      <c r="K720" s="29">
        <v>-1390.14</v>
      </c>
      <c r="L720" s="29">
        <v>-1086.328</v>
      </c>
      <c r="M720" s="29">
        <v>5494.1850000000004</v>
      </c>
      <c r="N720" s="29">
        <v>4004.817</v>
      </c>
      <c r="O720" s="29">
        <v>6230.6750000000002</v>
      </c>
      <c r="P720" s="29">
        <v>11406.759000000002</v>
      </c>
    </row>
    <row r="721" spans="1:16" x14ac:dyDescent="0.25">
      <c r="A721">
        <v>704</v>
      </c>
      <c r="B721">
        <v>67.509399999999999</v>
      </c>
      <c r="C721">
        <v>193.4496</v>
      </c>
      <c r="D721">
        <v>1217.877</v>
      </c>
      <c r="E721">
        <v>2907.1333</v>
      </c>
      <c r="F721">
        <v>8104.558</v>
      </c>
      <c r="G721">
        <v>9873.0113999999994</v>
      </c>
      <c r="H721">
        <v>14801.652400000001</v>
      </c>
      <c r="I721" s="29">
        <v>-1273.5</v>
      </c>
      <c r="J721" s="29">
        <v>8320.8000000000011</v>
      </c>
      <c r="K721" s="29">
        <v>-1749.7699999999998</v>
      </c>
      <c r="L721" s="29">
        <v>-1741.288</v>
      </c>
      <c r="M721" s="29">
        <v>2774.54</v>
      </c>
      <c r="N721" s="29">
        <v>7930.344000000001</v>
      </c>
      <c r="O721" s="29">
        <v>5517.7549999999992</v>
      </c>
      <c r="P721" s="29">
        <v>19778.881000000001</v>
      </c>
    </row>
    <row r="722" spans="1:16" x14ac:dyDescent="0.25">
      <c r="A722">
        <v>705</v>
      </c>
      <c r="B722" s="36">
        <v>65.069999999999993</v>
      </c>
      <c r="C722" s="36">
        <v>201.04</v>
      </c>
      <c r="D722" s="36">
        <v>1196.1400000000001</v>
      </c>
      <c r="E722" s="36">
        <v>2828.72</v>
      </c>
      <c r="F722" s="36">
        <v>8156.63</v>
      </c>
      <c r="G722" s="36">
        <v>9846.7999999999993</v>
      </c>
      <c r="H722" s="36">
        <v>15100.11</v>
      </c>
      <c r="I722" s="29">
        <v>4816</v>
      </c>
      <c r="J722" s="29">
        <v>-6855.2</v>
      </c>
      <c r="K722" s="29">
        <v>-662.70499999999993</v>
      </c>
      <c r="L722" s="29">
        <v>1395.1079999999999</v>
      </c>
      <c r="M722" s="29">
        <v>170.99</v>
      </c>
      <c r="N722" s="29">
        <v>8716.5569999999989</v>
      </c>
      <c r="O722" s="29">
        <v>-9405.244999999999</v>
      </c>
      <c r="P722" s="29">
        <v>-1824.4949999999999</v>
      </c>
    </row>
    <row r="723" spans="1:16" x14ac:dyDescent="0.25">
      <c r="A723">
        <v>706</v>
      </c>
      <c r="B723">
        <v>67.859800000000007</v>
      </c>
      <c r="C723">
        <v>199.00120000000001</v>
      </c>
      <c r="D723">
        <v>1142.9426000000001</v>
      </c>
      <c r="E723">
        <v>2963.7174</v>
      </c>
      <c r="F723">
        <v>7679.6459000000004</v>
      </c>
      <c r="G723">
        <v>10425.974</v>
      </c>
      <c r="H723">
        <v>15066.223</v>
      </c>
      <c r="I723" s="29">
        <v>-2149.5</v>
      </c>
      <c r="J723" s="29">
        <v>-2782.4</v>
      </c>
      <c r="K723" s="29">
        <v>1996.95</v>
      </c>
      <c r="L723" s="29">
        <v>-4004.652</v>
      </c>
      <c r="M723" s="29">
        <v>24020.145</v>
      </c>
      <c r="N723" s="29">
        <v>-8658.5339999999997</v>
      </c>
      <c r="O723" s="29">
        <v>-7710.7749999999996</v>
      </c>
      <c r="P723" s="29">
        <v>711.2340000000022</v>
      </c>
    </row>
    <row r="724" spans="1:16" x14ac:dyDescent="0.25">
      <c r="A724">
        <v>707</v>
      </c>
      <c r="B724" s="36">
        <v>66.150000000000006</v>
      </c>
      <c r="C724" s="36">
        <v>199.66</v>
      </c>
      <c r="D724" s="36">
        <v>1184.3399999999999</v>
      </c>
      <c r="E724" s="36">
        <v>2810.38</v>
      </c>
      <c r="F724" s="36">
        <v>8389.06</v>
      </c>
      <c r="G724" s="36">
        <v>10653.66</v>
      </c>
      <c r="H724" s="36">
        <v>15529.62</v>
      </c>
      <c r="I724" s="29">
        <v>2134.5</v>
      </c>
      <c r="J724" s="29">
        <v>-4092.2000000000003</v>
      </c>
      <c r="K724" s="29">
        <v>-72.760000000000005</v>
      </c>
      <c r="L724" s="29">
        <v>2129.02</v>
      </c>
      <c r="M724" s="29">
        <v>-11450.78</v>
      </c>
      <c r="N724" s="29">
        <v>-15489.252</v>
      </c>
      <c r="O724" s="29">
        <v>-30880.43</v>
      </c>
      <c r="P724" s="29">
        <v>-57721.902000000002</v>
      </c>
    </row>
    <row r="725" spans="1:16" x14ac:dyDescent="0.25">
      <c r="A725">
        <v>708</v>
      </c>
      <c r="B725">
        <v>66.840299999999999</v>
      </c>
      <c r="C725">
        <v>198.2073</v>
      </c>
      <c r="D725">
        <v>1199.2955999999999</v>
      </c>
      <c r="E725">
        <v>2770.239</v>
      </c>
      <c r="F725">
        <v>8319.4271000000008</v>
      </c>
      <c r="G725">
        <v>9999.2759999999998</v>
      </c>
      <c r="H725">
        <v>14535.644700000001</v>
      </c>
      <c r="I725" s="29">
        <v>399.25</v>
      </c>
      <c r="J725" s="29">
        <v>-1194.6000000000001</v>
      </c>
      <c r="K725" s="29">
        <v>-820.7</v>
      </c>
      <c r="L725" s="29">
        <v>3734.4839999999999</v>
      </c>
      <c r="M725" s="29">
        <v>-7968.915</v>
      </c>
      <c r="N725" s="29">
        <v>4142.4059999999999</v>
      </c>
      <c r="O725" s="29">
        <v>18818.14</v>
      </c>
      <c r="P725" s="29">
        <v>17110.064999999999</v>
      </c>
    </row>
    <row r="726" spans="1:16" x14ac:dyDescent="0.25">
      <c r="A726">
        <v>709</v>
      </c>
      <c r="B726" s="36">
        <v>66.349999999999994</v>
      </c>
      <c r="C726" s="36">
        <v>200.92</v>
      </c>
      <c r="D726" s="36">
        <v>1157.8599999999999</v>
      </c>
      <c r="E726" s="36">
        <v>2864.57</v>
      </c>
      <c r="F726" s="36">
        <v>7820.72</v>
      </c>
      <c r="G726" s="36">
        <v>9951.9699999999993</v>
      </c>
      <c r="H726" s="36">
        <v>15070.02</v>
      </c>
      <c r="I726" s="29">
        <v>1624</v>
      </c>
      <c r="J726" s="29">
        <v>-6628</v>
      </c>
      <c r="K726" s="29">
        <v>1251.08</v>
      </c>
      <c r="L726" s="29">
        <v>-38.832000000000001</v>
      </c>
      <c r="M726" s="29">
        <v>16966.21</v>
      </c>
      <c r="N726" s="29">
        <v>5561.6790000000001</v>
      </c>
      <c r="O726" s="29">
        <v>-7900.5750000000007</v>
      </c>
      <c r="P726" s="29">
        <v>10835.561999999998</v>
      </c>
    </row>
    <row r="727" spans="1:16" x14ac:dyDescent="0.25">
      <c r="A727">
        <v>710</v>
      </c>
      <c r="B727">
        <v>68.668300000000002</v>
      </c>
      <c r="C727">
        <v>196.0093</v>
      </c>
      <c r="D727">
        <v>1167.6832999999999</v>
      </c>
      <c r="E727">
        <v>2866.5221999999999</v>
      </c>
      <c r="F727">
        <v>8275.0612999999994</v>
      </c>
      <c r="G727">
        <v>10316.1795</v>
      </c>
      <c r="H727">
        <v>14889.194100000001</v>
      </c>
      <c r="I727" s="29">
        <v>-4170.75</v>
      </c>
      <c r="J727" s="29">
        <v>3201.4</v>
      </c>
      <c r="K727" s="29">
        <v>759.91499999999996</v>
      </c>
      <c r="L727" s="29">
        <v>-116.84399999999999</v>
      </c>
      <c r="M727" s="29">
        <v>-5750.625</v>
      </c>
      <c r="N727" s="29">
        <v>-5364.6989999999996</v>
      </c>
      <c r="O727" s="29">
        <v>1140.67</v>
      </c>
      <c r="P727" s="29">
        <v>-10300.932999999999</v>
      </c>
    </row>
    <row r="728" spans="1:16" x14ac:dyDescent="0.25">
      <c r="A728">
        <v>711</v>
      </c>
      <c r="B728" s="36">
        <v>68.34</v>
      </c>
      <c r="C728" s="36">
        <v>194.11</v>
      </c>
      <c r="D728" s="36">
        <v>1170.6300000000001</v>
      </c>
      <c r="E728" s="36">
        <v>2898.75</v>
      </c>
      <c r="F728" s="36">
        <v>8695.91</v>
      </c>
      <c r="G728" s="36">
        <v>9980.86</v>
      </c>
      <c r="H728" s="36">
        <v>14979.97</v>
      </c>
      <c r="I728" s="29">
        <v>-3339.5000000000005</v>
      </c>
      <c r="J728" s="29">
        <v>6993.8</v>
      </c>
      <c r="K728" s="29">
        <v>612.41499999999996</v>
      </c>
      <c r="L728" s="29">
        <v>-1406.0919999999999</v>
      </c>
      <c r="M728" s="29">
        <v>-26792.835000000003</v>
      </c>
      <c r="N728" s="29">
        <v>4694.7659999999996</v>
      </c>
      <c r="O728" s="29">
        <v>-3397.9250000000002</v>
      </c>
      <c r="P728" s="29">
        <v>-22635.371000000003</v>
      </c>
    </row>
    <row r="729" spans="1:16" x14ac:dyDescent="0.25">
      <c r="A729">
        <v>712</v>
      </c>
      <c r="B729">
        <v>68.401700000000005</v>
      </c>
      <c r="C729">
        <v>199.99709999999999</v>
      </c>
      <c r="D729">
        <v>1194.4647</v>
      </c>
      <c r="E729">
        <v>2800.0032999999999</v>
      </c>
      <c r="F729">
        <v>8709.7903000000006</v>
      </c>
      <c r="G729">
        <v>10132.462799999999</v>
      </c>
      <c r="H729">
        <v>14844.5831</v>
      </c>
      <c r="I729" s="29">
        <v>-3504.25</v>
      </c>
      <c r="J729" s="29">
        <v>-4774.2000000000007</v>
      </c>
      <c r="K729" s="29">
        <v>-579.15499999999997</v>
      </c>
      <c r="L729" s="29">
        <v>2543.9119999999998</v>
      </c>
      <c r="M729" s="29">
        <v>-27487.074999999997</v>
      </c>
      <c r="N729" s="29">
        <v>146.80199999999999</v>
      </c>
      <c r="O729" s="29">
        <v>3371.2200000000003</v>
      </c>
      <c r="P729" s="29">
        <v>-30282.745999999992</v>
      </c>
    </row>
    <row r="730" spans="1:16" x14ac:dyDescent="0.25">
      <c r="A730">
        <v>713</v>
      </c>
      <c r="B730" s="36">
        <v>67.17</v>
      </c>
      <c r="C730" s="36">
        <v>195.29</v>
      </c>
      <c r="D730" s="36">
        <v>1198.6600000000001</v>
      </c>
      <c r="E730" s="36">
        <v>2840.85</v>
      </c>
      <c r="F730" s="36">
        <v>7841.72</v>
      </c>
      <c r="G730" s="36">
        <v>10282.950000000001</v>
      </c>
      <c r="H730" s="36">
        <v>15251.35</v>
      </c>
      <c r="I730" s="29">
        <v>-417.75</v>
      </c>
      <c r="J730" s="29">
        <v>4642.5999999999995</v>
      </c>
      <c r="K730" s="29">
        <v>-788.81500000000005</v>
      </c>
      <c r="L730" s="29">
        <v>910.07999999999993</v>
      </c>
      <c r="M730" s="29">
        <v>15916.215</v>
      </c>
      <c r="N730" s="29">
        <v>-4367.88</v>
      </c>
      <c r="O730" s="29">
        <v>-16967.009999999998</v>
      </c>
      <c r="P730" s="29">
        <v>-1072.5599999999977</v>
      </c>
    </row>
    <row r="731" spans="1:16" x14ac:dyDescent="0.25">
      <c r="A731">
        <v>714</v>
      </c>
      <c r="B731">
        <v>67.831599999999995</v>
      </c>
      <c r="C731">
        <v>197.83539999999999</v>
      </c>
      <c r="D731">
        <v>1179.3588</v>
      </c>
      <c r="E731">
        <v>2882.4663</v>
      </c>
      <c r="F731">
        <v>7997.2268000000004</v>
      </c>
      <c r="G731">
        <v>10127.956099999999</v>
      </c>
      <c r="H731">
        <v>15009.9126</v>
      </c>
      <c r="I731" s="29">
        <v>-2079</v>
      </c>
      <c r="J731" s="29">
        <v>-450.79999999999995</v>
      </c>
      <c r="K731" s="29">
        <v>176.14000000000001</v>
      </c>
      <c r="L731" s="29">
        <v>-754.60800000000006</v>
      </c>
      <c r="M731" s="29">
        <v>8141.1</v>
      </c>
      <c r="N731" s="29">
        <v>282.00299999999999</v>
      </c>
      <c r="O731" s="29">
        <v>-4895.2550000000001</v>
      </c>
      <c r="P731" s="29">
        <v>419.57999999999993</v>
      </c>
    </row>
    <row r="732" spans="1:16" x14ac:dyDescent="0.25">
      <c r="A732">
        <v>715</v>
      </c>
      <c r="B732" s="36">
        <v>66.819999999999993</v>
      </c>
      <c r="C732" s="36">
        <v>194.89</v>
      </c>
      <c r="D732" s="36">
        <v>1191.0999999999999</v>
      </c>
      <c r="E732" s="36">
        <v>2913.69</v>
      </c>
      <c r="F732" s="36">
        <v>8069.69</v>
      </c>
      <c r="G732" s="36">
        <v>10304.450000000001</v>
      </c>
      <c r="H732" s="36">
        <v>15156.33</v>
      </c>
      <c r="I732" s="29">
        <v>449</v>
      </c>
      <c r="J732" s="29">
        <v>5433.6</v>
      </c>
      <c r="K732" s="29">
        <v>-411.13</v>
      </c>
      <c r="L732" s="29">
        <v>-2003.432</v>
      </c>
      <c r="M732" s="29">
        <v>4518.07</v>
      </c>
      <c r="N732" s="29">
        <v>-5012.7269999999999</v>
      </c>
      <c r="O732" s="29">
        <v>-12216.055</v>
      </c>
      <c r="P732" s="29">
        <v>-9242.6739999999991</v>
      </c>
    </row>
    <row r="733" spans="1:16" x14ac:dyDescent="0.25">
      <c r="A733">
        <v>716</v>
      </c>
      <c r="B733">
        <v>65.967100000000002</v>
      </c>
      <c r="C733">
        <v>201.05779999999999</v>
      </c>
      <c r="D733">
        <v>1220.1219000000001</v>
      </c>
      <c r="E733">
        <v>2882.0488999999998</v>
      </c>
      <c r="F733">
        <v>8259.7464</v>
      </c>
      <c r="G733">
        <v>10156.269399999999</v>
      </c>
      <c r="H733">
        <v>15879.420899999999</v>
      </c>
      <c r="I733" s="29">
        <v>2582.25</v>
      </c>
      <c r="J733" s="29">
        <v>-6895.6</v>
      </c>
      <c r="K733" s="29">
        <v>-1862.0149999999999</v>
      </c>
      <c r="L733" s="29">
        <v>-737.91200000000003</v>
      </c>
      <c r="M733" s="29">
        <v>-4984.88</v>
      </c>
      <c r="N733" s="29">
        <v>-567.39599999999996</v>
      </c>
      <c r="O733" s="29">
        <v>-48370.67</v>
      </c>
      <c r="P733" s="29">
        <v>-60836.222999999998</v>
      </c>
    </row>
    <row r="734" spans="1:16" x14ac:dyDescent="0.25">
      <c r="A734">
        <v>717</v>
      </c>
      <c r="B734" s="36">
        <v>66.540000000000006</v>
      </c>
      <c r="C734" s="36">
        <v>194.92</v>
      </c>
      <c r="D734" s="36">
        <v>1158.79</v>
      </c>
      <c r="E734" s="36">
        <v>2883.59</v>
      </c>
      <c r="F734" s="36">
        <v>8266.51</v>
      </c>
      <c r="G734" s="36">
        <v>10506.7</v>
      </c>
      <c r="H734" s="36">
        <v>13932.04</v>
      </c>
      <c r="I734" s="29">
        <v>1141.25</v>
      </c>
      <c r="J734" s="29">
        <v>5372</v>
      </c>
      <c r="K734" s="29">
        <v>1204.4949999999999</v>
      </c>
      <c r="L734" s="29">
        <v>-799.63599999999997</v>
      </c>
      <c r="M734" s="29">
        <v>-5322.93</v>
      </c>
      <c r="N734" s="29">
        <v>-11080.422</v>
      </c>
      <c r="O734" s="29">
        <v>48998.19</v>
      </c>
      <c r="P734" s="29">
        <v>39512.947</v>
      </c>
    </row>
    <row r="735" spans="1:16" x14ac:dyDescent="0.25">
      <c r="A735">
        <v>718</v>
      </c>
      <c r="B735">
        <v>67.793800000000005</v>
      </c>
      <c r="C735">
        <v>194.08029999999999</v>
      </c>
      <c r="D735">
        <v>1181.9911999999999</v>
      </c>
      <c r="E735">
        <v>2893.5279999999998</v>
      </c>
      <c r="F735">
        <v>8485.1869000000006</v>
      </c>
      <c r="G735">
        <v>10341.3814</v>
      </c>
      <c r="H735">
        <v>14928.701999999999</v>
      </c>
      <c r="I735" s="29">
        <v>-1984.4999999999998</v>
      </c>
      <c r="J735" s="29">
        <v>7059.4000000000005</v>
      </c>
      <c r="K735" s="29">
        <v>44.519999999999996</v>
      </c>
      <c r="L735" s="29">
        <v>-1197.076</v>
      </c>
      <c r="M735" s="29">
        <v>-16256.905000000001</v>
      </c>
      <c r="N735" s="29">
        <v>-6120.7560000000003</v>
      </c>
      <c r="O735" s="29">
        <v>-834.72500000000002</v>
      </c>
      <c r="P735" s="29">
        <v>-19290.041999999998</v>
      </c>
    </row>
    <row r="736" spans="1:16" x14ac:dyDescent="0.25">
      <c r="A736">
        <v>719</v>
      </c>
      <c r="B736" s="36">
        <v>65.83</v>
      </c>
      <c r="C736" s="36">
        <v>199.75</v>
      </c>
      <c r="D736" s="36">
        <v>1200.3399999999999</v>
      </c>
      <c r="E736" s="36">
        <v>2845.42</v>
      </c>
      <c r="F736" s="36">
        <v>8056.54</v>
      </c>
      <c r="G736" s="36">
        <v>10383.82</v>
      </c>
      <c r="H736" s="36">
        <v>14370.63</v>
      </c>
      <c r="I736" s="29">
        <v>2916.75</v>
      </c>
      <c r="J736" s="29">
        <v>-4277.5999999999995</v>
      </c>
      <c r="K736" s="29">
        <v>-872.72500000000002</v>
      </c>
      <c r="L736" s="29">
        <v>727.31999999999994</v>
      </c>
      <c r="M736" s="29">
        <v>5175.2650000000003</v>
      </c>
      <c r="N736" s="29">
        <v>-7393.9229999999998</v>
      </c>
      <c r="O736" s="29">
        <v>27068.68</v>
      </c>
      <c r="P736" s="29">
        <v>23343.767</v>
      </c>
    </row>
    <row r="737" spans="1:16" x14ac:dyDescent="0.25">
      <c r="A737">
        <v>720</v>
      </c>
      <c r="B737">
        <v>67.138000000000005</v>
      </c>
      <c r="C737">
        <v>194.4983</v>
      </c>
      <c r="D737">
        <v>1189.0969</v>
      </c>
      <c r="E737">
        <v>2858.2573000000002</v>
      </c>
      <c r="F737">
        <v>8065.2073</v>
      </c>
      <c r="G737">
        <v>10255.7003</v>
      </c>
      <c r="H737">
        <v>14436.0633</v>
      </c>
      <c r="I737" s="29">
        <v>-345.00000000000006</v>
      </c>
      <c r="J737" s="29">
        <v>6223.4</v>
      </c>
      <c r="K737" s="29">
        <v>-310.76499999999999</v>
      </c>
      <c r="L737" s="29">
        <v>213.75200000000001</v>
      </c>
      <c r="M737" s="29">
        <v>4742.0749999999998</v>
      </c>
      <c r="N737" s="29">
        <v>-3550.3229999999999</v>
      </c>
      <c r="O737" s="29">
        <v>23797.210000000003</v>
      </c>
      <c r="P737" s="29">
        <v>30770.349000000002</v>
      </c>
    </row>
    <row r="738" spans="1:16" x14ac:dyDescent="0.25">
      <c r="A738">
        <v>721</v>
      </c>
      <c r="B738" s="36">
        <v>66.900000000000006</v>
      </c>
      <c r="C738" s="36">
        <v>197.8</v>
      </c>
      <c r="D738" s="36">
        <v>1166.4100000000001</v>
      </c>
      <c r="E738" s="36">
        <v>2895.58</v>
      </c>
      <c r="F738" s="36">
        <v>8524.67</v>
      </c>
      <c r="G738" s="36">
        <v>10136.58</v>
      </c>
      <c r="H738" s="36">
        <v>14657.02</v>
      </c>
      <c r="I738" s="29">
        <v>239.75</v>
      </c>
      <c r="J738" s="29">
        <v>-380.2</v>
      </c>
      <c r="K738" s="29">
        <v>823.48500000000001</v>
      </c>
      <c r="L738" s="29">
        <v>-1279.04</v>
      </c>
      <c r="M738" s="29">
        <v>-18230.91</v>
      </c>
      <c r="N738" s="29">
        <v>23.312999999999999</v>
      </c>
      <c r="O738" s="29">
        <v>12749.14</v>
      </c>
      <c r="P738" s="29">
        <v>-6054.4620000000032</v>
      </c>
    </row>
    <row r="739" spans="1:16" x14ac:dyDescent="0.25">
      <c r="A739">
        <v>722</v>
      </c>
      <c r="B739">
        <v>64.992400000000004</v>
      </c>
      <c r="C739">
        <v>197.9083</v>
      </c>
      <c r="D739">
        <v>1191.5579</v>
      </c>
      <c r="E739">
        <v>2848.9364999999998</v>
      </c>
      <c r="F739">
        <v>8222.92</v>
      </c>
      <c r="G739">
        <v>10030.2654</v>
      </c>
      <c r="H739">
        <v>14345.9105</v>
      </c>
      <c r="I739" s="29">
        <v>5019</v>
      </c>
      <c r="J739" s="29">
        <v>-596.6</v>
      </c>
      <c r="K739" s="29">
        <v>-433.815</v>
      </c>
      <c r="L739" s="29">
        <v>586.58400000000006</v>
      </c>
      <c r="M739" s="29">
        <v>-3143.56</v>
      </c>
      <c r="N739" s="29">
        <v>3212.7240000000002</v>
      </c>
      <c r="O739" s="29">
        <v>28304.85</v>
      </c>
      <c r="P739" s="29">
        <v>32949.182999999997</v>
      </c>
    </row>
    <row r="740" spans="1:16" x14ac:dyDescent="0.25">
      <c r="A740">
        <v>723</v>
      </c>
      <c r="B740" s="36">
        <v>67.680000000000007</v>
      </c>
      <c r="C740" s="36">
        <v>197.54</v>
      </c>
      <c r="D740" s="36">
        <v>1200.96</v>
      </c>
      <c r="E740" s="36">
        <v>2883.88</v>
      </c>
      <c r="F740" s="36">
        <v>8062.75</v>
      </c>
      <c r="G740" s="36">
        <v>10264.18</v>
      </c>
      <c r="H740" s="36">
        <v>14135.57</v>
      </c>
      <c r="I740" s="29">
        <v>-1708.5</v>
      </c>
      <c r="J740" s="29">
        <v>144.19999999999999</v>
      </c>
      <c r="K740" s="29">
        <v>-904.14</v>
      </c>
      <c r="L740" s="29">
        <v>-810.98799999999994</v>
      </c>
      <c r="M740" s="29">
        <v>4864.7950000000001</v>
      </c>
      <c r="N740" s="29">
        <v>-3804.8579999999997</v>
      </c>
      <c r="O740" s="29">
        <v>38822.125</v>
      </c>
      <c r="P740" s="29">
        <v>36602.633999999998</v>
      </c>
    </row>
    <row r="741" spans="1:16" x14ac:dyDescent="0.25">
      <c r="A741">
        <v>724</v>
      </c>
      <c r="B741">
        <v>66.434299999999993</v>
      </c>
      <c r="C741">
        <v>192.8295</v>
      </c>
      <c r="D741">
        <v>1156.6134</v>
      </c>
      <c r="E741">
        <v>2812.7786000000001</v>
      </c>
      <c r="F741">
        <v>8296.3767000000007</v>
      </c>
      <c r="G741">
        <v>10201.0815</v>
      </c>
      <c r="H741">
        <v>14920.209199999999</v>
      </c>
      <c r="I741" s="29">
        <v>1414.25</v>
      </c>
      <c r="J741" s="29">
        <v>9561</v>
      </c>
      <c r="K741" s="29">
        <v>1313.41</v>
      </c>
      <c r="L741" s="29">
        <v>2032.8999999999999</v>
      </c>
      <c r="M741" s="29">
        <v>-6816.3950000000004</v>
      </c>
      <c r="N741" s="29">
        <v>-1911.759</v>
      </c>
      <c r="O741" s="29">
        <v>-410.08500000000004</v>
      </c>
      <c r="P741" s="29">
        <v>5183.320999999999</v>
      </c>
    </row>
    <row r="742" spans="1:16" x14ac:dyDescent="0.25">
      <c r="A742">
        <v>725</v>
      </c>
      <c r="B742" s="36">
        <v>65.849999999999994</v>
      </c>
      <c r="C742" s="36">
        <v>200.09</v>
      </c>
      <c r="D742" s="36">
        <v>1189.54</v>
      </c>
      <c r="E742" s="36">
        <v>2886.2</v>
      </c>
      <c r="F742" s="36">
        <v>8050.71</v>
      </c>
      <c r="G742" s="36">
        <v>9908.0300000000007</v>
      </c>
      <c r="H742" s="36">
        <v>14620.99</v>
      </c>
      <c r="I742" s="29">
        <v>2872.75</v>
      </c>
      <c r="J742" s="29">
        <v>-4956</v>
      </c>
      <c r="K742" s="29">
        <v>-333.07000000000005</v>
      </c>
      <c r="L742" s="29">
        <v>-903.92399999999998</v>
      </c>
      <c r="M742" s="29">
        <v>5467.0650000000005</v>
      </c>
      <c r="N742" s="29">
        <v>6879.7289999999994</v>
      </c>
      <c r="O742" s="29">
        <v>14550.835000000001</v>
      </c>
      <c r="P742" s="29">
        <v>23577.385000000002</v>
      </c>
    </row>
    <row r="743" spans="1:16" x14ac:dyDescent="0.25">
      <c r="A743">
        <v>726</v>
      </c>
      <c r="B743">
        <v>65.842600000000004</v>
      </c>
      <c r="C743">
        <v>200.2877</v>
      </c>
      <c r="D743">
        <v>1171.1938</v>
      </c>
      <c r="E743">
        <v>2853.502</v>
      </c>
      <c r="F743">
        <v>8343.9413999999997</v>
      </c>
      <c r="G743">
        <v>10232.717500000001</v>
      </c>
      <c r="H743">
        <v>15509.1162</v>
      </c>
      <c r="I743" s="29">
        <v>2893.5</v>
      </c>
      <c r="J743" s="29">
        <v>-5355.4000000000005</v>
      </c>
      <c r="K743" s="29">
        <v>584.39</v>
      </c>
      <c r="L743" s="29">
        <v>403.964</v>
      </c>
      <c r="M743" s="29">
        <v>-9194.6299999999992</v>
      </c>
      <c r="N743" s="29">
        <v>-2860.8389999999999</v>
      </c>
      <c r="O743" s="29">
        <v>-29855.435000000001</v>
      </c>
      <c r="P743" s="29">
        <v>-43384.45</v>
      </c>
    </row>
    <row r="744" spans="1:16" x14ac:dyDescent="0.25">
      <c r="A744">
        <v>727</v>
      </c>
      <c r="B744" s="36">
        <v>67.73</v>
      </c>
      <c r="C744" s="36">
        <v>199.18</v>
      </c>
      <c r="D744" s="36">
        <v>1122.05</v>
      </c>
      <c r="E744" s="36">
        <v>2808.95</v>
      </c>
      <c r="F744" s="36">
        <v>8103.21</v>
      </c>
      <c r="G744" s="36">
        <v>10067.120000000001</v>
      </c>
      <c r="H744" s="36">
        <v>15411.47</v>
      </c>
      <c r="I744" s="29">
        <v>-1819.25</v>
      </c>
      <c r="J744" s="29">
        <v>-3134.2</v>
      </c>
      <c r="K744" s="29">
        <v>3041.7049999999999</v>
      </c>
      <c r="L744" s="29">
        <v>2186.1559999999999</v>
      </c>
      <c r="M744" s="29">
        <v>2841.79</v>
      </c>
      <c r="N744" s="29">
        <v>2107.125</v>
      </c>
      <c r="O744" s="29">
        <v>-24973.095000000001</v>
      </c>
      <c r="P744" s="29">
        <v>-19749.769</v>
      </c>
    </row>
    <row r="745" spans="1:16" x14ac:dyDescent="0.25">
      <c r="A745">
        <v>728</v>
      </c>
      <c r="B745">
        <v>67.412400000000005</v>
      </c>
      <c r="C745">
        <v>194.3751</v>
      </c>
      <c r="D745">
        <v>1197.9802</v>
      </c>
      <c r="E745">
        <v>2887.7089999999998</v>
      </c>
      <c r="F745">
        <v>8141.2825000000003</v>
      </c>
      <c r="G745">
        <v>9903.2626999999993</v>
      </c>
      <c r="H745">
        <v>15067.2966</v>
      </c>
      <c r="I745" s="29">
        <v>-1031</v>
      </c>
      <c r="J745" s="29">
        <v>6469.8</v>
      </c>
      <c r="K745" s="29">
        <v>-754.93</v>
      </c>
      <c r="L745" s="29">
        <v>-964.31600000000003</v>
      </c>
      <c r="M745" s="29">
        <v>938.31500000000005</v>
      </c>
      <c r="N745" s="29">
        <v>7022.8050000000003</v>
      </c>
      <c r="O745" s="29">
        <v>-7764.4549999999999</v>
      </c>
      <c r="P745" s="29">
        <v>3916.219000000001</v>
      </c>
    </row>
    <row r="746" spans="1:16" x14ac:dyDescent="0.25">
      <c r="A746">
        <v>729</v>
      </c>
      <c r="B746" s="36">
        <v>65.48</v>
      </c>
      <c r="C746" s="36">
        <v>194.48</v>
      </c>
      <c r="D746" s="36">
        <v>1183.3900000000001</v>
      </c>
      <c r="E746" s="36">
        <v>2879.8</v>
      </c>
      <c r="F746" s="36">
        <v>8077.56</v>
      </c>
      <c r="G746" s="36">
        <v>10012.82</v>
      </c>
      <c r="H746" s="36">
        <v>14975.25</v>
      </c>
      <c r="I746" s="29">
        <v>3792.25</v>
      </c>
      <c r="J746" s="29">
        <v>6261</v>
      </c>
      <c r="K746" s="29">
        <v>-25.195</v>
      </c>
      <c r="L746" s="29">
        <v>-647.84</v>
      </c>
      <c r="M746" s="29">
        <v>4124.54</v>
      </c>
      <c r="N746" s="29">
        <v>3736.1129999999998</v>
      </c>
      <c r="O746" s="29">
        <v>-3162.2950000000001</v>
      </c>
      <c r="P746" s="29">
        <v>14078.573000000002</v>
      </c>
    </row>
    <row r="747" spans="1:16" x14ac:dyDescent="0.25">
      <c r="A747">
        <v>730</v>
      </c>
      <c r="B747">
        <v>65.928899999999999</v>
      </c>
      <c r="C747">
        <v>195.93770000000001</v>
      </c>
      <c r="D747">
        <v>1190.6939</v>
      </c>
      <c r="E747">
        <v>2869.4836</v>
      </c>
      <c r="F747">
        <v>7881.1737999999996</v>
      </c>
      <c r="G747">
        <v>10403.9881</v>
      </c>
      <c r="H747">
        <v>15525.319799999999</v>
      </c>
      <c r="I747" s="29">
        <v>2677.75</v>
      </c>
      <c r="J747" s="29">
        <v>3344.6</v>
      </c>
      <c r="K747" s="29">
        <v>-390.61499999999995</v>
      </c>
      <c r="L747" s="29">
        <v>-235.3</v>
      </c>
      <c r="M747" s="29">
        <v>13943.75</v>
      </c>
      <c r="N747" s="29">
        <v>-7998.9569999999994</v>
      </c>
      <c r="O747" s="29">
        <v>-30665.615000000002</v>
      </c>
      <c r="P747" s="29">
        <v>-19324.386999999999</v>
      </c>
    </row>
    <row r="748" spans="1:16" x14ac:dyDescent="0.25">
      <c r="A748">
        <v>731</v>
      </c>
      <c r="B748" s="36">
        <v>66.84</v>
      </c>
      <c r="C748" s="36">
        <v>192.59</v>
      </c>
      <c r="D748" s="36">
        <v>1196.8699999999999</v>
      </c>
      <c r="E748" s="36">
        <v>2938.77</v>
      </c>
      <c r="F748" s="36">
        <v>8225.66</v>
      </c>
      <c r="G748" s="36">
        <v>10259.219999999999</v>
      </c>
      <c r="H748" s="36">
        <v>14616.38</v>
      </c>
      <c r="I748" s="29">
        <v>391.25</v>
      </c>
      <c r="J748" s="29">
        <v>10040</v>
      </c>
      <c r="K748" s="29">
        <v>-699.37</v>
      </c>
      <c r="L748" s="29">
        <v>-3006.5679999999998</v>
      </c>
      <c r="M748" s="29">
        <v>-3280.52</v>
      </c>
      <c r="N748" s="29">
        <v>-3655.92</v>
      </c>
      <c r="O748" s="29">
        <v>14781.62</v>
      </c>
      <c r="P748" s="29">
        <v>14570.492</v>
      </c>
    </row>
    <row r="749" spans="1:16" x14ac:dyDescent="0.25">
      <c r="A749">
        <v>732</v>
      </c>
      <c r="B749">
        <v>67.758300000000006</v>
      </c>
      <c r="C749">
        <v>197.4076</v>
      </c>
      <c r="D749">
        <v>1210.8094000000001</v>
      </c>
      <c r="E749">
        <v>2914.2426999999998</v>
      </c>
      <c r="F749">
        <v>8102.8921</v>
      </c>
      <c r="G749">
        <v>10221.497100000001</v>
      </c>
      <c r="H749">
        <v>15469.198899999999</v>
      </c>
      <c r="I749" s="29">
        <v>-1895.75</v>
      </c>
      <c r="J749" s="29">
        <v>404.8</v>
      </c>
      <c r="K749" s="29">
        <v>-1396.39</v>
      </c>
      <c r="L749" s="29">
        <v>-2025.6639999999998</v>
      </c>
      <c r="M749" s="29">
        <v>2857.835</v>
      </c>
      <c r="N749" s="29">
        <v>-2524.2269999999999</v>
      </c>
      <c r="O749" s="29">
        <v>-27859.570000000003</v>
      </c>
      <c r="P749" s="29">
        <v>-32438.966000000004</v>
      </c>
    </row>
    <row r="750" spans="1:16" x14ac:dyDescent="0.25">
      <c r="A750">
        <v>733</v>
      </c>
      <c r="B750" s="36">
        <v>66.47</v>
      </c>
      <c r="C750" s="36">
        <v>199.02</v>
      </c>
      <c r="D750" s="36">
        <v>1195.54</v>
      </c>
      <c r="E750" s="36">
        <v>2912.87</v>
      </c>
      <c r="F750" s="36">
        <v>8395.2900000000009</v>
      </c>
      <c r="G750" s="36">
        <v>10276.32</v>
      </c>
      <c r="H750" s="36">
        <v>14761.91</v>
      </c>
      <c r="I750" s="29">
        <v>1317.75</v>
      </c>
      <c r="J750" s="29">
        <v>-2819.7999999999997</v>
      </c>
      <c r="K750" s="29">
        <v>-633.01499999999999</v>
      </c>
      <c r="L750" s="29">
        <v>-1970.7159999999999</v>
      </c>
      <c r="M750" s="29">
        <v>-11762.085000000001</v>
      </c>
      <c r="N750" s="29">
        <v>-4169.0369999999994</v>
      </c>
      <c r="O750" s="29">
        <v>7505.1050000000005</v>
      </c>
      <c r="P750" s="29">
        <v>-12531.797999999999</v>
      </c>
    </row>
    <row r="751" spans="1:16" x14ac:dyDescent="0.25">
      <c r="A751">
        <v>734</v>
      </c>
      <c r="B751">
        <v>67.453500000000005</v>
      </c>
      <c r="C751">
        <v>195.61250000000001</v>
      </c>
      <c r="D751">
        <v>1163.2337</v>
      </c>
      <c r="E751">
        <v>2867.0095999999999</v>
      </c>
      <c r="F751">
        <v>8602.8871999999992</v>
      </c>
      <c r="G751">
        <v>10197.362800000001</v>
      </c>
      <c r="H751">
        <v>14642.727000000001</v>
      </c>
      <c r="I751" s="29">
        <v>-1133.75</v>
      </c>
      <c r="J751" s="29">
        <v>3995</v>
      </c>
      <c r="K751" s="29">
        <v>982.39499999999998</v>
      </c>
      <c r="L751" s="29">
        <v>-136.34</v>
      </c>
      <c r="M751" s="29">
        <v>-22141.919999999998</v>
      </c>
      <c r="N751" s="29">
        <v>-1800.1979999999999</v>
      </c>
      <c r="O751" s="29">
        <v>13464.025000000001</v>
      </c>
      <c r="P751" s="29">
        <v>-6770.7879999999968</v>
      </c>
    </row>
    <row r="752" spans="1:16" x14ac:dyDescent="0.25">
      <c r="A752">
        <v>735</v>
      </c>
      <c r="B752" s="36">
        <v>66.319999999999993</v>
      </c>
      <c r="C752" s="36">
        <v>195.4</v>
      </c>
      <c r="D752" s="36">
        <v>1157.98</v>
      </c>
      <c r="E752" s="36">
        <v>2882.79</v>
      </c>
      <c r="F752" s="36">
        <v>8234.27</v>
      </c>
      <c r="G752" s="36">
        <v>10441.870000000001</v>
      </c>
      <c r="H752" s="36">
        <v>14752.66</v>
      </c>
      <c r="I752" s="29">
        <v>1700.5</v>
      </c>
      <c r="J752" s="29">
        <v>4410.8</v>
      </c>
      <c r="K752" s="29">
        <v>1244.9749999999999</v>
      </c>
      <c r="L752" s="29">
        <v>-767.38</v>
      </c>
      <c r="M752" s="29">
        <v>-3711.0250000000001</v>
      </c>
      <c r="N752" s="29">
        <v>-9135.3119999999999</v>
      </c>
      <c r="O752" s="29">
        <v>7967.56</v>
      </c>
      <c r="P752" s="29">
        <v>1710.1179999999995</v>
      </c>
    </row>
    <row r="753" spans="1:16" x14ac:dyDescent="0.25">
      <c r="A753">
        <v>736</v>
      </c>
      <c r="B753">
        <v>66.502799999999993</v>
      </c>
      <c r="C753">
        <v>199.8306</v>
      </c>
      <c r="D753">
        <v>1181.8687</v>
      </c>
      <c r="E753">
        <v>2825.241</v>
      </c>
      <c r="F753">
        <v>8511.3714999999993</v>
      </c>
      <c r="G753">
        <v>10207.451800000001</v>
      </c>
      <c r="H753">
        <v>15001.602999999999</v>
      </c>
      <c r="I753" s="29">
        <v>1243</v>
      </c>
      <c r="J753" s="29">
        <v>-4441.2</v>
      </c>
      <c r="K753" s="29">
        <v>50.644999999999996</v>
      </c>
      <c r="L753" s="29">
        <v>1534.404</v>
      </c>
      <c r="M753" s="29">
        <v>-17566.134999999998</v>
      </c>
      <c r="N753" s="29">
        <v>-2102.8679999999999</v>
      </c>
      <c r="O753" s="29">
        <v>-4479.7749999999996</v>
      </c>
      <c r="P753" s="29">
        <v>-25761.928999999996</v>
      </c>
    </row>
    <row r="754" spans="1:16" x14ac:dyDescent="0.25">
      <c r="A754">
        <v>737</v>
      </c>
      <c r="B754" s="36">
        <v>66.42</v>
      </c>
      <c r="C754" s="36">
        <v>198.27</v>
      </c>
      <c r="D754" s="36">
        <v>1224.4000000000001</v>
      </c>
      <c r="E754" s="36">
        <v>2861.75</v>
      </c>
      <c r="F754" s="36">
        <v>7812.05</v>
      </c>
      <c r="G754" s="36">
        <v>10038.450000000001</v>
      </c>
      <c r="H754" s="36">
        <v>14968.81</v>
      </c>
      <c r="I754" s="29">
        <v>1445.2499999999998</v>
      </c>
      <c r="J754" s="29">
        <v>-1315.3999999999999</v>
      </c>
      <c r="K754" s="29">
        <v>-2075.9949999999999</v>
      </c>
      <c r="L754" s="29">
        <v>73.908000000000001</v>
      </c>
      <c r="M754" s="29">
        <v>17399.934999999998</v>
      </c>
      <c r="N754" s="29">
        <v>2967.0780000000004</v>
      </c>
      <c r="O754" s="29">
        <v>-2840.2950000000001</v>
      </c>
      <c r="P754" s="29">
        <v>15654.480999999998</v>
      </c>
    </row>
    <row r="755" spans="1:16" x14ac:dyDescent="0.25">
      <c r="A755">
        <v>738</v>
      </c>
      <c r="B755">
        <v>65.623699999999999</v>
      </c>
      <c r="C755">
        <v>202.2527</v>
      </c>
      <c r="D755">
        <v>1126.5751</v>
      </c>
      <c r="E755">
        <v>2853.7055</v>
      </c>
      <c r="F755">
        <v>7953.5066999999999</v>
      </c>
      <c r="G755">
        <v>10573.233899999999</v>
      </c>
      <c r="H755">
        <v>15614.4195</v>
      </c>
      <c r="I755" s="29">
        <v>3440.75</v>
      </c>
      <c r="J755" s="29">
        <v>-9285.4</v>
      </c>
      <c r="K755" s="29">
        <v>2815.3249999999998</v>
      </c>
      <c r="L755" s="29">
        <v>395.82400000000001</v>
      </c>
      <c r="M755" s="29">
        <v>10327.105</v>
      </c>
      <c r="N755" s="29">
        <v>-13076.331</v>
      </c>
      <c r="O755" s="29">
        <v>-35120.6</v>
      </c>
      <c r="P755" s="29">
        <v>-40503.326999999997</v>
      </c>
    </row>
    <row r="756" spans="1:16" x14ac:dyDescent="0.25">
      <c r="A756">
        <v>739</v>
      </c>
      <c r="B756" s="36">
        <v>67.930000000000007</v>
      </c>
      <c r="C756" s="36">
        <v>194.31</v>
      </c>
      <c r="D756" s="36">
        <v>1201.44</v>
      </c>
      <c r="E756" s="36">
        <v>2777.36</v>
      </c>
      <c r="F756" s="36">
        <v>8080.23</v>
      </c>
      <c r="G756" s="36">
        <v>10016.950000000001</v>
      </c>
      <c r="H756" s="36">
        <v>14940.14</v>
      </c>
      <c r="I756" s="29">
        <v>-2319.25</v>
      </c>
      <c r="J756" s="29">
        <v>6604.8</v>
      </c>
      <c r="K756" s="29">
        <v>-928.05</v>
      </c>
      <c r="L756" s="29">
        <v>3449.6120000000001</v>
      </c>
      <c r="M756" s="29">
        <v>3991.1749999999997</v>
      </c>
      <c r="N756" s="29">
        <v>3612.2040000000002</v>
      </c>
      <c r="O756" s="29">
        <v>-1406.38</v>
      </c>
      <c r="P756" s="29">
        <v>13004.111000000001</v>
      </c>
    </row>
    <row r="757" spans="1:16" x14ac:dyDescent="0.25">
      <c r="A757">
        <v>740</v>
      </c>
      <c r="B757">
        <v>67.441199999999995</v>
      </c>
      <c r="C757">
        <v>197.09540000000001</v>
      </c>
      <c r="D757">
        <v>1209.4431</v>
      </c>
      <c r="E757">
        <v>2849.2793000000001</v>
      </c>
      <c r="F757">
        <v>8210.9282000000003</v>
      </c>
      <c r="G757">
        <v>10178.752399999999</v>
      </c>
      <c r="H757">
        <v>15192.888800000001</v>
      </c>
      <c r="I757" s="29">
        <v>-1103</v>
      </c>
      <c r="J757" s="29">
        <v>1029.1999999999998</v>
      </c>
      <c r="K757" s="29">
        <v>-1328.075</v>
      </c>
      <c r="L757" s="29">
        <v>572.87199999999996</v>
      </c>
      <c r="M757" s="29">
        <v>-2543.9699999999998</v>
      </c>
      <c r="N757" s="29">
        <v>-1241.886</v>
      </c>
      <c r="O757" s="29">
        <v>-14044.065000000001</v>
      </c>
      <c r="P757" s="29">
        <v>-18658.923999999999</v>
      </c>
    </row>
    <row r="758" spans="1:16" x14ac:dyDescent="0.25">
      <c r="A758">
        <v>741</v>
      </c>
      <c r="B758" s="36">
        <v>65.87</v>
      </c>
      <c r="C758" s="36">
        <v>197.98</v>
      </c>
      <c r="D758" s="36">
        <v>1173.68</v>
      </c>
      <c r="E758" s="36">
        <v>2927.37</v>
      </c>
      <c r="F758" s="36">
        <v>7485.45</v>
      </c>
      <c r="G758" s="36">
        <v>10024.42</v>
      </c>
      <c r="H758" s="36">
        <v>14882.97</v>
      </c>
      <c r="I758" s="29">
        <v>2828.25</v>
      </c>
      <c r="J758" s="29">
        <v>-739.6</v>
      </c>
      <c r="K758" s="29">
        <v>460.25</v>
      </c>
      <c r="L758" s="29">
        <v>-2550.7719999999999</v>
      </c>
      <c r="M758" s="29">
        <v>33729.760000000002</v>
      </c>
      <c r="N758" s="29">
        <v>3388.1910000000003</v>
      </c>
      <c r="O758" s="29">
        <v>1452.0550000000001</v>
      </c>
      <c r="P758" s="29">
        <v>38568.133999999998</v>
      </c>
    </row>
    <row r="759" spans="1:16" x14ac:dyDescent="0.25">
      <c r="A759">
        <v>742</v>
      </c>
      <c r="B759">
        <v>68.363900000000001</v>
      </c>
      <c r="C759">
        <v>200.5309</v>
      </c>
      <c r="D759">
        <v>1208.7234000000001</v>
      </c>
      <c r="E759">
        <v>2843.1361000000002</v>
      </c>
      <c r="F759">
        <v>8326.3315999999995</v>
      </c>
      <c r="G759">
        <v>10209.9475</v>
      </c>
      <c r="H759">
        <v>15302.4357</v>
      </c>
      <c r="I759" s="29">
        <v>-3409.7499999999995</v>
      </c>
      <c r="J759" s="29">
        <v>-5841.8</v>
      </c>
      <c r="K759" s="29">
        <v>-1292.0899999999999</v>
      </c>
      <c r="L759" s="29">
        <v>818.6</v>
      </c>
      <c r="M759" s="29">
        <v>-8314.1400000000012</v>
      </c>
      <c r="N759" s="29">
        <v>-2177.739</v>
      </c>
      <c r="O759" s="29">
        <v>-19521.41</v>
      </c>
      <c r="P759" s="29">
        <v>-39738.328999999998</v>
      </c>
    </row>
    <row r="760" spans="1:16" x14ac:dyDescent="0.25">
      <c r="A760">
        <v>743</v>
      </c>
      <c r="B760" s="36">
        <v>67.53</v>
      </c>
      <c r="C760" s="36">
        <v>196.44</v>
      </c>
      <c r="D760" s="36">
        <v>1169.8399999999999</v>
      </c>
      <c r="E760" s="36">
        <v>2862.18</v>
      </c>
      <c r="F760" s="36">
        <v>8807.11</v>
      </c>
      <c r="G760" s="36">
        <v>9866.14</v>
      </c>
      <c r="H760" s="36">
        <v>14873.58</v>
      </c>
      <c r="I760" s="29">
        <v>-1322.25</v>
      </c>
      <c r="J760" s="29">
        <v>2347.1999999999998</v>
      </c>
      <c r="K760" s="29">
        <v>652.29499999999996</v>
      </c>
      <c r="L760" s="29">
        <v>56.944000000000003</v>
      </c>
      <c r="M760" s="29">
        <v>-32353.145</v>
      </c>
      <c r="N760" s="29">
        <v>8136.4470000000001</v>
      </c>
      <c r="O760" s="29">
        <v>1921.3899999999999</v>
      </c>
      <c r="P760" s="29">
        <v>-20561.119000000002</v>
      </c>
    </row>
    <row r="761" spans="1:16" x14ac:dyDescent="0.25">
      <c r="A761">
        <v>744</v>
      </c>
      <c r="B761">
        <v>66.5167</v>
      </c>
      <c r="C761">
        <v>199.95349999999999</v>
      </c>
      <c r="D761">
        <v>1205.0808</v>
      </c>
      <c r="E761">
        <v>2810.6754999999998</v>
      </c>
      <c r="F761">
        <v>8124.8797999999997</v>
      </c>
      <c r="G761">
        <v>10466.7636</v>
      </c>
      <c r="H761">
        <v>14685.354600000001</v>
      </c>
      <c r="I761" s="29">
        <v>1208.25</v>
      </c>
      <c r="J761" s="29">
        <v>-4687</v>
      </c>
      <c r="K761" s="29">
        <v>-1109.96</v>
      </c>
      <c r="L761" s="29">
        <v>2117.0240000000003</v>
      </c>
      <c r="M761" s="29">
        <v>1758.4499999999998</v>
      </c>
      <c r="N761" s="29">
        <v>-9882.2219999999998</v>
      </c>
      <c r="O761" s="29">
        <v>11332.644999999999</v>
      </c>
      <c r="P761" s="29">
        <v>737.1869999999999</v>
      </c>
    </row>
    <row r="762" spans="1:16" x14ac:dyDescent="0.25">
      <c r="A762">
        <v>745</v>
      </c>
      <c r="B762" s="36">
        <v>67.010000000000005</v>
      </c>
      <c r="C762" s="36">
        <v>200.76</v>
      </c>
      <c r="D762" s="36">
        <v>1132.8499999999999</v>
      </c>
      <c r="E762" s="36">
        <v>2879.98</v>
      </c>
      <c r="F762" s="36">
        <v>8104.15</v>
      </c>
      <c r="G762" s="36">
        <v>10003.25</v>
      </c>
      <c r="H762" s="36">
        <v>15628.35</v>
      </c>
      <c r="I762" s="29">
        <v>-18</v>
      </c>
      <c r="J762" s="29">
        <v>-6308.6</v>
      </c>
      <c r="K762" s="29">
        <v>2501.5650000000001</v>
      </c>
      <c r="L762" s="29">
        <v>-655.01599999999996</v>
      </c>
      <c r="M762" s="29">
        <v>2794.89</v>
      </c>
      <c r="N762" s="29">
        <v>4023.0810000000001</v>
      </c>
      <c r="O762" s="29">
        <v>-35817.039999999994</v>
      </c>
      <c r="P762" s="29">
        <v>-33479.119999999995</v>
      </c>
    </row>
    <row r="763" spans="1:16" x14ac:dyDescent="0.25">
      <c r="A763">
        <v>746</v>
      </c>
      <c r="B763">
        <v>65.775000000000006</v>
      </c>
      <c r="C763">
        <v>206.0153</v>
      </c>
      <c r="D763">
        <v>1156.7055</v>
      </c>
      <c r="E763">
        <v>2928.3058000000001</v>
      </c>
      <c r="F763">
        <v>8188.2479999999996</v>
      </c>
      <c r="G763">
        <v>10255.230100000001</v>
      </c>
      <c r="H763">
        <v>15028.386</v>
      </c>
      <c r="I763" s="29">
        <v>3062.5</v>
      </c>
      <c r="J763" s="29">
        <v>-16810.600000000002</v>
      </c>
      <c r="K763" s="29">
        <v>1308.8050000000001</v>
      </c>
      <c r="L763" s="29">
        <v>-2588.1880000000001</v>
      </c>
      <c r="M763" s="29">
        <v>-1409.96</v>
      </c>
      <c r="N763" s="29">
        <v>-3536.2170000000001</v>
      </c>
      <c r="O763" s="29">
        <v>-5818.9250000000002</v>
      </c>
      <c r="P763" s="29">
        <v>-25792.585000000003</v>
      </c>
    </row>
    <row r="764" spans="1:16" x14ac:dyDescent="0.25">
      <c r="A764">
        <v>747</v>
      </c>
      <c r="B764" s="36">
        <v>68.14</v>
      </c>
      <c r="C764" s="36">
        <v>193.81</v>
      </c>
      <c r="D764" s="36">
        <v>1195.1099999999999</v>
      </c>
      <c r="E764" s="36">
        <v>2823.8</v>
      </c>
      <c r="F764" s="36">
        <v>8028.1</v>
      </c>
      <c r="G764" s="36">
        <v>10007.959999999999</v>
      </c>
      <c r="H764" s="36">
        <v>14607.25</v>
      </c>
      <c r="I764" s="29">
        <v>-2855.5000000000005</v>
      </c>
      <c r="J764" s="29">
        <v>7608.6</v>
      </c>
      <c r="K764" s="29">
        <v>-611.47500000000002</v>
      </c>
      <c r="L764" s="29">
        <v>1592.0640000000001</v>
      </c>
      <c r="M764" s="29">
        <v>6597.6299999999992</v>
      </c>
      <c r="N764" s="29">
        <v>3881.9010000000003</v>
      </c>
      <c r="O764" s="29">
        <v>15237.94</v>
      </c>
      <c r="P764" s="29">
        <v>31451.16</v>
      </c>
    </row>
    <row r="765" spans="1:16" x14ac:dyDescent="0.25">
      <c r="A765">
        <v>748</v>
      </c>
      <c r="B765">
        <v>66.387500000000003</v>
      </c>
      <c r="C765">
        <v>195.32579999999999</v>
      </c>
      <c r="D765">
        <v>1244.5334</v>
      </c>
      <c r="E765">
        <v>2783.0880999999999</v>
      </c>
      <c r="F765">
        <v>8144.2930999999999</v>
      </c>
      <c r="G765">
        <v>10065.8804</v>
      </c>
      <c r="H765">
        <v>16285.1721</v>
      </c>
      <c r="I765" s="29">
        <v>1531.25</v>
      </c>
      <c r="J765" s="29">
        <v>4568.3999999999996</v>
      </c>
      <c r="K765" s="29">
        <v>-3082.59</v>
      </c>
      <c r="L765" s="29">
        <v>3220.5200000000004</v>
      </c>
      <c r="M765" s="29">
        <v>787.78499999999997</v>
      </c>
      <c r="N765" s="29">
        <v>2144.2740000000003</v>
      </c>
      <c r="O765" s="29">
        <v>-68658.23000000001</v>
      </c>
      <c r="P765" s="29">
        <v>-59488.591000000015</v>
      </c>
    </row>
    <row r="766" spans="1:16" x14ac:dyDescent="0.25">
      <c r="A766">
        <v>749</v>
      </c>
      <c r="B766" s="36">
        <v>66.69</v>
      </c>
      <c r="C766" s="36">
        <v>195.05</v>
      </c>
      <c r="D766" s="36">
        <v>1200.8599999999999</v>
      </c>
      <c r="E766" s="36">
        <v>2873.32</v>
      </c>
      <c r="F766" s="36">
        <v>8431.7199999999993</v>
      </c>
      <c r="G766" s="36">
        <v>10234.33</v>
      </c>
      <c r="H766" s="36">
        <v>15236.07</v>
      </c>
      <c r="I766" s="29">
        <v>769.24999999999989</v>
      </c>
      <c r="J766" s="29">
        <v>5118</v>
      </c>
      <c r="K766" s="29">
        <v>-898.79</v>
      </c>
      <c r="L766" s="29">
        <v>-388.69599999999997</v>
      </c>
      <c r="M766" s="29">
        <v>-13583.46</v>
      </c>
      <c r="N766" s="29">
        <v>-2909.2649999999999</v>
      </c>
      <c r="O766" s="29">
        <v>-16203.23</v>
      </c>
      <c r="P766" s="29">
        <v>-28096.190999999999</v>
      </c>
    </row>
    <row r="767" spans="1:16" x14ac:dyDescent="0.25">
      <c r="A767">
        <v>750</v>
      </c>
      <c r="B767">
        <v>67.203599999999994</v>
      </c>
      <c r="C767">
        <v>197.8152</v>
      </c>
      <c r="D767">
        <v>1189.3456000000001</v>
      </c>
      <c r="E767">
        <v>2855.5387000000001</v>
      </c>
      <c r="F767">
        <v>8504.0526000000009</v>
      </c>
      <c r="G767">
        <v>9987.1002000000008</v>
      </c>
      <c r="H767">
        <v>15831.5587</v>
      </c>
      <c r="I767" s="29">
        <v>-509</v>
      </c>
      <c r="J767" s="29">
        <v>-410.4</v>
      </c>
      <c r="K767" s="29">
        <v>-323.20000000000005</v>
      </c>
      <c r="L767" s="29">
        <v>322.49599999999998</v>
      </c>
      <c r="M767" s="29">
        <v>-17200.190000000002</v>
      </c>
      <c r="N767" s="29">
        <v>4507.68</v>
      </c>
      <c r="O767" s="29">
        <v>-45977.56</v>
      </c>
      <c r="P767" s="29">
        <v>-59590.173999999999</v>
      </c>
    </row>
    <row r="768" spans="1:16" x14ac:dyDescent="0.25">
      <c r="A768">
        <v>751</v>
      </c>
      <c r="B768" s="36">
        <v>66.400000000000006</v>
      </c>
      <c r="C768" s="36">
        <v>191.86</v>
      </c>
      <c r="D768" s="36">
        <v>1185.3499999999999</v>
      </c>
      <c r="E768" s="36">
        <v>2856.45</v>
      </c>
      <c r="F768" s="36">
        <v>8351.06</v>
      </c>
      <c r="G768" s="36">
        <v>10162.790000000001</v>
      </c>
      <c r="H768" s="36">
        <v>15915.92</v>
      </c>
      <c r="I768" s="29">
        <v>1503.5000000000002</v>
      </c>
      <c r="J768" s="29">
        <v>11505</v>
      </c>
      <c r="K768" s="29">
        <v>-123.6</v>
      </c>
      <c r="L768" s="29">
        <v>285.89600000000002</v>
      </c>
      <c r="M768" s="29">
        <v>-9550.5450000000001</v>
      </c>
      <c r="N768" s="29">
        <v>-762.9</v>
      </c>
      <c r="O768" s="29">
        <v>-50195.42</v>
      </c>
      <c r="P768" s="29">
        <v>-47338.068999999996</v>
      </c>
    </row>
    <row r="769" spans="1:16" x14ac:dyDescent="0.25">
      <c r="A769">
        <v>752</v>
      </c>
      <c r="B769">
        <v>66.944599999999994</v>
      </c>
      <c r="C769">
        <v>192.29689999999999</v>
      </c>
      <c r="D769">
        <v>1163.9752000000001</v>
      </c>
      <c r="E769">
        <v>2866.7910000000002</v>
      </c>
      <c r="F769">
        <v>8162.3347000000003</v>
      </c>
      <c r="G769">
        <v>10341.1958</v>
      </c>
      <c r="H769">
        <v>15302.8894</v>
      </c>
      <c r="I769" s="29">
        <v>138.5</v>
      </c>
      <c r="J769" s="29">
        <v>10626.2</v>
      </c>
      <c r="K769" s="29">
        <v>945.32</v>
      </c>
      <c r="L769" s="29">
        <v>-127.596</v>
      </c>
      <c r="M769" s="29">
        <v>-114.29499999999999</v>
      </c>
      <c r="N769" s="29">
        <v>-6115.1880000000001</v>
      </c>
      <c r="O769" s="29">
        <v>-19544.094999999998</v>
      </c>
      <c r="P769" s="29">
        <v>-14191.153999999997</v>
      </c>
    </row>
    <row r="770" spans="1:16" x14ac:dyDescent="0.25">
      <c r="A770">
        <v>753</v>
      </c>
      <c r="B770" s="36">
        <v>67.8</v>
      </c>
      <c r="C770" s="36">
        <v>204.98</v>
      </c>
      <c r="D770" s="36">
        <v>1236.69</v>
      </c>
      <c r="E770" s="36">
        <v>2836.6</v>
      </c>
      <c r="F770" s="36">
        <v>8069.2</v>
      </c>
      <c r="G770" s="36">
        <v>10115.52</v>
      </c>
      <c r="H770" s="36">
        <v>15122.94</v>
      </c>
      <c r="I770" s="29">
        <v>-1990</v>
      </c>
      <c r="J770" s="29">
        <v>-14740</v>
      </c>
      <c r="K770" s="29">
        <v>-2690.5</v>
      </c>
      <c r="L770" s="29">
        <v>1079.8520000000001</v>
      </c>
      <c r="M770" s="29">
        <v>4542.3499999999995</v>
      </c>
      <c r="N770" s="29">
        <v>655.05600000000004</v>
      </c>
      <c r="O770" s="29">
        <v>-10546.4</v>
      </c>
      <c r="P770" s="29">
        <v>-23689.642</v>
      </c>
    </row>
    <row r="771" spans="1:16" x14ac:dyDescent="0.25">
      <c r="A771">
        <v>754</v>
      </c>
      <c r="B771">
        <v>66.011600000000001</v>
      </c>
      <c r="C771">
        <v>199.8981</v>
      </c>
      <c r="D771">
        <v>1176.4274</v>
      </c>
      <c r="E771">
        <v>2830.1736999999998</v>
      </c>
      <c r="F771">
        <v>8145.6494000000002</v>
      </c>
      <c r="G771">
        <v>10235.6718</v>
      </c>
      <c r="H771">
        <v>15297.8537</v>
      </c>
      <c r="I771" s="29">
        <v>2471</v>
      </c>
      <c r="J771" s="29">
        <v>-4576.2</v>
      </c>
      <c r="K771" s="29">
        <v>322.71000000000004</v>
      </c>
      <c r="L771" s="29">
        <v>1337.096</v>
      </c>
      <c r="M771" s="29">
        <v>719.97</v>
      </c>
      <c r="N771" s="29">
        <v>-2949.4680000000003</v>
      </c>
      <c r="O771" s="29">
        <v>-19292.310000000001</v>
      </c>
      <c r="P771" s="29">
        <v>-21967.202000000001</v>
      </c>
    </row>
    <row r="772" spans="1:16" x14ac:dyDescent="0.25">
      <c r="A772">
        <v>755</v>
      </c>
      <c r="B772" s="36">
        <v>66.03</v>
      </c>
      <c r="C772" s="36">
        <v>201.64</v>
      </c>
      <c r="D772" s="36">
        <v>1182.71</v>
      </c>
      <c r="E772" s="36">
        <v>2798.69</v>
      </c>
      <c r="F772" s="36">
        <v>8237.6</v>
      </c>
      <c r="G772" s="36">
        <v>10252.41</v>
      </c>
      <c r="H772" s="36">
        <v>14612.85</v>
      </c>
      <c r="I772" s="29">
        <v>2434</v>
      </c>
      <c r="J772" s="29">
        <v>-8069.8000000000011</v>
      </c>
      <c r="K772" s="29">
        <v>8.5</v>
      </c>
      <c r="L772" s="29">
        <v>2596.5</v>
      </c>
      <c r="M772" s="29">
        <v>-3877.6150000000002</v>
      </c>
      <c r="N772" s="29">
        <v>-3451.6320000000001</v>
      </c>
      <c r="O772" s="29">
        <v>14957.970000000001</v>
      </c>
      <c r="P772" s="29">
        <v>4597.9230000000007</v>
      </c>
    </row>
    <row r="773" spans="1:16" x14ac:dyDescent="0.25">
      <c r="A773">
        <v>756</v>
      </c>
      <c r="B773">
        <v>67.373199999999997</v>
      </c>
      <c r="C773">
        <v>195.84569999999999</v>
      </c>
      <c r="D773">
        <v>1127.3499999999999</v>
      </c>
      <c r="E773">
        <v>2833.1262999999999</v>
      </c>
      <c r="F773">
        <v>8388.3356000000003</v>
      </c>
      <c r="G773">
        <v>10601.658600000001</v>
      </c>
      <c r="H773">
        <v>15626.347599999999</v>
      </c>
      <c r="I773" s="29">
        <v>-932.99999999999989</v>
      </c>
      <c r="J773" s="29">
        <v>3528.6</v>
      </c>
      <c r="K773" s="29">
        <v>2776.58</v>
      </c>
      <c r="L773" s="29">
        <v>1218.992</v>
      </c>
      <c r="M773" s="29">
        <v>-11414.34</v>
      </c>
      <c r="N773" s="29">
        <v>-13929.072</v>
      </c>
      <c r="O773" s="29">
        <v>-35717.004999999997</v>
      </c>
      <c r="P773" s="29">
        <v>-54469.244999999995</v>
      </c>
    </row>
    <row r="774" spans="1:16" x14ac:dyDescent="0.25">
      <c r="A774">
        <v>757</v>
      </c>
      <c r="B774" s="36">
        <v>67.459999999999994</v>
      </c>
      <c r="C774" s="36">
        <v>198.87</v>
      </c>
      <c r="D774" s="36">
        <v>1159.73</v>
      </c>
      <c r="E774" s="36">
        <v>2993.78</v>
      </c>
      <c r="F774" s="36">
        <v>8112.83</v>
      </c>
      <c r="G774" s="36">
        <v>9976.14</v>
      </c>
      <c r="H774" s="36">
        <v>15348.66</v>
      </c>
      <c r="I774" s="29">
        <v>-1158.75</v>
      </c>
      <c r="J774" s="29">
        <v>-2522.4</v>
      </c>
      <c r="K774" s="29">
        <v>1157.6599999999999</v>
      </c>
      <c r="L774" s="29">
        <v>-5207.232</v>
      </c>
      <c r="M774" s="29">
        <v>2360.7800000000002</v>
      </c>
      <c r="N774" s="29">
        <v>4836.549</v>
      </c>
      <c r="O774" s="29">
        <v>-21832.74</v>
      </c>
      <c r="P774" s="29">
        <v>-22366.133000000002</v>
      </c>
    </row>
    <row r="775" spans="1:16" x14ac:dyDescent="0.25">
      <c r="A775">
        <v>758</v>
      </c>
      <c r="B775">
        <v>66.6952</v>
      </c>
      <c r="C775">
        <v>193.60669999999999</v>
      </c>
      <c r="D775">
        <v>1168.1193000000001</v>
      </c>
      <c r="E775">
        <v>2897.3573999999999</v>
      </c>
      <c r="F775">
        <v>8010.0730000000003</v>
      </c>
      <c r="G775">
        <v>10293.645699999999</v>
      </c>
      <c r="H775">
        <v>14662.447</v>
      </c>
      <c r="I775" s="29">
        <v>762</v>
      </c>
      <c r="J775" s="29">
        <v>8006.6</v>
      </c>
      <c r="K775" s="29">
        <v>738.11500000000001</v>
      </c>
      <c r="L775" s="29">
        <v>-1350.2520000000002</v>
      </c>
      <c r="M775" s="29">
        <v>7498.79</v>
      </c>
      <c r="N775" s="29">
        <v>-4688.6850000000004</v>
      </c>
      <c r="O775" s="29">
        <v>12478.025</v>
      </c>
      <c r="P775" s="29">
        <v>23444.593000000001</v>
      </c>
    </row>
    <row r="776" spans="1:16" x14ac:dyDescent="0.25">
      <c r="A776">
        <v>759</v>
      </c>
      <c r="B776" s="36">
        <v>67.16</v>
      </c>
      <c r="C776" s="36">
        <v>200.32</v>
      </c>
      <c r="D776" s="36">
        <v>1211.31</v>
      </c>
      <c r="E776" s="36">
        <v>2905.2</v>
      </c>
      <c r="F776" s="36">
        <v>7968.75</v>
      </c>
      <c r="G776" s="36">
        <v>10266.27</v>
      </c>
      <c r="H776" s="36">
        <v>15109.82</v>
      </c>
      <c r="I776" s="29">
        <v>-392.25000000000006</v>
      </c>
      <c r="J776" s="29">
        <v>-5423.6</v>
      </c>
      <c r="K776" s="29">
        <v>-1421.5550000000001</v>
      </c>
      <c r="L776" s="29">
        <v>-1664.0880000000002</v>
      </c>
      <c r="M776" s="29">
        <v>9564.92</v>
      </c>
      <c r="N776" s="29">
        <v>-3867.36</v>
      </c>
      <c r="O776" s="29">
        <v>-9890.8649999999998</v>
      </c>
      <c r="P776" s="29">
        <v>-13094.798000000001</v>
      </c>
    </row>
    <row r="777" spans="1:16" x14ac:dyDescent="0.25">
      <c r="A777">
        <v>760</v>
      </c>
      <c r="B777">
        <v>68.656099999999995</v>
      </c>
      <c r="C777">
        <v>195.10839999999999</v>
      </c>
      <c r="D777">
        <v>1163.4658999999999</v>
      </c>
      <c r="E777">
        <v>2788.7999</v>
      </c>
      <c r="F777">
        <v>8144.3244000000004</v>
      </c>
      <c r="G777">
        <v>10054.4789</v>
      </c>
      <c r="H777">
        <v>15230.7883</v>
      </c>
      <c r="I777" s="29">
        <v>-4140.25</v>
      </c>
      <c r="J777" s="29">
        <v>5003.2</v>
      </c>
      <c r="K777" s="29">
        <v>970.78500000000008</v>
      </c>
      <c r="L777" s="29">
        <v>2992.0479999999998</v>
      </c>
      <c r="M777" s="29">
        <v>786.21999999999991</v>
      </c>
      <c r="N777" s="29">
        <v>2486.319</v>
      </c>
      <c r="O777" s="29">
        <v>-15939.04</v>
      </c>
      <c r="P777" s="29">
        <v>-7840.7180000000008</v>
      </c>
    </row>
    <row r="778" spans="1:16" x14ac:dyDescent="0.25">
      <c r="A778">
        <v>761</v>
      </c>
      <c r="B778" s="36">
        <v>68.05</v>
      </c>
      <c r="C778" s="36">
        <v>197.8</v>
      </c>
      <c r="D778" s="36">
        <v>1148.1400000000001</v>
      </c>
      <c r="E778" s="36">
        <v>2823.68</v>
      </c>
      <c r="F778" s="36">
        <v>8119.16</v>
      </c>
      <c r="G778" s="36">
        <v>10296.040000000001</v>
      </c>
      <c r="H778" s="36">
        <v>14915.06</v>
      </c>
      <c r="I778" s="29">
        <v>-2617.9999999999995</v>
      </c>
      <c r="J778" s="29">
        <v>-375.40000000000003</v>
      </c>
      <c r="K778" s="29">
        <v>1737.0450000000001</v>
      </c>
      <c r="L778" s="29">
        <v>1596.8319999999999</v>
      </c>
      <c r="M778" s="29">
        <v>2044.605</v>
      </c>
      <c r="N778" s="29">
        <v>-4760.3670000000002</v>
      </c>
      <c r="O778" s="29">
        <v>-152.45500000000001</v>
      </c>
      <c r="P778" s="29">
        <v>-2527.7399999999998</v>
      </c>
    </row>
    <row r="779" spans="1:16" x14ac:dyDescent="0.25">
      <c r="A779">
        <v>762</v>
      </c>
      <c r="B779">
        <v>66.268100000000004</v>
      </c>
      <c r="C779">
        <v>197.64349999999999</v>
      </c>
      <c r="D779">
        <v>1180.3705</v>
      </c>
      <c r="E779">
        <v>2875.2916</v>
      </c>
      <c r="F779">
        <v>7899.7329</v>
      </c>
      <c r="G779">
        <v>10192.9</v>
      </c>
      <c r="H779">
        <v>15919.2819</v>
      </c>
      <c r="I779" s="29">
        <v>1829.75</v>
      </c>
      <c r="J779" s="29">
        <v>-67</v>
      </c>
      <c r="K779" s="29">
        <v>125.55499999999999</v>
      </c>
      <c r="L779" s="29">
        <v>-467.62</v>
      </c>
      <c r="M779" s="29">
        <v>13015.795</v>
      </c>
      <c r="N779" s="29">
        <v>-1666.3139999999999</v>
      </c>
      <c r="O779" s="29">
        <v>-50363.72</v>
      </c>
      <c r="P779" s="29">
        <v>-37593.554000000004</v>
      </c>
    </row>
    <row r="780" spans="1:16" x14ac:dyDescent="0.25">
      <c r="A780">
        <v>763</v>
      </c>
      <c r="B780" s="36">
        <v>66.69</v>
      </c>
      <c r="C780" s="36">
        <v>197.33</v>
      </c>
      <c r="D780" s="36">
        <v>1166.27</v>
      </c>
      <c r="E780" s="36">
        <v>2879.54</v>
      </c>
      <c r="F780" s="36">
        <v>8534.3700000000008</v>
      </c>
      <c r="G780" s="36">
        <v>10292.959999999999</v>
      </c>
      <c r="H780" s="36">
        <v>15053.73</v>
      </c>
      <c r="I780" s="29">
        <v>763.5</v>
      </c>
      <c r="J780" s="29">
        <v>567.4</v>
      </c>
      <c r="K780" s="29">
        <v>830.44499999999994</v>
      </c>
      <c r="L780" s="29">
        <v>-637.45600000000002</v>
      </c>
      <c r="M780" s="29">
        <v>-18716.044999999998</v>
      </c>
      <c r="N780" s="29">
        <v>-4668.0060000000003</v>
      </c>
      <c r="O780" s="29">
        <v>-7085.92</v>
      </c>
      <c r="P780" s="29">
        <v>-28946.082000000002</v>
      </c>
    </row>
    <row r="781" spans="1:16" x14ac:dyDescent="0.25">
      <c r="A781">
        <v>764</v>
      </c>
      <c r="B781">
        <v>66.474299999999999</v>
      </c>
      <c r="C781">
        <v>194.45859999999999</v>
      </c>
      <c r="D781">
        <v>1171.2574999999999</v>
      </c>
      <c r="E781">
        <v>2898.8440999999998</v>
      </c>
      <c r="F781">
        <v>8408.6406999999999</v>
      </c>
      <c r="G781">
        <v>10293.772000000001</v>
      </c>
      <c r="H781">
        <v>14763.971</v>
      </c>
      <c r="I781" s="29">
        <v>1314.2499999999998</v>
      </c>
      <c r="J781" s="29">
        <v>6302.8</v>
      </c>
      <c r="K781" s="29">
        <v>581.20500000000004</v>
      </c>
      <c r="L781" s="29">
        <v>-1409.72</v>
      </c>
      <c r="M781" s="29">
        <v>-12429.595000000001</v>
      </c>
      <c r="N781" s="29">
        <v>-4692.4740000000002</v>
      </c>
      <c r="O781" s="29">
        <v>7401.8249999999998</v>
      </c>
      <c r="P781" s="29">
        <v>-2931.7089999999998</v>
      </c>
    </row>
    <row r="782" spans="1:16" x14ac:dyDescent="0.25">
      <c r="A782">
        <v>765</v>
      </c>
      <c r="B782" s="36">
        <v>65.53</v>
      </c>
      <c r="C782" s="36">
        <v>199.35</v>
      </c>
      <c r="D782" s="36">
        <v>1135.02</v>
      </c>
      <c r="E782" s="36">
        <v>2866.5</v>
      </c>
      <c r="F782" s="36">
        <v>7924.34</v>
      </c>
      <c r="G782" s="36">
        <v>10348.450000000001</v>
      </c>
      <c r="H782" s="36">
        <v>15659.09</v>
      </c>
      <c r="I782" s="29">
        <v>3675.25</v>
      </c>
      <c r="J782" s="29">
        <v>-3479.2000000000003</v>
      </c>
      <c r="K782" s="29">
        <v>2393.17</v>
      </c>
      <c r="L782" s="29">
        <v>-116.128</v>
      </c>
      <c r="M782" s="29">
        <v>11785.39</v>
      </c>
      <c r="N782" s="29">
        <v>-6332.9009999999998</v>
      </c>
      <c r="O782" s="29">
        <v>-37354.135000000002</v>
      </c>
      <c r="P782" s="29">
        <v>-29428.554000000004</v>
      </c>
    </row>
    <row r="783" spans="1:16" x14ac:dyDescent="0.25">
      <c r="A783">
        <v>766</v>
      </c>
      <c r="B783">
        <v>67.915599999999998</v>
      </c>
      <c r="C783">
        <v>195.90219999999999</v>
      </c>
      <c r="D783">
        <v>1211.162</v>
      </c>
      <c r="E783">
        <v>2872.2838999999999</v>
      </c>
      <c r="F783">
        <v>7817.6221999999998</v>
      </c>
      <c r="G783">
        <v>10198.498100000001</v>
      </c>
      <c r="H783">
        <v>14674.9105</v>
      </c>
      <c r="I783" s="29">
        <v>-2289</v>
      </c>
      <c r="J783" s="29">
        <v>3415.6</v>
      </c>
      <c r="K783" s="29">
        <v>-1414.02</v>
      </c>
      <c r="L783" s="29">
        <v>-347.31200000000001</v>
      </c>
      <c r="M783" s="29">
        <v>17121.330000000002</v>
      </c>
      <c r="N783" s="29">
        <v>-1834.2570000000001</v>
      </c>
      <c r="O783" s="29">
        <v>11854.85</v>
      </c>
      <c r="P783" s="29">
        <v>26507.191000000003</v>
      </c>
    </row>
    <row r="784" spans="1:16" x14ac:dyDescent="0.25">
      <c r="A784">
        <v>767</v>
      </c>
      <c r="B784" s="36">
        <v>66.37</v>
      </c>
      <c r="C784" s="36">
        <v>202.41</v>
      </c>
      <c r="D784" s="36">
        <v>1144.05</v>
      </c>
      <c r="E784" s="36">
        <v>2879.52</v>
      </c>
      <c r="F784" s="36">
        <v>8059.14</v>
      </c>
      <c r="G784" s="36">
        <v>10041.530000000001</v>
      </c>
      <c r="H784" s="36">
        <v>14667.08</v>
      </c>
      <c r="I784" s="29">
        <v>1570.5</v>
      </c>
      <c r="J784" s="29">
        <v>-9605</v>
      </c>
      <c r="K784" s="29">
        <v>1941.6949999999999</v>
      </c>
      <c r="L784" s="29">
        <v>-636.904</v>
      </c>
      <c r="M784" s="29">
        <v>5045.47</v>
      </c>
      <c r="N784" s="29">
        <v>2874.915</v>
      </c>
      <c r="O784" s="29">
        <v>12246.525</v>
      </c>
      <c r="P784" s="29">
        <v>13437.200999999999</v>
      </c>
    </row>
    <row r="785" spans="1:16" x14ac:dyDescent="0.25">
      <c r="A785">
        <v>768</v>
      </c>
      <c r="B785">
        <v>66.879499999999993</v>
      </c>
      <c r="C785">
        <v>196.2046</v>
      </c>
      <c r="D785">
        <v>1189.5862</v>
      </c>
      <c r="E785">
        <v>2871.4666000000002</v>
      </c>
      <c r="F785">
        <v>7907.4844000000003</v>
      </c>
      <c r="G785">
        <v>9937.0669999999991</v>
      </c>
      <c r="H785">
        <v>15303.9352</v>
      </c>
      <c r="I785" s="29">
        <v>301.25</v>
      </c>
      <c r="J785" s="29">
        <v>2810.8</v>
      </c>
      <c r="K785" s="29">
        <v>-335.23</v>
      </c>
      <c r="L785" s="29">
        <v>-314.62</v>
      </c>
      <c r="M785" s="29">
        <v>12628.220000000001</v>
      </c>
      <c r="N785" s="29">
        <v>6008.6759999999995</v>
      </c>
      <c r="O785" s="29">
        <v>-19596.385000000002</v>
      </c>
      <c r="P785" s="29">
        <v>1502.7109999999993</v>
      </c>
    </row>
    <row r="786" spans="1:16" x14ac:dyDescent="0.25">
      <c r="A786">
        <v>769</v>
      </c>
      <c r="B786" s="36">
        <v>67.83</v>
      </c>
      <c r="C786" s="36">
        <v>199.49</v>
      </c>
      <c r="D786" s="36">
        <v>1215.29</v>
      </c>
      <c r="E786" s="36">
        <v>2911.81</v>
      </c>
      <c r="F786" s="36">
        <v>8141.97</v>
      </c>
      <c r="G786" s="36">
        <v>10063.620000000001</v>
      </c>
      <c r="H786" s="36">
        <v>15875.03</v>
      </c>
      <c r="I786" s="29">
        <v>-2068.5</v>
      </c>
      <c r="J786" s="29">
        <v>-3753.4</v>
      </c>
      <c r="K786" s="29">
        <v>-1620.28</v>
      </c>
      <c r="L786" s="29">
        <v>-1928.42</v>
      </c>
      <c r="M786" s="29">
        <v>903.81999999999994</v>
      </c>
      <c r="N786" s="29">
        <v>2212.1099999999997</v>
      </c>
      <c r="O786" s="29">
        <v>-48151.03</v>
      </c>
      <c r="P786" s="29">
        <v>-54405.7</v>
      </c>
    </row>
    <row r="787" spans="1:16" x14ac:dyDescent="0.25">
      <c r="A787">
        <v>770</v>
      </c>
      <c r="B787">
        <v>67.693100000000001</v>
      </c>
      <c r="C787">
        <v>196.31469999999999</v>
      </c>
      <c r="D787">
        <v>1156.9863</v>
      </c>
      <c r="E787">
        <v>2837.3181</v>
      </c>
      <c r="F787">
        <v>8873.3565999999992</v>
      </c>
      <c r="G787">
        <v>10381.908600000001</v>
      </c>
      <c r="H787">
        <v>15348.2554</v>
      </c>
      <c r="I787" s="29">
        <v>-1732.7500000000002</v>
      </c>
      <c r="J787" s="29">
        <v>2590.6</v>
      </c>
      <c r="K787" s="29">
        <v>1294.7649999999999</v>
      </c>
      <c r="L787" s="29">
        <v>1051.3200000000002</v>
      </c>
      <c r="M787" s="29">
        <v>-35665.39</v>
      </c>
      <c r="N787" s="29">
        <v>-7336.5720000000001</v>
      </c>
      <c r="O787" s="29">
        <v>-21812.395</v>
      </c>
      <c r="P787" s="29">
        <v>-61610.422000000006</v>
      </c>
    </row>
    <row r="788" spans="1:16" x14ac:dyDescent="0.25">
      <c r="A788">
        <v>771</v>
      </c>
      <c r="B788" s="36">
        <v>65.58</v>
      </c>
      <c r="C788" s="36">
        <v>192.16</v>
      </c>
      <c r="D788" s="36">
        <v>1142.31</v>
      </c>
      <c r="E788" s="36">
        <v>2954.38</v>
      </c>
      <c r="F788" s="36">
        <v>8187.58</v>
      </c>
      <c r="G788" s="36">
        <v>9900.7099999999991</v>
      </c>
      <c r="H788" s="36">
        <v>15362.38</v>
      </c>
      <c r="I788" s="29">
        <v>3543.25</v>
      </c>
      <c r="J788" s="29">
        <v>10908.8</v>
      </c>
      <c r="K788" s="29">
        <v>2028.67</v>
      </c>
      <c r="L788" s="29">
        <v>-3631.1639999999998</v>
      </c>
      <c r="M788" s="29">
        <v>-1376.48</v>
      </c>
      <c r="N788" s="29">
        <v>7099.4339999999993</v>
      </c>
      <c r="O788" s="29">
        <v>-22518.629999999997</v>
      </c>
      <c r="P788" s="29">
        <v>-3946.1199999999953</v>
      </c>
    </row>
    <row r="789" spans="1:16" x14ac:dyDescent="0.25">
      <c r="A789">
        <v>772</v>
      </c>
      <c r="B789">
        <v>65.631100000000004</v>
      </c>
      <c r="C789">
        <v>190.12190000000001</v>
      </c>
      <c r="D789">
        <v>1173.2356</v>
      </c>
      <c r="E789">
        <v>2830.9784</v>
      </c>
      <c r="F789">
        <v>8166.0793000000003</v>
      </c>
      <c r="G789">
        <v>10121.1744</v>
      </c>
      <c r="H789">
        <v>15084.6016</v>
      </c>
      <c r="I789" s="29">
        <v>3422.25</v>
      </c>
      <c r="J789" s="29">
        <v>14976.2</v>
      </c>
      <c r="K789" s="29">
        <v>482.30000000000007</v>
      </c>
      <c r="L789" s="29">
        <v>1304.9080000000001</v>
      </c>
      <c r="M789" s="29">
        <v>-301.52499999999998</v>
      </c>
      <c r="N789" s="29">
        <v>485.45399999999995</v>
      </c>
      <c r="O789" s="29">
        <v>-8629.7049999999999</v>
      </c>
      <c r="P789" s="29">
        <v>11739.882</v>
      </c>
    </row>
    <row r="790" spans="1:16" x14ac:dyDescent="0.25">
      <c r="A790">
        <v>773</v>
      </c>
      <c r="B790" s="36">
        <v>68.16</v>
      </c>
      <c r="C790" s="36">
        <v>193.32</v>
      </c>
      <c r="D790" s="36">
        <v>1159.3900000000001</v>
      </c>
      <c r="E790" s="36">
        <v>2870.85</v>
      </c>
      <c r="F790" s="36">
        <v>8339.7099999999991</v>
      </c>
      <c r="G790" s="36">
        <v>10067.51</v>
      </c>
      <c r="H790" s="36">
        <v>14646.84</v>
      </c>
      <c r="I790" s="29">
        <v>-2895.7500000000005</v>
      </c>
      <c r="J790" s="29">
        <v>8588.6</v>
      </c>
      <c r="K790" s="29">
        <v>1174.7550000000001</v>
      </c>
      <c r="L790" s="29">
        <v>-289.95600000000002</v>
      </c>
      <c r="M790" s="29">
        <v>-8983.2049999999999</v>
      </c>
      <c r="N790" s="29">
        <v>2095.308</v>
      </c>
      <c r="O790" s="29">
        <v>13258.475000000002</v>
      </c>
      <c r="P790" s="29">
        <v>12948.227000000003</v>
      </c>
    </row>
    <row r="791" spans="1:16" x14ac:dyDescent="0.25">
      <c r="A791">
        <v>774</v>
      </c>
      <c r="B791">
        <v>66.640699999999995</v>
      </c>
      <c r="C791">
        <v>196.75540000000001</v>
      </c>
      <c r="D791">
        <v>1156.8442</v>
      </c>
      <c r="E791">
        <v>2954.9712</v>
      </c>
      <c r="F791">
        <v>8498.4382999999998</v>
      </c>
      <c r="G791">
        <v>10085.2435</v>
      </c>
      <c r="H791">
        <v>14957.190699999999</v>
      </c>
      <c r="I791" s="29">
        <v>898.25</v>
      </c>
      <c r="J791" s="29">
        <v>1709.2</v>
      </c>
      <c r="K791" s="29">
        <v>1301.8700000000001</v>
      </c>
      <c r="L791" s="29">
        <v>-3654.8039999999996</v>
      </c>
      <c r="M791" s="29">
        <v>-16919.474999999999</v>
      </c>
      <c r="N791" s="29">
        <v>1563.3809999999999</v>
      </c>
      <c r="O791" s="29">
        <v>-2259.16</v>
      </c>
      <c r="P791" s="29">
        <v>-17360.737999999998</v>
      </c>
    </row>
    <row r="792" spans="1:16" x14ac:dyDescent="0.25">
      <c r="A792">
        <v>775</v>
      </c>
      <c r="B792" s="36">
        <v>67.25</v>
      </c>
      <c r="C792" s="36">
        <v>194.41</v>
      </c>
      <c r="D792" s="36">
        <v>1165.17</v>
      </c>
      <c r="E792" s="36">
        <v>2927.94</v>
      </c>
      <c r="F792" s="36">
        <v>7971.95</v>
      </c>
      <c r="G792" s="36">
        <v>10187.09</v>
      </c>
      <c r="H792" s="36">
        <v>15246.14</v>
      </c>
      <c r="I792" s="29">
        <v>-628.75</v>
      </c>
      <c r="J792" s="29">
        <v>6403.4000000000005</v>
      </c>
      <c r="K792" s="29">
        <v>885.69999999999993</v>
      </c>
      <c r="L792" s="29">
        <v>-2573.46</v>
      </c>
      <c r="M792" s="29">
        <v>9404.8100000000013</v>
      </c>
      <c r="N792" s="29">
        <v>-1491.9509999999998</v>
      </c>
      <c r="O792" s="29">
        <v>-16706.665000000001</v>
      </c>
      <c r="P792" s="29">
        <v>-4706.9159999999993</v>
      </c>
    </row>
    <row r="793" spans="1:16" x14ac:dyDescent="0.25">
      <c r="A793">
        <v>776</v>
      </c>
      <c r="B793">
        <v>67.092600000000004</v>
      </c>
      <c r="C793">
        <v>199.84270000000001</v>
      </c>
      <c r="D793">
        <v>1193.2552000000001</v>
      </c>
      <c r="E793">
        <v>2866.0322000000001</v>
      </c>
      <c r="F793">
        <v>7836.585</v>
      </c>
      <c r="G793">
        <v>9920.6679000000004</v>
      </c>
      <c r="H793">
        <v>15438.8262</v>
      </c>
      <c r="I793" s="29">
        <v>-231.5</v>
      </c>
      <c r="J793" s="29">
        <v>-4465.3999999999996</v>
      </c>
      <c r="K793" s="29">
        <v>-518.67999999999995</v>
      </c>
      <c r="L793" s="29">
        <v>-97.244</v>
      </c>
      <c r="M793" s="29">
        <v>16173.189999999999</v>
      </c>
      <c r="N793" s="29">
        <v>6500.6490000000003</v>
      </c>
      <c r="O793" s="29">
        <v>-26340.935000000001</v>
      </c>
      <c r="P793" s="29">
        <v>-8979.9200000000019</v>
      </c>
    </row>
    <row r="794" spans="1:16" x14ac:dyDescent="0.25">
      <c r="A794">
        <v>777</v>
      </c>
      <c r="B794" s="36">
        <v>65.33</v>
      </c>
      <c r="C794" s="36">
        <v>194.95</v>
      </c>
      <c r="D794" s="36">
        <v>1179.43</v>
      </c>
      <c r="E794" s="36">
        <v>2856.02</v>
      </c>
      <c r="F794" s="36">
        <v>8082.6</v>
      </c>
      <c r="G794" s="36">
        <v>10005.64</v>
      </c>
      <c r="H794" s="36">
        <v>15042.38</v>
      </c>
      <c r="I794" s="29">
        <v>4182.5</v>
      </c>
      <c r="J794" s="29">
        <v>5311.4</v>
      </c>
      <c r="K794" s="29">
        <v>172.49</v>
      </c>
      <c r="L794" s="29">
        <v>303.25200000000001</v>
      </c>
      <c r="M794" s="29">
        <v>3872.6349999999998</v>
      </c>
      <c r="N794" s="29">
        <v>3951.5310000000004</v>
      </c>
      <c r="O794" s="29">
        <v>-6518.5599999999995</v>
      </c>
      <c r="P794" s="29">
        <v>11275.248000000001</v>
      </c>
    </row>
    <row r="795" spans="1:16" x14ac:dyDescent="0.25">
      <c r="A795">
        <v>778</v>
      </c>
      <c r="B795">
        <v>66.685599999999994</v>
      </c>
      <c r="C795">
        <v>192.93549999999999</v>
      </c>
      <c r="D795">
        <v>1142.5112999999999</v>
      </c>
      <c r="E795">
        <v>2854.9141</v>
      </c>
      <c r="F795">
        <v>8448.3880000000008</v>
      </c>
      <c r="G795">
        <v>10608.0206</v>
      </c>
      <c r="H795">
        <v>15409.2328</v>
      </c>
      <c r="I795" s="29">
        <v>786</v>
      </c>
      <c r="J795" s="29">
        <v>9349</v>
      </c>
      <c r="K795" s="29">
        <v>2018.5150000000001</v>
      </c>
      <c r="L795" s="29">
        <v>347.47999999999996</v>
      </c>
      <c r="M795" s="29">
        <v>-14416.960000000001</v>
      </c>
      <c r="N795" s="29">
        <v>-14119.932000000001</v>
      </c>
      <c r="O795" s="29">
        <v>-24861.264999999999</v>
      </c>
      <c r="P795" s="29">
        <v>-40897.162000000004</v>
      </c>
    </row>
    <row r="796" spans="1:16" x14ac:dyDescent="0.25">
      <c r="A796">
        <v>779</v>
      </c>
      <c r="B796" s="36">
        <v>67.040000000000006</v>
      </c>
      <c r="C796" s="36">
        <v>196.1</v>
      </c>
      <c r="D796" s="36">
        <v>1195.2</v>
      </c>
      <c r="E796" s="36">
        <v>2868.17</v>
      </c>
      <c r="F796" s="36">
        <v>8264.52</v>
      </c>
      <c r="G796" s="36">
        <v>9956.56</v>
      </c>
      <c r="H796" s="36">
        <v>15423.24</v>
      </c>
      <c r="I796" s="29">
        <v>-101.25</v>
      </c>
      <c r="J796" s="29">
        <v>3020.4</v>
      </c>
      <c r="K796" s="29">
        <v>-615.77499999999998</v>
      </c>
      <c r="L796" s="29">
        <v>-182.77999999999997</v>
      </c>
      <c r="M796" s="29">
        <v>-5223.3550000000005</v>
      </c>
      <c r="N796" s="29">
        <v>5423.8019999999997</v>
      </c>
      <c r="O796" s="29">
        <v>-25561.674999999999</v>
      </c>
      <c r="P796" s="29">
        <v>-23240.633000000002</v>
      </c>
    </row>
    <row r="797" spans="1:16" x14ac:dyDescent="0.25">
      <c r="A797">
        <v>780</v>
      </c>
      <c r="B797">
        <v>66.229100000000003</v>
      </c>
      <c r="C797">
        <v>203.7808</v>
      </c>
      <c r="D797">
        <v>1149.6559999999999</v>
      </c>
      <c r="E797">
        <v>2937.5531000000001</v>
      </c>
      <c r="F797">
        <v>8542.5067999999992</v>
      </c>
      <c r="G797">
        <v>10052.142099999999</v>
      </c>
      <c r="H797">
        <v>14501.8904</v>
      </c>
      <c r="I797" s="29">
        <v>1927.25</v>
      </c>
      <c r="J797" s="29">
        <v>-12341.6</v>
      </c>
      <c r="K797" s="29">
        <v>1661.28</v>
      </c>
      <c r="L797" s="29">
        <v>-2958.08</v>
      </c>
      <c r="M797" s="29">
        <v>-19122.900000000001</v>
      </c>
      <c r="N797" s="29">
        <v>2556.4230000000002</v>
      </c>
      <c r="O797" s="29">
        <v>20505.855</v>
      </c>
      <c r="P797" s="29">
        <v>-7771.7720000000045</v>
      </c>
    </row>
    <row r="798" spans="1:16" x14ac:dyDescent="0.25">
      <c r="A798">
        <v>781</v>
      </c>
      <c r="B798" s="36">
        <v>66.739999999999995</v>
      </c>
      <c r="C798" s="36">
        <v>197.64</v>
      </c>
      <c r="D798" s="36">
        <v>1144.1400000000001</v>
      </c>
      <c r="E798" s="36">
        <v>2834.26</v>
      </c>
      <c r="F798" s="36">
        <v>7976.06</v>
      </c>
      <c r="G798" s="36">
        <v>9883.9699999999993</v>
      </c>
      <c r="H798" s="36">
        <v>15786.93</v>
      </c>
      <c r="I798" s="29">
        <v>641</v>
      </c>
      <c r="J798" s="29">
        <v>-51.4</v>
      </c>
      <c r="K798" s="29">
        <v>1936.9599999999998</v>
      </c>
      <c r="L798" s="29">
        <v>1173.6679999999999</v>
      </c>
      <c r="M798" s="29">
        <v>9199.2549999999992</v>
      </c>
      <c r="N798" s="29">
        <v>7601.4689999999991</v>
      </c>
      <c r="O798" s="29">
        <v>-43745.995000000003</v>
      </c>
      <c r="P798" s="29">
        <v>-23245.043000000005</v>
      </c>
    </row>
    <row r="799" spans="1:16" x14ac:dyDescent="0.25">
      <c r="A799">
        <v>782</v>
      </c>
      <c r="B799">
        <v>66.161000000000001</v>
      </c>
      <c r="C799">
        <v>199.96850000000001</v>
      </c>
      <c r="D799">
        <v>1196.8208</v>
      </c>
      <c r="E799">
        <v>2841.1174000000001</v>
      </c>
      <c r="F799">
        <v>8214.4289000000008</v>
      </c>
      <c r="G799">
        <v>9924.5336000000007</v>
      </c>
      <c r="H799">
        <v>14187.534100000001</v>
      </c>
      <c r="I799" s="29">
        <v>2097.5</v>
      </c>
      <c r="J799" s="29">
        <v>-4717</v>
      </c>
      <c r="K799" s="29">
        <v>-696.96</v>
      </c>
      <c r="L799" s="29">
        <v>899.34799999999996</v>
      </c>
      <c r="M799" s="29">
        <v>-2719.0050000000001</v>
      </c>
      <c r="N799" s="29">
        <v>6384.6779999999999</v>
      </c>
      <c r="O799" s="29">
        <v>36223.67</v>
      </c>
      <c r="P799" s="29">
        <v>37472.231</v>
      </c>
    </row>
    <row r="800" spans="1:16" x14ac:dyDescent="0.25">
      <c r="A800">
        <v>783</v>
      </c>
      <c r="B800" s="36">
        <v>67.14</v>
      </c>
      <c r="C800" s="36">
        <v>203.57</v>
      </c>
      <c r="D800" s="36">
        <v>1163.79</v>
      </c>
      <c r="E800" s="36">
        <v>2838.55</v>
      </c>
      <c r="F800" s="36">
        <v>8079.81</v>
      </c>
      <c r="G800" s="36">
        <v>10069.790000000001</v>
      </c>
      <c r="H800" s="36">
        <v>15081.37</v>
      </c>
      <c r="I800" s="29">
        <v>-340.25</v>
      </c>
      <c r="J800" s="29">
        <v>-11913</v>
      </c>
      <c r="K800" s="29">
        <v>954.7650000000001</v>
      </c>
      <c r="L800" s="29">
        <v>1001.948</v>
      </c>
      <c r="M800" s="29">
        <v>4012.0550000000003</v>
      </c>
      <c r="N800" s="29">
        <v>2027.019</v>
      </c>
      <c r="O800" s="29">
        <v>-8468.23</v>
      </c>
      <c r="P800" s="29">
        <v>-12725.692999999999</v>
      </c>
    </row>
    <row r="801" spans="1:16" x14ac:dyDescent="0.25">
      <c r="A801">
        <v>784</v>
      </c>
      <c r="B801">
        <v>67.671400000000006</v>
      </c>
      <c r="C801">
        <v>200.0684</v>
      </c>
      <c r="D801">
        <v>1199.2354</v>
      </c>
      <c r="E801">
        <v>2812.5495999999998</v>
      </c>
      <c r="F801">
        <v>8254.6771000000008</v>
      </c>
      <c r="G801">
        <v>10167.4468</v>
      </c>
      <c r="H801">
        <v>14263.953799999999</v>
      </c>
      <c r="I801" s="29">
        <v>-1678.5</v>
      </c>
      <c r="J801" s="29">
        <v>-4916.8</v>
      </c>
      <c r="K801" s="29">
        <v>-817.68999999999994</v>
      </c>
      <c r="L801" s="29">
        <v>2042.06</v>
      </c>
      <c r="M801" s="29">
        <v>-4731.415</v>
      </c>
      <c r="N801" s="29">
        <v>-902.71799999999996</v>
      </c>
      <c r="O801" s="29">
        <v>32402.685000000001</v>
      </c>
      <c r="P801" s="29">
        <v>21397.621999999999</v>
      </c>
    </row>
    <row r="802" spans="1:16" x14ac:dyDescent="0.25">
      <c r="A802">
        <v>785</v>
      </c>
      <c r="B802" s="36">
        <v>66.47</v>
      </c>
      <c r="C802" s="36">
        <v>201.8</v>
      </c>
      <c r="D802" s="36">
        <v>1246.72</v>
      </c>
      <c r="E802" s="36">
        <v>2901.36</v>
      </c>
      <c r="F802" s="36">
        <v>8085.8</v>
      </c>
      <c r="G802" s="36">
        <v>10546.06</v>
      </c>
      <c r="H802" s="36">
        <v>14939.3</v>
      </c>
      <c r="I802" s="29">
        <v>1318</v>
      </c>
      <c r="J802" s="29">
        <v>-8377.5999999999985</v>
      </c>
      <c r="K802" s="29">
        <v>-3192.0650000000001</v>
      </c>
      <c r="L802" s="29">
        <v>-1510.164</v>
      </c>
      <c r="M802" s="29">
        <v>3712.4850000000001</v>
      </c>
      <c r="N802" s="29">
        <v>-12261.261</v>
      </c>
      <c r="O802" s="29">
        <v>-1364.7149999999999</v>
      </c>
      <c r="P802" s="29">
        <v>-21675.32</v>
      </c>
    </row>
    <row r="803" spans="1:16" x14ac:dyDescent="0.25">
      <c r="A803">
        <v>786</v>
      </c>
      <c r="B803">
        <v>66.864500000000007</v>
      </c>
      <c r="C803">
        <v>196.73339999999999</v>
      </c>
      <c r="D803">
        <v>1157.9196999999999</v>
      </c>
      <c r="E803">
        <v>2870.2795000000001</v>
      </c>
      <c r="F803">
        <v>8466.2695000000003</v>
      </c>
      <c r="G803">
        <v>10051.9319</v>
      </c>
      <c r="H803">
        <v>14495.040800000001</v>
      </c>
      <c r="I803" s="29">
        <v>338.75</v>
      </c>
      <c r="J803" s="29">
        <v>1753.2</v>
      </c>
      <c r="K803" s="29">
        <v>1248.095</v>
      </c>
      <c r="L803" s="29">
        <v>-267.13599999999997</v>
      </c>
      <c r="M803" s="29">
        <v>-15311.035000000002</v>
      </c>
      <c r="N803" s="29">
        <v>2562.7290000000003</v>
      </c>
      <c r="O803" s="29">
        <v>20848.334999999999</v>
      </c>
      <c r="P803" s="29">
        <v>11172.937999999998</v>
      </c>
    </row>
    <row r="804" spans="1:16" x14ac:dyDescent="0.25">
      <c r="A804">
        <v>787</v>
      </c>
      <c r="B804" s="36">
        <v>66.73</v>
      </c>
      <c r="C804" s="36">
        <v>197.49</v>
      </c>
      <c r="D804" s="36">
        <v>1171.3699999999999</v>
      </c>
      <c r="E804" s="36">
        <v>2920.32</v>
      </c>
      <c r="F804" s="36">
        <v>7762.47</v>
      </c>
      <c r="G804" s="36">
        <v>10338.81</v>
      </c>
      <c r="H804" s="36">
        <v>15512.38</v>
      </c>
      <c r="I804" s="29">
        <v>679.5</v>
      </c>
      <c r="J804" s="29">
        <v>243</v>
      </c>
      <c r="K804" s="29">
        <v>575.67000000000007</v>
      </c>
      <c r="L804" s="29">
        <v>-2268.6279999999997</v>
      </c>
      <c r="M804" s="29">
        <v>19879.13</v>
      </c>
      <c r="N804" s="29">
        <v>-6043.7250000000004</v>
      </c>
      <c r="O804" s="29">
        <v>-30018.574999999997</v>
      </c>
      <c r="P804" s="29">
        <v>-16953.627999999997</v>
      </c>
    </row>
    <row r="805" spans="1:16" x14ac:dyDescent="0.25">
      <c r="A805">
        <v>788</v>
      </c>
      <c r="B805">
        <v>66.977800000000002</v>
      </c>
      <c r="C805">
        <v>195.40170000000001</v>
      </c>
      <c r="D805">
        <v>1171.2682</v>
      </c>
      <c r="E805">
        <v>2825.2845000000002</v>
      </c>
      <c r="F805">
        <v>8287.0154000000002</v>
      </c>
      <c r="G805">
        <v>10038.941800000001</v>
      </c>
      <c r="H805">
        <v>15103.357900000001</v>
      </c>
      <c r="I805" s="29">
        <v>55.5</v>
      </c>
      <c r="J805" s="29">
        <v>4416.5999999999995</v>
      </c>
      <c r="K805" s="29">
        <v>580.67000000000007</v>
      </c>
      <c r="L805" s="29">
        <v>1532.664</v>
      </c>
      <c r="M805" s="29">
        <v>-6348.33</v>
      </c>
      <c r="N805" s="29">
        <v>2952.4319999999998</v>
      </c>
      <c r="O805" s="29">
        <v>-9567.52</v>
      </c>
      <c r="P805" s="29">
        <v>-6377.9840000000013</v>
      </c>
    </row>
    <row r="806" spans="1:16" x14ac:dyDescent="0.25">
      <c r="A806">
        <v>789</v>
      </c>
      <c r="B806" s="36">
        <v>65.650000000000006</v>
      </c>
      <c r="C806" s="36">
        <v>194.53</v>
      </c>
      <c r="D806" s="36">
        <v>1160.8399999999999</v>
      </c>
      <c r="E806" s="36">
        <v>2879.41</v>
      </c>
      <c r="F806" s="36">
        <v>8074.87</v>
      </c>
      <c r="G806" s="36">
        <v>9910.91</v>
      </c>
      <c r="H806" s="36">
        <v>15357.5</v>
      </c>
      <c r="I806" s="29">
        <v>3363.5</v>
      </c>
      <c r="J806" s="29">
        <v>6165</v>
      </c>
      <c r="K806" s="29">
        <v>1102.0899999999999</v>
      </c>
      <c r="L806" s="29">
        <v>-632.43600000000004</v>
      </c>
      <c r="M806" s="29">
        <v>4258.7649999999994</v>
      </c>
      <c r="N806" s="29">
        <v>6793.3829999999998</v>
      </c>
      <c r="O806" s="29">
        <v>-22274.68</v>
      </c>
      <c r="P806" s="29">
        <v>-1224.3780000000006</v>
      </c>
    </row>
    <row r="807" spans="1:16" x14ac:dyDescent="0.25">
      <c r="A807">
        <v>790</v>
      </c>
      <c r="B807">
        <v>68.080799999999996</v>
      </c>
      <c r="C807">
        <v>197.03110000000001</v>
      </c>
      <c r="D807">
        <v>1168.0598</v>
      </c>
      <c r="E807">
        <v>2833.7876000000001</v>
      </c>
      <c r="F807">
        <v>8338.6782000000003</v>
      </c>
      <c r="G807">
        <v>9972.4292999999998</v>
      </c>
      <c r="H807">
        <v>14428.8351</v>
      </c>
      <c r="I807" s="29">
        <v>-2702</v>
      </c>
      <c r="J807" s="29">
        <v>1157.8</v>
      </c>
      <c r="K807" s="29">
        <v>741.09</v>
      </c>
      <c r="L807" s="29">
        <v>1192.54</v>
      </c>
      <c r="M807" s="29">
        <v>-8931.4699999999993</v>
      </c>
      <c r="N807" s="29">
        <v>4947.8069999999998</v>
      </c>
      <c r="O807" s="29">
        <v>24158.62</v>
      </c>
      <c r="P807" s="29">
        <v>20564.386999999999</v>
      </c>
    </row>
    <row r="808" spans="1:16" x14ac:dyDescent="0.25">
      <c r="A808">
        <v>791</v>
      </c>
      <c r="B808" s="36">
        <v>65.88</v>
      </c>
      <c r="C808" s="36">
        <v>196.01</v>
      </c>
      <c r="D808" s="36">
        <v>1182.42</v>
      </c>
      <c r="E808" s="36">
        <v>2909.96</v>
      </c>
      <c r="F808" s="36">
        <v>8418.7999999999993</v>
      </c>
      <c r="G808" s="36">
        <v>10290.049999999999</v>
      </c>
      <c r="H808" s="36">
        <v>13876.16</v>
      </c>
      <c r="I808" s="29">
        <v>2791.25</v>
      </c>
      <c r="J808" s="29">
        <v>3199.6000000000004</v>
      </c>
      <c r="K808" s="29">
        <v>22.869999999999997</v>
      </c>
      <c r="L808" s="29">
        <v>-1854.232</v>
      </c>
      <c r="M808" s="29">
        <v>-12937.545</v>
      </c>
      <c r="N808" s="29">
        <v>-4580.8769999999995</v>
      </c>
      <c r="O808" s="29">
        <v>51792.154999999999</v>
      </c>
      <c r="P808" s="29">
        <v>38433.220999999998</v>
      </c>
    </row>
    <row r="809" spans="1:16" x14ac:dyDescent="0.25">
      <c r="A809">
        <v>792</v>
      </c>
      <c r="B809">
        <v>66.5107</v>
      </c>
      <c r="C809">
        <v>201.33600000000001</v>
      </c>
      <c r="D809">
        <v>1231.0491999999999</v>
      </c>
      <c r="E809">
        <v>2788.2894000000001</v>
      </c>
      <c r="F809">
        <v>8295.1947999999993</v>
      </c>
      <c r="G809">
        <v>10019.311100000001</v>
      </c>
      <c r="H809">
        <v>14066.791999999999</v>
      </c>
      <c r="I809" s="29">
        <v>1223.25</v>
      </c>
      <c r="J809" s="29">
        <v>-7452</v>
      </c>
      <c r="K809" s="29">
        <v>-2408.38</v>
      </c>
      <c r="L809" s="29">
        <v>3012.4679999999998</v>
      </c>
      <c r="M809" s="29">
        <v>-6757.2999999999993</v>
      </c>
      <c r="N809" s="29">
        <v>3541.3530000000001</v>
      </c>
      <c r="O809" s="29">
        <v>42260.775000000001</v>
      </c>
      <c r="P809" s="29">
        <v>33420.165999999997</v>
      </c>
    </row>
    <row r="810" spans="1:16" x14ac:dyDescent="0.25">
      <c r="A810">
        <v>793</v>
      </c>
      <c r="B810" s="36">
        <v>66.209999999999994</v>
      </c>
      <c r="C810" s="36">
        <v>200.99</v>
      </c>
      <c r="D810" s="36">
        <v>1182.3599999999999</v>
      </c>
      <c r="E810" s="36">
        <v>2884.7</v>
      </c>
      <c r="F810" s="36">
        <v>8130.67</v>
      </c>
      <c r="G810" s="36">
        <v>9648.3700000000008</v>
      </c>
      <c r="H810" s="36">
        <v>14280.88</v>
      </c>
      <c r="I810" s="29">
        <v>1986.5</v>
      </c>
      <c r="J810" s="29">
        <v>-6753</v>
      </c>
      <c r="K810" s="29">
        <v>26.254999999999999</v>
      </c>
      <c r="L810" s="29">
        <v>-843.76800000000003</v>
      </c>
      <c r="M810" s="29">
        <v>1468.7950000000001</v>
      </c>
      <c r="N810" s="29">
        <v>14669.727000000001</v>
      </c>
      <c r="O810" s="29">
        <v>31556.41</v>
      </c>
      <c r="P810" s="29">
        <v>42110.919000000002</v>
      </c>
    </row>
    <row r="811" spans="1:16" x14ac:dyDescent="0.25">
      <c r="A811">
        <v>794</v>
      </c>
      <c r="B811">
        <v>68.162400000000005</v>
      </c>
      <c r="C811">
        <v>197.22300000000001</v>
      </c>
      <c r="D811">
        <v>1213.9259</v>
      </c>
      <c r="E811">
        <v>2834.8921999999998</v>
      </c>
      <c r="F811">
        <v>8182.1010999999999</v>
      </c>
      <c r="G811">
        <v>9956.4367000000002</v>
      </c>
      <c r="H811">
        <v>15617.437900000001</v>
      </c>
      <c r="I811" s="29">
        <v>-2906.0000000000005</v>
      </c>
      <c r="J811" s="29">
        <v>774</v>
      </c>
      <c r="K811" s="29">
        <v>-1552.2149999999999</v>
      </c>
      <c r="L811" s="29">
        <v>1148.356</v>
      </c>
      <c r="M811" s="29">
        <v>-1102.615</v>
      </c>
      <c r="N811" s="29">
        <v>5427.585</v>
      </c>
      <c r="O811" s="29">
        <v>-35271.519999999997</v>
      </c>
      <c r="P811" s="29">
        <v>-33482.409</v>
      </c>
    </row>
    <row r="812" spans="1:16" x14ac:dyDescent="0.25">
      <c r="A812">
        <v>795</v>
      </c>
      <c r="B812" s="36">
        <v>66.84</v>
      </c>
      <c r="C812" s="36">
        <v>200.88</v>
      </c>
      <c r="D812" s="36">
        <v>1176.51</v>
      </c>
      <c r="E812" s="36">
        <v>2856.98</v>
      </c>
      <c r="F812" s="36">
        <v>8476.91</v>
      </c>
      <c r="G812" s="36">
        <v>10479.34</v>
      </c>
      <c r="H812" s="36">
        <v>15018.31</v>
      </c>
      <c r="I812" s="29">
        <v>390.75</v>
      </c>
      <c r="J812" s="29">
        <v>-6538</v>
      </c>
      <c r="K812" s="29">
        <v>318.5</v>
      </c>
      <c r="L812" s="29">
        <v>264.72000000000003</v>
      </c>
      <c r="M812" s="29">
        <v>-15843.154999999999</v>
      </c>
      <c r="N812" s="29">
        <v>-10259.49</v>
      </c>
      <c r="O812" s="29">
        <v>-5315.2150000000001</v>
      </c>
      <c r="P812" s="29">
        <v>-36981.89</v>
      </c>
    </row>
    <row r="813" spans="1:16" x14ac:dyDescent="0.25">
      <c r="A813">
        <v>796</v>
      </c>
      <c r="B813">
        <v>66.422399999999996</v>
      </c>
      <c r="C813">
        <v>196.67599999999999</v>
      </c>
      <c r="D813">
        <v>1176.6476</v>
      </c>
      <c r="E813">
        <v>2813.0839000000001</v>
      </c>
      <c r="F813">
        <v>8035.4585999999999</v>
      </c>
      <c r="G813">
        <v>10321.7737</v>
      </c>
      <c r="H813">
        <v>14107.6147</v>
      </c>
      <c r="I813" s="29">
        <v>1444</v>
      </c>
      <c r="J813" s="29">
        <v>1868</v>
      </c>
      <c r="K813" s="29">
        <v>311.7</v>
      </c>
      <c r="L813" s="29">
        <v>2020.6880000000001</v>
      </c>
      <c r="M813" s="29">
        <v>6229.51</v>
      </c>
      <c r="N813" s="29">
        <v>-5532.5249999999996</v>
      </c>
      <c r="O813" s="29">
        <v>40219.64</v>
      </c>
      <c r="P813" s="29">
        <v>46561.012999999999</v>
      </c>
    </row>
    <row r="814" spans="1:16" x14ac:dyDescent="0.25">
      <c r="A814">
        <v>797</v>
      </c>
      <c r="B814" s="36">
        <v>67.2</v>
      </c>
      <c r="C814" s="36">
        <v>197.24</v>
      </c>
      <c r="D814" s="36">
        <v>1189.3800000000001</v>
      </c>
      <c r="E814" s="36">
        <v>2921.57</v>
      </c>
      <c r="F814" s="36">
        <v>8093.42</v>
      </c>
      <c r="G814" s="36">
        <v>10141.75</v>
      </c>
      <c r="H814" s="36">
        <v>14789.93</v>
      </c>
      <c r="I814" s="29">
        <v>-505.25</v>
      </c>
      <c r="J814" s="29">
        <v>745.4</v>
      </c>
      <c r="K814" s="29">
        <v>-325.02</v>
      </c>
      <c r="L814" s="29">
        <v>-2318.732</v>
      </c>
      <c r="M814" s="29">
        <v>3331.2350000000001</v>
      </c>
      <c r="N814" s="29">
        <v>-131.76300000000001</v>
      </c>
      <c r="O814" s="29">
        <v>6104.11</v>
      </c>
      <c r="P814" s="29">
        <v>6899.98</v>
      </c>
    </row>
    <row r="815" spans="1:16" x14ac:dyDescent="0.25">
      <c r="A815">
        <v>798</v>
      </c>
      <c r="B815">
        <v>66.507900000000006</v>
      </c>
      <c r="C815">
        <v>198.23849999999999</v>
      </c>
      <c r="D815">
        <v>1178.4106999999999</v>
      </c>
      <c r="E815">
        <v>2868.2253999999998</v>
      </c>
      <c r="F815">
        <v>8027.7092000000002</v>
      </c>
      <c r="G815">
        <v>10070.7817</v>
      </c>
      <c r="H815">
        <v>15389.646500000001</v>
      </c>
      <c r="I815" s="29">
        <v>1230.25</v>
      </c>
      <c r="J815" s="29">
        <v>-1257</v>
      </c>
      <c r="K815" s="29">
        <v>223.54500000000002</v>
      </c>
      <c r="L815" s="29">
        <v>-184.97199999999998</v>
      </c>
      <c r="M815" s="29">
        <v>6616.98</v>
      </c>
      <c r="N815" s="29">
        <v>1997.2350000000001</v>
      </c>
      <c r="O815" s="29">
        <v>-23881.95</v>
      </c>
      <c r="P815" s="29">
        <v>-15255.912</v>
      </c>
    </row>
    <row r="816" spans="1:16" x14ac:dyDescent="0.25">
      <c r="A816">
        <v>799</v>
      </c>
      <c r="B816" s="36">
        <v>64.94</v>
      </c>
      <c r="C816" s="36">
        <v>200.46</v>
      </c>
      <c r="D816" s="36">
        <v>1149.3699999999999</v>
      </c>
      <c r="E816" s="36">
        <v>2827.51</v>
      </c>
      <c r="F816" s="36">
        <v>7664.03</v>
      </c>
      <c r="G816" s="36">
        <v>10276.92</v>
      </c>
      <c r="H816" s="36">
        <v>15250.37</v>
      </c>
      <c r="I816" s="29">
        <v>5141.5</v>
      </c>
      <c r="J816" s="29">
        <v>-5707.8</v>
      </c>
      <c r="K816" s="29">
        <v>1675.415</v>
      </c>
      <c r="L816" s="29">
        <v>1443.4479999999999</v>
      </c>
      <c r="M816" s="29">
        <v>24800.965</v>
      </c>
      <c r="N816" s="29">
        <v>-4186.9560000000001</v>
      </c>
      <c r="O816" s="29">
        <v>-16918.315000000002</v>
      </c>
      <c r="P816" s="29">
        <v>6248.2569999999978</v>
      </c>
    </row>
    <row r="817" spans="1:16" x14ac:dyDescent="0.25">
      <c r="A817">
        <v>800</v>
      </c>
      <c r="B817">
        <v>68.623900000000006</v>
      </c>
      <c r="C817">
        <v>196.18039999999999</v>
      </c>
      <c r="D817">
        <v>1164.5938000000001</v>
      </c>
      <c r="E817">
        <v>2877.8881999999999</v>
      </c>
      <c r="F817">
        <v>8250.3160000000007</v>
      </c>
      <c r="G817">
        <v>10300.1558</v>
      </c>
      <c r="H817">
        <v>14298.926799999999</v>
      </c>
      <c r="I817" s="29">
        <v>-4059.7499999999995</v>
      </c>
      <c r="J817" s="29">
        <v>2859.2</v>
      </c>
      <c r="K817" s="29">
        <v>914.39</v>
      </c>
      <c r="L817" s="29">
        <v>-571.48400000000004</v>
      </c>
      <c r="M817" s="29">
        <v>-4513.3600000000006</v>
      </c>
      <c r="N817" s="29">
        <v>-4883.9880000000003</v>
      </c>
      <c r="O817" s="29">
        <v>30654.035</v>
      </c>
      <c r="P817" s="29">
        <v>20399.042999999998</v>
      </c>
    </row>
    <row r="818" spans="1:16" x14ac:dyDescent="0.25">
      <c r="A818">
        <v>801</v>
      </c>
      <c r="B818" s="36">
        <v>65.040000000000006</v>
      </c>
      <c r="C818" s="36">
        <v>197.97</v>
      </c>
      <c r="D818" s="36">
        <v>1174.06</v>
      </c>
      <c r="E818" s="36">
        <v>2850.89</v>
      </c>
      <c r="F818" s="36">
        <v>7722.08</v>
      </c>
      <c r="G818" s="36">
        <v>10185.540000000001</v>
      </c>
      <c r="H818" s="36">
        <v>14784.59</v>
      </c>
      <c r="I818" s="29">
        <v>4909.75</v>
      </c>
      <c r="J818" s="29">
        <v>-710.8</v>
      </c>
      <c r="K818" s="29">
        <v>440.97499999999997</v>
      </c>
      <c r="L818" s="29">
        <v>508.56</v>
      </c>
      <c r="M818" s="29">
        <v>21898.560000000001</v>
      </c>
      <c r="N818" s="29">
        <v>-1445.4390000000001</v>
      </c>
      <c r="O818" s="29">
        <v>6370.7349999999997</v>
      </c>
      <c r="P818" s="29">
        <v>31972.341000000004</v>
      </c>
    </row>
    <row r="819" spans="1:16" x14ac:dyDescent="0.25">
      <c r="A819">
        <v>802</v>
      </c>
      <c r="B819">
        <v>67.186800000000005</v>
      </c>
      <c r="C819">
        <v>192.17349999999999</v>
      </c>
      <c r="D819">
        <v>1142.8697999999999</v>
      </c>
      <c r="E819">
        <v>2833.3240000000001</v>
      </c>
      <c r="F819">
        <v>8076.8993</v>
      </c>
      <c r="G819">
        <v>10354.404200000001</v>
      </c>
      <c r="H819">
        <v>15571.5506</v>
      </c>
      <c r="I819" s="29">
        <v>-467</v>
      </c>
      <c r="J819" s="29">
        <v>10873</v>
      </c>
      <c r="K819" s="29">
        <v>2000.5900000000001</v>
      </c>
      <c r="L819" s="29">
        <v>1211.0840000000001</v>
      </c>
      <c r="M819" s="29">
        <v>4157.4750000000004</v>
      </c>
      <c r="N819" s="29">
        <v>-6511.4400000000005</v>
      </c>
      <c r="O819" s="29">
        <v>-32977.154999999999</v>
      </c>
      <c r="P819" s="29">
        <v>-21713.445999999996</v>
      </c>
    </row>
    <row r="820" spans="1:16" x14ac:dyDescent="0.25">
      <c r="A820">
        <v>803</v>
      </c>
      <c r="B820" s="36">
        <v>67.47</v>
      </c>
      <c r="C820" s="36">
        <v>192.13</v>
      </c>
      <c r="D820" s="36">
        <v>1129.58</v>
      </c>
      <c r="E820" s="36">
        <v>2904.48</v>
      </c>
      <c r="F820" s="36">
        <v>8429.61</v>
      </c>
      <c r="G820" s="36">
        <v>10312.35</v>
      </c>
      <c r="H820" s="36">
        <v>15181.77</v>
      </c>
      <c r="I820" s="29">
        <v>-1166</v>
      </c>
      <c r="J820" s="29">
        <v>10950.6</v>
      </c>
      <c r="K820" s="29">
        <v>2665.1849999999999</v>
      </c>
      <c r="L820" s="29">
        <v>-1634.9559999999999</v>
      </c>
      <c r="M820" s="29">
        <v>-13478.01</v>
      </c>
      <c r="N820" s="29">
        <v>-5249.8230000000003</v>
      </c>
      <c r="O820" s="29">
        <v>-13487.89</v>
      </c>
      <c r="P820" s="29">
        <v>-21400.894</v>
      </c>
    </row>
    <row r="821" spans="1:16" x14ac:dyDescent="0.25">
      <c r="A821">
        <v>804</v>
      </c>
      <c r="B821">
        <v>68.813100000000006</v>
      </c>
      <c r="C821">
        <v>202.05369999999999</v>
      </c>
      <c r="D821">
        <v>1216.8638000000001</v>
      </c>
      <c r="E821">
        <v>2851.7195000000002</v>
      </c>
      <c r="F821">
        <v>8154.0941999999995</v>
      </c>
      <c r="G821">
        <v>10289.517599999999</v>
      </c>
      <c r="H821">
        <v>15527.9671</v>
      </c>
      <c r="I821" s="29">
        <v>-4532.75</v>
      </c>
      <c r="J821" s="29">
        <v>-8887.4</v>
      </c>
      <c r="K821" s="29">
        <v>-1699.11</v>
      </c>
      <c r="L821" s="29">
        <v>475.26400000000001</v>
      </c>
      <c r="M821" s="29">
        <v>297.73</v>
      </c>
      <c r="N821" s="29">
        <v>-4564.8419999999996</v>
      </c>
      <c r="O821" s="29">
        <v>-30797.98</v>
      </c>
      <c r="P821" s="29">
        <v>-49709.088000000003</v>
      </c>
    </row>
    <row r="822" spans="1:16" x14ac:dyDescent="0.25">
      <c r="A822">
        <v>805</v>
      </c>
      <c r="B822" s="36">
        <v>66.5</v>
      </c>
      <c r="C822" s="36">
        <v>202.42</v>
      </c>
      <c r="D822" s="36">
        <v>1227.6400000000001</v>
      </c>
      <c r="E822" s="36">
        <v>2832.26</v>
      </c>
      <c r="F822" s="36">
        <v>8700.06</v>
      </c>
      <c r="G822" s="36">
        <v>10266.700000000001</v>
      </c>
      <c r="H822" s="36">
        <v>15051.61</v>
      </c>
      <c r="I822" s="29">
        <v>1249</v>
      </c>
      <c r="J822" s="29">
        <v>-9624.4</v>
      </c>
      <c r="K822" s="29">
        <v>-2238.125</v>
      </c>
      <c r="L822" s="29">
        <v>1253.828</v>
      </c>
      <c r="M822" s="29">
        <v>-27000.720000000001</v>
      </c>
      <c r="N822" s="29">
        <v>-3880.326</v>
      </c>
      <c r="O822" s="29">
        <v>-6980.1900000000005</v>
      </c>
      <c r="P822" s="29">
        <v>-47220.933000000005</v>
      </c>
    </row>
    <row r="823" spans="1:16" x14ac:dyDescent="0.25">
      <c r="A823">
        <v>806</v>
      </c>
      <c r="B823">
        <v>67.437899999999999</v>
      </c>
      <c r="C823">
        <v>200.1737</v>
      </c>
      <c r="D823">
        <v>1136.3435999999999</v>
      </c>
      <c r="E823">
        <v>2910.3699000000001</v>
      </c>
      <c r="F823">
        <v>7640.3302999999996</v>
      </c>
      <c r="G823">
        <v>10351.4823</v>
      </c>
      <c r="H823">
        <v>14711.623900000001</v>
      </c>
      <c r="I823" s="29">
        <v>-1094.75</v>
      </c>
      <c r="J823" s="29">
        <v>-5127.3999999999996</v>
      </c>
      <c r="K823" s="29">
        <v>2326.8999999999996</v>
      </c>
      <c r="L823" s="29">
        <v>-1870.752</v>
      </c>
      <c r="M823" s="29">
        <v>25985.924999999996</v>
      </c>
      <c r="N823" s="29">
        <v>-6423.7830000000004</v>
      </c>
      <c r="O823" s="29">
        <v>10019.18</v>
      </c>
      <c r="P823" s="29">
        <v>23815.319999999996</v>
      </c>
    </row>
    <row r="824" spans="1:16" x14ac:dyDescent="0.25">
      <c r="A824">
        <v>807</v>
      </c>
      <c r="B824" s="36">
        <v>67.09</v>
      </c>
      <c r="C824" s="36">
        <v>199.33</v>
      </c>
      <c r="D824" s="36">
        <v>1204.1500000000001</v>
      </c>
      <c r="E824" s="36">
        <v>2873.31</v>
      </c>
      <c r="F824" s="36">
        <v>8113.95</v>
      </c>
      <c r="G824" s="36">
        <v>10166.49</v>
      </c>
      <c r="H824" s="36">
        <v>14762.31</v>
      </c>
      <c r="I824" s="29">
        <v>-226.25</v>
      </c>
      <c r="J824" s="29">
        <v>-3446.6</v>
      </c>
      <c r="K824" s="29">
        <v>-1063.27</v>
      </c>
      <c r="L824" s="29">
        <v>-388.42399999999998</v>
      </c>
      <c r="M824" s="29">
        <v>2304.83</v>
      </c>
      <c r="N824" s="29">
        <v>-873.87300000000005</v>
      </c>
      <c r="O824" s="29">
        <v>7484.92</v>
      </c>
      <c r="P824" s="29">
        <v>3791.3330000000001</v>
      </c>
    </row>
    <row r="825" spans="1:16" x14ac:dyDescent="0.25">
      <c r="A825">
        <v>808</v>
      </c>
      <c r="B825">
        <v>67.222700000000003</v>
      </c>
      <c r="C825">
        <v>200.25299999999999</v>
      </c>
      <c r="D825">
        <v>1206.5044</v>
      </c>
      <c r="E825">
        <v>2875.6849999999999</v>
      </c>
      <c r="F825">
        <v>7989.1959999999999</v>
      </c>
      <c r="G825">
        <v>10269.7469</v>
      </c>
      <c r="H825">
        <v>14352.572399999999</v>
      </c>
      <c r="I825" s="29">
        <v>-556.75</v>
      </c>
      <c r="J825" s="29">
        <v>-5286</v>
      </c>
      <c r="K825" s="29">
        <v>-1181.1400000000001</v>
      </c>
      <c r="L825" s="29">
        <v>-483.35599999999999</v>
      </c>
      <c r="M825" s="29">
        <v>8542.64</v>
      </c>
      <c r="N825" s="29">
        <v>-3971.7210000000005</v>
      </c>
      <c r="O825" s="29">
        <v>27971.755000000001</v>
      </c>
      <c r="P825" s="29">
        <v>25035.428</v>
      </c>
    </row>
    <row r="826" spans="1:16" x14ac:dyDescent="0.25">
      <c r="A826">
        <v>809</v>
      </c>
      <c r="B826" s="36">
        <v>66.430000000000007</v>
      </c>
      <c r="C826" s="36">
        <v>196.69</v>
      </c>
      <c r="D826" s="36">
        <v>1181.6600000000001</v>
      </c>
      <c r="E826" s="36">
        <v>2803.51</v>
      </c>
      <c r="F826" s="36">
        <v>8315.7099999999991</v>
      </c>
      <c r="G826" s="36">
        <v>9972.7900000000009</v>
      </c>
      <c r="H826" s="36">
        <v>13746.88</v>
      </c>
      <c r="I826" s="29">
        <v>1431.75</v>
      </c>
      <c r="J826" s="29">
        <v>1834.6</v>
      </c>
      <c r="K826" s="29">
        <v>61.305</v>
      </c>
      <c r="L826" s="29">
        <v>2403.4719999999998</v>
      </c>
      <c r="M826" s="29">
        <v>-7782.9800000000005</v>
      </c>
      <c r="N826" s="29">
        <v>4937.1120000000001</v>
      </c>
      <c r="O826" s="29">
        <v>58256.23</v>
      </c>
      <c r="P826" s="29">
        <v>61141.489000000001</v>
      </c>
    </row>
    <row r="827" spans="1:16" x14ac:dyDescent="0.25">
      <c r="A827">
        <v>810</v>
      </c>
      <c r="B827">
        <v>68.124899999999997</v>
      </c>
      <c r="C827">
        <v>194.76990000000001</v>
      </c>
      <c r="D827">
        <v>1200.1257000000001</v>
      </c>
      <c r="E827">
        <v>2884.6106</v>
      </c>
      <c r="F827">
        <v>7776.9337999999998</v>
      </c>
      <c r="G827">
        <v>10286.487999999999</v>
      </c>
      <c r="H827">
        <v>15392.4512</v>
      </c>
      <c r="I827" s="29">
        <v>-2812.25</v>
      </c>
      <c r="J827" s="29">
        <v>5680.2</v>
      </c>
      <c r="K827" s="29">
        <v>-862.20499999999993</v>
      </c>
      <c r="L827" s="29">
        <v>-840.38</v>
      </c>
      <c r="M827" s="29">
        <v>19155.75</v>
      </c>
      <c r="N827" s="29">
        <v>-4473.9539999999997</v>
      </c>
      <c r="O827" s="29">
        <v>-24022.184999999998</v>
      </c>
      <c r="P827" s="29">
        <v>-8175.0239999999994</v>
      </c>
    </row>
    <row r="828" spans="1:16" x14ac:dyDescent="0.25">
      <c r="A828">
        <v>811</v>
      </c>
      <c r="B828" s="36">
        <v>66.81</v>
      </c>
      <c r="C828" s="36">
        <v>194.62</v>
      </c>
      <c r="D828" s="36">
        <v>1193.8699999999999</v>
      </c>
      <c r="E828" s="36">
        <v>2873.38</v>
      </c>
      <c r="F828" s="36">
        <v>8151.82</v>
      </c>
      <c r="G828" s="36">
        <v>10244.89</v>
      </c>
      <c r="H828" s="36">
        <v>16074.37</v>
      </c>
      <c r="I828" s="29">
        <v>480.99999999999994</v>
      </c>
      <c r="J828" s="29">
        <v>5985</v>
      </c>
      <c r="K828" s="29">
        <v>-549.35</v>
      </c>
      <c r="L828" s="29">
        <v>-391.35199999999998</v>
      </c>
      <c r="M828" s="29">
        <v>411.36500000000001</v>
      </c>
      <c r="N828" s="29">
        <v>-3226.08</v>
      </c>
      <c r="O828" s="29">
        <v>-58118.280000000006</v>
      </c>
      <c r="P828" s="29">
        <v>-55407.697000000007</v>
      </c>
    </row>
    <row r="829" spans="1:16" x14ac:dyDescent="0.25">
      <c r="A829">
        <v>812</v>
      </c>
      <c r="B829">
        <v>68.425700000000006</v>
      </c>
      <c r="C829">
        <v>197.3605</v>
      </c>
      <c r="D829">
        <v>1184.1857</v>
      </c>
      <c r="E829">
        <v>2808.4058</v>
      </c>
      <c r="F829">
        <v>8195.3893000000007</v>
      </c>
      <c r="G829">
        <v>10157.8483</v>
      </c>
      <c r="H829">
        <v>14765.2528</v>
      </c>
      <c r="I829" s="29">
        <v>-3564.25</v>
      </c>
      <c r="J829" s="29">
        <v>499</v>
      </c>
      <c r="K829" s="29">
        <v>-65.204999999999998</v>
      </c>
      <c r="L829" s="29">
        <v>2207.8119999999999</v>
      </c>
      <c r="M829" s="29">
        <v>-1767.0249999999999</v>
      </c>
      <c r="N829" s="29">
        <v>-614.76300000000003</v>
      </c>
      <c r="O829" s="29">
        <v>7337.7350000000006</v>
      </c>
      <c r="P829" s="29">
        <v>4033.304000000001</v>
      </c>
    </row>
    <row r="830" spans="1:16" x14ac:dyDescent="0.25">
      <c r="A830">
        <v>813</v>
      </c>
      <c r="B830" s="36">
        <v>66.06</v>
      </c>
      <c r="C830" s="36">
        <v>198.41</v>
      </c>
      <c r="D830" s="36">
        <v>1221.8599999999999</v>
      </c>
      <c r="E830" s="36">
        <v>2833.5</v>
      </c>
      <c r="F830" s="36">
        <v>7958.94</v>
      </c>
      <c r="G830" s="36">
        <v>10165.43</v>
      </c>
      <c r="H830" s="36">
        <v>15152.75</v>
      </c>
      <c r="I830" s="29">
        <v>2351.75</v>
      </c>
      <c r="J830" s="29">
        <v>-1609.6</v>
      </c>
      <c r="K830" s="29">
        <v>-1949.0300000000002</v>
      </c>
      <c r="L830" s="29">
        <v>1204.0040000000001</v>
      </c>
      <c r="M830" s="29">
        <v>10055.594999999999</v>
      </c>
      <c r="N830" s="29">
        <v>-842.32500000000005</v>
      </c>
      <c r="O830" s="29">
        <v>-12037.14</v>
      </c>
      <c r="P830" s="29">
        <v>-2826.746000000001</v>
      </c>
    </row>
    <row r="831" spans="1:16" x14ac:dyDescent="0.25">
      <c r="A831">
        <v>814</v>
      </c>
      <c r="B831">
        <v>66.766900000000007</v>
      </c>
      <c r="C831">
        <v>200.8203</v>
      </c>
      <c r="D831">
        <v>1160.1785</v>
      </c>
      <c r="E831">
        <v>2845.9041000000002</v>
      </c>
      <c r="F831">
        <v>8197.2631999999994</v>
      </c>
      <c r="G831">
        <v>9993.1586000000007</v>
      </c>
      <c r="H831">
        <v>14508.737800000001</v>
      </c>
      <c r="I831" s="29">
        <v>582.75</v>
      </c>
      <c r="J831" s="29">
        <v>-6420.6</v>
      </c>
      <c r="K831" s="29">
        <v>1135.155</v>
      </c>
      <c r="L831" s="29">
        <v>707.88</v>
      </c>
      <c r="M831" s="29">
        <v>-1860.7199999999998</v>
      </c>
      <c r="N831" s="29">
        <v>4325.9279999999999</v>
      </c>
      <c r="O831" s="29">
        <v>20163.485000000001</v>
      </c>
      <c r="P831" s="29">
        <v>18633.878000000001</v>
      </c>
    </row>
    <row r="832" spans="1:16" x14ac:dyDescent="0.25">
      <c r="A832">
        <v>815</v>
      </c>
      <c r="B832" s="36">
        <v>67.91</v>
      </c>
      <c r="C832" s="36">
        <v>197.43</v>
      </c>
      <c r="D832" s="36">
        <v>1156.3</v>
      </c>
      <c r="E832" s="36">
        <v>2887.15</v>
      </c>
      <c r="F832" s="36">
        <v>7774.97</v>
      </c>
      <c r="G832" s="36">
        <v>10055.18</v>
      </c>
      <c r="H832" s="36">
        <v>14565.78</v>
      </c>
      <c r="I832" s="29">
        <v>-2271</v>
      </c>
      <c r="J832" s="29">
        <v>360.8</v>
      </c>
      <c r="K832" s="29">
        <v>1329.3</v>
      </c>
      <c r="L832" s="29">
        <v>-941.80799999999999</v>
      </c>
      <c r="M832" s="29">
        <v>19254.064999999999</v>
      </c>
      <c r="N832" s="29">
        <v>2465.3820000000001</v>
      </c>
      <c r="O832" s="29">
        <v>17311.439999999999</v>
      </c>
      <c r="P832" s="29">
        <v>37508.179000000004</v>
      </c>
    </row>
    <row r="833" spans="1:16" x14ac:dyDescent="0.25">
      <c r="A833">
        <v>816</v>
      </c>
      <c r="B833">
        <v>67.898899999999998</v>
      </c>
      <c r="C833">
        <v>196.93029999999999</v>
      </c>
      <c r="D833">
        <v>1204.9453000000001</v>
      </c>
      <c r="E833">
        <v>2796.4023000000002</v>
      </c>
      <c r="F833">
        <v>8300.8559999999998</v>
      </c>
      <c r="G833">
        <v>10401.074500000001</v>
      </c>
      <c r="H833">
        <v>16176.460800000001</v>
      </c>
      <c r="I833" s="29">
        <v>-2247.25</v>
      </c>
      <c r="J833" s="29">
        <v>1359.3999999999999</v>
      </c>
      <c r="K833" s="29">
        <v>-1103.1849999999999</v>
      </c>
      <c r="L833" s="29">
        <v>2687.9520000000002</v>
      </c>
      <c r="M833" s="29">
        <v>-7040.36</v>
      </c>
      <c r="N833" s="29">
        <v>-7911.549</v>
      </c>
      <c r="O833" s="29">
        <v>-63222.664999999994</v>
      </c>
      <c r="P833" s="29">
        <v>-77477.656999999992</v>
      </c>
    </row>
    <row r="834" spans="1:16" x14ac:dyDescent="0.25">
      <c r="A834">
        <v>817</v>
      </c>
      <c r="B834" s="36">
        <v>66.760000000000005</v>
      </c>
      <c r="C834" s="36">
        <v>201.62</v>
      </c>
      <c r="D834" s="36">
        <v>1185.33</v>
      </c>
      <c r="E834" s="36">
        <v>2905.92</v>
      </c>
      <c r="F834" s="36">
        <v>8478.69</v>
      </c>
      <c r="G834" s="36">
        <v>10079.64</v>
      </c>
      <c r="H834" s="36">
        <v>15622.21</v>
      </c>
      <c r="I834" s="29">
        <v>604.75</v>
      </c>
      <c r="J834" s="29">
        <v>-8021.8000000000011</v>
      </c>
      <c r="K834" s="29">
        <v>-122.39999999999999</v>
      </c>
      <c r="L834" s="29">
        <v>-1692.9279999999999</v>
      </c>
      <c r="M834" s="29">
        <v>-15932.075000000001</v>
      </c>
      <c r="N834" s="29">
        <v>1731.414</v>
      </c>
      <c r="O834" s="29">
        <v>-35510.019999999997</v>
      </c>
      <c r="P834" s="29">
        <v>-58943.058999999994</v>
      </c>
    </row>
    <row r="835" spans="1:16" x14ac:dyDescent="0.25">
      <c r="A835">
        <v>818</v>
      </c>
      <c r="B835">
        <v>66.908799999999999</v>
      </c>
      <c r="C835">
        <v>197.7123</v>
      </c>
      <c r="D835">
        <v>1183.5048999999999</v>
      </c>
      <c r="E835">
        <v>2818.5079000000001</v>
      </c>
      <c r="F835">
        <v>8287.3690999999999</v>
      </c>
      <c r="G835">
        <v>10259.3352</v>
      </c>
      <c r="H835">
        <v>15513.960499999999</v>
      </c>
      <c r="I835" s="29">
        <v>228</v>
      </c>
      <c r="J835" s="29">
        <v>-204.6</v>
      </c>
      <c r="K835" s="29">
        <v>-31.164999999999999</v>
      </c>
      <c r="L835" s="29">
        <v>1803.7280000000001</v>
      </c>
      <c r="M835" s="29">
        <v>-6366.0150000000003</v>
      </c>
      <c r="N835" s="29">
        <v>-3659.37</v>
      </c>
      <c r="O835" s="29">
        <v>-30097.649999999998</v>
      </c>
      <c r="P835" s="29">
        <v>-38327.072</v>
      </c>
    </row>
    <row r="836" spans="1:16" x14ac:dyDescent="0.25">
      <c r="A836">
        <v>819</v>
      </c>
      <c r="B836" s="36">
        <v>67.55</v>
      </c>
      <c r="C836" s="36">
        <v>198.45</v>
      </c>
      <c r="D836" s="36">
        <v>1145.7</v>
      </c>
      <c r="E836" s="36">
        <v>2908.69</v>
      </c>
      <c r="F836" s="36">
        <v>8233.31</v>
      </c>
      <c r="G836" s="36">
        <v>10219.620000000001</v>
      </c>
      <c r="H836" s="36">
        <v>14662.89</v>
      </c>
      <c r="I836" s="29">
        <v>-1362.5</v>
      </c>
      <c r="J836" s="29">
        <v>-1680.6000000000001</v>
      </c>
      <c r="K836" s="29">
        <v>1859.33</v>
      </c>
      <c r="L836" s="29">
        <v>-1803.704</v>
      </c>
      <c r="M836" s="29">
        <v>-3662.8999999999996</v>
      </c>
      <c r="N836" s="29">
        <v>-2467.8870000000002</v>
      </c>
      <c r="O836" s="29">
        <v>12456.09</v>
      </c>
      <c r="P836" s="29">
        <v>3337.8289999999997</v>
      </c>
    </row>
    <row r="837" spans="1:16" x14ac:dyDescent="0.25">
      <c r="A837">
        <v>820</v>
      </c>
      <c r="B837">
        <v>67.506299999999996</v>
      </c>
      <c r="C837">
        <v>199.10579999999999</v>
      </c>
      <c r="D837">
        <v>1180.9175</v>
      </c>
      <c r="E837">
        <v>2799.3108000000002</v>
      </c>
      <c r="F837">
        <v>8275.9616999999998</v>
      </c>
      <c r="G837">
        <v>10242.914500000001</v>
      </c>
      <c r="H837">
        <v>14551.9161</v>
      </c>
      <c r="I837" s="29">
        <v>-1265.75</v>
      </c>
      <c r="J837" s="29">
        <v>-2991.6</v>
      </c>
      <c r="K837" s="29">
        <v>98.204999999999998</v>
      </c>
      <c r="L837" s="29">
        <v>2571.6120000000001</v>
      </c>
      <c r="M837" s="29">
        <v>-5795.6449999999995</v>
      </c>
      <c r="N837" s="29">
        <v>-3166.7490000000003</v>
      </c>
      <c r="O837" s="29">
        <v>18004.57</v>
      </c>
      <c r="P837" s="29">
        <v>7454.643</v>
      </c>
    </row>
    <row r="838" spans="1:16" x14ac:dyDescent="0.25">
      <c r="A838">
        <v>821</v>
      </c>
      <c r="B838" s="36">
        <v>65.930000000000007</v>
      </c>
      <c r="C838" s="36">
        <v>197.62</v>
      </c>
      <c r="D838" s="36">
        <v>1190.8599999999999</v>
      </c>
      <c r="E838" s="36">
        <v>2841.9</v>
      </c>
      <c r="F838" s="36">
        <v>8042.28</v>
      </c>
      <c r="G838" s="36">
        <v>10054.08</v>
      </c>
      <c r="H838" s="36">
        <v>14576.7</v>
      </c>
      <c r="I838" s="29">
        <v>2682.25</v>
      </c>
      <c r="J838" s="29">
        <v>-29.2</v>
      </c>
      <c r="K838" s="29">
        <v>-398.94</v>
      </c>
      <c r="L838" s="29">
        <v>868.24399999999991</v>
      </c>
      <c r="M838" s="29">
        <v>5888.335</v>
      </c>
      <c r="N838" s="29">
        <v>2498.268</v>
      </c>
      <c r="O838" s="29">
        <v>16765.34</v>
      </c>
      <c r="P838" s="29">
        <v>28274.296999999999</v>
      </c>
    </row>
    <row r="839" spans="1:16" x14ac:dyDescent="0.25">
      <c r="A839">
        <v>822</v>
      </c>
      <c r="B839">
        <v>68.803100000000001</v>
      </c>
      <c r="C839">
        <v>197.34970000000001</v>
      </c>
      <c r="D839">
        <v>1193.1137000000001</v>
      </c>
      <c r="E839">
        <v>2852.7276999999999</v>
      </c>
      <c r="F839">
        <v>8008.6818000000003</v>
      </c>
      <c r="G839">
        <v>10322.1702</v>
      </c>
      <c r="H839">
        <v>14969.7773</v>
      </c>
      <c r="I839" s="29">
        <v>-4507.75</v>
      </c>
      <c r="J839" s="29">
        <v>520.59999999999991</v>
      </c>
      <c r="K839" s="29">
        <v>-511.60500000000002</v>
      </c>
      <c r="L839" s="29">
        <v>434.93600000000004</v>
      </c>
      <c r="M839" s="29">
        <v>7568.3499999999995</v>
      </c>
      <c r="N839" s="29">
        <v>-5544.42</v>
      </c>
      <c r="O839" s="29">
        <v>-2888.49</v>
      </c>
      <c r="P839" s="29">
        <v>-4928.3790000000008</v>
      </c>
    </row>
    <row r="840" spans="1:16" x14ac:dyDescent="0.25">
      <c r="A840">
        <v>823</v>
      </c>
      <c r="B840" s="36">
        <v>66.14</v>
      </c>
      <c r="C840" s="36">
        <v>197.55</v>
      </c>
      <c r="D840" s="36">
        <v>1209.92</v>
      </c>
      <c r="E840" s="36">
        <v>2914.78</v>
      </c>
      <c r="F840" s="36">
        <v>8165.6</v>
      </c>
      <c r="G840" s="36">
        <v>10272.540000000001</v>
      </c>
      <c r="H840" s="36">
        <v>15501.34</v>
      </c>
      <c r="I840" s="29">
        <v>2139.75</v>
      </c>
      <c r="J840" s="29">
        <v>128.80000000000001</v>
      </c>
      <c r="K840" s="29">
        <v>-1351.88</v>
      </c>
      <c r="L840" s="29">
        <v>-2047.096</v>
      </c>
      <c r="M840" s="29">
        <v>-277.67</v>
      </c>
      <c r="N840" s="29">
        <v>-4055.6429999999996</v>
      </c>
      <c r="O840" s="29">
        <v>-29466.590000000004</v>
      </c>
      <c r="P840" s="29">
        <v>-34930.329000000005</v>
      </c>
    </row>
    <row r="841" spans="1:16" x14ac:dyDescent="0.25">
      <c r="A841">
        <v>824</v>
      </c>
      <c r="B841">
        <v>66.308599999999998</v>
      </c>
      <c r="C841">
        <v>194.31440000000001</v>
      </c>
      <c r="D841">
        <v>1181.9548</v>
      </c>
      <c r="E841">
        <v>2859.3346999999999</v>
      </c>
      <c r="F841">
        <v>8042.7635</v>
      </c>
      <c r="G841">
        <v>10555.7809</v>
      </c>
      <c r="H841">
        <v>14409.976699999999</v>
      </c>
      <c r="I841" s="29">
        <v>1728.5</v>
      </c>
      <c r="J841" s="29">
        <v>6591.2</v>
      </c>
      <c r="K841" s="29">
        <v>46.339999999999996</v>
      </c>
      <c r="L841" s="29">
        <v>170.65600000000001</v>
      </c>
      <c r="M841" s="29">
        <v>5864.2650000000003</v>
      </c>
      <c r="N841" s="29">
        <v>-12552.741</v>
      </c>
      <c r="O841" s="29">
        <v>25101.54</v>
      </c>
      <c r="P841" s="29">
        <v>26949.760000000002</v>
      </c>
    </row>
    <row r="842" spans="1:16" x14ac:dyDescent="0.25">
      <c r="A842">
        <v>825</v>
      </c>
      <c r="B842" s="36">
        <v>66.48</v>
      </c>
      <c r="C842" s="36">
        <v>199.03</v>
      </c>
      <c r="D842" s="36">
        <v>1186.48</v>
      </c>
      <c r="E842" s="36">
        <v>2904.59</v>
      </c>
      <c r="F842" s="36">
        <v>8403.0400000000009</v>
      </c>
      <c r="G842" s="36">
        <v>10076.52</v>
      </c>
      <c r="H842" s="36">
        <v>14863.71</v>
      </c>
      <c r="I842" s="29">
        <v>1290</v>
      </c>
      <c r="J842" s="29">
        <v>-2837.8</v>
      </c>
      <c r="K842" s="29">
        <v>-180.095</v>
      </c>
      <c r="L842" s="29">
        <v>-1639.7159999999999</v>
      </c>
      <c r="M842" s="29">
        <v>-12149.545</v>
      </c>
      <c r="N842" s="29">
        <v>1825.1130000000001</v>
      </c>
      <c r="O842" s="29">
        <v>2415.0650000000001</v>
      </c>
      <c r="P842" s="29">
        <v>-11276.977999999999</v>
      </c>
    </row>
    <row r="843" spans="1:16" x14ac:dyDescent="0.25">
      <c r="A843">
        <v>826</v>
      </c>
      <c r="B843">
        <v>65.7517</v>
      </c>
      <c r="C843">
        <v>200.72790000000001</v>
      </c>
      <c r="D843">
        <v>1211.7779</v>
      </c>
      <c r="E843">
        <v>2869.4602</v>
      </c>
      <c r="F843">
        <v>7992.2927</v>
      </c>
      <c r="G843">
        <v>9953.2901000000002</v>
      </c>
      <c r="H843">
        <v>15073.823700000001</v>
      </c>
      <c r="I843" s="29">
        <v>3120.75</v>
      </c>
      <c r="J843" s="29">
        <v>-6235.8</v>
      </c>
      <c r="K843" s="29">
        <v>-1444.8150000000001</v>
      </c>
      <c r="L843" s="29">
        <v>-234.36399999999998</v>
      </c>
      <c r="M843" s="29">
        <v>8387.8050000000003</v>
      </c>
      <c r="N843" s="29">
        <v>5521.9830000000002</v>
      </c>
      <c r="O843" s="29">
        <v>-8090.81</v>
      </c>
      <c r="P843" s="29">
        <v>1024.7490000000007</v>
      </c>
    </row>
    <row r="844" spans="1:16" x14ac:dyDescent="0.25">
      <c r="A844">
        <v>827</v>
      </c>
      <c r="B844" s="36">
        <v>65.790000000000006</v>
      </c>
      <c r="C844" s="36">
        <v>200.94</v>
      </c>
      <c r="D844" s="36">
        <v>1177.05</v>
      </c>
      <c r="E844" s="36">
        <v>2870.68</v>
      </c>
      <c r="F844" s="36">
        <v>7873.96</v>
      </c>
      <c r="G844" s="36">
        <v>10514.13</v>
      </c>
      <c r="H844" s="36">
        <v>14931.19</v>
      </c>
      <c r="I844" s="29">
        <v>3026</v>
      </c>
      <c r="J844" s="29">
        <v>-6660</v>
      </c>
      <c r="K844" s="29">
        <v>291.65499999999997</v>
      </c>
      <c r="L844" s="29">
        <v>-283.12</v>
      </c>
      <c r="M844" s="29">
        <v>14304.345000000001</v>
      </c>
      <c r="N844" s="29">
        <v>-11303.142000000002</v>
      </c>
      <c r="O844" s="29">
        <v>-959.005</v>
      </c>
      <c r="P844" s="29">
        <v>-1583.2670000000007</v>
      </c>
    </row>
    <row r="845" spans="1:16" x14ac:dyDescent="0.25">
      <c r="A845">
        <v>828</v>
      </c>
      <c r="B845">
        <v>67.458200000000005</v>
      </c>
      <c r="C845">
        <v>205.4308</v>
      </c>
      <c r="D845">
        <v>1201.2339999999999</v>
      </c>
      <c r="E845">
        <v>2789.9063000000001</v>
      </c>
      <c r="F845">
        <v>8637.9465999999993</v>
      </c>
      <c r="G845">
        <v>10084.3667</v>
      </c>
      <c r="H845">
        <v>16032.4532</v>
      </c>
      <c r="I845" s="29">
        <v>-1145.5</v>
      </c>
      <c r="J845" s="29">
        <v>-15641.6</v>
      </c>
      <c r="K845" s="29">
        <v>-917.62</v>
      </c>
      <c r="L845" s="29">
        <v>2947.7919999999999</v>
      </c>
      <c r="M845" s="29">
        <v>-23894.89</v>
      </c>
      <c r="N845" s="29">
        <v>1589.6849999999999</v>
      </c>
      <c r="O845" s="29">
        <v>-56022.284999999996</v>
      </c>
      <c r="P845" s="29">
        <v>-93084.418000000005</v>
      </c>
    </row>
    <row r="846" spans="1:16" x14ac:dyDescent="0.25">
      <c r="A846">
        <v>829</v>
      </c>
      <c r="B846" s="36">
        <v>67.52</v>
      </c>
      <c r="C846" s="36">
        <v>199.87</v>
      </c>
      <c r="D846" s="36">
        <v>1165.57</v>
      </c>
      <c r="E846" s="36">
        <v>2858.13</v>
      </c>
      <c r="F846" s="36">
        <v>8024.61</v>
      </c>
      <c r="G846" s="36">
        <v>10020.14</v>
      </c>
      <c r="H846" s="36">
        <v>15366.3</v>
      </c>
      <c r="I846" s="29">
        <v>-1291.4999999999998</v>
      </c>
      <c r="J846" s="29">
        <v>-4519.8</v>
      </c>
      <c r="K846" s="29">
        <v>865.47500000000002</v>
      </c>
      <c r="L846" s="29">
        <v>218.74400000000003</v>
      </c>
      <c r="M846" s="29">
        <v>6772.09</v>
      </c>
      <c r="N846" s="29">
        <v>3516.3990000000003</v>
      </c>
      <c r="O846" s="29">
        <v>-22714.78</v>
      </c>
      <c r="P846" s="29">
        <v>-17153.371999999999</v>
      </c>
    </row>
    <row r="847" spans="1:16" x14ac:dyDescent="0.25">
      <c r="A847">
        <v>830</v>
      </c>
      <c r="B847">
        <v>66.5535</v>
      </c>
      <c r="C847">
        <v>194.01320000000001</v>
      </c>
      <c r="D847">
        <v>1138.0039999999999</v>
      </c>
      <c r="E847">
        <v>2817.4877000000001</v>
      </c>
      <c r="F847">
        <v>8188.8904000000002</v>
      </c>
      <c r="G847">
        <v>10284.226000000001</v>
      </c>
      <c r="H847">
        <v>15295.791499999999</v>
      </c>
      <c r="I847" s="29">
        <v>1116.25</v>
      </c>
      <c r="J847" s="29">
        <v>7193.6</v>
      </c>
      <c r="K847" s="29">
        <v>2243.88</v>
      </c>
      <c r="L847" s="29">
        <v>1844.5360000000001</v>
      </c>
      <c r="M847" s="29">
        <v>-1442.08</v>
      </c>
      <c r="N847" s="29">
        <v>-4406.0940000000001</v>
      </c>
      <c r="O847" s="29">
        <v>-19189.2</v>
      </c>
      <c r="P847" s="29">
        <v>-12639.108</v>
      </c>
    </row>
    <row r="848" spans="1:16" x14ac:dyDescent="0.25">
      <c r="A848">
        <v>831</v>
      </c>
      <c r="B848" s="36">
        <v>66.84</v>
      </c>
      <c r="C848" s="36">
        <v>198.98</v>
      </c>
      <c r="D848" s="36">
        <v>1173.72</v>
      </c>
      <c r="E848" s="36">
        <v>2844.05</v>
      </c>
      <c r="F848" s="36">
        <v>8325.6200000000008</v>
      </c>
      <c r="G848" s="36">
        <v>10512.42</v>
      </c>
      <c r="H848" s="36">
        <v>14488.2</v>
      </c>
      <c r="I848" s="29">
        <v>390.75</v>
      </c>
      <c r="J848" s="29">
        <v>-2735.6</v>
      </c>
      <c r="K848" s="29">
        <v>458.05999999999995</v>
      </c>
      <c r="L848" s="29">
        <v>781.904</v>
      </c>
      <c r="M848" s="29">
        <v>-8278.4049999999988</v>
      </c>
      <c r="N848" s="29">
        <v>-11252.019</v>
      </c>
      <c r="O848" s="29">
        <v>21190.414999999997</v>
      </c>
      <c r="P848" s="29">
        <v>555.10499999999956</v>
      </c>
    </row>
    <row r="849" spans="1:16" x14ac:dyDescent="0.25">
      <c r="A849">
        <v>832</v>
      </c>
      <c r="B849">
        <v>66.002499999999998</v>
      </c>
      <c r="C849">
        <v>195.44149999999999</v>
      </c>
      <c r="D849">
        <v>1191.6216999999999</v>
      </c>
      <c r="E849">
        <v>2869.0115000000001</v>
      </c>
      <c r="F849">
        <v>8395.2111999999997</v>
      </c>
      <c r="G849">
        <v>10069.8326</v>
      </c>
      <c r="H849">
        <v>15998.4192</v>
      </c>
      <c r="I849" s="29">
        <v>2493.75</v>
      </c>
      <c r="J849" s="29">
        <v>4337</v>
      </c>
      <c r="K849" s="29">
        <v>-437.005</v>
      </c>
      <c r="L849" s="29">
        <v>-216.416</v>
      </c>
      <c r="M849" s="29">
        <v>-11758.119999999999</v>
      </c>
      <c r="N849" s="29">
        <v>2025.7080000000001</v>
      </c>
      <c r="O849" s="29">
        <v>-54320.585000000006</v>
      </c>
      <c r="P849" s="29">
        <v>-57875.668000000005</v>
      </c>
    </row>
    <row r="850" spans="1:16" x14ac:dyDescent="0.25">
      <c r="A850">
        <v>833</v>
      </c>
      <c r="B850" s="36">
        <v>66.180000000000007</v>
      </c>
      <c r="C850" s="36">
        <v>197.66</v>
      </c>
      <c r="D850" s="36">
        <v>1204.52</v>
      </c>
      <c r="E850" s="36">
        <v>2881.92</v>
      </c>
      <c r="F850" s="36">
        <v>8232.66</v>
      </c>
      <c r="G850" s="36">
        <v>10193.790000000001</v>
      </c>
      <c r="H850" s="36">
        <v>14999.63</v>
      </c>
      <c r="I850" s="29">
        <v>2044.75</v>
      </c>
      <c r="J850" s="29">
        <v>-102.6</v>
      </c>
      <c r="K850" s="29">
        <v>-1081.6949999999999</v>
      </c>
      <c r="L850" s="29">
        <v>-732.60800000000006</v>
      </c>
      <c r="M850" s="29">
        <v>-3630.6350000000002</v>
      </c>
      <c r="N850" s="29">
        <v>-1693.0649999999998</v>
      </c>
      <c r="O850" s="29">
        <v>-4381.0200000000004</v>
      </c>
      <c r="P850" s="29">
        <v>-9576.8729999999996</v>
      </c>
    </row>
    <row r="851" spans="1:16" x14ac:dyDescent="0.25">
      <c r="A851">
        <v>834</v>
      </c>
      <c r="B851">
        <v>66.508300000000006</v>
      </c>
      <c r="C851">
        <v>197.58439999999999</v>
      </c>
      <c r="D851">
        <v>1197.6439</v>
      </c>
      <c r="E851">
        <v>2807.2066</v>
      </c>
      <c r="F851">
        <v>8325.6234999999997</v>
      </c>
      <c r="G851">
        <v>10089.5578</v>
      </c>
      <c r="H851">
        <v>14641.971</v>
      </c>
      <c r="I851" s="29">
        <v>1229.25</v>
      </c>
      <c r="J851" s="29">
        <v>51.2</v>
      </c>
      <c r="K851" s="29">
        <v>-738.11500000000001</v>
      </c>
      <c r="L851" s="29">
        <v>2255.7800000000002</v>
      </c>
      <c r="M851" s="29">
        <v>-8278.7350000000006</v>
      </c>
      <c r="N851" s="29">
        <v>1433.952</v>
      </c>
      <c r="O851" s="29">
        <v>13501.824999999999</v>
      </c>
      <c r="P851" s="29">
        <v>9455.1569999999992</v>
      </c>
    </row>
    <row r="852" spans="1:16" x14ac:dyDescent="0.25">
      <c r="A852">
        <v>835</v>
      </c>
      <c r="B852" s="36">
        <v>68.05</v>
      </c>
      <c r="C852" s="36">
        <v>199.9</v>
      </c>
      <c r="D852" s="36">
        <v>1191.68</v>
      </c>
      <c r="E852" s="36">
        <v>2810.05</v>
      </c>
      <c r="F852" s="36">
        <v>8362.2099999999991</v>
      </c>
      <c r="G852" s="36">
        <v>10156.16</v>
      </c>
      <c r="H852" s="36">
        <v>15018.62</v>
      </c>
      <c r="I852" s="29">
        <v>-2634.25</v>
      </c>
      <c r="J852" s="29">
        <v>-4573</v>
      </c>
      <c r="K852" s="29">
        <v>-440.14</v>
      </c>
      <c r="L852" s="29">
        <v>2142.136</v>
      </c>
      <c r="M852" s="29">
        <v>-10108.084999999999</v>
      </c>
      <c r="N852" s="29">
        <v>-564.19499999999994</v>
      </c>
      <c r="O852" s="29">
        <v>-5330.63</v>
      </c>
      <c r="P852" s="29">
        <v>-21508.164000000001</v>
      </c>
    </row>
    <row r="853" spans="1:16" x14ac:dyDescent="0.25">
      <c r="A853">
        <v>836</v>
      </c>
      <c r="B853">
        <v>65.738</v>
      </c>
      <c r="C853">
        <v>193.74629999999999</v>
      </c>
      <c r="D853">
        <v>1150.8421000000001</v>
      </c>
      <c r="E853">
        <v>2831.2152000000001</v>
      </c>
      <c r="F853">
        <v>8556.3094000000001</v>
      </c>
      <c r="G853">
        <v>10190.3171</v>
      </c>
      <c r="H853">
        <v>14770.338900000001</v>
      </c>
      <c r="I853" s="29">
        <v>3155</v>
      </c>
      <c r="J853" s="29">
        <v>7727.4000000000005</v>
      </c>
      <c r="K853" s="29">
        <v>1601.9749999999999</v>
      </c>
      <c r="L853" s="29">
        <v>1295.4359999999999</v>
      </c>
      <c r="M853" s="29">
        <v>-19813.03</v>
      </c>
      <c r="N853" s="29">
        <v>-1588.827</v>
      </c>
      <c r="O853" s="29">
        <v>7083.43</v>
      </c>
      <c r="P853" s="29">
        <v>-538.61599999999726</v>
      </c>
    </row>
    <row r="854" spans="1:16" x14ac:dyDescent="0.25">
      <c r="A854">
        <v>837</v>
      </c>
      <c r="B854" s="36">
        <v>68.349999999999994</v>
      </c>
      <c r="C854" s="36">
        <v>200.52</v>
      </c>
      <c r="D854" s="36">
        <v>1170.5</v>
      </c>
      <c r="E854" s="36">
        <v>2773.28</v>
      </c>
      <c r="F854" s="36">
        <v>8446.67</v>
      </c>
      <c r="G854" s="36">
        <v>10033.42</v>
      </c>
      <c r="H854" s="36">
        <v>14774.92</v>
      </c>
      <c r="I854" s="29">
        <v>-3384.4999999999995</v>
      </c>
      <c r="J854" s="29">
        <v>-5814.6</v>
      </c>
      <c r="K854" s="29">
        <v>618.97500000000002</v>
      </c>
      <c r="L854" s="29">
        <v>3612.8119999999999</v>
      </c>
      <c r="M854" s="29">
        <v>-14331.174999999999</v>
      </c>
      <c r="N854" s="29">
        <v>3117.9450000000002</v>
      </c>
      <c r="O854" s="29">
        <v>6854.15</v>
      </c>
      <c r="P854" s="29">
        <v>-9326.3929999999982</v>
      </c>
    </row>
    <row r="855" spans="1:16" x14ac:dyDescent="0.25">
      <c r="A855">
        <v>838</v>
      </c>
      <c r="B855">
        <v>66.142300000000006</v>
      </c>
      <c r="C855">
        <v>200.76740000000001</v>
      </c>
      <c r="D855">
        <v>1213.9436000000001</v>
      </c>
      <c r="E855">
        <v>2833.1356999999998</v>
      </c>
      <c r="F855">
        <v>7693.9582</v>
      </c>
      <c r="G855">
        <v>10242.6204</v>
      </c>
      <c r="H855">
        <v>15123.8891</v>
      </c>
      <c r="I855" s="29">
        <v>2144.25</v>
      </c>
      <c r="J855" s="29">
        <v>-6314.8</v>
      </c>
      <c r="K855" s="29">
        <v>-1553.1000000000001</v>
      </c>
      <c r="L855" s="29">
        <v>1218.616</v>
      </c>
      <c r="M855" s="29">
        <v>23304.53</v>
      </c>
      <c r="N855" s="29">
        <v>-3157.9259999999999</v>
      </c>
      <c r="O855" s="29">
        <v>-10594.08</v>
      </c>
      <c r="P855" s="29">
        <v>5047.49</v>
      </c>
    </row>
    <row r="856" spans="1:16" x14ac:dyDescent="0.25">
      <c r="A856">
        <v>839</v>
      </c>
      <c r="B856" s="36">
        <v>67.06</v>
      </c>
      <c r="C856" s="36">
        <v>200.31</v>
      </c>
      <c r="D856" s="36">
        <v>1199.19</v>
      </c>
      <c r="E856" s="36">
        <v>2845.97</v>
      </c>
      <c r="F856" s="36">
        <v>7998.39</v>
      </c>
      <c r="G856" s="36">
        <v>10054.379999999999</v>
      </c>
      <c r="H856" s="36">
        <v>15223.34</v>
      </c>
      <c r="I856" s="29">
        <v>-158.75</v>
      </c>
      <c r="J856" s="29">
        <v>-5409.2</v>
      </c>
      <c r="K856" s="29">
        <v>-815.39499999999998</v>
      </c>
      <c r="L856" s="29">
        <v>705.34400000000005</v>
      </c>
      <c r="M856" s="29">
        <v>8083.17</v>
      </c>
      <c r="N856" s="29">
        <v>2489.3879999999999</v>
      </c>
      <c r="O856" s="29">
        <v>-15566.435000000001</v>
      </c>
      <c r="P856" s="29">
        <v>-10671.878000000001</v>
      </c>
    </row>
    <row r="857" spans="1:16" x14ac:dyDescent="0.25">
      <c r="A857">
        <v>840</v>
      </c>
      <c r="B857">
        <v>66.573300000000003</v>
      </c>
      <c r="C857">
        <v>199.92410000000001</v>
      </c>
      <c r="D857">
        <v>1186.5662</v>
      </c>
      <c r="E857">
        <v>2821.7393999999999</v>
      </c>
      <c r="F857">
        <v>8033.7165999999997</v>
      </c>
      <c r="G857">
        <v>10363.616</v>
      </c>
      <c r="H857">
        <v>14409.792100000001</v>
      </c>
      <c r="I857" s="29">
        <v>1066.75</v>
      </c>
      <c r="J857" s="29">
        <v>-4628.2</v>
      </c>
      <c r="K857" s="29">
        <v>-184.23000000000002</v>
      </c>
      <c r="L857" s="29">
        <v>1674.4679999999998</v>
      </c>
      <c r="M857" s="29">
        <v>6316.61</v>
      </c>
      <c r="N857" s="29">
        <v>-6787.7940000000008</v>
      </c>
      <c r="O857" s="29">
        <v>25110.77</v>
      </c>
      <c r="P857" s="29">
        <v>22568.374</v>
      </c>
    </row>
    <row r="858" spans="1:16" x14ac:dyDescent="0.25">
      <c r="A858">
        <v>841</v>
      </c>
      <c r="B858" s="36">
        <v>68.069999999999993</v>
      </c>
      <c r="C858" s="36">
        <v>200.95</v>
      </c>
      <c r="D858" s="36">
        <v>1188.1300000000001</v>
      </c>
      <c r="E858" s="36">
        <v>2829.8</v>
      </c>
      <c r="F858" s="36">
        <v>8173.21</v>
      </c>
      <c r="G858" s="36">
        <v>9885.2999999999993</v>
      </c>
      <c r="H858" s="36">
        <v>14718.56</v>
      </c>
      <c r="I858" s="29">
        <v>-2684.5</v>
      </c>
      <c r="J858" s="29">
        <v>-6685</v>
      </c>
      <c r="K858" s="29">
        <v>-262.34500000000003</v>
      </c>
      <c r="L858" s="29">
        <v>1351.864</v>
      </c>
      <c r="M858" s="29">
        <v>-657.83500000000004</v>
      </c>
      <c r="N858" s="29">
        <v>7561.683</v>
      </c>
      <c r="O858" s="29">
        <v>9672.3249999999989</v>
      </c>
      <c r="P858" s="29">
        <v>8296.1919999999991</v>
      </c>
    </row>
    <row r="859" spans="1:16" x14ac:dyDescent="0.25">
      <c r="A859">
        <v>842</v>
      </c>
      <c r="B859">
        <v>66.343599999999995</v>
      </c>
      <c r="C859">
        <v>199.04740000000001</v>
      </c>
      <c r="D859">
        <v>1176.7858000000001</v>
      </c>
      <c r="E859">
        <v>2880.9493000000002</v>
      </c>
      <c r="F859">
        <v>7910.0394999999999</v>
      </c>
      <c r="G859">
        <v>10152.5936</v>
      </c>
      <c r="H859">
        <v>15062.61</v>
      </c>
      <c r="I859" s="29">
        <v>1641</v>
      </c>
      <c r="J859" s="29">
        <v>-2874.8</v>
      </c>
      <c r="K859" s="29">
        <v>304.78999999999996</v>
      </c>
      <c r="L859" s="29">
        <v>-693.92799999999988</v>
      </c>
      <c r="M859" s="29">
        <v>12500.465</v>
      </c>
      <c r="N859" s="29">
        <v>-457.12199999999996</v>
      </c>
      <c r="O859" s="29">
        <v>-7530.125</v>
      </c>
      <c r="P859" s="29">
        <v>2890.2800000000007</v>
      </c>
    </row>
    <row r="860" spans="1:16" x14ac:dyDescent="0.25">
      <c r="A860">
        <v>843</v>
      </c>
      <c r="B860" s="36">
        <v>66.19</v>
      </c>
      <c r="C860" s="36">
        <v>196.02</v>
      </c>
      <c r="D860" s="36">
        <v>1213.43</v>
      </c>
      <c r="E860" s="36">
        <v>2837.78</v>
      </c>
      <c r="F860" s="36">
        <v>8089.92</v>
      </c>
      <c r="G860" s="36">
        <v>10286.52</v>
      </c>
      <c r="H860" s="36">
        <v>14654.03</v>
      </c>
      <c r="I860" s="29">
        <v>2030.25</v>
      </c>
      <c r="J860" s="29">
        <v>3185</v>
      </c>
      <c r="K860" s="29">
        <v>-1527.2650000000001</v>
      </c>
      <c r="L860" s="29">
        <v>1032.8879999999999</v>
      </c>
      <c r="M860" s="29">
        <v>3506.6249999999995</v>
      </c>
      <c r="N860" s="29">
        <v>-4474.9799999999996</v>
      </c>
      <c r="O860" s="29">
        <v>12898.814999999999</v>
      </c>
      <c r="P860" s="29">
        <v>16651.332999999999</v>
      </c>
    </row>
    <row r="861" spans="1:16" x14ac:dyDescent="0.25">
      <c r="A861">
        <v>844</v>
      </c>
      <c r="B861">
        <v>67.100499999999997</v>
      </c>
      <c r="C861">
        <v>202.9734</v>
      </c>
      <c r="D861">
        <v>1159.5082</v>
      </c>
      <c r="E861">
        <v>2918.5893000000001</v>
      </c>
      <c r="F861">
        <v>8390.4701999999997</v>
      </c>
      <c r="G861">
        <v>10025.1533</v>
      </c>
      <c r="H861">
        <v>14636.117</v>
      </c>
      <c r="I861" s="29">
        <v>-251.25000000000003</v>
      </c>
      <c r="J861" s="29">
        <v>-10726.800000000001</v>
      </c>
      <c r="K861" s="29">
        <v>1168.67</v>
      </c>
      <c r="L861" s="29">
        <v>-2199.5279999999998</v>
      </c>
      <c r="M861" s="29">
        <v>-11521.07</v>
      </c>
      <c r="N861" s="29">
        <v>3366.087</v>
      </c>
      <c r="O861" s="29">
        <v>13794.524999999998</v>
      </c>
      <c r="P861" s="29">
        <v>-6369.3660000000054</v>
      </c>
    </row>
    <row r="862" spans="1:16" x14ac:dyDescent="0.25">
      <c r="A862">
        <v>845</v>
      </c>
      <c r="B862" s="36">
        <v>67.37</v>
      </c>
      <c r="C862" s="36">
        <v>193.2</v>
      </c>
      <c r="D862" s="36">
        <v>1188.94</v>
      </c>
      <c r="E862" s="36">
        <v>2873.54</v>
      </c>
      <c r="F862" s="36">
        <v>8136.26</v>
      </c>
      <c r="G862" s="36">
        <v>9722.2000000000007</v>
      </c>
      <c r="H862" s="36">
        <v>14929.38</v>
      </c>
      <c r="I862" s="29">
        <v>-934</v>
      </c>
      <c r="J862" s="29">
        <v>8828.6</v>
      </c>
      <c r="K862" s="29">
        <v>-302.75</v>
      </c>
      <c r="L862" s="29">
        <v>-397.44</v>
      </c>
      <c r="M862" s="29">
        <v>1189.69</v>
      </c>
      <c r="N862" s="29">
        <v>12454.599</v>
      </c>
      <c r="O862" s="29">
        <v>-868.51499999999999</v>
      </c>
      <c r="P862" s="29">
        <v>19970.184000000001</v>
      </c>
    </row>
    <row r="863" spans="1:16" x14ac:dyDescent="0.25">
      <c r="A863">
        <v>846</v>
      </c>
      <c r="B863">
        <v>67.7149</v>
      </c>
      <c r="C863">
        <v>192.04820000000001</v>
      </c>
      <c r="D863">
        <v>1149.2916</v>
      </c>
      <c r="E863">
        <v>2871.9863999999998</v>
      </c>
      <c r="F863">
        <v>8198.3446000000004</v>
      </c>
      <c r="G863">
        <v>10104.325999999999</v>
      </c>
      <c r="H863">
        <v>15402.805200000001</v>
      </c>
      <c r="I863" s="29">
        <v>-1787.25</v>
      </c>
      <c r="J863" s="29">
        <v>11123.6</v>
      </c>
      <c r="K863" s="29">
        <v>1679.5000000000002</v>
      </c>
      <c r="L863" s="29">
        <v>-335.41200000000003</v>
      </c>
      <c r="M863" s="29">
        <v>-1914.79</v>
      </c>
      <c r="N863" s="29">
        <v>990.90600000000006</v>
      </c>
      <c r="O863" s="29">
        <v>-24539.885000000002</v>
      </c>
      <c r="P863" s="29">
        <v>-14783.331</v>
      </c>
    </row>
    <row r="864" spans="1:16" x14ac:dyDescent="0.25">
      <c r="A864">
        <v>847</v>
      </c>
      <c r="B864" s="36">
        <v>67.06</v>
      </c>
      <c r="C864" s="36">
        <v>201.04</v>
      </c>
      <c r="D864" s="36">
        <v>1163</v>
      </c>
      <c r="E864" s="36">
        <v>2843.15</v>
      </c>
      <c r="F864" s="36">
        <v>8104.59</v>
      </c>
      <c r="G864" s="36">
        <v>10137.23</v>
      </c>
      <c r="H864" s="36">
        <v>15286.66</v>
      </c>
      <c r="I864" s="29">
        <v>-147.25</v>
      </c>
      <c r="J864" s="29">
        <v>-6853</v>
      </c>
      <c r="K864" s="29">
        <v>993.83999999999992</v>
      </c>
      <c r="L864" s="29">
        <v>818.01599999999996</v>
      </c>
      <c r="M864" s="29">
        <v>2773.06</v>
      </c>
      <c r="N864" s="29">
        <v>3.843</v>
      </c>
      <c r="O864" s="29">
        <v>-18732.715</v>
      </c>
      <c r="P864" s="29">
        <v>-21144.206000000002</v>
      </c>
    </row>
    <row r="865" spans="1:16" x14ac:dyDescent="0.25">
      <c r="A865">
        <v>848</v>
      </c>
      <c r="B865">
        <v>66.340599999999995</v>
      </c>
      <c r="C865">
        <v>198.1069</v>
      </c>
      <c r="D865">
        <v>1217.8593000000001</v>
      </c>
      <c r="E865">
        <v>2893.9544000000001</v>
      </c>
      <c r="F865">
        <v>8080.2512999999999</v>
      </c>
      <c r="G865">
        <v>10479.178900000001</v>
      </c>
      <c r="H865">
        <v>15640.398999999999</v>
      </c>
      <c r="I865" s="29">
        <v>1648.5</v>
      </c>
      <c r="J865" s="29">
        <v>-993.80000000000007</v>
      </c>
      <c r="K865" s="29">
        <v>-1748.885</v>
      </c>
      <c r="L865" s="29">
        <v>-1214.1320000000001</v>
      </c>
      <c r="M865" s="29">
        <v>3989.875</v>
      </c>
      <c r="N865" s="29">
        <v>-10254.681</v>
      </c>
      <c r="O865" s="29">
        <v>-36419.574999999997</v>
      </c>
      <c r="P865" s="29">
        <v>-44992.697999999997</v>
      </c>
    </row>
    <row r="866" spans="1:16" x14ac:dyDescent="0.25">
      <c r="A866">
        <v>849</v>
      </c>
      <c r="B866" s="36">
        <v>66.31</v>
      </c>
      <c r="C866" s="36">
        <v>200.52</v>
      </c>
      <c r="D866" s="36">
        <v>1201.9000000000001</v>
      </c>
      <c r="E866" s="36">
        <v>2871.04</v>
      </c>
      <c r="F866" s="36">
        <v>7822.06</v>
      </c>
      <c r="G866" s="36">
        <v>10036.84</v>
      </c>
      <c r="H866" s="36">
        <v>15870.23</v>
      </c>
      <c r="I866" s="29">
        <v>1723</v>
      </c>
      <c r="J866" s="29">
        <v>-5828.4000000000005</v>
      </c>
      <c r="K866" s="29">
        <v>-951.05000000000007</v>
      </c>
      <c r="L866" s="29">
        <v>-297.39600000000002</v>
      </c>
      <c r="M866" s="29">
        <v>16899.385000000002</v>
      </c>
      <c r="N866" s="29">
        <v>3015.3539999999998</v>
      </c>
      <c r="O866" s="29">
        <v>-47911.28</v>
      </c>
      <c r="P866" s="29">
        <v>-33350.387000000002</v>
      </c>
    </row>
    <row r="867" spans="1:16" x14ac:dyDescent="0.25">
      <c r="A867">
        <v>850</v>
      </c>
      <c r="B867">
        <v>65.429599999999994</v>
      </c>
      <c r="C867">
        <v>196.85230000000001</v>
      </c>
      <c r="D867">
        <v>1207.8878</v>
      </c>
      <c r="E867">
        <v>2861.2505000000001</v>
      </c>
      <c r="F867">
        <v>7998.0477000000001</v>
      </c>
      <c r="G867">
        <v>10389.174199999999</v>
      </c>
      <c r="H867">
        <v>15546.5411</v>
      </c>
      <c r="I867" s="29">
        <v>3926</v>
      </c>
      <c r="J867" s="29">
        <v>1515.4</v>
      </c>
      <c r="K867" s="29">
        <v>-1250.31</v>
      </c>
      <c r="L867" s="29">
        <v>94.024000000000001</v>
      </c>
      <c r="M867" s="29">
        <v>8100.0550000000003</v>
      </c>
      <c r="N867" s="29">
        <v>-7554.54</v>
      </c>
      <c r="O867" s="29">
        <v>-31726.68</v>
      </c>
      <c r="P867" s="29">
        <v>-26896.050999999999</v>
      </c>
    </row>
    <row r="868" spans="1:16" x14ac:dyDescent="0.25">
      <c r="A868">
        <v>851</v>
      </c>
      <c r="B868" s="36">
        <v>66.400000000000006</v>
      </c>
      <c r="C868" s="36">
        <v>196.58</v>
      </c>
      <c r="D868" s="36">
        <v>1145.54</v>
      </c>
      <c r="E868" s="36">
        <v>2827.17</v>
      </c>
      <c r="F868" s="36">
        <v>8026.61</v>
      </c>
      <c r="G868" s="36">
        <v>10295.15</v>
      </c>
      <c r="H868" s="36">
        <v>15431.56</v>
      </c>
      <c r="I868" s="29">
        <v>1508.75</v>
      </c>
      <c r="J868" s="29">
        <v>2051.4</v>
      </c>
      <c r="K868" s="29">
        <v>1867.2850000000001</v>
      </c>
      <c r="L868" s="29">
        <v>1457.2360000000001</v>
      </c>
      <c r="M868" s="29">
        <v>6671.95</v>
      </c>
      <c r="N868" s="29">
        <v>-4733.8620000000001</v>
      </c>
      <c r="O868" s="29">
        <v>-25977.519999999997</v>
      </c>
      <c r="P868" s="29">
        <v>-17154.760999999999</v>
      </c>
    </row>
    <row r="869" spans="1:16" x14ac:dyDescent="0.25">
      <c r="A869">
        <v>852</v>
      </c>
      <c r="B869">
        <v>68.244500000000002</v>
      </c>
      <c r="C869">
        <v>200.51609999999999</v>
      </c>
      <c r="D869">
        <v>1202.1498999999999</v>
      </c>
      <c r="E869">
        <v>2881.6997000000001</v>
      </c>
      <c r="F869">
        <v>8350.3858999999993</v>
      </c>
      <c r="G869">
        <v>10151.5463</v>
      </c>
      <c r="H869">
        <v>16483.977299999999</v>
      </c>
      <c r="I869" s="29">
        <v>-3111.25</v>
      </c>
      <c r="J869" s="29">
        <v>-5812.2</v>
      </c>
      <c r="K869" s="29">
        <v>-963.41499999999996</v>
      </c>
      <c r="L869" s="29">
        <v>-723.94400000000007</v>
      </c>
      <c r="M869" s="29">
        <v>-9516.8549999999996</v>
      </c>
      <c r="N869" s="29">
        <v>-425.70299999999997</v>
      </c>
      <c r="O869" s="29">
        <v>-78598.490000000005</v>
      </c>
      <c r="P869" s="29">
        <v>-99151.857000000004</v>
      </c>
    </row>
    <row r="870" spans="1:16" x14ac:dyDescent="0.25">
      <c r="A870">
        <v>853</v>
      </c>
      <c r="B870" s="36">
        <v>68.02</v>
      </c>
      <c r="C870" s="36">
        <v>195.01</v>
      </c>
      <c r="D870" s="36">
        <v>1141.23</v>
      </c>
      <c r="E870" s="36">
        <v>2805.82</v>
      </c>
      <c r="F870" s="36">
        <v>8378.2900000000009</v>
      </c>
      <c r="G870" s="36">
        <v>10367.620000000001</v>
      </c>
      <c r="H870" s="36">
        <v>15358.63</v>
      </c>
      <c r="I870" s="29">
        <v>-2554.25</v>
      </c>
      <c r="J870" s="29">
        <v>5196.7999999999993</v>
      </c>
      <c r="K870" s="29">
        <v>2082.5299999999997</v>
      </c>
      <c r="L870" s="29">
        <v>2311.232</v>
      </c>
      <c r="M870" s="29">
        <v>-10911.875</v>
      </c>
      <c r="N870" s="29">
        <v>-6908.01</v>
      </c>
      <c r="O870" s="29">
        <v>-22331.305</v>
      </c>
      <c r="P870" s="29">
        <v>-33114.877999999997</v>
      </c>
    </row>
    <row r="871" spans="1:16" x14ac:dyDescent="0.25">
      <c r="A871">
        <v>854</v>
      </c>
      <c r="B871">
        <v>67.156700000000001</v>
      </c>
      <c r="C871">
        <v>198.3271</v>
      </c>
      <c r="D871">
        <v>1176.6771000000001</v>
      </c>
      <c r="E871">
        <v>2839.6698999999999</v>
      </c>
      <c r="F871">
        <v>7871.7718999999997</v>
      </c>
      <c r="G871">
        <v>10016.5651</v>
      </c>
      <c r="H871">
        <v>15507.508599999999</v>
      </c>
      <c r="I871" s="29">
        <v>-391.75</v>
      </c>
      <c r="J871" s="29">
        <v>-1434.1999999999998</v>
      </c>
      <c r="K871" s="29">
        <v>310.22500000000002</v>
      </c>
      <c r="L871" s="29">
        <v>957.24800000000005</v>
      </c>
      <c r="M871" s="29">
        <v>14413.845000000001</v>
      </c>
      <c r="N871" s="29">
        <v>3623.7330000000002</v>
      </c>
      <c r="O871" s="29">
        <v>-29775.054999999997</v>
      </c>
      <c r="P871" s="29">
        <v>-12295.953999999994</v>
      </c>
    </row>
    <row r="872" spans="1:16" x14ac:dyDescent="0.25">
      <c r="A872">
        <v>855</v>
      </c>
      <c r="B872" s="36">
        <v>67.739999999999995</v>
      </c>
      <c r="C872" s="36">
        <v>196.41</v>
      </c>
      <c r="D872" s="36">
        <v>1174.97</v>
      </c>
      <c r="E872" s="36">
        <v>2885.38</v>
      </c>
      <c r="F872" s="36">
        <v>8396.93</v>
      </c>
      <c r="G872" s="36">
        <v>9933.25</v>
      </c>
      <c r="H872" s="36">
        <v>14770.43</v>
      </c>
      <c r="I872" s="29">
        <v>-1845.25</v>
      </c>
      <c r="J872" s="29">
        <v>2404.1999999999998</v>
      </c>
      <c r="K872" s="29">
        <v>395.71499999999997</v>
      </c>
      <c r="L872" s="29">
        <v>-870.98</v>
      </c>
      <c r="M872" s="29">
        <v>-11843.885</v>
      </c>
      <c r="N872" s="29">
        <v>6123.1019999999999</v>
      </c>
      <c r="O872" s="29">
        <v>7079.0249999999996</v>
      </c>
      <c r="P872" s="29">
        <v>1441.9269999999988</v>
      </c>
    </row>
    <row r="873" spans="1:16" x14ac:dyDescent="0.25">
      <c r="A873">
        <v>856</v>
      </c>
      <c r="B873">
        <v>66.391400000000004</v>
      </c>
      <c r="C873">
        <v>196.68</v>
      </c>
      <c r="D873">
        <v>1160.9136000000001</v>
      </c>
      <c r="E873">
        <v>2807.3119999999999</v>
      </c>
      <c r="F873">
        <v>8230.8963999999996</v>
      </c>
      <c r="G873">
        <v>10284.5216</v>
      </c>
      <c r="H873">
        <v>15017.414000000001</v>
      </c>
      <c r="I873" s="29">
        <v>1521.5</v>
      </c>
      <c r="J873" s="29">
        <v>1860</v>
      </c>
      <c r="K873" s="29">
        <v>1098.4000000000001</v>
      </c>
      <c r="L873" s="29">
        <v>2251.5639999999999</v>
      </c>
      <c r="M873" s="29">
        <v>-3542.38</v>
      </c>
      <c r="N873" s="29">
        <v>-4414.9620000000004</v>
      </c>
      <c r="O873" s="29">
        <v>-5270.3249999999998</v>
      </c>
      <c r="P873" s="29">
        <v>-6496.2030000000004</v>
      </c>
    </row>
    <row r="874" spans="1:16" x14ac:dyDescent="0.25">
      <c r="A874">
        <v>857</v>
      </c>
      <c r="B874" s="36">
        <v>66.91</v>
      </c>
      <c r="C874" s="36">
        <v>200.24</v>
      </c>
      <c r="D874" s="36">
        <v>1183.72</v>
      </c>
      <c r="E874" s="36">
        <v>2864.11</v>
      </c>
      <c r="F874" s="36">
        <v>7850.29</v>
      </c>
      <c r="G874" s="36">
        <v>10218.120000000001</v>
      </c>
      <c r="H874" s="36">
        <v>15150.82</v>
      </c>
      <c r="I874" s="29">
        <v>222.75</v>
      </c>
      <c r="J874" s="29">
        <v>-5255</v>
      </c>
      <c r="K874" s="29">
        <v>-41.82</v>
      </c>
      <c r="L874" s="29">
        <v>-20.288</v>
      </c>
      <c r="M874" s="29">
        <v>15487.764999999999</v>
      </c>
      <c r="N874" s="29">
        <v>-2422.806</v>
      </c>
      <c r="O874" s="29">
        <v>-11940.705</v>
      </c>
      <c r="P874" s="29">
        <v>-3970.1040000000012</v>
      </c>
    </row>
    <row r="875" spans="1:16" x14ac:dyDescent="0.25">
      <c r="A875">
        <v>858</v>
      </c>
      <c r="B875">
        <v>66.521799999999999</v>
      </c>
      <c r="C875">
        <v>200.82939999999999</v>
      </c>
      <c r="D875">
        <v>1192.4792</v>
      </c>
      <c r="E875">
        <v>2832.1462000000001</v>
      </c>
      <c r="F875">
        <v>7950.08</v>
      </c>
      <c r="G875">
        <v>10347.668100000001</v>
      </c>
      <c r="H875">
        <v>15089.097599999999</v>
      </c>
      <c r="I875" s="29">
        <v>1195.5</v>
      </c>
      <c r="J875" s="29">
        <v>-6438.7999999999993</v>
      </c>
      <c r="K875" s="29">
        <v>-479.88</v>
      </c>
      <c r="L875" s="29">
        <v>1258.1959999999999</v>
      </c>
      <c r="M875" s="29">
        <v>10498.439999999999</v>
      </c>
      <c r="N875" s="29">
        <v>-6309.357</v>
      </c>
      <c r="O875" s="29">
        <v>-8854.505000000001</v>
      </c>
      <c r="P875" s="29">
        <v>-9130.4060000000027</v>
      </c>
    </row>
    <row r="876" spans="1:16" x14ac:dyDescent="0.25">
      <c r="A876">
        <v>859</v>
      </c>
      <c r="B876" s="36">
        <v>68.7</v>
      </c>
      <c r="C876" s="36">
        <v>194.54</v>
      </c>
      <c r="D876" s="36">
        <v>1166.17</v>
      </c>
      <c r="E876" s="36">
        <v>2842.9</v>
      </c>
      <c r="F876" s="36">
        <v>8142.04</v>
      </c>
      <c r="G876" s="36">
        <v>10315.77</v>
      </c>
      <c r="H876" s="36">
        <v>14542.67</v>
      </c>
      <c r="I876" s="29">
        <v>-4254.5</v>
      </c>
      <c r="J876" s="29">
        <v>6137.8</v>
      </c>
      <c r="K876" s="29">
        <v>835.41500000000008</v>
      </c>
      <c r="L876" s="29">
        <v>828.16800000000001</v>
      </c>
      <c r="M876" s="29">
        <v>900.50500000000011</v>
      </c>
      <c r="N876" s="29">
        <v>-5352.4290000000001</v>
      </c>
      <c r="O876" s="29">
        <v>18467.11</v>
      </c>
      <c r="P876" s="29">
        <v>17562.069000000003</v>
      </c>
    </row>
    <row r="877" spans="1:16" x14ac:dyDescent="0.25">
      <c r="A877">
        <v>860</v>
      </c>
      <c r="B877">
        <v>65.443700000000007</v>
      </c>
      <c r="C877">
        <v>197.74359999999999</v>
      </c>
      <c r="D877">
        <v>1166.4121</v>
      </c>
      <c r="E877">
        <v>2906.5641000000001</v>
      </c>
      <c r="F877">
        <v>8223.7425000000003</v>
      </c>
      <c r="G877">
        <v>9885.4020999999993</v>
      </c>
      <c r="H877">
        <v>15726.084000000001</v>
      </c>
      <c r="I877" s="29">
        <v>3890.75</v>
      </c>
      <c r="J877" s="29">
        <v>-267.2</v>
      </c>
      <c r="K877" s="29">
        <v>823.47500000000002</v>
      </c>
      <c r="L877" s="29">
        <v>-1718.52</v>
      </c>
      <c r="M877" s="29">
        <v>-3184.6849999999999</v>
      </c>
      <c r="N877" s="29">
        <v>7558.6230000000005</v>
      </c>
      <c r="O877" s="29">
        <v>-40703.824999999997</v>
      </c>
      <c r="P877" s="29">
        <v>-33601.381999999998</v>
      </c>
    </row>
    <row r="878" spans="1:16" x14ac:dyDescent="0.25">
      <c r="A878">
        <v>861</v>
      </c>
      <c r="B878" s="36">
        <v>67.56</v>
      </c>
      <c r="C878" s="36">
        <v>196.86</v>
      </c>
      <c r="D878" s="36">
        <v>1205.9100000000001</v>
      </c>
      <c r="E878" s="36">
        <v>2825.98</v>
      </c>
      <c r="F878" s="36">
        <v>7828.07</v>
      </c>
      <c r="G878" s="36">
        <v>10088.030000000001</v>
      </c>
      <c r="H878" s="36">
        <v>14010.63</v>
      </c>
      <c r="I878" s="29">
        <v>-1411.5</v>
      </c>
      <c r="J878" s="29">
        <v>1498.3999999999999</v>
      </c>
      <c r="K878" s="29">
        <v>-1151.3</v>
      </c>
      <c r="L878" s="29">
        <v>1504.9639999999999</v>
      </c>
      <c r="M878" s="29">
        <v>16598.830000000002</v>
      </c>
      <c r="N878" s="29">
        <v>1479.771</v>
      </c>
      <c r="O878" s="29">
        <v>45068.700000000004</v>
      </c>
      <c r="P878" s="29">
        <v>63587.865000000005</v>
      </c>
    </row>
    <row r="879" spans="1:16" x14ac:dyDescent="0.25">
      <c r="A879">
        <v>862</v>
      </c>
      <c r="B879">
        <v>66.614000000000004</v>
      </c>
      <c r="C879">
        <v>199.6611</v>
      </c>
      <c r="D879">
        <v>1178.519</v>
      </c>
      <c r="E879">
        <v>2820.2253000000001</v>
      </c>
      <c r="F879">
        <v>8349.0221999999994</v>
      </c>
      <c r="G879">
        <v>10317.7783</v>
      </c>
      <c r="H879">
        <v>14485.640299999999</v>
      </c>
      <c r="I879" s="29">
        <v>965</v>
      </c>
      <c r="J879" s="29">
        <v>-4102.2</v>
      </c>
      <c r="K879" s="29">
        <v>218.12999999999997</v>
      </c>
      <c r="L879" s="29">
        <v>1735.0319999999999</v>
      </c>
      <c r="M879" s="29">
        <v>-9448.67</v>
      </c>
      <c r="N879" s="29">
        <v>-5412.6630000000005</v>
      </c>
      <c r="O879" s="29">
        <v>21318.36</v>
      </c>
      <c r="P879" s="29">
        <v>5272.9889999999996</v>
      </c>
    </row>
    <row r="880" spans="1:16" x14ac:dyDescent="0.25">
      <c r="A880">
        <v>863</v>
      </c>
      <c r="B880" s="36">
        <v>68</v>
      </c>
      <c r="C880" s="36">
        <v>198.66</v>
      </c>
      <c r="D880" s="36">
        <v>1152.81</v>
      </c>
      <c r="E880" s="36">
        <v>2849.67</v>
      </c>
      <c r="F880" s="36">
        <v>8192.2000000000007</v>
      </c>
      <c r="G880" s="36">
        <v>9967.67</v>
      </c>
      <c r="H880" s="36">
        <v>13722.84</v>
      </c>
      <c r="I880" s="29">
        <v>-2512</v>
      </c>
      <c r="J880" s="29">
        <v>-2102</v>
      </c>
      <c r="K880" s="29">
        <v>1503.78</v>
      </c>
      <c r="L880" s="29">
        <v>557.24400000000003</v>
      </c>
      <c r="M880" s="29">
        <v>-1607.8</v>
      </c>
      <c r="N880" s="29">
        <v>5090.652</v>
      </c>
      <c r="O880" s="29">
        <v>59458.534999999996</v>
      </c>
      <c r="P880" s="29">
        <v>60388.410999999993</v>
      </c>
    </row>
    <row r="881" spans="1:16" x14ac:dyDescent="0.25">
      <c r="A881">
        <v>864</v>
      </c>
      <c r="B881">
        <v>67.420100000000005</v>
      </c>
      <c r="C881">
        <v>200.4451</v>
      </c>
      <c r="D881">
        <v>1222.9697000000001</v>
      </c>
      <c r="E881">
        <v>2842.7804999999998</v>
      </c>
      <c r="F881">
        <v>8260.1764999999996</v>
      </c>
      <c r="G881">
        <v>9839.2792000000009</v>
      </c>
      <c r="H881">
        <v>15423.772999999999</v>
      </c>
      <c r="I881" s="29">
        <v>-1050.25</v>
      </c>
      <c r="J881" s="29">
        <v>-5670.2000000000007</v>
      </c>
      <c r="K881" s="29">
        <v>-2004.4049999999997</v>
      </c>
      <c r="L881" s="29">
        <v>832.82399999999996</v>
      </c>
      <c r="M881" s="29">
        <v>-5006.3850000000002</v>
      </c>
      <c r="N881" s="29">
        <v>8942.31</v>
      </c>
      <c r="O881" s="29">
        <v>-25588.274999999998</v>
      </c>
      <c r="P881" s="29">
        <v>-29544.381000000001</v>
      </c>
    </row>
    <row r="882" spans="1:16" x14ac:dyDescent="0.25">
      <c r="A882">
        <v>865</v>
      </c>
      <c r="B882" s="36">
        <v>67.42</v>
      </c>
      <c r="C882" s="36">
        <v>196.28</v>
      </c>
      <c r="D882" s="36">
        <v>1194.3499999999999</v>
      </c>
      <c r="E882" s="36">
        <v>2898.75</v>
      </c>
      <c r="F882" s="36">
        <v>8427.68</v>
      </c>
      <c r="G882" s="36">
        <v>10230.27</v>
      </c>
      <c r="H882" s="36">
        <v>15136.49</v>
      </c>
      <c r="I882" s="29">
        <v>-1053.25</v>
      </c>
      <c r="J882" s="29">
        <v>2662.6</v>
      </c>
      <c r="K882" s="29">
        <v>-573.52499999999998</v>
      </c>
      <c r="L882" s="29">
        <v>-1405.8000000000002</v>
      </c>
      <c r="M882" s="29">
        <v>-13381.33</v>
      </c>
      <c r="N882" s="29">
        <v>-2787.5549999999998</v>
      </c>
      <c r="O882" s="29">
        <v>-11224.155000000001</v>
      </c>
      <c r="P882" s="29">
        <v>-27763.014999999999</v>
      </c>
    </row>
    <row r="883" spans="1:16" x14ac:dyDescent="0.25">
      <c r="A883">
        <v>866</v>
      </c>
      <c r="B883">
        <v>68.274600000000007</v>
      </c>
      <c r="C883">
        <v>200.35740000000001</v>
      </c>
      <c r="D883">
        <v>1152.6103000000001</v>
      </c>
      <c r="E883">
        <v>2872.9369999999999</v>
      </c>
      <c r="F883">
        <v>8232.5321999999996</v>
      </c>
      <c r="G883">
        <v>10081.156499999999</v>
      </c>
      <c r="H883">
        <v>15533.054700000001</v>
      </c>
      <c r="I883" s="29">
        <v>-3186.5</v>
      </c>
      <c r="J883" s="29">
        <v>-5494.7999999999993</v>
      </c>
      <c r="K883" s="29">
        <v>1513.5650000000001</v>
      </c>
      <c r="L883" s="29">
        <v>-373.43600000000004</v>
      </c>
      <c r="M883" s="29">
        <v>-3624.17</v>
      </c>
      <c r="N883" s="29">
        <v>1685.991</v>
      </c>
      <c r="O883" s="29">
        <v>-31052.36</v>
      </c>
      <c r="P883" s="29">
        <v>-40531.71</v>
      </c>
    </row>
    <row r="884" spans="1:16" x14ac:dyDescent="0.25">
      <c r="A884">
        <v>867</v>
      </c>
      <c r="B884" s="36">
        <v>66.77</v>
      </c>
      <c r="C884" s="36">
        <v>201.64</v>
      </c>
      <c r="D884" s="36">
        <v>1181.83</v>
      </c>
      <c r="E884" s="36">
        <v>2877.33</v>
      </c>
      <c r="F884" s="36">
        <v>8010.44</v>
      </c>
      <c r="G884" s="36">
        <v>10440.94</v>
      </c>
      <c r="H884" s="36">
        <v>15196.77</v>
      </c>
      <c r="I884" s="29">
        <v>577.75</v>
      </c>
      <c r="J884" s="29">
        <v>-8064.8</v>
      </c>
      <c r="K884" s="29">
        <v>52.72</v>
      </c>
      <c r="L884" s="29">
        <v>-549.06399999999996</v>
      </c>
      <c r="M884" s="29">
        <v>7480.4249999999993</v>
      </c>
      <c r="N884" s="29">
        <v>-9107.61</v>
      </c>
      <c r="O884" s="29">
        <v>-14237.89</v>
      </c>
      <c r="P884" s="29">
        <v>-23848.469000000001</v>
      </c>
    </row>
    <row r="885" spans="1:16" x14ac:dyDescent="0.25">
      <c r="A885">
        <v>868</v>
      </c>
      <c r="B885">
        <v>66.790999999999997</v>
      </c>
      <c r="C885">
        <v>196.4907</v>
      </c>
      <c r="D885">
        <v>1180.9883</v>
      </c>
      <c r="E885">
        <v>2849.5374000000002</v>
      </c>
      <c r="F885">
        <v>8341.3834999999999</v>
      </c>
      <c r="G885">
        <v>10243.213599999999</v>
      </c>
      <c r="H885">
        <v>14483.385899999999</v>
      </c>
      <c r="I885" s="29">
        <v>522.5</v>
      </c>
      <c r="J885" s="29">
        <v>2238.6</v>
      </c>
      <c r="K885" s="29">
        <v>94.664999999999992</v>
      </c>
      <c r="L885" s="29">
        <v>562.548</v>
      </c>
      <c r="M885" s="29">
        <v>-9066.7350000000006</v>
      </c>
      <c r="N885" s="29">
        <v>-3175.7219999999998</v>
      </c>
      <c r="O885" s="29">
        <v>21431.08</v>
      </c>
      <c r="P885" s="29">
        <v>12606.936000000002</v>
      </c>
    </row>
    <row r="886" spans="1:16" x14ac:dyDescent="0.25">
      <c r="A886">
        <v>869</v>
      </c>
      <c r="B886" s="36">
        <v>67.459999999999994</v>
      </c>
      <c r="C886" s="36">
        <v>200.02</v>
      </c>
      <c r="D886" s="36">
        <v>1193.18</v>
      </c>
      <c r="E886" s="36">
        <v>2929.75</v>
      </c>
      <c r="F886" s="36">
        <v>8025.07</v>
      </c>
      <c r="G886" s="36">
        <v>9956.2800000000007</v>
      </c>
      <c r="H886" s="36">
        <v>14776.04</v>
      </c>
      <c r="I886" s="29">
        <v>-1145.25</v>
      </c>
      <c r="J886" s="29">
        <v>-4813.3999999999996</v>
      </c>
      <c r="K886" s="29">
        <v>-514.93000000000006</v>
      </c>
      <c r="L886" s="29">
        <v>-2645.9719999999998</v>
      </c>
      <c r="M886" s="29">
        <v>6748.9250000000002</v>
      </c>
      <c r="N886" s="29">
        <v>5432.1809999999996</v>
      </c>
      <c r="O886" s="29">
        <v>6798.1750000000002</v>
      </c>
      <c r="P886" s="29">
        <v>9859.7289999999994</v>
      </c>
    </row>
    <row r="887" spans="1:16" x14ac:dyDescent="0.25">
      <c r="A887">
        <v>870</v>
      </c>
      <c r="B887">
        <v>66.183599999999998</v>
      </c>
      <c r="C887">
        <v>197.81979999999999</v>
      </c>
      <c r="D887">
        <v>1217.3755000000001</v>
      </c>
      <c r="E887">
        <v>2945.1156000000001</v>
      </c>
      <c r="F887">
        <v>8481.7867999999999</v>
      </c>
      <c r="G887">
        <v>9992.8984</v>
      </c>
      <c r="H887">
        <v>14699.8753</v>
      </c>
      <c r="I887" s="29">
        <v>2041</v>
      </c>
      <c r="J887" s="29">
        <v>-419.59999999999997</v>
      </c>
      <c r="K887" s="29">
        <v>-1724.6949999999997</v>
      </c>
      <c r="L887" s="29">
        <v>-3260.58</v>
      </c>
      <c r="M887" s="29">
        <v>-16086.9</v>
      </c>
      <c r="N887" s="29">
        <v>4333.7339999999995</v>
      </c>
      <c r="O887" s="29">
        <v>10606.61</v>
      </c>
      <c r="P887" s="29">
        <v>-4510.4309999999969</v>
      </c>
    </row>
    <row r="888" spans="1:16" x14ac:dyDescent="0.25">
      <c r="A888">
        <v>871</v>
      </c>
      <c r="B888" s="36">
        <v>66.69</v>
      </c>
      <c r="C888" s="36">
        <v>199.13</v>
      </c>
      <c r="D888" s="36">
        <v>1179.03</v>
      </c>
      <c r="E888" s="36">
        <v>2897.28</v>
      </c>
      <c r="F888" s="36">
        <v>8663.33</v>
      </c>
      <c r="G888" s="36">
        <v>9943.5300000000007</v>
      </c>
      <c r="H888" s="36">
        <v>15203.08</v>
      </c>
      <c r="I888" s="29">
        <v>787.25</v>
      </c>
      <c r="J888" s="29">
        <v>-3047.2000000000003</v>
      </c>
      <c r="K888" s="29">
        <v>192.57</v>
      </c>
      <c r="L888" s="29">
        <v>-1347.26</v>
      </c>
      <c r="M888" s="29">
        <v>-25164.014999999999</v>
      </c>
      <c r="N888" s="29">
        <v>5814.6809999999996</v>
      </c>
      <c r="O888" s="29">
        <v>-14553.47</v>
      </c>
      <c r="P888" s="29">
        <v>-37317.443999999996</v>
      </c>
    </row>
    <row r="889" spans="1:16" x14ac:dyDescent="0.25">
      <c r="A889">
        <v>872</v>
      </c>
      <c r="B889">
        <v>67.231999999999999</v>
      </c>
      <c r="C889">
        <v>193.62309999999999</v>
      </c>
      <c r="D889">
        <v>1177.1715999999999</v>
      </c>
      <c r="E889">
        <v>2924.04</v>
      </c>
      <c r="F889">
        <v>7996.0391</v>
      </c>
      <c r="G889">
        <v>10084.1649</v>
      </c>
      <c r="H889">
        <v>15051.866400000001</v>
      </c>
      <c r="I889" s="29">
        <v>-580</v>
      </c>
      <c r="J889" s="29">
        <v>7973.8</v>
      </c>
      <c r="K889" s="29">
        <v>285.5</v>
      </c>
      <c r="L889" s="29">
        <v>-2417.556</v>
      </c>
      <c r="M889" s="29">
        <v>8200.4850000000006</v>
      </c>
      <c r="N889" s="29">
        <v>1595.739</v>
      </c>
      <c r="O889" s="29">
        <v>-6992.9450000000006</v>
      </c>
      <c r="P889" s="29">
        <v>8065.0230000000001</v>
      </c>
    </row>
    <row r="890" spans="1:16" x14ac:dyDescent="0.25">
      <c r="A890">
        <v>873</v>
      </c>
      <c r="B890" s="36">
        <v>67.760000000000005</v>
      </c>
      <c r="C890" s="36">
        <v>195.04</v>
      </c>
      <c r="D890" s="36">
        <v>1144.8599999999999</v>
      </c>
      <c r="E890" s="36">
        <v>2832.42</v>
      </c>
      <c r="F890" s="36">
        <v>8332</v>
      </c>
      <c r="G890" s="36">
        <v>9761.1200000000008</v>
      </c>
      <c r="H890" s="36">
        <v>15508.25</v>
      </c>
      <c r="I890" s="29">
        <v>-1890.5</v>
      </c>
      <c r="J890" s="29">
        <v>5134</v>
      </c>
      <c r="K890" s="29">
        <v>1900.92</v>
      </c>
      <c r="L890" s="29">
        <v>1247.356</v>
      </c>
      <c r="M890" s="29">
        <v>-8597.58</v>
      </c>
      <c r="N890" s="29">
        <v>11287.002</v>
      </c>
      <c r="O890" s="29">
        <v>-29812.034999999996</v>
      </c>
      <c r="P890" s="29">
        <v>-20730.836999999996</v>
      </c>
    </row>
    <row r="891" spans="1:16" x14ac:dyDescent="0.25">
      <c r="A891">
        <v>874</v>
      </c>
      <c r="B891">
        <v>67.478999999999999</v>
      </c>
      <c r="C891">
        <v>197.0966</v>
      </c>
      <c r="D891">
        <v>1196.2873</v>
      </c>
      <c r="E891">
        <v>2905.7613000000001</v>
      </c>
      <c r="F891">
        <v>8111.5532999999996</v>
      </c>
      <c r="G891">
        <v>10536.839400000001</v>
      </c>
      <c r="H891">
        <v>15069.5198</v>
      </c>
      <c r="I891" s="29">
        <v>-1197.5</v>
      </c>
      <c r="J891" s="29">
        <v>1026.8</v>
      </c>
      <c r="K891" s="29">
        <v>-670.28499999999997</v>
      </c>
      <c r="L891" s="29">
        <v>-1686.4080000000001</v>
      </c>
      <c r="M891" s="29">
        <v>2424.7750000000001</v>
      </c>
      <c r="N891" s="29">
        <v>-11984.496000000001</v>
      </c>
      <c r="O891" s="29">
        <v>-7875.6150000000007</v>
      </c>
      <c r="P891" s="29">
        <v>-19962.729000000003</v>
      </c>
    </row>
    <row r="892" spans="1:16" x14ac:dyDescent="0.25">
      <c r="A892">
        <v>875</v>
      </c>
      <c r="B892" s="36">
        <v>66.19</v>
      </c>
      <c r="C892" s="36">
        <v>196.79</v>
      </c>
      <c r="D892" s="36">
        <v>1139.5999999999999</v>
      </c>
      <c r="E892" s="36">
        <v>2892.83</v>
      </c>
      <c r="F892" s="36">
        <v>8255.73</v>
      </c>
      <c r="G892" s="36">
        <v>10194.65</v>
      </c>
      <c r="H892" s="36">
        <v>15272.89</v>
      </c>
      <c r="I892" s="29">
        <v>2036</v>
      </c>
      <c r="J892" s="29">
        <v>1645.6</v>
      </c>
      <c r="K892" s="29">
        <v>2163.9349999999999</v>
      </c>
      <c r="L892" s="29">
        <v>-1169.1119999999999</v>
      </c>
      <c r="M892" s="29">
        <v>-4783.8149999999996</v>
      </c>
      <c r="N892" s="29">
        <v>-1718.8679999999999</v>
      </c>
      <c r="O892" s="29">
        <v>-18043.965</v>
      </c>
      <c r="P892" s="29">
        <v>-19870.224999999999</v>
      </c>
    </row>
    <row r="893" spans="1:16" x14ac:dyDescent="0.25">
      <c r="A893">
        <v>876</v>
      </c>
      <c r="B893">
        <v>67.450100000000006</v>
      </c>
      <c r="C893">
        <v>195.8699</v>
      </c>
      <c r="D893">
        <v>1193.2116000000001</v>
      </c>
      <c r="E893">
        <v>2842.2111</v>
      </c>
      <c r="F893">
        <v>8030.5115999999998</v>
      </c>
      <c r="G893">
        <v>10474.850899999999</v>
      </c>
      <c r="H893">
        <v>14717.582200000001</v>
      </c>
      <c r="I893" s="29">
        <v>-1125.25</v>
      </c>
      <c r="J893" s="29">
        <v>3480.2</v>
      </c>
      <c r="K893" s="29">
        <v>-516.5</v>
      </c>
      <c r="L893" s="29">
        <v>855.6</v>
      </c>
      <c r="M893" s="29">
        <v>6476.8600000000006</v>
      </c>
      <c r="N893" s="29">
        <v>-10124.841</v>
      </c>
      <c r="O893" s="29">
        <v>9721.2649999999994</v>
      </c>
      <c r="P893" s="29">
        <v>8767.3339999999989</v>
      </c>
    </row>
    <row r="894" spans="1:16" x14ac:dyDescent="0.25">
      <c r="A894">
        <v>877</v>
      </c>
      <c r="B894" s="36">
        <v>67.48</v>
      </c>
      <c r="C894" s="36">
        <v>198.16</v>
      </c>
      <c r="D894" s="36">
        <v>1175.8</v>
      </c>
      <c r="E894" s="36">
        <v>2807.19</v>
      </c>
      <c r="F894" s="36">
        <v>8109.24</v>
      </c>
      <c r="G894" s="36">
        <v>10273.68</v>
      </c>
      <c r="H894" s="36">
        <v>14228.46</v>
      </c>
      <c r="I894" s="29">
        <v>-1188</v>
      </c>
      <c r="J894" s="29">
        <v>-1095.3999999999999</v>
      </c>
      <c r="K894" s="29">
        <v>354.3</v>
      </c>
      <c r="L894" s="29">
        <v>2256.616</v>
      </c>
      <c r="M894" s="29">
        <v>2540.41</v>
      </c>
      <c r="N894" s="29">
        <v>-4089.7200000000003</v>
      </c>
      <c r="O894" s="29">
        <v>34177.279999999999</v>
      </c>
      <c r="P894" s="29">
        <v>32955.485999999997</v>
      </c>
    </row>
    <row r="895" spans="1:16" x14ac:dyDescent="0.25">
      <c r="A895">
        <v>878</v>
      </c>
      <c r="B895">
        <v>66.587699999999998</v>
      </c>
      <c r="C895">
        <v>197.25659999999999</v>
      </c>
      <c r="D895">
        <v>1197.0574999999999</v>
      </c>
      <c r="E895">
        <v>2876.0893999999998</v>
      </c>
      <c r="F895">
        <v>8016.1979000000001</v>
      </c>
      <c r="G895">
        <v>10456.8012</v>
      </c>
      <c r="H895">
        <v>14699.7269</v>
      </c>
      <c r="I895" s="29">
        <v>1030.75</v>
      </c>
      <c r="J895" s="29">
        <v>706.8</v>
      </c>
      <c r="K895" s="29">
        <v>-708.79500000000007</v>
      </c>
      <c r="L895" s="29">
        <v>-499.53200000000004</v>
      </c>
      <c r="M895" s="29">
        <v>7192.5450000000001</v>
      </c>
      <c r="N895" s="29">
        <v>-9583.35</v>
      </c>
      <c r="O895" s="29">
        <v>10614.029999999999</v>
      </c>
      <c r="P895" s="29">
        <v>8752.4479999999985</v>
      </c>
    </row>
    <row r="896" spans="1:16" x14ac:dyDescent="0.25">
      <c r="A896">
        <v>879</v>
      </c>
      <c r="B896" s="36">
        <v>66.319999999999993</v>
      </c>
      <c r="C896" s="36">
        <v>193.46</v>
      </c>
      <c r="D896" s="36">
        <v>1179.8599999999999</v>
      </c>
      <c r="E896" s="36">
        <v>2873.68</v>
      </c>
      <c r="F896" s="36">
        <v>7600.33</v>
      </c>
      <c r="G896" s="36">
        <v>10273.92</v>
      </c>
      <c r="H896" s="36">
        <v>15553.01</v>
      </c>
      <c r="I896" s="29">
        <v>1703</v>
      </c>
      <c r="J896" s="29">
        <v>8290.2000000000007</v>
      </c>
      <c r="K896" s="29">
        <v>150.98499999999999</v>
      </c>
      <c r="L896" s="29">
        <v>-403.06399999999996</v>
      </c>
      <c r="M896" s="29">
        <v>27986.079999999998</v>
      </c>
      <c r="N896" s="29">
        <v>-4097.049</v>
      </c>
      <c r="O896" s="29">
        <v>-32050.18</v>
      </c>
      <c r="P896" s="29">
        <v>1579.9720000000016</v>
      </c>
    </row>
    <row r="897" spans="1:16" x14ac:dyDescent="0.25">
      <c r="A897">
        <v>880</v>
      </c>
      <c r="B897">
        <v>65.561099999999996</v>
      </c>
      <c r="C897">
        <v>195.22470000000001</v>
      </c>
      <c r="D897">
        <v>1148.5296000000001</v>
      </c>
      <c r="E897">
        <v>2846.2085999999999</v>
      </c>
      <c r="F897">
        <v>8164.2335999999996</v>
      </c>
      <c r="G897">
        <v>10019.4529</v>
      </c>
      <c r="H897">
        <v>14738.8665</v>
      </c>
      <c r="I897" s="29">
        <v>3597.25</v>
      </c>
      <c r="J897" s="29">
        <v>4770.6000000000004</v>
      </c>
      <c r="K897" s="29">
        <v>1717.6</v>
      </c>
      <c r="L897" s="29">
        <v>695.69999999999993</v>
      </c>
      <c r="M897" s="29">
        <v>-209.24</v>
      </c>
      <c r="N897" s="29">
        <v>3537.0990000000002</v>
      </c>
      <c r="O897" s="29">
        <v>8657.0499999999993</v>
      </c>
      <c r="P897" s="29">
        <v>22766.059000000001</v>
      </c>
    </row>
    <row r="898" spans="1:16" x14ac:dyDescent="0.25">
      <c r="A898">
        <v>881</v>
      </c>
      <c r="B898" s="36">
        <v>66.87</v>
      </c>
      <c r="C898" s="36">
        <v>193.98</v>
      </c>
      <c r="D898" s="36">
        <v>1203.54</v>
      </c>
      <c r="E898" s="36">
        <v>2953.16</v>
      </c>
      <c r="F898" s="36">
        <v>7971.4</v>
      </c>
      <c r="G898" s="36">
        <v>9975.77</v>
      </c>
      <c r="H898" s="36">
        <v>14485.68</v>
      </c>
      <c r="I898" s="29">
        <v>323.49999999999994</v>
      </c>
      <c r="J898" s="29">
        <v>7251.2</v>
      </c>
      <c r="K898" s="29">
        <v>-1033.0500000000002</v>
      </c>
      <c r="L898" s="29">
        <v>-3582.1759999999999</v>
      </c>
      <c r="M898" s="29">
        <v>9432.39</v>
      </c>
      <c r="N898" s="29">
        <v>4847.6909999999998</v>
      </c>
      <c r="O898" s="29">
        <v>21316.355</v>
      </c>
      <c r="P898" s="29">
        <v>38555.910000000003</v>
      </c>
    </row>
    <row r="899" spans="1:16" x14ac:dyDescent="0.25">
      <c r="A899">
        <v>882</v>
      </c>
      <c r="B899">
        <v>66.370199999999997</v>
      </c>
      <c r="C899">
        <v>195.80500000000001</v>
      </c>
      <c r="D899">
        <v>1174.8892000000001</v>
      </c>
      <c r="E899">
        <v>2891.3429999999998</v>
      </c>
      <c r="F899">
        <v>7858.4772000000003</v>
      </c>
      <c r="G899">
        <v>9920.5264999999999</v>
      </c>
      <c r="H899">
        <v>15127.2785</v>
      </c>
      <c r="I899" s="29">
        <v>1574.5</v>
      </c>
      <c r="J899" s="29">
        <v>3610</v>
      </c>
      <c r="K899" s="29">
        <v>399.62</v>
      </c>
      <c r="L899" s="29">
        <v>-1109.6759999999999</v>
      </c>
      <c r="M899" s="29">
        <v>15078.58</v>
      </c>
      <c r="N899" s="29">
        <v>6504.8909999999996</v>
      </c>
      <c r="O899" s="29">
        <v>-10763.55</v>
      </c>
      <c r="P899" s="29">
        <v>15294.364999999998</v>
      </c>
    </row>
    <row r="900" spans="1:16" x14ac:dyDescent="0.25">
      <c r="A900">
        <v>883</v>
      </c>
      <c r="B900" s="36">
        <v>67.75</v>
      </c>
      <c r="C900" s="36">
        <v>199.32</v>
      </c>
      <c r="D900" s="36">
        <v>1145.96</v>
      </c>
      <c r="E900" s="36">
        <v>2833.39</v>
      </c>
      <c r="F900" s="36">
        <v>8294.58</v>
      </c>
      <c r="G900" s="36">
        <v>10073.629999999999</v>
      </c>
      <c r="H900" s="36">
        <v>14925.72</v>
      </c>
      <c r="I900" s="29">
        <v>-1865.5</v>
      </c>
      <c r="J900" s="29">
        <v>-3413.2</v>
      </c>
      <c r="K900" s="29">
        <v>1845.9150000000002</v>
      </c>
      <c r="L900" s="29">
        <v>1208.604</v>
      </c>
      <c r="M900" s="29">
        <v>-6726.665</v>
      </c>
      <c r="N900" s="29">
        <v>1911.69</v>
      </c>
      <c r="O900" s="29">
        <v>-685.6</v>
      </c>
      <c r="P900" s="29">
        <v>-7724.7559999999994</v>
      </c>
    </row>
    <row r="901" spans="1:16" x14ac:dyDescent="0.25">
      <c r="A901">
        <v>884</v>
      </c>
      <c r="B901">
        <v>67.8322</v>
      </c>
      <c r="C901">
        <v>201.0275</v>
      </c>
      <c r="D901">
        <v>1207.4833000000001</v>
      </c>
      <c r="E901">
        <v>2803.2103999999999</v>
      </c>
      <c r="F901">
        <v>8260.0935000000009</v>
      </c>
      <c r="G901">
        <v>10189.832200000001</v>
      </c>
      <c r="H901">
        <v>14421.151099999999</v>
      </c>
      <c r="I901" s="29">
        <v>-2080.5</v>
      </c>
      <c r="J901" s="29">
        <v>-6835</v>
      </c>
      <c r="K901" s="29">
        <v>-1230.085</v>
      </c>
      <c r="L901" s="29">
        <v>2415.6280000000002</v>
      </c>
      <c r="M901" s="29">
        <v>-5002.2350000000006</v>
      </c>
      <c r="N901" s="29">
        <v>-1574.28</v>
      </c>
      <c r="O901" s="29">
        <v>24542.82</v>
      </c>
      <c r="P901" s="29">
        <v>10236.348</v>
      </c>
    </row>
    <row r="902" spans="1:16" x14ac:dyDescent="0.25">
      <c r="A902">
        <v>885</v>
      </c>
      <c r="B902" s="36">
        <v>66.98</v>
      </c>
      <c r="C902" s="36">
        <v>198.66</v>
      </c>
      <c r="D902" s="36">
        <v>1202.98</v>
      </c>
      <c r="E902" s="36">
        <v>2979.49</v>
      </c>
      <c r="F902" s="36">
        <v>8231.3700000000008</v>
      </c>
      <c r="G902" s="36">
        <v>9987.36</v>
      </c>
      <c r="H902" s="36">
        <v>15536.25</v>
      </c>
      <c r="I902" s="29">
        <v>47.5</v>
      </c>
      <c r="J902" s="29">
        <v>-2101</v>
      </c>
      <c r="K902" s="29">
        <v>-1005.045</v>
      </c>
      <c r="L902" s="29">
        <v>-4635.38</v>
      </c>
      <c r="M902" s="29">
        <v>-3565.8700000000003</v>
      </c>
      <c r="N902" s="29">
        <v>4499.9430000000002</v>
      </c>
      <c r="O902" s="29">
        <v>-31212.29</v>
      </c>
      <c r="P902" s="29">
        <v>-37972.142</v>
      </c>
    </row>
    <row r="903" spans="1:16" x14ac:dyDescent="0.25">
      <c r="A903">
        <v>886</v>
      </c>
      <c r="B903">
        <v>65.641499999999994</v>
      </c>
      <c r="C903">
        <v>202.02350000000001</v>
      </c>
      <c r="D903">
        <v>1182.7143000000001</v>
      </c>
      <c r="E903">
        <v>2921.5619000000002</v>
      </c>
      <c r="F903">
        <v>8405.2363999999998</v>
      </c>
      <c r="G903">
        <v>10087.484700000001</v>
      </c>
      <c r="H903">
        <v>15208.9074</v>
      </c>
      <c r="I903" s="29">
        <v>3396.25</v>
      </c>
      <c r="J903" s="29">
        <v>-8827</v>
      </c>
      <c r="K903" s="29">
        <v>8.3650000000000002</v>
      </c>
      <c r="L903" s="29">
        <v>-2318.4319999999998</v>
      </c>
      <c r="M903" s="29">
        <v>-12259.380000000001</v>
      </c>
      <c r="N903" s="29">
        <v>1496.145</v>
      </c>
      <c r="O903" s="29">
        <v>-14844.995000000001</v>
      </c>
      <c r="P903" s="29">
        <v>-33349.046999999999</v>
      </c>
    </row>
    <row r="904" spans="1:16" x14ac:dyDescent="0.25">
      <c r="A904">
        <v>887</v>
      </c>
      <c r="B904" s="36">
        <v>67.58</v>
      </c>
      <c r="C904" s="36">
        <v>194.61</v>
      </c>
      <c r="D904" s="36">
        <v>1195.4100000000001</v>
      </c>
      <c r="E904" s="36">
        <v>2873.71</v>
      </c>
      <c r="F904" s="36">
        <v>7751.65</v>
      </c>
      <c r="G904" s="36">
        <v>10336.9</v>
      </c>
      <c r="H904" s="36">
        <v>15116.37</v>
      </c>
      <c r="I904" s="29">
        <v>-1441.25</v>
      </c>
      <c r="J904" s="29">
        <v>5997.2000000000007</v>
      </c>
      <c r="K904" s="29">
        <v>-626.31500000000005</v>
      </c>
      <c r="L904" s="29">
        <v>-404.53200000000004</v>
      </c>
      <c r="M904" s="29">
        <v>20419.95</v>
      </c>
      <c r="N904" s="29">
        <v>-5986.4400000000005</v>
      </c>
      <c r="O904" s="29">
        <v>-10218.17</v>
      </c>
      <c r="P904" s="29">
        <v>7740.4429999999975</v>
      </c>
    </row>
    <row r="905" spans="1:16" x14ac:dyDescent="0.25">
      <c r="A905">
        <v>888</v>
      </c>
      <c r="B905">
        <v>66.812399999999997</v>
      </c>
      <c r="C905">
        <v>198.21</v>
      </c>
      <c r="D905">
        <v>1168.4946</v>
      </c>
      <c r="E905">
        <v>2846.6583999999998</v>
      </c>
      <c r="F905">
        <v>8132.8562000000002</v>
      </c>
      <c r="G905">
        <v>10209.615400000001</v>
      </c>
      <c r="H905">
        <v>14958.752399999999</v>
      </c>
      <c r="I905" s="29">
        <v>469</v>
      </c>
      <c r="J905" s="29">
        <v>-1200</v>
      </c>
      <c r="K905" s="29">
        <v>719.35</v>
      </c>
      <c r="L905" s="29">
        <v>677.70799999999997</v>
      </c>
      <c r="M905" s="29">
        <v>1359.6299999999999</v>
      </c>
      <c r="N905" s="29">
        <v>-2167.7760000000003</v>
      </c>
      <c r="O905" s="29">
        <v>-2337.2449999999999</v>
      </c>
      <c r="P905" s="29">
        <v>-2479.3330000000005</v>
      </c>
    </row>
    <row r="906" spans="1:16" x14ac:dyDescent="0.25">
      <c r="A906">
        <v>889</v>
      </c>
      <c r="B906" s="36">
        <v>67.099999999999994</v>
      </c>
      <c r="C906" s="36">
        <v>195.4</v>
      </c>
      <c r="D906" s="36">
        <v>1226.52</v>
      </c>
      <c r="E906" s="36">
        <v>2883.62</v>
      </c>
      <c r="F906" s="36">
        <v>7992.14</v>
      </c>
      <c r="G906" s="36">
        <v>10279.1</v>
      </c>
      <c r="H906" s="36">
        <v>15037.24</v>
      </c>
      <c r="I906" s="29">
        <v>-260.5</v>
      </c>
      <c r="J906" s="29">
        <v>4420.8</v>
      </c>
      <c r="K906" s="29">
        <v>-2181.7449999999999</v>
      </c>
      <c r="L906" s="29">
        <v>-800.87199999999996</v>
      </c>
      <c r="M906" s="29">
        <v>8395.4700000000012</v>
      </c>
      <c r="N906" s="29">
        <v>-4252.1940000000004</v>
      </c>
      <c r="O906" s="29">
        <v>-6261.56</v>
      </c>
      <c r="P906" s="29">
        <v>-940.60099999999875</v>
      </c>
    </row>
    <row r="907" spans="1:16" x14ac:dyDescent="0.25">
      <c r="A907">
        <v>890</v>
      </c>
      <c r="B907">
        <v>68.209400000000002</v>
      </c>
      <c r="C907">
        <v>195.90600000000001</v>
      </c>
      <c r="D907">
        <v>1187.3263999999999</v>
      </c>
      <c r="E907">
        <v>2822.0513999999998</v>
      </c>
      <c r="F907">
        <v>8264.0377000000008</v>
      </c>
      <c r="G907">
        <v>10055.450999999999</v>
      </c>
      <c r="H907">
        <v>15584.4324</v>
      </c>
      <c r="I907" s="29">
        <v>-3023.5</v>
      </c>
      <c r="J907" s="29">
        <v>3408</v>
      </c>
      <c r="K907" s="29">
        <v>-222.23999999999998</v>
      </c>
      <c r="L907" s="29">
        <v>1661.9880000000001</v>
      </c>
      <c r="M907" s="29">
        <v>-5199.4449999999997</v>
      </c>
      <c r="N907" s="29">
        <v>2457.1559999999999</v>
      </c>
      <c r="O907" s="29">
        <v>-33621.244999999995</v>
      </c>
      <c r="P907" s="29">
        <v>-34539.285999999993</v>
      </c>
    </row>
    <row r="908" spans="1:16" x14ac:dyDescent="0.25">
      <c r="A908">
        <v>891</v>
      </c>
      <c r="B908" s="36">
        <v>67.790000000000006</v>
      </c>
      <c r="C908" s="36">
        <v>199.81</v>
      </c>
      <c r="D908" s="36">
        <v>1165.5999999999999</v>
      </c>
      <c r="E908" s="36">
        <v>2771.54</v>
      </c>
      <c r="F908" s="36">
        <v>8327.08</v>
      </c>
      <c r="G908" s="36">
        <v>10033.24</v>
      </c>
      <c r="H908" s="36">
        <v>15842.26</v>
      </c>
      <c r="I908" s="29">
        <v>-1985.25</v>
      </c>
      <c r="J908" s="29">
        <v>-4402.8</v>
      </c>
      <c r="K908" s="29">
        <v>863.97499999999991</v>
      </c>
      <c r="L908" s="29">
        <v>3682.4679999999998</v>
      </c>
      <c r="M908" s="29">
        <v>-8351.4250000000011</v>
      </c>
      <c r="N908" s="29">
        <v>3123.4229999999998</v>
      </c>
      <c r="O908" s="29">
        <v>-46512.83</v>
      </c>
      <c r="P908" s="29">
        <v>-53582.439000000006</v>
      </c>
    </row>
    <row r="909" spans="1:16" x14ac:dyDescent="0.25">
      <c r="A909">
        <v>892</v>
      </c>
      <c r="B909">
        <v>67.398499999999999</v>
      </c>
      <c r="C909">
        <v>196.9128</v>
      </c>
      <c r="D909">
        <v>1156.5126</v>
      </c>
      <c r="E909">
        <v>2906.6372999999999</v>
      </c>
      <c r="F909">
        <v>8279.1504999999997</v>
      </c>
      <c r="G909">
        <v>9749.6456999999991</v>
      </c>
      <c r="H909">
        <v>15091.2238</v>
      </c>
      <c r="I909" s="29">
        <v>-996.25</v>
      </c>
      <c r="J909" s="29">
        <v>1394.4</v>
      </c>
      <c r="K909" s="29">
        <v>1318.45</v>
      </c>
      <c r="L909" s="29">
        <v>-1721.4480000000001</v>
      </c>
      <c r="M909" s="29">
        <v>-5955.085</v>
      </c>
      <c r="N909" s="29">
        <v>11631.315000000001</v>
      </c>
      <c r="O909" s="29">
        <v>-8960.8149999999987</v>
      </c>
      <c r="P909" s="29">
        <v>-3289.4329999999982</v>
      </c>
    </row>
    <row r="910" spans="1:16" x14ac:dyDescent="0.25">
      <c r="A910">
        <v>893</v>
      </c>
      <c r="B910" s="36">
        <v>67.37</v>
      </c>
      <c r="C910" s="36">
        <v>198.45</v>
      </c>
      <c r="D910" s="36">
        <v>1221.32</v>
      </c>
      <c r="E910" s="36">
        <v>2890.41</v>
      </c>
      <c r="F910" s="36">
        <v>8186.98</v>
      </c>
      <c r="G910" s="36">
        <v>10182.530000000001</v>
      </c>
      <c r="H910" s="36">
        <v>16765.43</v>
      </c>
      <c r="I910" s="29">
        <v>-922</v>
      </c>
      <c r="J910" s="29">
        <v>-1689.2</v>
      </c>
      <c r="K910" s="29">
        <v>-1921.7349999999999</v>
      </c>
      <c r="L910" s="29">
        <v>-1072.5440000000001</v>
      </c>
      <c r="M910" s="29">
        <v>-1346.665</v>
      </c>
      <c r="N910" s="29">
        <v>-1355.106</v>
      </c>
      <c r="O910" s="29">
        <v>-92671.03</v>
      </c>
      <c r="P910" s="29">
        <v>-100978.28</v>
      </c>
    </row>
    <row r="911" spans="1:16" x14ac:dyDescent="0.25">
      <c r="A911">
        <v>894</v>
      </c>
      <c r="B911">
        <v>67.543199999999999</v>
      </c>
      <c r="C911">
        <v>203.43430000000001</v>
      </c>
      <c r="D911">
        <v>1199.4001000000001</v>
      </c>
      <c r="E911">
        <v>2865.2842000000001</v>
      </c>
      <c r="F911">
        <v>8106.5950000000003</v>
      </c>
      <c r="G911">
        <v>10093.0083</v>
      </c>
      <c r="H911">
        <v>15007.571400000001</v>
      </c>
      <c r="I911" s="29">
        <v>-1358</v>
      </c>
      <c r="J911" s="29">
        <v>-11648.6</v>
      </c>
      <c r="K911" s="29">
        <v>-825.92499999999995</v>
      </c>
      <c r="L911" s="29">
        <v>-67.323999999999998</v>
      </c>
      <c r="M911" s="29">
        <v>2672.69</v>
      </c>
      <c r="N911" s="29">
        <v>1330.4370000000001</v>
      </c>
      <c r="O911" s="29">
        <v>-4778.1950000000006</v>
      </c>
      <c r="P911" s="29">
        <v>-14674.917000000001</v>
      </c>
    </row>
    <row r="912" spans="1:16" x14ac:dyDescent="0.25">
      <c r="A912">
        <v>895</v>
      </c>
      <c r="B912" s="36">
        <v>67.31</v>
      </c>
      <c r="C912" s="36">
        <v>196.11</v>
      </c>
      <c r="D912" s="36">
        <v>1221.3</v>
      </c>
      <c r="E912" s="36">
        <v>2827.15</v>
      </c>
      <c r="F912" s="36">
        <v>8167.87</v>
      </c>
      <c r="G912" s="36">
        <v>10192.040000000001</v>
      </c>
      <c r="H912" s="36">
        <v>14812.96</v>
      </c>
      <c r="I912" s="29">
        <v>-770</v>
      </c>
      <c r="J912" s="29">
        <v>3007.2000000000003</v>
      </c>
      <c r="K912" s="29">
        <v>-1921.02</v>
      </c>
      <c r="L912" s="29">
        <v>1458.0320000000002</v>
      </c>
      <c r="M912" s="29">
        <v>-390.83</v>
      </c>
      <c r="N912" s="29">
        <v>-1640.616</v>
      </c>
      <c r="O912" s="29">
        <v>4952.2250000000004</v>
      </c>
      <c r="P912" s="29">
        <v>4694.9910000000009</v>
      </c>
    </row>
    <row r="913" spans="1:16" x14ac:dyDescent="0.25">
      <c r="A913">
        <v>896</v>
      </c>
      <c r="B913">
        <v>66.837900000000005</v>
      </c>
      <c r="C913">
        <v>196.59180000000001</v>
      </c>
      <c r="D913">
        <v>1200.6605999999999</v>
      </c>
      <c r="E913">
        <v>2847.4783000000002</v>
      </c>
      <c r="F913">
        <v>8458.6789000000008</v>
      </c>
      <c r="G913">
        <v>10014.784799999999</v>
      </c>
      <c r="H913">
        <v>14264.301600000001</v>
      </c>
      <c r="I913" s="29">
        <v>405.25</v>
      </c>
      <c r="J913" s="29">
        <v>2036.4</v>
      </c>
      <c r="K913" s="29">
        <v>-888.95</v>
      </c>
      <c r="L913" s="29">
        <v>644.91200000000003</v>
      </c>
      <c r="M913" s="29">
        <v>-14931.505000000001</v>
      </c>
      <c r="N913" s="29">
        <v>3677.1419999999998</v>
      </c>
      <c r="O913" s="29">
        <v>32385.295000000002</v>
      </c>
      <c r="P913" s="29">
        <v>23328.544000000002</v>
      </c>
    </row>
    <row r="914" spans="1:16" x14ac:dyDescent="0.25">
      <c r="A914">
        <v>897</v>
      </c>
      <c r="B914" s="36">
        <v>67.61</v>
      </c>
      <c r="C914" s="36">
        <v>195.21</v>
      </c>
      <c r="D914" s="36">
        <v>1162</v>
      </c>
      <c r="E914" s="36">
        <v>2893.95</v>
      </c>
      <c r="F914" s="36">
        <v>8251.99</v>
      </c>
      <c r="G914" s="36">
        <v>10237.84</v>
      </c>
      <c r="H914" s="36">
        <v>13982.77</v>
      </c>
      <c r="I914" s="29">
        <v>-1517.25</v>
      </c>
      <c r="J914" s="29">
        <v>4791.8</v>
      </c>
      <c r="K914" s="29">
        <v>1044.325</v>
      </c>
      <c r="L914" s="29">
        <v>-1214.0040000000001</v>
      </c>
      <c r="M914" s="29">
        <v>-4596.9949999999999</v>
      </c>
      <c r="N914" s="29">
        <v>-3014.4719999999998</v>
      </c>
      <c r="O914" s="29">
        <v>46461.934999999998</v>
      </c>
      <c r="P914" s="29">
        <v>41955.339</v>
      </c>
    </row>
    <row r="915" spans="1:16" x14ac:dyDescent="0.25">
      <c r="A915">
        <v>898</v>
      </c>
      <c r="B915">
        <v>67.453500000000005</v>
      </c>
      <c r="C915">
        <v>195.40270000000001</v>
      </c>
      <c r="D915">
        <v>1153.7965999999999</v>
      </c>
      <c r="E915">
        <v>2942.8548999999998</v>
      </c>
      <c r="F915">
        <v>8017.7523000000001</v>
      </c>
      <c r="G915">
        <v>10262.2953</v>
      </c>
      <c r="H915">
        <v>15428.205599999999</v>
      </c>
      <c r="I915" s="29">
        <v>-1133.75</v>
      </c>
      <c r="J915" s="29">
        <v>4414.6000000000004</v>
      </c>
      <c r="K915" s="29">
        <v>1454.25</v>
      </c>
      <c r="L915" s="29">
        <v>-3170.152</v>
      </c>
      <c r="M915" s="29">
        <v>7114.8250000000007</v>
      </c>
      <c r="N915" s="29">
        <v>-3748.1729999999998</v>
      </c>
      <c r="O915" s="29">
        <v>-25809.904999999999</v>
      </c>
      <c r="P915" s="29">
        <v>-20878.304999999997</v>
      </c>
    </row>
    <row r="916" spans="1:16" x14ac:dyDescent="0.25">
      <c r="A916">
        <v>899</v>
      </c>
      <c r="B916" s="36">
        <v>65.180000000000007</v>
      </c>
      <c r="C916" s="36">
        <v>200.16</v>
      </c>
      <c r="D916" s="36">
        <v>1178</v>
      </c>
      <c r="E916" s="36">
        <v>2864.25</v>
      </c>
      <c r="F916" s="36">
        <v>7970.23</v>
      </c>
      <c r="G916" s="36">
        <v>9803.06</v>
      </c>
      <c r="H916" s="36">
        <v>14430.23</v>
      </c>
      <c r="I916" s="29">
        <v>4549.5</v>
      </c>
      <c r="J916" s="29">
        <v>-5109.2000000000007</v>
      </c>
      <c r="K916" s="29">
        <v>244.035</v>
      </c>
      <c r="L916" s="29">
        <v>-25.756</v>
      </c>
      <c r="M916" s="29">
        <v>9490.7150000000001</v>
      </c>
      <c r="N916" s="29">
        <v>10028.987999999999</v>
      </c>
      <c r="O916" s="29">
        <v>24088.84</v>
      </c>
      <c r="P916" s="29">
        <v>43267.122000000003</v>
      </c>
    </row>
    <row r="917" spans="1:16" x14ac:dyDescent="0.25">
      <c r="A917">
        <v>900</v>
      </c>
      <c r="B917">
        <v>66.986900000000006</v>
      </c>
      <c r="C917">
        <v>190.25720000000001</v>
      </c>
      <c r="D917">
        <v>1210.373</v>
      </c>
      <c r="E917">
        <v>2862.8137000000002</v>
      </c>
      <c r="F917">
        <v>7958.9602999999997</v>
      </c>
      <c r="G917">
        <v>10268.522800000001</v>
      </c>
      <c r="H917">
        <v>15835.543</v>
      </c>
      <c r="I917" s="29">
        <v>32.75</v>
      </c>
      <c r="J917" s="29">
        <v>14705.6</v>
      </c>
      <c r="K917" s="29">
        <v>-1374.57</v>
      </c>
      <c r="L917" s="29">
        <v>31.495999999999999</v>
      </c>
      <c r="M917" s="29">
        <v>10054.425000000001</v>
      </c>
      <c r="N917" s="29">
        <v>-3934.9979999999996</v>
      </c>
      <c r="O917" s="29">
        <v>-46176.774999999994</v>
      </c>
      <c r="P917" s="29">
        <v>-26662.071999999993</v>
      </c>
    </row>
    <row r="918" spans="1:16" x14ac:dyDescent="0.25">
      <c r="A918">
        <v>901</v>
      </c>
      <c r="B918" s="36">
        <v>66.459999999999994</v>
      </c>
      <c r="C918" s="36">
        <v>203.16</v>
      </c>
      <c r="D918" s="36">
        <v>1192.67</v>
      </c>
      <c r="E918" s="36">
        <v>2806.98</v>
      </c>
      <c r="F918" s="36">
        <v>8094.1</v>
      </c>
      <c r="G918" s="36">
        <v>10418.74</v>
      </c>
      <c r="H918" s="36">
        <v>15169.09</v>
      </c>
      <c r="I918" s="29">
        <v>1351</v>
      </c>
      <c r="J918" s="29">
        <v>-11101</v>
      </c>
      <c r="K918" s="29">
        <v>-489.50500000000005</v>
      </c>
      <c r="L918" s="29">
        <v>2264.9119999999998</v>
      </c>
      <c r="M918" s="29">
        <v>3297.45</v>
      </c>
      <c r="N918" s="29">
        <v>-8441.4660000000003</v>
      </c>
      <c r="O918" s="29">
        <v>-12853.980000000001</v>
      </c>
      <c r="P918" s="29">
        <v>-25972.589</v>
      </c>
    </row>
    <row r="919" spans="1:16" x14ac:dyDescent="0.25">
      <c r="A919">
        <v>902</v>
      </c>
      <c r="B919">
        <v>67.229699999999994</v>
      </c>
      <c r="C919">
        <v>195.86760000000001</v>
      </c>
      <c r="D919">
        <v>1166.3593000000001</v>
      </c>
      <c r="E919">
        <v>2907.9369000000002</v>
      </c>
      <c r="F919">
        <v>8038.3687</v>
      </c>
      <c r="G919">
        <v>10246.4779</v>
      </c>
      <c r="H919">
        <v>14386.0486</v>
      </c>
      <c r="I919" s="29">
        <v>-574.25</v>
      </c>
      <c r="J919" s="29">
        <v>3484.7999999999997</v>
      </c>
      <c r="K919" s="29">
        <v>826.11500000000001</v>
      </c>
      <c r="L919" s="29">
        <v>-1773.432</v>
      </c>
      <c r="M919" s="29">
        <v>6084.0050000000001</v>
      </c>
      <c r="N919" s="29">
        <v>-3273.6510000000003</v>
      </c>
      <c r="O919" s="29">
        <v>26297.945</v>
      </c>
      <c r="P919" s="29">
        <v>31071.531999999999</v>
      </c>
    </row>
    <row r="920" spans="1:16" x14ac:dyDescent="0.25">
      <c r="A920">
        <v>903</v>
      </c>
      <c r="B920" s="36">
        <v>65.37</v>
      </c>
      <c r="C920" s="36">
        <v>197.71</v>
      </c>
      <c r="D920" s="36">
        <v>1139.08</v>
      </c>
      <c r="E920" s="36">
        <v>2916.48</v>
      </c>
      <c r="F920" s="36">
        <v>8254.35</v>
      </c>
      <c r="G920" s="36">
        <v>10128.969999999999</v>
      </c>
      <c r="H920" s="36">
        <v>15231.51</v>
      </c>
      <c r="I920" s="29">
        <v>4069.25</v>
      </c>
      <c r="J920" s="29">
        <v>-201.4</v>
      </c>
      <c r="K920" s="29">
        <v>2189.96</v>
      </c>
      <c r="L920" s="29">
        <v>-2115.1679999999997</v>
      </c>
      <c r="M920" s="29">
        <v>-4715.2</v>
      </c>
      <c r="N920" s="29">
        <v>251.553</v>
      </c>
      <c r="O920" s="29">
        <v>-15974.91</v>
      </c>
      <c r="P920" s="29">
        <v>-16495.915000000001</v>
      </c>
    </row>
    <row r="921" spans="1:16" x14ac:dyDescent="0.25">
      <c r="A921">
        <v>904</v>
      </c>
      <c r="B921">
        <v>66.605400000000003</v>
      </c>
      <c r="C921">
        <v>191.346</v>
      </c>
      <c r="D921">
        <v>1174.1737000000001</v>
      </c>
      <c r="E921">
        <v>2914.4404</v>
      </c>
      <c r="F921">
        <v>8496.7713000000003</v>
      </c>
      <c r="G921">
        <v>10170.373</v>
      </c>
      <c r="H921">
        <v>14872.339900000001</v>
      </c>
      <c r="I921" s="29">
        <v>986.5</v>
      </c>
      <c r="J921" s="29">
        <v>12528</v>
      </c>
      <c r="K921" s="29">
        <v>435.39500000000004</v>
      </c>
      <c r="L921" s="29">
        <v>-2033.5720000000001</v>
      </c>
      <c r="M921" s="29">
        <v>-16836.125</v>
      </c>
      <c r="N921" s="29">
        <v>-990.50400000000013</v>
      </c>
      <c r="O921" s="29">
        <v>1983.38</v>
      </c>
      <c r="P921" s="29">
        <v>-3926.9259999999995</v>
      </c>
    </row>
    <row r="922" spans="1:16" x14ac:dyDescent="0.25">
      <c r="A922">
        <v>905</v>
      </c>
      <c r="B922" s="36">
        <v>66.2</v>
      </c>
      <c r="C922" s="36">
        <v>203.46</v>
      </c>
      <c r="D922" s="36">
        <v>1159.3499999999999</v>
      </c>
      <c r="E922" s="36">
        <v>2960.1</v>
      </c>
      <c r="F922" s="36">
        <v>8379.4599999999991</v>
      </c>
      <c r="G922" s="36">
        <v>10189.36</v>
      </c>
      <c r="H922" s="36">
        <v>15466.03</v>
      </c>
      <c r="I922" s="29">
        <v>2001.25</v>
      </c>
      <c r="J922" s="29">
        <v>-11698</v>
      </c>
      <c r="K922" s="29">
        <v>1176.5</v>
      </c>
      <c r="L922" s="29">
        <v>-3859.9119999999998</v>
      </c>
      <c r="M922" s="29">
        <v>-10970.77</v>
      </c>
      <c r="N922" s="29">
        <v>-1560.252</v>
      </c>
      <c r="O922" s="29">
        <v>-27701.32</v>
      </c>
      <c r="P922" s="29">
        <v>-52612.504000000001</v>
      </c>
    </row>
    <row r="923" spans="1:16" x14ac:dyDescent="0.25">
      <c r="A923">
        <v>906</v>
      </c>
      <c r="B923">
        <v>66.1648</v>
      </c>
      <c r="C923">
        <v>195.3339</v>
      </c>
      <c r="D923">
        <v>1133.4413999999999</v>
      </c>
      <c r="E923">
        <v>2868.6163000000001</v>
      </c>
      <c r="F923">
        <v>8374.6558999999997</v>
      </c>
      <c r="G923">
        <v>10092.6103</v>
      </c>
      <c r="H923">
        <v>14806.029699999999</v>
      </c>
      <c r="I923" s="29">
        <v>2088</v>
      </c>
      <c r="J923" s="29">
        <v>4552.2</v>
      </c>
      <c r="K923" s="29">
        <v>2472.0099999999998</v>
      </c>
      <c r="L923" s="29">
        <v>-200.608</v>
      </c>
      <c r="M923" s="29">
        <v>-10730.355</v>
      </c>
      <c r="N923" s="29">
        <v>1342.377</v>
      </c>
      <c r="O923" s="29">
        <v>5298.89</v>
      </c>
      <c r="P923" s="29">
        <v>4822.5139999999992</v>
      </c>
    </row>
    <row r="924" spans="1:16" x14ac:dyDescent="0.25">
      <c r="A924">
        <v>907</v>
      </c>
      <c r="B924" s="36">
        <v>67.59</v>
      </c>
      <c r="C924" s="36">
        <v>196.82</v>
      </c>
      <c r="D924" s="36">
        <v>1177.24</v>
      </c>
      <c r="E924" s="36">
        <v>2775.74</v>
      </c>
      <c r="F924" s="36">
        <v>8679.18</v>
      </c>
      <c r="G924" s="36">
        <v>10336.89</v>
      </c>
      <c r="H924" s="36">
        <v>15025.44</v>
      </c>
      <c r="I924" s="29">
        <v>-1465.2499999999998</v>
      </c>
      <c r="J924" s="29">
        <v>1573.6000000000001</v>
      </c>
      <c r="K924" s="29">
        <v>281.92499999999995</v>
      </c>
      <c r="L924" s="29">
        <v>3514.3959999999997</v>
      </c>
      <c r="M924" s="29">
        <v>-25956.434999999998</v>
      </c>
      <c r="N924" s="29">
        <v>-5986.0469999999996</v>
      </c>
      <c r="O924" s="29">
        <v>-5671.46</v>
      </c>
      <c r="P924" s="29">
        <v>-33709.270999999993</v>
      </c>
    </row>
    <row r="925" spans="1:16" x14ac:dyDescent="0.25">
      <c r="A925">
        <v>908</v>
      </c>
      <c r="B925">
        <v>67.531400000000005</v>
      </c>
      <c r="C925">
        <v>196.44479999999999</v>
      </c>
      <c r="D925">
        <v>1144.0867000000001</v>
      </c>
      <c r="E925">
        <v>2837.8573000000001</v>
      </c>
      <c r="F925">
        <v>8120.3271000000004</v>
      </c>
      <c r="G925">
        <v>10321.7102</v>
      </c>
      <c r="H925">
        <v>13752.5242</v>
      </c>
      <c r="I925" s="29">
        <v>-1328.5</v>
      </c>
      <c r="J925" s="29">
        <v>2330.4</v>
      </c>
      <c r="K925" s="29">
        <v>1939.7449999999999</v>
      </c>
      <c r="L925" s="29">
        <v>1029.752</v>
      </c>
      <c r="M925" s="29">
        <v>1986.085</v>
      </c>
      <c r="N925" s="29">
        <v>-5530.6200000000008</v>
      </c>
      <c r="O925" s="29">
        <v>57974.165000000008</v>
      </c>
      <c r="P925" s="29">
        <v>58401.027000000009</v>
      </c>
    </row>
    <row r="926" spans="1:16" x14ac:dyDescent="0.25">
      <c r="A926">
        <v>909</v>
      </c>
      <c r="B926" s="36">
        <v>67.45</v>
      </c>
      <c r="C926" s="36">
        <v>202.57</v>
      </c>
      <c r="D926" s="36">
        <v>1189.1300000000001</v>
      </c>
      <c r="E926" s="36">
        <v>2887.26</v>
      </c>
      <c r="F926" s="36">
        <v>8011.62</v>
      </c>
      <c r="G926" s="36">
        <v>10542.29</v>
      </c>
      <c r="H926" s="36">
        <v>15791.68</v>
      </c>
      <c r="I926" s="29">
        <v>-1119.75</v>
      </c>
      <c r="J926" s="29">
        <v>-9928.8000000000011</v>
      </c>
      <c r="K926" s="29">
        <v>-312.28500000000003</v>
      </c>
      <c r="L926" s="29">
        <v>-946.21199999999999</v>
      </c>
      <c r="M926" s="29">
        <v>7421.3099999999995</v>
      </c>
      <c r="N926" s="29">
        <v>-12148.107</v>
      </c>
      <c r="O926" s="29">
        <v>-43983.47</v>
      </c>
      <c r="P926" s="29">
        <v>-61017.313999999998</v>
      </c>
    </row>
    <row r="927" spans="1:16" x14ac:dyDescent="0.25">
      <c r="A927">
        <v>910</v>
      </c>
      <c r="B927">
        <v>66.922399999999996</v>
      </c>
      <c r="C927">
        <v>198.239</v>
      </c>
      <c r="D927">
        <v>1145.6119000000001</v>
      </c>
      <c r="E927">
        <v>2852.2811999999999</v>
      </c>
      <c r="F927">
        <v>8284.8443000000007</v>
      </c>
      <c r="G927">
        <v>10286.0067</v>
      </c>
      <c r="H927">
        <v>14691.879499999999</v>
      </c>
      <c r="I927" s="29">
        <v>194</v>
      </c>
      <c r="J927" s="29">
        <v>-1258</v>
      </c>
      <c r="K927" s="29">
        <v>1863.4850000000001</v>
      </c>
      <c r="L927" s="29">
        <v>452.79600000000005</v>
      </c>
      <c r="M927" s="29">
        <v>-6239.7750000000005</v>
      </c>
      <c r="N927" s="29">
        <v>-4459.5149999999994</v>
      </c>
      <c r="O927" s="29">
        <v>11006.4</v>
      </c>
      <c r="P927" s="29">
        <v>1559.3909999999996</v>
      </c>
    </row>
    <row r="928" spans="1:16" x14ac:dyDescent="0.25">
      <c r="A928">
        <v>911</v>
      </c>
      <c r="B928" s="36">
        <v>66.510000000000005</v>
      </c>
      <c r="C928" s="36">
        <v>204.88</v>
      </c>
      <c r="D928" s="36">
        <v>1186.67</v>
      </c>
      <c r="E928" s="36">
        <v>2896.06</v>
      </c>
      <c r="F928" s="36">
        <v>8101.92</v>
      </c>
      <c r="G928" s="36">
        <v>10057.200000000001</v>
      </c>
      <c r="H928" s="36">
        <v>15452.23</v>
      </c>
      <c r="I928" s="29">
        <v>1237.25</v>
      </c>
      <c r="J928" s="29">
        <v>-14540.4</v>
      </c>
      <c r="K928" s="29">
        <v>-189.57</v>
      </c>
      <c r="L928" s="29">
        <v>-1298.26</v>
      </c>
      <c r="M928" s="29">
        <v>2906.3849999999998</v>
      </c>
      <c r="N928" s="29">
        <v>2404.6290000000004</v>
      </c>
      <c r="O928" s="29">
        <v>-27011.01</v>
      </c>
      <c r="P928" s="29">
        <v>-36490.975999999995</v>
      </c>
    </row>
    <row r="929" spans="1:16" x14ac:dyDescent="0.25">
      <c r="A929">
        <v>912</v>
      </c>
      <c r="B929">
        <v>67.376199999999997</v>
      </c>
      <c r="C929">
        <v>194.96299999999999</v>
      </c>
      <c r="D929">
        <v>1188.9724000000001</v>
      </c>
      <c r="E929">
        <v>2760.6558</v>
      </c>
      <c r="F929">
        <v>8146.1112000000003</v>
      </c>
      <c r="G929">
        <v>10045.2292</v>
      </c>
      <c r="H929">
        <v>15307.8398</v>
      </c>
      <c r="I929" s="29">
        <v>-940.5</v>
      </c>
      <c r="J929" s="29">
        <v>5294</v>
      </c>
      <c r="K929" s="29">
        <v>-304.53999999999996</v>
      </c>
      <c r="L929" s="29">
        <v>4117.8119999999999</v>
      </c>
      <c r="M929" s="29">
        <v>696.88</v>
      </c>
      <c r="N929" s="29">
        <v>2763.81</v>
      </c>
      <c r="O929" s="29">
        <v>-19791.614999999998</v>
      </c>
      <c r="P929" s="29">
        <v>-8164.1529999999984</v>
      </c>
    </row>
    <row r="930" spans="1:16" x14ac:dyDescent="0.25">
      <c r="A930">
        <v>913</v>
      </c>
      <c r="B930" s="36">
        <v>65.66</v>
      </c>
      <c r="C930" s="36">
        <v>197.62</v>
      </c>
      <c r="D930" s="36">
        <v>1176.8800000000001</v>
      </c>
      <c r="E930" s="36">
        <v>2873.31</v>
      </c>
      <c r="F930" s="36">
        <v>8290.44</v>
      </c>
      <c r="G930" s="36">
        <v>10247.629999999999</v>
      </c>
      <c r="H930" s="36">
        <v>16080.04</v>
      </c>
      <c r="I930" s="29">
        <v>3353.75</v>
      </c>
      <c r="J930" s="29">
        <v>-10.200000000000001</v>
      </c>
      <c r="K930" s="29">
        <v>299.96499999999997</v>
      </c>
      <c r="L930" s="29">
        <v>-388.21199999999999</v>
      </c>
      <c r="M930" s="29">
        <v>-6519.6049999999996</v>
      </c>
      <c r="N930" s="29">
        <v>-3308.268</v>
      </c>
      <c r="O930" s="29">
        <v>-58401.62</v>
      </c>
      <c r="P930" s="29">
        <v>-64974.19</v>
      </c>
    </row>
    <row r="931" spans="1:16" x14ac:dyDescent="0.25">
      <c r="A931">
        <v>914</v>
      </c>
      <c r="B931">
        <v>67.503</v>
      </c>
      <c r="C931">
        <v>197.2062</v>
      </c>
      <c r="D931">
        <v>1230.1564000000001</v>
      </c>
      <c r="E931">
        <v>2860.2918</v>
      </c>
      <c r="F931">
        <v>8242.4264000000003</v>
      </c>
      <c r="G931">
        <v>10215.971100000001</v>
      </c>
      <c r="H931">
        <v>14906.104300000001</v>
      </c>
      <c r="I931" s="29">
        <v>-1257.5</v>
      </c>
      <c r="J931" s="29">
        <v>807.6</v>
      </c>
      <c r="K931" s="29">
        <v>-2363.7399999999998</v>
      </c>
      <c r="L931" s="29">
        <v>132.37199999999999</v>
      </c>
      <c r="M931" s="29">
        <v>-4118.88</v>
      </c>
      <c r="N931" s="29">
        <v>-2358.4470000000001</v>
      </c>
      <c r="O931" s="29">
        <v>295.16000000000003</v>
      </c>
      <c r="P931" s="29">
        <v>-8863.4350000000013</v>
      </c>
    </row>
    <row r="932" spans="1:16" x14ac:dyDescent="0.25">
      <c r="A932">
        <v>915</v>
      </c>
      <c r="B932" s="36">
        <v>66.45</v>
      </c>
      <c r="C932" s="36">
        <v>199.07</v>
      </c>
      <c r="D932" s="36">
        <v>1168.98</v>
      </c>
      <c r="E932" s="36">
        <v>2841.56</v>
      </c>
      <c r="F932" s="36">
        <v>7966.7</v>
      </c>
      <c r="G932" s="36">
        <v>10068.790000000001</v>
      </c>
      <c r="H932" s="36">
        <v>14947.92</v>
      </c>
      <c r="I932" s="29">
        <v>1383.75</v>
      </c>
      <c r="J932" s="29">
        <v>-2921.6000000000004</v>
      </c>
      <c r="K932" s="29">
        <v>694.91500000000008</v>
      </c>
      <c r="L932" s="29">
        <v>881.51600000000008</v>
      </c>
      <c r="M932" s="29">
        <v>9667.6749999999993</v>
      </c>
      <c r="N932" s="29">
        <v>2056.9050000000002</v>
      </c>
      <c r="O932" s="29">
        <v>-1795.635</v>
      </c>
      <c r="P932" s="29">
        <v>9967.5259999999998</v>
      </c>
    </row>
    <row r="933" spans="1:16" x14ac:dyDescent="0.25">
      <c r="A933">
        <v>916</v>
      </c>
      <c r="B933">
        <v>66.625200000000007</v>
      </c>
      <c r="C933">
        <v>193.0549</v>
      </c>
      <c r="D933">
        <v>1183.2738999999999</v>
      </c>
      <c r="E933">
        <v>2841.3966</v>
      </c>
      <c r="F933">
        <v>8429.7278999999999</v>
      </c>
      <c r="G933">
        <v>10122.579400000001</v>
      </c>
      <c r="H933">
        <v>15306.4591</v>
      </c>
      <c r="I933" s="29">
        <v>937</v>
      </c>
      <c r="J933" s="29">
        <v>9110.2000000000007</v>
      </c>
      <c r="K933" s="29">
        <v>-19.614999999999998</v>
      </c>
      <c r="L933" s="29">
        <v>888.18</v>
      </c>
      <c r="M933" s="29">
        <v>-13483.955</v>
      </c>
      <c r="N933" s="29">
        <v>443.30399999999997</v>
      </c>
      <c r="O933" s="29">
        <v>-19722.579999999998</v>
      </c>
      <c r="P933" s="29">
        <v>-21847.465999999997</v>
      </c>
    </row>
    <row r="934" spans="1:16" x14ac:dyDescent="0.25">
      <c r="A934">
        <v>917</v>
      </c>
      <c r="B934" s="36">
        <v>67.22</v>
      </c>
      <c r="C934" s="36">
        <v>200.04</v>
      </c>
      <c r="D934" s="36">
        <v>1222.03</v>
      </c>
      <c r="E934" s="36">
        <v>2846.89</v>
      </c>
      <c r="F934" s="36">
        <v>8406.43</v>
      </c>
      <c r="G934" s="36">
        <v>9838.75</v>
      </c>
      <c r="H934" s="36">
        <v>14640.46</v>
      </c>
      <c r="I934" s="29">
        <v>-561.75</v>
      </c>
      <c r="J934" s="29">
        <v>-4857.8</v>
      </c>
      <c r="K934" s="29">
        <v>-1957.1850000000002</v>
      </c>
      <c r="L934" s="29">
        <v>668.48799999999994</v>
      </c>
      <c r="M934" s="29">
        <v>-12318.955</v>
      </c>
      <c r="N934" s="29">
        <v>8958.0689999999995</v>
      </c>
      <c r="O934" s="29">
        <v>13577.48</v>
      </c>
      <c r="P934" s="29">
        <v>3508.3469999999979</v>
      </c>
    </row>
    <row r="935" spans="1:16" x14ac:dyDescent="0.25">
      <c r="A935">
        <v>918</v>
      </c>
      <c r="B935">
        <v>65.897900000000007</v>
      </c>
      <c r="C935">
        <v>203.42359999999999</v>
      </c>
      <c r="D935">
        <v>1145.3239000000001</v>
      </c>
      <c r="E935">
        <v>2877.7627000000002</v>
      </c>
      <c r="F935">
        <v>8287.5206999999991</v>
      </c>
      <c r="G935">
        <v>9906.1712000000007</v>
      </c>
      <c r="H935">
        <v>14945.7945</v>
      </c>
      <c r="I935" s="29">
        <v>2755.25</v>
      </c>
      <c r="J935" s="29">
        <v>-11627.2</v>
      </c>
      <c r="K935" s="29">
        <v>1877.8849999999998</v>
      </c>
      <c r="L935" s="29">
        <v>-566.46399999999994</v>
      </c>
      <c r="M935" s="29">
        <v>-6373.5950000000003</v>
      </c>
      <c r="N935" s="29">
        <v>6935.55</v>
      </c>
      <c r="O935" s="29">
        <v>-1689.35</v>
      </c>
      <c r="P935" s="29">
        <v>-8687.9239999999991</v>
      </c>
    </row>
    <row r="936" spans="1:16" x14ac:dyDescent="0.25">
      <c r="A936">
        <v>919</v>
      </c>
      <c r="B936" s="36">
        <v>66.41</v>
      </c>
      <c r="C936" s="36">
        <v>199.17</v>
      </c>
      <c r="D936" s="36">
        <v>1192.83</v>
      </c>
      <c r="E936" s="36">
        <v>2811.46</v>
      </c>
      <c r="F936" s="36">
        <v>8137.46</v>
      </c>
      <c r="G936" s="36">
        <v>10118.299999999999</v>
      </c>
      <c r="H936" s="36">
        <v>15336.9</v>
      </c>
      <c r="I936" s="29">
        <v>1463.75</v>
      </c>
      <c r="J936" s="29">
        <v>-3123.2000000000003</v>
      </c>
      <c r="K936" s="29">
        <v>-497.30999999999995</v>
      </c>
      <c r="L936" s="29">
        <v>2085.616</v>
      </c>
      <c r="M936" s="29">
        <v>1129.345</v>
      </c>
      <c r="N936" s="29">
        <v>571.65</v>
      </c>
      <c r="O936" s="29">
        <v>-21244.57</v>
      </c>
      <c r="P936" s="29">
        <v>-19614.719000000001</v>
      </c>
    </row>
    <row r="937" spans="1:16" x14ac:dyDescent="0.25">
      <c r="A937">
        <v>920</v>
      </c>
      <c r="B937">
        <v>68.133899999999997</v>
      </c>
      <c r="C937">
        <v>196.88329999999999</v>
      </c>
      <c r="D937">
        <v>1186.3426999999999</v>
      </c>
      <c r="E937">
        <v>2827.3560000000002</v>
      </c>
      <c r="F937">
        <v>7931.1291000000001</v>
      </c>
      <c r="G937">
        <v>10128.350899999999</v>
      </c>
      <c r="H937">
        <v>14644.190699999999</v>
      </c>
      <c r="I937" s="29">
        <v>-2834.7499999999995</v>
      </c>
      <c r="J937" s="29">
        <v>1453.4</v>
      </c>
      <c r="K937" s="29">
        <v>-173.05500000000001</v>
      </c>
      <c r="L937" s="29">
        <v>1449.8040000000001</v>
      </c>
      <c r="M937" s="29">
        <v>11445.985000000001</v>
      </c>
      <c r="N937" s="29">
        <v>270.15899999999999</v>
      </c>
      <c r="O937" s="29">
        <v>13390.84</v>
      </c>
      <c r="P937" s="29">
        <v>25002.383000000002</v>
      </c>
    </row>
    <row r="938" spans="1:16" x14ac:dyDescent="0.25">
      <c r="A938">
        <v>921</v>
      </c>
      <c r="B938" s="36">
        <v>68.58</v>
      </c>
      <c r="C938" s="36">
        <v>194.96</v>
      </c>
      <c r="D938" s="36">
        <v>1164.5</v>
      </c>
      <c r="E938" s="36">
        <v>2922.38</v>
      </c>
      <c r="F938" s="36">
        <v>8324.01</v>
      </c>
      <c r="G938" s="36">
        <v>9852.2800000000007</v>
      </c>
      <c r="H938" s="36">
        <v>14131.13</v>
      </c>
      <c r="I938" s="29">
        <v>-3943.7499999999995</v>
      </c>
      <c r="J938" s="29">
        <v>5300.6</v>
      </c>
      <c r="K938" s="29">
        <v>919</v>
      </c>
      <c r="L938" s="29">
        <v>-2351.0120000000002</v>
      </c>
      <c r="M938" s="29">
        <v>-8198.17</v>
      </c>
      <c r="N938" s="29">
        <v>8552.1869999999999</v>
      </c>
      <c r="O938" s="29">
        <v>39043.644999999997</v>
      </c>
      <c r="P938" s="29">
        <v>39322.5</v>
      </c>
    </row>
    <row r="939" spans="1:16" x14ac:dyDescent="0.25">
      <c r="A939">
        <v>922</v>
      </c>
      <c r="B939">
        <v>66.943299999999994</v>
      </c>
      <c r="C939">
        <v>201.28399999999999</v>
      </c>
      <c r="D939">
        <v>1194.8842</v>
      </c>
      <c r="E939">
        <v>2867.5257000000001</v>
      </c>
      <c r="F939">
        <v>8551.6455999999998</v>
      </c>
      <c r="G939">
        <v>10133.858399999999</v>
      </c>
      <c r="H939">
        <v>14179.2425</v>
      </c>
      <c r="I939" s="29">
        <v>141.75</v>
      </c>
      <c r="J939" s="29">
        <v>-7348</v>
      </c>
      <c r="K939" s="29">
        <v>-600.13</v>
      </c>
      <c r="L939" s="29">
        <v>-156.98399999999998</v>
      </c>
      <c r="M939" s="29">
        <v>-19579.84</v>
      </c>
      <c r="N939" s="29">
        <v>104.934</v>
      </c>
      <c r="O939" s="29">
        <v>36638.25</v>
      </c>
      <c r="P939" s="29">
        <v>9199.98</v>
      </c>
    </row>
    <row r="940" spans="1:16" x14ac:dyDescent="0.25">
      <c r="A940">
        <v>923</v>
      </c>
      <c r="B940" s="36">
        <v>67.819999999999993</v>
      </c>
      <c r="C940" s="36">
        <v>193.76</v>
      </c>
      <c r="D940" s="36">
        <v>1165.96</v>
      </c>
      <c r="E940" s="36">
        <v>2898.92</v>
      </c>
      <c r="F940" s="36">
        <v>7667.29</v>
      </c>
      <c r="G940" s="36">
        <v>9939.39</v>
      </c>
      <c r="H940" s="36">
        <v>14785.72</v>
      </c>
      <c r="I940" s="29">
        <v>-2046.25</v>
      </c>
      <c r="J940" s="29">
        <v>7706.8</v>
      </c>
      <c r="K940" s="29">
        <v>846.255</v>
      </c>
      <c r="L940" s="29">
        <v>-1412.6559999999999</v>
      </c>
      <c r="M940" s="29">
        <v>24637.829999999998</v>
      </c>
      <c r="N940" s="29">
        <v>5938.848</v>
      </c>
      <c r="O940" s="29">
        <v>6314.5550000000003</v>
      </c>
      <c r="P940" s="29">
        <v>41985.381999999998</v>
      </c>
    </row>
    <row r="941" spans="1:16" x14ac:dyDescent="0.25">
      <c r="A941">
        <v>924</v>
      </c>
      <c r="B941">
        <v>67.228300000000004</v>
      </c>
      <c r="C941">
        <v>198.63730000000001</v>
      </c>
      <c r="D941">
        <v>1189.7967000000001</v>
      </c>
      <c r="E941">
        <v>2897.8553999999999</v>
      </c>
      <c r="F941">
        <v>8263.4523000000008</v>
      </c>
      <c r="G941">
        <v>9979.8348999999998</v>
      </c>
      <c r="H941">
        <v>15290.579900000001</v>
      </c>
      <c r="I941" s="29">
        <v>-570.75</v>
      </c>
      <c r="J941" s="29">
        <v>-2054.6000000000004</v>
      </c>
      <c r="K941" s="29">
        <v>-345.755</v>
      </c>
      <c r="L941" s="29">
        <v>-1370.172</v>
      </c>
      <c r="M941" s="29">
        <v>-5170.1749999999993</v>
      </c>
      <c r="N941" s="29">
        <v>4725.6390000000001</v>
      </c>
      <c r="O941" s="29">
        <v>-18928.620000000003</v>
      </c>
      <c r="P941" s="29">
        <v>-23714.433000000001</v>
      </c>
    </row>
    <row r="942" spans="1:16" x14ac:dyDescent="0.25">
      <c r="A942">
        <v>925</v>
      </c>
      <c r="B942" s="36">
        <v>67.64</v>
      </c>
      <c r="C942" s="36">
        <v>199.21</v>
      </c>
      <c r="D942" s="36">
        <v>1182.69</v>
      </c>
      <c r="E942" s="36">
        <v>2884.61</v>
      </c>
      <c r="F942" s="36">
        <v>8171.31</v>
      </c>
      <c r="G942" s="36">
        <v>10372.02</v>
      </c>
      <c r="H942" s="36">
        <v>14571.62</v>
      </c>
      <c r="I942" s="29">
        <v>-1600.75</v>
      </c>
      <c r="J942" s="29">
        <v>-3208</v>
      </c>
      <c r="K942" s="29">
        <v>9.7650000000000006</v>
      </c>
      <c r="L942" s="29">
        <v>-840.548</v>
      </c>
      <c r="M942" s="29">
        <v>-562.92499999999995</v>
      </c>
      <c r="N942" s="29">
        <v>-7039.8870000000006</v>
      </c>
      <c r="O942" s="29">
        <v>17019.62</v>
      </c>
      <c r="P942" s="29">
        <v>3777.2749999999978</v>
      </c>
    </row>
    <row r="943" spans="1:16" x14ac:dyDescent="0.25">
      <c r="A943">
        <v>926</v>
      </c>
      <c r="B943">
        <v>66.533699999999996</v>
      </c>
      <c r="C943">
        <v>194.2149</v>
      </c>
      <c r="D943">
        <v>1195.4094</v>
      </c>
      <c r="E943">
        <v>2886.5756999999999</v>
      </c>
      <c r="F943">
        <v>8068.1107000000002</v>
      </c>
      <c r="G943">
        <v>10327.493899999999</v>
      </c>
      <c r="H943">
        <v>14231.072399999999</v>
      </c>
      <c r="I943" s="29">
        <v>1165.75</v>
      </c>
      <c r="J943" s="29">
        <v>6790.2</v>
      </c>
      <c r="K943" s="29">
        <v>-626.39</v>
      </c>
      <c r="L943" s="29">
        <v>-918.98399999999992</v>
      </c>
      <c r="M943" s="29">
        <v>4596.9050000000007</v>
      </c>
      <c r="N943" s="29">
        <v>-5704.1309999999994</v>
      </c>
      <c r="O943" s="29">
        <v>34046.755000000005</v>
      </c>
      <c r="P943" s="29">
        <v>39350.105000000003</v>
      </c>
    </row>
    <row r="944" spans="1:16" x14ac:dyDescent="0.25">
      <c r="A944">
        <v>927</v>
      </c>
      <c r="B944" s="36">
        <v>68.12</v>
      </c>
      <c r="C944" s="36">
        <v>191.37</v>
      </c>
      <c r="D944" s="36">
        <v>1218.18</v>
      </c>
      <c r="E944" s="36">
        <v>2853.57</v>
      </c>
      <c r="F944" s="36">
        <v>8195.0499999999993</v>
      </c>
      <c r="G944" s="36">
        <v>10402.17</v>
      </c>
      <c r="H944" s="36">
        <v>14447.15</v>
      </c>
      <c r="I944" s="29">
        <v>-2808.75</v>
      </c>
      <c r="J944" s="29">
        <v>12471</v>
      </c>
      <c r="K944" s="29">
        <v>-1765.0449999999998</v>
      </c>
      <c r="L944" s="29">
        <v>401.048</v>
      </c>
      <c r="M944" s="29">
        <v>-1749.9199999999998</v>
      </c>
      <c r="N944" s="29">
        <v>-7944.4740000000011</v>
      </c>
      <c r="O944" s="29">
        <v>23242.82</v>
      </c>
      <c r="P944" s="29">
        <v>21846.679</v>
      </c>
    </row>
    <row r="945" spans="1:16" x14ac:dyDescent="0.25">
      <c r="A945">
        <v>928</v>
      </c>
      <c r="B945">
        <v>65.712900000000005</v>
      </c>
      <c r="C945">
        <v>196.3459</v>
      </c>
      <c r="D945">
        <v>1196.3724999999999</v>
      </c>
      <c r="E945">
        <v>2810.2460000000001</v>
      </c>
      <c r="F945">
        <v>7820.2085999999999</v>
      </c>
      <c r="G945">
        <v>9826.5146000000004</v>
      </c>
      <c r="H945">
        <v>14225.6643</v>
      </c>
      <c r="I945" s="29">
        <v>3217.75</v>
      </c>
      <c r="J945" s="29">
        <v>2528.1999999999998</v>
      </c>
      <c r="K945" s="29">
        <v>-674.54499999999996</v>
      </c>
      <c r="L945" s="29">
        <v>2134.2040000000002</v>
      </c>
      <c r="M945" s="29">
        <v>16992.009999999998</v>
      </c>
      <c r="N945" s="29">
        <v>9325.2480000000014</v>
      </c>
      <c r="O945" s="29">
        <v>34317.160000000003</v>
      </c>
      <c r="P945" s="29">
        <v>67840.027000000002</v>
      </c>
    </row>
    <row r="946" spans="1:16" x14ac:dyDescent="0.25">
      <c r="A946">
        <v>929</v>
      </c>
      <c r="B946" s="36">
        <v>68.599999999999994</v>
      </c>
      <c r="C946" s="36">
        <v>197.86</v>
      </c>
      <c r="D946" s="36">
        <v>1167.77</v>
      </c>
      <c r="E946" s="36">
        <v>2954.18</v>
      </c>
      <c r="F946" s="36">
        <v>8116.19</v>
      </c>
      <c r="G946" s="36">
        <v>9812.75</v>
      </c>
      <c r="H946" s="36">
        <v>15032.81</v>
      </c>
      <c r="I946" s="29">
        <v>-4000</v>
      </c>
      <c r="J946" s="29">
        <v>-500.6</v>
      </c>
      <c r="K946" s="29">
        <v>755.78499999999997</v>
      </c>
      <c r="L946" s="29">
        <v>-3623.2839999999997</v>
      </c>
      <c r="M946" s="29">
        <v>2193.09</v>
      </c>
      <c r="N946" s="29">
        <v>9738.2250000000004</v>
      </c>
      <c r="O946" s="29">
        <v>-6039.9650000000001</v>
      </c>
      <c r="P946" s="29">
        <v>-1476.7489999999998</v>
      </c>
    </row>
    <row r="947" spans="1:16" x14ac:dyDescent="0.25">
      <c r="A947">
        <v>930</v>
      </c>
      <c r="B947">
        <v>67.889799999999994</v>
      </c>
      <c r="C947">
        <v>198.583</v>
      </c>
      <c r="D947">
        <v>1193.3308</v>
      </c>
      <c r="E947">
        <v>2882.9182000000001</v>
      </c>
      <c r="F947">
        <v>8349.9487000000008</v>
      </c>
      <c r="G947">
        <v>10278.302100000001</v>
      </c>
      <c r="H947">
        <v>15222.379199999999</v>
      </c>
      <c r="I947" s="29">
        <v>-2224.5</v>
      </c>
      <c r="J947" s="29">
        <v>-1946</v>
      </c>
      <c r="K947" s="29">
        <v>-522.45999999999992</v>
      </c>
      <c r="L947" s="29">
        <v>-772.68399999999997</v>
      </c>
      <c r="M947" s="29">
        <v>-9494.9950000000008</v>
      </c>
      <c r="N947" s="29">
        <v>-4228.3769999999995</v>
      </c>
      <c r="O947" s="29">
        <v>-15518.584999999999</v>
      </c>
      <c r="P947" s="29">
        <v>-34707.600999999995</v>
      </c>
    </row>
    <row r="948" spans="1:16" x14ac:dyDescent="0.25">
      <c r="A948">
        <v>931</v>
      </c>
      <c r="B948" s="36">
        <v>65.709999999999994</v>
      </c>
      <c r="C948" s="36">
        <v>196.19</v>
      </c>
      <c r="D948" s="36">
        <v>1158.3900000000001</v>
      </c>
      <c r="E948" s="36">
        <v>2801.38</v>
      </c>
      <c r="F948" s="36">
        <v>8547.7800000000007</v>
      </c>
      <c r="G948" s="36">
        <v>9815.98</v>
      </c>
      <c r="H948" s="36">
        <v>14360.4</v>
      </c>
      <c r="I948" s="29">
        <v>3230.75</v>
      </c>
      <c r="J948" s="29">
        <v>2848.2</v>
      </c>
      <c r="K948" s="29">
        <v>1224.7750000000001</v>
      </c>
      <c r="L948" s="29">
        <v>2488.7240000000002</v>
      </c>
      <c r="M948" s="29">
        <v>-19386.79</v>
      </c>
      <c r="N948" s="29">
        <v>9641.1779999999999</v>
      </c>
      <c r="O948" s="29">
        <v>27580.48</v>
      </c>
      <c r="P948" s="29">
        <v>27627.316999999999</v>
      </c>
    </row>
    <row r="949" spans="1:16" x14ac:dyDescent="0.25">
      <c r="A949">
        <v>932</v>
      </c>
      <c r="B949">
        <v>66.618499999999997</v>
      </c>
      <c r="C949">
        <v>198.953</v>
      </c>
      <c r="D949">
        <v>1195.9727</v>
      </c>
      <c r="E949">
        <v>2852.1857</v>
      </c>
      <c r="F949">
        <v>8043.6796000000004</v>
      </c>
      <c r="G949">
        <v>10093.530500000001</v>
      </c>
      <c r="H949">
        <v>15495.504999999999</v>
      </c>
      <c r="I949" s="29">
        <v>953.75</v>
      </c>
      <c r="J949" s="29">
        <v>-2686</v>
      </c>
      <c r="K949" s="29">
        <v>-654.55500000000006</v>
      </c>
      <c r="L949" s="29">
        <v>456.61599999999999</v>
      </c>
      <c r="M949" s="29">
        <v>5818.46</v>
      </c>
      <c r="N949" s="29">
        <v>1314.771</v>
      </c>
      <c r="O949" s="29">
        <v>-29174.874999999996</v>
      </c>
      <c r="P949" s="29">
        <v>-23971.832999999999</v>
      </c>
    </row>
    <row r="950" spans="1:16" x14ac:dyDescent="0.25">
      <c r="A950">
        <v>933</v>
      </c>
      <c r="B950" s="36">
        <v>67.540000000000006</v>
      </c>
      <c r="C950" s="36">
        <v>197.79</v>
      </c>
      <c r="D950" s="36">
        <v>1156.83</v>
      </c>
      <c r="E950" s="36">
        <v>2822.46</v>
      </c>
      <c r="F950" s="36">
        <v>8513.25</v>
      </c>
      <c r="G950" s="36">
        <v>10357.959999999999</v>
      </c>
      <c r="H950" s="36">
        <v>15186.77</v>
      </c>
      <c r="I950" s="29">
        <v>-1351.5</v>
      </c>
      <c r="J950" s="29">
        <v>-354.8</v>
      </c>
      <c r="K950" s="29">
        <v>1302.6849999999999</v>
      </c>
      <c r="L950" s="29">
        <v>1645.7040000000002</v>
      </c>
      <c r="M950" s="29">
        <v>-17659.97</v>
      </c>
      <c r="N950" s="29">
        <v>-6618.0690000000004</v>
      </c>
      <c r="O950" s="29">
        <v>-13738.04</v>
      </c>
      <c r="P950" s="29">
        <v>-36773.990000000005</v>
      </c>
    </row>
    <row r="951" spans="1:16" x14ac:dyDescent="0.25">
      <c r="A951">
        <v>934</v>
      </c>
      <c r="B951">
        <v>66.897999999999996</v>
      </c>
      <c r="C951">
        <v>201.2921</v>
      </c>
      <c r="D951">
        <v>1178.1532999999999</v>
      </c>
      <c r="E951">
        <v>2836.7556</v>
      </c>
      <c r="F951">
        <v>8425.0563999999995</v>
      </c>
      <c r="G951">
        <v>10179.9035</v>
      </c>
      <c r="H951">
        <v>15206.8843</v>
      </c>
      <c r="I951" s="29">
        <v>254.99999999999997</v>
      </c>
      <c r="J951" s="29">
        <v>-7364.2000000000007</v>
      </c>
      <c r="K951" s="29">
        <v>236.41499999999999</v>
      </c>
      <c r="L951" s="29">
        <v>1073.8200000000002</v>
      </c>
      <c r="M951" s="29">
        <v>-13250.380000000001</v>
      </c>
      <c r="N951" s="29">
        <v>-1276.4190000000001</v>
      </c>
      <c r="O951" s="29">
        <v>-14743.84</v>
      </c>
      <c r="P951" s="29">
        <v>-35069.604000000007</v>
      </c>
    </row>
    <row r="952" spans="1:16" x14ac:dyDescent="0.25">
      <c r="A952">
        <v>935</v>
      </c>
      <c r="B952" s="36">
        <v>67</v>
      </c>
      <c r="C952" s="36">
        <v>187.88</v>
      </c>
      <c r="D952" s="36">
        <v>1194.3900000000001</v>
      </c>
      <c r="E952" s="36">
        <v>2901.67</v>
      </c>
      <c r="F952" s="36">
        <v>8416.4699999999993</v>
      </c>
      <c r="G952" s="36">
        <v>9843.4</v>
      </c>
      <c r="H952" s="36">
        <v>15566.15</v>
      </c>
      <c r="I952" s="29">
        <v>-9.75</v>
      </c>
      <c r="J952" s="29">
        <v>19466</v>
      </c>
      <c r="K952" s="29">
        <v>-575.32500000000005</v>
      </c>
      <c r="L952" s="29">
        <v>-1522.7</v>
      </c>
      <c r="M952" s="29">
        <v>-12821.15</v>
      </c>
      <c r="N952" s="29">
        <v>8818.6860000000015</v>
      </c>
      <c r="O952" s="29">
        <v>-32707.204999999998</v>
      </c>
      <c r="P952" s="29">
        <v>-19351.443999999996</v>
      </c>
    </row>
    <row r="953" spans="1:16" x14ac:dyDescent="0.25">
      <c r="A953">
        <v>936</v>
      </c>
      <c r="B953">
        <v>66.406899999999993</v>
      </c>
      <c r="C953">
        <v>198.2603</v>
      </c>
      <c r="D953">
        <v>1203.8942999999999</v>
      </c>
      <c r="E953">
        <v>2883.2763</v>
      </c>
      <c r="F953">
        <v>8145.1376</v>
      </c>
      <c r="G953">
        <v>10038.497499999999</v>
      </c>
      <c r="H953">
        <v>14975.523499999999</v>
      </c>
      <c r="I953" s="29">
        <v>1482.75</v>
      </c>
      <c r="J953" s="29">
        <v>-1300.5999999999999</v>
      </c>
      <c r="K953" s="29">
        <v>-1050.635</v>
      </c>
      <c r="L953" s="29">
        <v>-787.00800000000004</v>
      </c>
      <c r="M953" s="29">
        <v>745.56</v>
      </c>
      <c r="N953" s="29">
        <v>2965.761</v>
      </c>
      <c r="O953" s="29">
        <v>-3175.7999999999997</v>
      </c>
      <c r="P953" s="29">
        <v>-1119.9719999999998</v>
      </c>
    </row>
    <row r="954" spans="1:16" x14ac:dyDescent="0.25">
      <c r="A954">
        <v>937</v>
      </c>
      <c r="B954" s="36">
        <v>66.5</v>
      </c>
      <c r="C954" s="36">
        <v>201.5</v>
      </c>
      <c r="D954" s="36">
        <v>1170.79</v>
      </c>
      <c r="E954" s="36">
        <v>2870.55</v>
      </c>
      <c r="F954" s="36">
        <v>8651.43</v>
      </c>
      <c r="G954" s="36">
        <v>9964.81</v>
      </c>
      <c r="H954" s="36">
        <v>15742.38</v>
      </c>
      <c r="I954" s="29">
        <v>1251.2499999999998</v>
      </c>
      <c r="J954" s="29">
        <v>-7773.6</v>
      </c>
      <c r="K954" s="29">
        <v>604.48</v>
      </c>
      <c r="L954" s="29">
        <v>-277.80799999999999</v>
      </c>
      <c r="M954" s="29">
        <v>-24569.105</v>
      </c>
      <c r="N954" s="29">
        <v>5176.26</v>
      </c>
      <c r="O954" s="29">
        <v>-41518.590000000004</v>
      </c>
      <c r="P954" s="29">
        <v>-67107.113000000012</v>
      </c>
    </row>
    <row r="955" spans="1:16" x14ac:dyDescent="0.25">
      <c r="A955">
        <v>938</v>
      </c>
      <c r="B955">
        <v>68.204300000000003</v>
      </c>
      <c r="C955">
        <v>197.94040000000001</v>
      </c>
      <c r="D955">
        <v>1190.7253000000001</v>
      </c>
      <c r="E955">
        <v>2877.2847000000002</v>
      </c>
      <c r="F955">
        <v>8639.9950000000008</v>
      </c>
      <c r="G955">
        <v>10045.0836</v>
      </c>
      <c r="H955">
        <v>14934.623100000001</v>
      </c>
      <c r="I955" s="29">
        <v>-3010.75</v>
      </c>
      <c r="J955" s="29">
        <v>-660.80000000000007</v>
      </c>
      <c r="K955" s="29">
        <v>-392.185</v>
      </c>
      <c r="L955" s="29">
        <v>-547.34400000000005</v>
      </c>
      <c r="M955" s="29">
        <v>-23997.309999999998</v>
      </c>
      <c r="N955" s="29">
        <v>2768.1779999999999</v>
      </c>
      <c r="O955" s="29">
        <v>-1130.78</v>
      </c>
      <c r="P955" s="29">
        <v>-26970.990999999995</v>
      </c>
    </row>
    <row r="956" spans="1:16" x14ac:dyDescent="0.25">
      <c r="A956">
        <v>939</v>
      </c>
      <c r="B956" s="36">
        <v>66.25</v>
      </c>
      <c r="C956" s="36">
        <v>197.02</v>
      </c>
      <c r="D956" s="36">
        <v>1181.95</v>
      </c>
      <c r="E956" s="36">
        <v>2845.35</v>
      </c>
      <c r="F956" s="36">
        <v>8382.91</v>
      </c>
      <c r="G956" s="36">
        <v>10070.42</v>
      </c>
      <c r="H956" s="36">
        <v>14804.63</v>
      </c>
      <c r="I956" s="29">
        <v>1866.2500000000002</v>
      </c>
      <c r="J956" s="29">
        <v>1189.8</v>
      </c>
      <c r="K956" s="29">
        <v>46.515000000000001</v>
      </c>
      <c r="L956" s="29">
        <v>729.98</v>
      </c>
      <c r="M956" s="29">
        <v>-11143.105</v>
      </c>
      <c r="N956" s="29">
        <v>2008.1759999999999</v>
      </c>
      <c r="O956" s="29">
        <v>5368.97</v>
      </c>
      <c r="P956" s="29">
        <v>66.58600000000024</v>
      </c>
    </row>
    <row r="957" spans="1:16" x14ac:dyDescent="0.25">
      <c r="A957">
        <v>940</v>
      </c>
      <c r="B957">
        <v>66.351100000000002</v>
      </c>
      <c r="C957">
        <v>204.00479999999999</v>
      </c>
      <c r="D957">
        <v>1139.684</v>
      </c>
      <c r="E957">
        <v>2933.5864999999999</v>
      </c>
      <c r="F957">
        <v>7887.8064999999997</v>
      </c>
      <c r="G957">
        <v>10128.5139</v>
      </c>
      <c r="H957">
        <v>15839.558300000001</v>
      </c>
      <c r="I957" s="29">
        <v>1622.25</v>
      </c>
      <c r="J957" s="29">
        <v>-12789.6</v>
      </c>
      <c r="K957" s="29">
        <v>2159.88</v>
      </c>
      <c r="L957" s="29">
        <v>-2799.4160000000002</v>
      </c>
      <c r="M957" s="29">
        <v>13612.115</v>
      </c>
      <c r="N957" s="29">
        <v>265.26900000000001</v>
      </c>
      <c r="O957" s="29">
        <v>-46377.54</v>
      </c>
      <c r="P957" s="29">
        <v>-44307.042000000001</v>
      </c>
    </row>
    <row r="958" spans="1:16" x14ac:dyDescent="0.25">
      <c r="A958">
        <v>941</v>
      </c>
      <c r="B958" s="36">
        <v>66.87</v>
      </c>
      <c r="C958" s="36">
        <v>196.95</v>
      </c>
      <c r="D958" s="36">
        <v>1167.19</v>
      </c>
      <c r="E958" s="36">
        <v>2877.32</v>
      </c>
      <c r="F958" s="36">
        <v>8340.39</v>
      </c>
      <c r="G958" s="36">
        <v>10016.44</v>
      </c>
      <c r="H958" s="36">
        <v>14847.75</v>
      </c>
      <c r="I958" s="29">
        <v>336</v>
      </c>
      <c r="J958" s="29">
        <v>1315</v>
      </c>
      <c r="K958" s="29">
        <v>784.65499999999997</v>
      </c>
      <c r="L958" s="29">
        <v>-548.93200000000002</v>
      </c>
      <c r="M958" s="29">
        <v>-9017.26</v>
      </c>
      <c r="N958" s="29">
        <v>3627.5790000000002</v>
      </c>
      <c r="O958" s="29">
        <v>3212.7550000000001</v>
      </c>
      <c r="P958" s="29">
        <v>-290.20299999999997</v>
      </c>
    </row>
    <row r="959" spans="1:16" x14ac:dyDescent="0.25">
      <c r="A959">
        <v>942</v>
      </c>
      <c r="B959">
        <v>66.468199999999996</v>
      </c>
      <c r="C959">
        <v>197.75700000000001</v>
      </c>
      <c r="D959">
        <v>1183.8748000000001</v>
      </c>
      <c r="E959">
        <v>2794.5252</v>
      </c>
      <c r="F959">
        <v>8149.4809999999998</v>
      </c>
      <c r="G959">
        <v>10302.024600000001</v>
      </c>
      <c r="H959">
        <v>14390.4164</v>
      </c>
      <c r="I959" s="29">
        <v>1329.5000000000002</v>
      </c>
      <c r="J959" s="29">
        <v>-294</v>
      </c>
      <c r="K959" s="29">
        <v>-49.66</v>
      </c>
      <c r="L959" s="29">
        <v>2763.0360000000001</v>
      </c>
      <c r="M959" s="29">
        <v>528.39</v>
      </c>
      <c r="N959" s="29">
        <v>-4940.0519999999997</v>
      </c>
      <c r="O959" s="29">
        <v>26079.555</v>
      </c>
      <c r="P959" s="29">
        <v>25416.769</v>
      </c>
    </row>
    <row r="960" spans="1:16" x14ac:dyDescent="0.25">
      <c r="A960">
        <v>943</v>
      </c>
      <c r="B960" s="36">
        <v>66.28</v>
      </c>
      <c r="C960" s="36">
        <v>193.1</v>
      </c>
      <c r="D960" s="36">
        <v>1226.33</v>
      </c>
      <c r="E960" s="36">
        <v>2873.38</v>
      </c>
      <c r="F960" s="36">
        <v>8040.07</v>
      </c>
      <c r="G960" s="36">
        <v>10288.51</v>
      </c>
      <c r="H960" s="36">
        <v>15127.56</v>
      </c>
      <c r="I960" s="29">
        <v>1798.75</v>
      </c>
      <c r="J960" s="29">
        <v>9029.1999999999989</v>
      </c>
      <c r="K960" s="29">
        <v>-2172.2449999999999</v>
      </c>
      <c r="L960" s="29">
        <v>-391.23600000000005</v>
      </c>
      <c r="M960" s="29">
        <v>5998.99</v>
      </c>
      <c r="N960" s="29">
        <v>-4534.62</v>
      </c>
      <c r="O960" s="29">
        <v>-10777.72</v>
      </c>
      <c r="P960" s="29">
        <v>-1048.881000000003</v>
      </c>
    </row>
    <row r="961" spans="1:16" x14ac:dyDescent="0.25">
      <c r="A961">
        <v>944</v>
      </c>
      <c r="B961">
        <v>67.316999999999993</v>
      </c>
      <c r="C961">
        <v>194.72219999999999</v>
      </c>
      <c r="D961">
        <v>1215.3232</v>
      </c>
      <c r="E961">
        <v>2797.6196</v>
      </c>
      <c r="F961">
        <v>8339.2955000000002</v>
      </c>
      <c r="G961">
        <v>10284.1284</v>
      </c>
      <c r="H961">
        <v>15391.1464</v>
      </c>
      <c r="I961" s="29">
        <v>-792.5</v>
      </c>
      <c r="J961" s="29">
        <v>5775.5999999999995</v>
      </c>
      <c r="K961" s="29">
        <v>-1622.0800000000002</v>
      </c>
      <c r="L961" s="29">
        <v>2639.2599999999998</v>
      </c>
      <c r="M961" s="29">
        <v>-8962.3350000000009</v>
      </c>
      <c r="N961" s="29">
        <v>-4403.1660000000002</v>
      </c>
      <c r="O961" s="29">
        <v>-23956.945</v>
      </c>
      <c r="P961" s="29">
        <v>-31322.166000000001</v>
      </c>
    </row>
    <row r="962" spans="1:16" x14ac:dyDescent="0.25">
      <c r="A962">
        <v>945</v>
      </c>
      <c r="B962" s="36">
        <v>66.91</v>
      </c>
      <c r="C962" s="36">
        <v>199.03</v>
      </c>
      <c r="D962" s="36">
        <v>1209.1099999999999</v>
      </c>
      <c r="E962" s="36">
        <v>2785.27</v>
      </c>
      <c r="F962" s="36">
        <v>8017.76</v>
      </c>
      <c r="G962" s="36">
        <v>9974.9699999999993</v>
      </c>
      <c r="H962" s="36">
        <v>13685.8</v>
      </c>
      <c r="I962" s="29">
        <v>228</v>
      </c>
      <c r="J962" s="29">
        <v>-2846.8</v>
      </c>
      <c r="K962" s="29">
        <v>-1311.18</v>
      </c>
      <c r="L962" s="29">
        <v>3133.136</v>
      </c>
      <c r="M962" s="29">
        <v>7114.37</v>
      </c>
      <c r="N962" s="29">
        <v>4871.5380000000005</v>
      </c>
      <c r="O962" s="29">
        <v>61310.299999999996</v>
      </c>
      <c r="P962" s="29">
        <v>72499.364000000001</v>
      </c>
    </row>
    <row r="963" spans="1:16" x14ac:dyDescent="0.25">
      <c r="A963">
        <v>946</v>
      </c>
      <c r="B963">
        <v>66.9101</v>
      </c>
      <c r="C963">
        <v>198.28049999999999</v>
      </c>
      <c r="D963">
        <v>1154.443</v>
      </c>
      <c r="E963">
        <v>2903.0297999999998</v>
      </c>
      <c r="F963">
        <v>8030.3383000000003</v>
      </c>
      <c r="G963">
        <v>10229.229799999999</v>
      </c>
      <c r="H963">
        <v>15232.1649</v>
      </c>
      <c r="I963" s="29">
        <v>224.74999999999997</v>
      </c>
      <c r="J963" s="29">
        <v>-1341</v>
      </c>
      <c r="K963" s="29">
        <v>1421.93</v>
      </c>
      <c r="L963" s="29">
        <v>-1577.1479999999999</v>
      </c>
      <c r="M963" s="29">
        <v>6485.5249999999996</v>
      </c>
      <c r="N963" s="29">
        <v>-2756.2080000000001</v>
      </c>
      <c r="O963" s="29">
        <v>-16007.869999999999</v>
      </c>
      <c r="P963" s="29">
        <v>-13550.020999999999</v>
      </c>
    </row>
    <row r="964" spans="1:16" x14ac:dyDescent="0.25">
      <c r="A964">
        <v>947</v>
      </c>
      <c r="B964" s="36">
        <v>66.95</v>
      </c>
      <c r="C964" s="36">
        <v>199.62</v>
      </c>
      <c r="D964" s="36">
        <v>1178.42</v>
      </c>
      <c r="E964" s="36">
        <v>2852.71</v>
      </c>
      <c r="F964" s="36">
        <v>8217.43</v>
      </c>
      <c r="G964" s="36">
        <v>9991.9599999999991</v>
      </c>
      <c r="H964" s="36">
        <v>15303.33</v>
      </c>
      <c r="I964" s="29">
        <v>123.5</v>
      </c>
      <c r="J964" s="29">
        <v>-4011.5999999999995</v>
      </c>
      <c r="K964" s="29">
        <v>222.9</v>
      </c>
      <c r="L964" s="29">
        <v>435.47199999999998</v>
      </c>
      <c r="M964" s="29">
        <v>-2869.2799999999997</v>
      </c>
      <c r="N964" s="29">
        <v>4361.9849999999997</v>
      </c>
      <c r="O964" s="29">
        <v>-19566.175000000003</v>
      </c>
      <c r="P964" s="29">
        <v>-21303.198000000004</v>
      </c>
    </row>
    <row r="965" spans="1:16" x14ac:dyDescent="0.25">
      <c r="A965">
        <v>948</v>
      </c>
      <c r="B965">
        <v>66.722999999999999</v>
      </c>
      <c r="C965">
        <v>201.12270000000001</v>
      </c>
      <c r="D965">
        <v>1172.4860000000001</v>
      </c>
      <c r="E965">
        <v>2893.0816</v>
      </c>
      <c r="F965">
        <v>8367.0501999999997</v>
      </c>
      <c r="G965">
        <v>10361.861800000001</v>
      </c>
      <c r="H965">
        <v>14476.154</v>
      </c>
      <c r="I965" s="29">
        <v>692.50000000000011</v>
      </c>
      <c r="J965" s="29">
        <v>-7025.4000000000005</v>
      </c>
      <c r="K965" s="29">
        <v>519.78</v>
      </c>
      <c r="L965" s="29">
        <v>-1179.22</v>
      </c>
      <c r="M965" s="29">
        <v>-10350.07</v>
      </c>
      <c r="N965" s="29">
        <v>-6735.1679999999997</v>
      </c>
      <c r="O965" s="29">
        <v>21792.674999999999</v>
      </c>
      <c r="P965" s="29">
        <v>-2284.9030000000021</v>
      </c>
    </row>
    <row r="966" spans="1:16" x14ac:dyDescent="0.25">
      <c r="A966">
        <v>949</v>
      </c>
      <c r="B966" s="36">
        <v>66.47</v>
      </c>
      <c r="C966" s="36">
        <v>196.98</v>
      </c>
      <c r="D966" s="36">
        <v>1149.79</v>
      </c>
      <c r="E966" s="36">
        <v>2870.71</v>
      </c>
      <c r="F966" s="36">
        <v>7800.36</v>
      </c>
      <c r="G966" s="36">
        <v>10109.6</v>
      </c>
      <c r="H966" s="36">
        <v>15266.24</v>
      </c>
      <c r="I966" s="29">
        <v>1315.25</v>
      </c>
      <c r="J966" s="29">
        <v>1257.6000000000001</v>
      </c>
      <c r="K966" s="29">
        <v>1654.65</v>
      </c>
      <c r="L966" s="29">
        <v>-284.40800000000002</v>
      </c>
      <c r="M966" s="29">
        <v>17984.325000000001</v>
      </c>
      <c r="N966" s="29">
        <v>832.61399999999992</v>
      </c>
      <c r="O966" s="29">
        <v>-17711.525000000001</v>
      </c>
      <c r="P966" s="29">
        <v>5048.5060000000012</v>
      </c>
    </row>
    <row r="967" spans="1:16" x14ac:dyDescent="0.25">
      <c r="A967">
        <v>950</v>
      </c>
      <c r="B967">
        <v>67.290800000000004</v>
      </c>
      <c r="C967">
        <v>196.268</v>
      </c>
      <c r="D967">
        <v>1197.0163</v>
      </c>
      <c r="E967">
        <v>2835.7188000000001</v>
      </c>
      <c r="F967">
        <v>7510.4443000000001</v>
      </c>
      <c r="G967">
        <v>10284.5299</v>
      </c>
      <c r="H967">
        <v>14148.3923</v>
      </c>
      <c r="I967" s="29">
        <v>-727</v>
      </c>
      <c r="J967" s="29">
        <v>2684</v>
      </c>
      <c r="K967" s="29">
        <v>-706.73500000000001</v>
      </c>
      <c r="L967" s="29">
        <v>1115.2919999999999</v>
      </c>
      <c r="M967" s="29">
        <v>32480.225000000002</v>
      </c>
      <c r="N967" s="29">
        <v>-4415.2110000000002</v>
      </c>
      <c r="O967" s="29">
        <v>38180.759999999995</v>
      </c>
      <c r="P967" s="29">
        <v>68611.330999999991</v>
      </c>
    </row>
    <row r="968" spans="1:16" x14ac:dyDescent="0.25">
      <c r="A968">
        <v>951</v>
      </c>
      <c r="B968" s="36">
        <v>65.760000000000005</v>
      </c>
      <c r="C968" s="36">
        <v>197</v>
      </c>
      <c r="D968" s="36">
        <v>1190.8900000000001</v>
      </c>
      <c r="E968" s="36">
        <v>2838.83</v>
      </c>
      <c r="F968" s="36">
        <v>8251.5300000000007</v>
      </c>
      <c r="G968" s="36">
        <v>10028.620000000001</v>
      </c>
      <c r="H968" s="36">
        <v>14855.16</v>
      </c>
      <c r="I968" s="29">
        <v>3106.75</v>
      </c>
      <c r="J968" s="29">
        <v>1223</v>
      </c>
      <c r="K968" s="29">
        <v>-400.65999999999997</v>
      </c>
      <c r="L968" s="29">
        <v>990.71199999999999</v>
      </c>
      <c r="M968" s="29">
        <v>-4574.1900000000005</v>
      </c>
      <c r="N968" s="29">
        <v>3262.1639999999998</v>
      </c>
      <c r="O968" s="29">
        <v>2842.1749999999997</v>
      </c>
      <c r="P968" s="29">
        <v>6449.9509999999991</v>
      </c>
    </row>
    <row r="969" spans="1:16" x14ac:dyDescent="0.25">
      <c r="A969">
        <v>952</v>
      </c>
      <c r="B969">
        <v>66.770399999999995</v>
      </c>
      <c r="C969">
        <v>198.91329999999999</v>
      </c>
      <c r="D969">
        <v>1144.4489000000001</v>
      </c>
      <c r="E969">
        <v>2838.6790000000001</v>
      </c>
      <c r="F969">
        <v>8291.5797000000002</v>
      </c>
      <c r="G969">
        <v>10011.4553</v>
      </c>
      <c r="H969">
        <v>13788.6885</v>
      </c>
      <c r="I969" s="29">
        <v>574</v>
      </c>
      <c r="J969" s="29">
        <v>-2606.6</v>
      </c>
      <c r="K969" s="29">
        <v>1921.6349999999998</v>
      </c>
      <c r="L969" s="29">
        <v>996.88400000000001</v>
      </c>
      <c r="M969" s="29">
        <v>-6576.5450000000001</v>
      </c>
      <c r="N969" s="29">
        <v>3777.0269999999996</v>
      </c>
      <c r="O969" s="29">
        <v>56165.95</v>
      </c>
      <c r="P969" s="29">
        <v>54252.350999999995</v>
      </c>
    </row>
    <row r="970" spans="1:16" x14ac:dyDescent="0.25">
      <c r="A970">
        <v>953</v>
      </c>
      <c r="B970" s="36">
        <v>67.16</v>
      </c>
      <c r="C970" s="36">
        <v>199.92</v>
      </c>
      <c r="D970" s="36">
        <v>1192.6300000000001</v>
      </c>
      <c r="E970" s="36">
        <v>2895.39</v>
      </c>
      <c r="F970" s="36">
        <v>7964.62</v>
      </c>
      <c r="G970" s="36">
        <v>10283.24</v>
      </c>
      <c r="H970" s="36">
        <v>16202.47</v>
      </c>
      <c r="I970" s="29">
        <v>-396.75</v>
      </c>
      <c r="J970" s="29">
        <v>-4617</v>
      </c>
      <c r="K970" s="29">
        <v>-487.29500000000002</v>
      </c>
      <c r="L970" s="29">
        <v>-1271.58</v>
      </c>
      <c r="M970" s="29">
        <v>9771.2649999999994</v>
      </c>
      <c r="N970" s="29">
        <v>-4376.4930000000004</v>
      </c>
      <c r="O970" s="29">
        <v>-64523.184999999998</v>
      </c>
      <c r="P970" s="29">
        <v>-65901.038</v>
      </c>
    </row>
    <row r="971" spans="1:16" x14ac:dyDescent="0.25">
      <c r="A971">
        <v>954</v>
      </c>
      <c r="B971">
        <v>66.335800000000006</v>
      </c>
      <c r="C971">
        <v>203.37520000000001</v>
      </c>
      <c r="D971">
        <v>1194.6017999999999</v>
      </c>
      <c r="E971">
        <v>2887.1269000000002</v>
      </c>
      <c r="F971">
        <v>7931.67</v>
      </c>
      <c r="G971">
        <v>10036.2418</v>
      </c>
      <c r="H971">
        <v>15165.7238</v>
      </c>
      <c r="I971" s="29">
        <v>1660.5</v>
      </c>
      <c r="J971" s="29">
        <v>-11530.4</v>
      </c>
      <c r="K971" s="29">
        <v>-586.01</v>
      </c>
      <c r="L971" s="29">
        <v>-941.03200000000004</v>
      </c>
      <c r="M971" s="29">
        <v>11418.94</v>
      </c>
      <c r="N971" s="29">
        <v>3033.4320000000002</v>
      </c>
      <c r="O971" s="29">
        <v>-12685.814999999999</v>
      </c>
      <c r="P971" s="29">
        <v>-9630.3849999999966</v>
      </c>
    </row>
    <row r="972" spans="1:16" x14ac:dyDescent="0.25">
      <c r="A972">
        <v>955</v>
      </c>
      <c r="B972" s="36">
        <v>67.260000000000005</v>
      </c>
      <c r="C972" s="36">
        <v>201.42</v>
      </c>
      <c r="D972" s="36">
        <v>1221.6500000000001</v>
      </c>
      <c r="E972" s="36">
        <v>2818.07</v>
      </c>
      <c r="F972" s="36">
        <v>7972.06</v>
      </c>
      <c r="G972" s="36">
        <v>9999.4500000000007</v>
      </c>
      <c r="H972" s="36">
        <v>14687.43</v>
      </c>
      <c r="I972" s="29">
        <v>-662.25000000000011</v>
      </c>
      <c r="J972" s="29">
        <v>-7624.7999999999993</v>
      </c>
      <c r="K972" s="29">
        <v>-1938.395</v>
      </c>
      <c r="L972" s="29">
        <v>1821.328</v>
      </c>
      <c r="M972" s="29">
        <v>9399.36</v>
      </c>
      <c r="N972" s="29">
        <v>4137.0599999999995</v>
      </c>
      <c r="O972" s="29">
        <v>11228.87</v>
      </c>
      <c r="P972" s="29">
        <v>16361.173000000001</v>
      </c>
    </row>
    <row r="973" spans="1:16" x14ac:dyDescent="0.25">
      <c r="A973">
        <v>956</v>
      </c>
      <c r="B973">
        <v>66.431899999999999</v>
      </c>
      <c r="C973">
        <v>205.45660000000001</v>
      </c>
      <c r="D973">
        <v>1170.6939</v>
      </c>
      <c r="E973">
        <v>2885.4654999999998</v>
      </c>
      <c r="F973">
        <v>8073.5410000000002</v>
      </c>
      <c r="G973">
        <v>10067.245699999999</v>
      </c>
      <c r="H973">
        <v>15501.8318</v>
      </c>
      <c r="I973" s="29">
        <v>1420.2500000000002</v>
      </c>
      <c r="J973" s="29">
        <v>-15693.199999999999</v>
      </c>
      <c r="K973" s="29">
        <v>609.38499999999999</v>
      </c>
      <c r="L973" s="29">
        <v>-874.57600000000002</v>
      </c>
      <c r="M973" s="29">
        <v>4325.3900000000003</v>
      </c>
      <c r="N973" s="29">
        <v>2103.3150000000001</v>
      </c>
      <c r="O973" s="29">
        <v>-29491.215</v>
      </c>
      <c r="P973" s="29">
        <v>-37600.650999999998</v>
      </c>
    </row>
    <row r="974" spans="1:16" x14ac:dyDescent="0.25">
      <c r="A974">
        <v>957</v>
      </c>
      <c r="B974" s="36">
        <v>65.88</v>
      </c>
      <c r="C974" s="36">
        <v>196.1</v>
      </c>
      <c r="D974" s="36">
        <v>1187.52</v>
      </c>
      <c r="E974" s="36">
        <v>2844.35</v>
      </c>
      <c r="F974" s="36">
        <v>8126.39</v>
      </c>
      <c r="G974" s="36">
        <v>10044.84</v>
      </c>
      <c r="H974" s="36">
        <v>15248.62</v>
      </c>
      <c r="I974" s="29">
        <v>2802</v>
      </c>
      <c r="J974" s="29">
        <v>3015.2000000000003</v>
      </c>
      <c r="K974" s="29">
        <v>-231.80999999999997</v>
      </c>
      <c r="L974" s="29">
        <v>770.072</v>
      </c>
      <c r="M974" s="29">
        <v>1683.0549999999998</v>
      </c>
      <c r="N974" s="29">
        <v>2775.5820000000003</v>
      </c>
      <c r="O974" s="29">
        <v>-16830.740000000002</v>
      </c>
      <c r="P974" s="29">
        <v>-6016.6410000000014</v>
      </c>
    </row>
    <row r="975" spans="1:16" x14ac:dyDescent="0.25">
      <c r="A975">
        <v>958</v>
      </c>
      <c r="B975">
        <v>67.388099999999994</v>
      </c>
      <c r="C975">
        <v>201.2713</v>
      </c>
      <c r="D975">
        <v>1152.779</v>
      </c>
      <c r="E975">
        <v>2949.6554999999998</v>
      </c>
      <c r="F975">
        <v>8100.3274000000001</v>
      </c>
      <c r="G975">
        <v>10144.592699999999</v>
      </c>
      <c r="H975">
        <v>14669.821099999999</v>
      </c>
      <c r="I975" s="29">
        <v>-970.25</v>
      </c>
      <c r="J975" s="29">
        <v>-7322.6</v>
      </c>
      <c r="K975" s="29">
        <v>1505.1299999999999</v>
      </c>
      <c r="L975" s="29">
        <v>-3442.1759999999999</v>
      </c>
      <c r="M975" s="29">
        <v>2986.07</v>
      </c>
      <c r="N975" s="29">
        <v>-217.095</v>
      </c>
      <c r="O975" s="29">
        <v>12109.32</v>
      </c>
      <c r="P975" s="29">
        <v>4648.3989999999985</v>
      </c>
    </row>
    <row r="976" spans="1:16" x14ac:dyDescent="0.25">
      <c r="A976">
        <v>959</v>
      </c>
      <c r="B976" s="36">
        <v>65.84</v>
      </c>
      <c r="C976" s="36">
        <v>195.96</v>
      </c>
      <c r="D976" s="36">
        <v>1198.46</v>
      </c>
      <c r="E976" s="36">
        <v>2829.05</v>
      </c>
      <c r="F976" s="36">
        <v>8194.0300000000007</v>
      </c>
      <c r="G976" s="36">
        <v>9955.7999999999993</v>
      </c>
      <c r="H976" s="36">
        <v>15102.88</v>
      </c>
      <c r="I976" s="29">
        <v>2889.75</v>
      </c>
      <c r="J976" s="29">
        <v>3299</v>
      </c>
      <c r="K976" s="29">
        <v>-778.93</v>
      </c>
      <c r="L976" s="29">
        <v>1382.2239999999999</v>
      </c>
      <c r="M976" s="29">
        <v>-1699.2950000000001</v>
      </c>
      <c r="N976" s="29">
        <v>5446.7159999999994</v>
      </c>
      <c r="O976" s="29">
        <v>-9543.4250000000011</v>
      </c>
      <c r="P976" s="29">
        <v>996.03999999999905</v>
      </c>
    </row>
    <row r="977" spans="1:16" x14ac:dyDescent="0.25">
      <c r="A977">
        <v>960</v>
      </c>
      <c r="B977">
        <v>67.871399999999994</v>
      </c>
      <c r="C977">
        <v>197.3263</v>
      </c>
      <c r="D977">
        <v>1158.4944</v>
      </c>
      <c r="E977">
        <v>2816.7936</v>
      </c>
      <c r="F977">
        <v>8466.8973000000005</v>
      </c>
      <c r="G977">
        <v>10323.502399999999</v>
      </c>
      <c r="H977">
        <v>14581.792799999999</v>
      </c>
      <c r="I977" s="29">
        <v>-2178.5</v>
      </c>
      <c r="J977" s="29">
        <v>567.4</v>
      </c>
      <c r="K977" s="29">
        <v>1219.3599999999999</v>
      </c>
      <c r="L977" s="29">
        <v>1872.3</v>
      </c>
      <c r="M977" s="29">
        <v>-15342.424999999999</v>
      </c>
      <c r="N977" s="29">
        <v>-5584.3859999999995</v>
      </c>
      <c r="O977" s="29">
        <v>16510.735000000001</v>
      </c>
      <c r="P977" s="29">
        <v>-2935.5159999999996</v>
      </c>
    </row>
    <row r="978" spans="1:16" x14ac:dyDescent="0.25">
      <c r="A978">
        <v>961</v>
      </c>
      <c r="B978" s="36">
        <v>67.05</v>
      </c>
      <c r="C978" s="36">
        <v>201.38</v>
      </c>
      <c r="D978" s="36">
        <v>1182.27</v>
      </c>
      <c r="E978" s="36">
        <v>2857.07</v>
      </c>
      <c r="F978" s="36">
        <v>8166</v>
      </c>
      <c r="G978" s="36">
        <v>9889.94</v>
      </c>
      <c r="H978" s="36">
        <v>14567.27</v>
      </c>
      <c r="I978" s="29">
        <v>-113.50000000000001</v>
      </c>
      <c r="J978" s="29">
        <v>-7535</v>
      </c>
      <c r="K978" s="29">
        <v>30.709999999999997</v>
      </c>
      <c r="L978" s="29">
        <v>261.23599999999999</v>
      </c>
      <c r="M978" s="29">
        <v>-297.77499999999998</v>
      </c>
      <c r="N978" s="29">
        <v>7422.5339999999997</v>
      </c>
      <c r="O978" s="29">
        <v>17236.88</v>
      </c>
      <c r="P978" s="29">
        <v>17005.084999999999</v>
      </c>
    </row>
    <row r="979" spans="1:16" x14ac:dyDescent="0.25">
      <c r="A979">
        <v>962</v>
      </c>
      <c r="B979">
        <v>66.944800000000001</v>
      </c>
      <c r="C979">
        <v>198.82259999999999</v>
      </c>
      <c r="D979">
        <v>1180.9042999999999</v>
      </c>
      <c r="E979">
        <v>2873.1756999999998</v>
      </c>
      <c r="F979">
        <v>8223.9040999999997</v>
      </c>
      <c r="G979">
        <v>10073.1757</v>
      </c>
      <c r="H979">
        <v>15626.055</v>
      </c>
      <c r="I979" s="29">
        <v>138</v>
      </c>
      <c r="J979" s="29">
        <v>-2425.1999999999998</v>
      </c>
      <c r="K979" s="29">
        <v>98.865000000000009</v>
      </c>
      <c r="L979" s="29">
        <v>-382.98400000000004</v>
      </c>
      <c r="M979" s="29">
        <v>-3192.7649999999999</v>
      </c>
      <c r="N979" s="29">
        <v>1925.415</v>
      </c>
      <c r="O979" s="29">
        <v>-35702.375</v>
      </c>
      <c r="P979" s="29">
        <v>-39541.044000000002</v>
      </c>
    </row>
    <row r="980" spans="1:16" x14ac:dyDescent="0.25">
      <c r="A980">
        <v>963</v>
      </c>
      <c r="B980" s="36">
        <v>67.3</v>
      </c>
      <c r="C980" s="36">
        <v>199.72</v>
      </c>
      <c r="D980" s="36">
        <v>1187.18</v>
      </c>
      <c r="E980" s="36">
        <v>2915.67</v>
      </c>
      <c r="F980" s="36">
        <v>8097.71</v>
      </c>
      <c r="G980" s="36">
        <v>9998.8799999999992</v>
      </c>
      <c r="H980" s="36">
        <v>15442.86</v>
      </c>
      <c r="I980" s="29">
        <v>-738.25</v>
      </c>
      <c r="J980" s="29">
        <v>-4215</v>
      </c>
      <c r="K980" s="29">
        <v>-214.73499999999999</v>
      </c>
      <c r="L980" s="29">
        <v>-2082.692</v>
      </c>
      <c r="M980" s="29">
        <v>3116.7349999999997</v>
      </c>
      <c r="N980" s="29">
        <v>4154.3999999999996</v>
      </c>
      <c r="O980" s="29">
        <v>-26542.845000000001</v>
      </c>
      <c r="P980" s="29">
        <v>-26522.387000000002</v>
      </c>
    </row>
    <row r="981" spans="1:16" x14ac:dyDescent="0.25">
      <c r="A981">
        <v>964</v>
      </c>
      <c r="B981">
        <v>65.423900000000003</v>
      </c>
      <c r="C981">
        <v>194.15860000000001</v>
      </c>
      <c r="D981">
        <v>1198.9683</v>
      </c>
      <c r="E981">
        <v>2851.2975000000001</v>
      </c>
      <c r="F981">
        <v>8312.7548999999999</v>
      </c>
      <c r="G981">
        <v>10582.972599999999</v>
      </c>
      <c r="H981">
        <v>14960.9416</v>
      </c>
      <c r="I981" s="29">
        <v>3940.25</v>
      </c>
      <c r="J981" s="29">
        <v>6902.8</v>
      </c>
      <c r="K981" s="29">
        <v>-804.33500000000004</v>
      </c>
      <c r="L981" s="29">
        <v>492.14400000000001</v>
      </c>
      <c r="M981" s="29">
        <v>-7635.3049999999994</v>
      </c>
      <c r="N981" s="29">
        <v>-13368.492</v>
      </c>
      <c r="O981" s="29">
        <v>-2446.7049999999999</v>
      </c>
      <c r="P981" s="29">
        <v>-12919.642999999998</v>
      </c>
    </row>
    <row r="982" spans="1:16" x14ac:dyDescent="0.25">
      <c r="A982">
        <v>965</v>
      </c>
      <c r="B982" s="36">
        <v>67.02</v>
      </c>
      <c r="C982" s="36">
        <v>198.37</v>
      </c>
      <c r="D982" s="36">
        <v>1162.73</v>
      </c>
      <c r="E982" s="36">
        <v>2893.92</v>
      </c>
      <c r="F982" s="36">
        <v>8388.1</v>
      </c>
      <c r="G982" s="36">
        <v>10174.700000000001</v>
      </c>
      <c r="H982" s="36">
        <v>15292.88</v>
      </c>
      <c r="I982" s="29">
        <v>-57.25</v>
      </c>
      <c r="J982" s="29">
        <v>-1512.3999999999999</v>
      </c>
      <c r="K982" s="29">
        <v>1007.3349999999999</v>
      </c>
      <c r="L982" s="29">
        <v>-1212.748</v>
      </c>
      <c r="M982" s="29">
        <v>-11402.424999999999</v>
      </c>
      <c r="N982" s="29">
        <v>-1120.2360000000001</v>
      </c>
      <c r="O982" s="29">
        <v>-19043.379999999997</v>
      </c>
      <c r="P982" s="29">
        <v>-33341.103999999999</v>
      </c>
    </row>
    <row r="983" spans="1:16" x14ac:dyDescent="0.25">
      <c r="A983">
        <v>966</v>
      </c>
      <c r="B983">
        <v>65.955799999999996</v>
      </c>
      <c r="C983">
        <v>200.0933</v>
      </c>
      <c r="D983">
        <v>1180.4548</v>
      </c>
      <c r="E983">
        <v>2866.6291999999999</v>
      </c>
      <c r="F983">
        <v>8092.3347000000003</v>
      </c>
      <c r="G983">
        <v>10096.438</v>
      </c>
      <c r="H983">
        <v>14852.4303</v>
      </c>
      <c r="I983" s="29">
        <v>2610.5</v>
      </c>
      <c r="J983" s="29">
        <v>-4966.5999999999995</v>
      </c>
      <c r="K983" s="29">
        <v>121.34</v>
      </c>
      <c r="L983" s="29">
        <v>-121.124</v>
      </c>
      <c r="M983" s="29">
        <v>3385.7049999999999</v>
      </c>
      <c r="N983" s="29">
        <v>1227.546</v>
      </c>
      <c r="O983" s="29">
        <v>2978.8599999999997</v>
      </c>
      <c r="P983" s="29">
        <v>5236.2270000000008</v>
      </c>
    </row>
    <row r="984" spans="1:16" x14ac:dyDescent="0.25">
      <c r="A984">
        <v>967</v>
      </c>
      <c r="B984" s="36">
        <v>66.87</v>
      </c>
      <c r="C984" s="36">
        <v>193.1</v>
      </c>
      <c r="D984" s="36">
        <v>1211.48</v>
      </c>
      <c r="E984" s="36">
        <v>2821.08</v>
      </c>
      <c r="F984" s="36">
        <v>8176.28</v>
      </c>
      <c r="G984" s="36">
        <v>9904.0300000000007</v>
      </c>
      <c r="H984" s="36">
        <v>15207.91</v>
      </c>
      <c r="I984" s="29">
        <v>326.75</v>
      </c>
      <c r="J984" s="29">
        <v>9029</v>
      </c>
      <c r="K984" s="29">
        <v>-1429.7950000000001</v>
      </c>
      <c r="L984" s="29">
        <v>1700.7640000000001</v>
      </c>
      <c r="M984" s="29">
        <v>-811.32</v>
      </c>
      <c r="N984" s="29">
        <v>6999.6930000000002</v>
      </c>
      <c r="O984" s="29">
        <v>-14795.089999999998</v>
      </c>
      <c r="P984" s="29">
        <v>1020.0020000000022</v>
      </c>
    </row>
    <row r="985" spans="1:16" x14ac:dyDescent="0.25">
      <c r="A985">
        <v>968</v>
      </c>
      <c r="B985">
        <v>66.921899999999994</v>
      </c>
      <c r="C985">
        <v>195.55179999999999</v>
      </c>
      <c r="D985">
        <v>1207.3353999999999</v>
      </c>
      <c r="E985">
        <v>2846.1253000000002</v>
      </c>
      <c r="F985">
        <v>8071.1691000000001</v>
      </c>
      <c r="G985">
        <v>10350.9853</v>
      </c>
      <c r="H985">
        <v>13581.3505</v>
      </c>
      <c r="I985" s="29">
        <v>195.25</v>
      </c>
      <c r="J985" s="29">
        <v>4116.3999999999996</v>
      </c>
      <c r="K985" s="29">
        <v>-1222.69</v>
      </c>
      <c r="L985" s="29">
        <v>699.03199999999993</v>
      </c>
      <c r="M985" s="29">
        <v>4443.9849999999997</v>
      </c>
      <c r="N985" s="29">
        <v>-6408.8729999999996</v>
      </c>
      <c r="O985" s="29">
        <v>66532.849999999991</v>
      </c>
      <c r="P985" s="29">
        <v>68355.953999999998</v>
      </c>
    </row>
    <row r="986" spans="1:16" x14ac:dyDescent="0.25">
      <c r="A986">
        <v>969</v>
      </c>
      <c r="B986" s="36">
        <v>67.680000000000007</v>
      </c>
      <c r="C986" s="36">
        <v>191.85</v>
      </c>
      <c r="D986" s="36">
        <v>1176.05</v>
      </c>
      <c r="E986" s="36">
        <v>2830.48</v>
      </c>
      <c r="F986" s="36">
        <v>8142.39</v>
      </c>
      <c r="G986" s="36">
        <v>9728.39</v>
      </c>
      <c r="H986" s="36">
        <v>15886.59</v>
      </c>
      <c r="I986" s="29">
        <v>-1706</v>
      </c>
      <c r="J986" s="29">
        <v>11528.2</v>
      </c>
      <c r="K986" s="29">
        <v>341.565</v>
      </c>
      <c r="L986" s="29">
        <v>1324.8320000000001</v>
      </c>
      <c r="M986" s="29">
        <v>882.98500000000001</v>
      </c>
      <c r="N986" s="29">
        <v>12268.886999999999</v>
      </c>
      <c r="O986" s="29">
        <v>-48729.1</v>
      </c>
      <c r="P986" s="29">
        <v>-24088.630999999998</v>
      </c>
    </row>
    <row r="987" spans="1:16" x14ac:dyDescent="0.25">
      <c r="A987">
        <v>970</v>
      </c>
      <c r="B987">
        <v>66.5762</v>
      </c>
      <c r="C987">
        <v>196.476</v>
      </c>
      <c r="D987">
        <v>1189.1126999999999</v>
      </c>
      <c r="E987">
        <v>2825.8863000000001</v>
      </c>
      <c r="F987">
        <v>8034.6023999999998</v>
      </c>
      <c r="G987">
        <v>10222.905000000001</v>
      </c>
      <c r="H987">
        <v>14659.8323</v>
      </c>
      <c r="I987" s="29">
        <v>1059.5</v>
      </c>
      <c r="J987" s="29">
        <v>2268</v>
      </c>
      <c r="K987" s="29">
        <v>-311.55500000000001</v>
      </c>
      <c r="L987" s="29">
        <v>1508.5919999999999</v>
      </c>
      <c r="M987" s="29">
        <v>6272.32</v>
      </c>
      <c r="N987" s="29">
        <v>-2566.4639999999999</v>
      </c>
      <c r="O987" s="29">
        <v>12608.76</v>
      </c>
      <c r="P987" s="29">
        <v>20839.152999999998</v>
      </c>
    </row>
    <row r="988" spans="1:16" x14ac:dyDescent="0.25">
      <c r="A988">
        <v>971</v>
      </c>
      <c r="B988" s="36">
        <v>67.349999999999994</v>
      </c>
      <c r="C988" s="36">
        <v>193.53</v>
      </c>
      <c r="D988" s="36">
        <v>1159.97</v>
      </c>
      <c r="E988" s="36">
        <v>2880.84</v>
      </c>
      <c r="F988" s="36">
        <v>8133.18</v>
      </c>
      <c r="G988" s="36">
        <v>9863.49</v>
      </c>
      <c r="H988" s="36">
        <v>14787.52</v>
      </c>
      <c r="I988" s="29">
        <v>-865.5</v>
      </c>
      <c r="J988" s="29">
        <v>8170</v>
      </c>
      <c r="K988" s="29">
        <v>1145.48</v>
      </c>
      <c r="L988" s="29">
        <v>-689.44799999999998</v>
      </c>
      <c r="M988" s="29">
        <v>1343.5650000000001</v>
      </c>
      <c r="N988" s="29">
        <v>8215.9350000000013</v>
      </c>
      <c r="O988" s="29">
        <v>6224.2950000000001</v>
      </c>
      <c r="P988" s="29">
        <v>23544.326999999997</v>
      </c>
    </row>
    <row r="989" spans="1:16" x14ac:dyDescent="0.25">
      <c r="A989">
        <v>972</v>
      </c>
      <c r="B989">
        <v>66.825299999999999</v>
      </c>
      <c r="C989">
        <v>195.7056</v>
      </c>
      <c r="D989">
        <v>1174.9627</v>
      </c>
      <c r="E989">
        <v>2893.2319000000002</v>
      </c>
      <c r="F989">
        <v>8210.0948000000008</v>
      </c>
      <c r="G989">
        <v>10009.7513</v>
      </c>
      <c r="H989">
        <v>14990.081200000001</v>
      </c>
      <c r="I989" s="29">
        <v>436.75</v>
      </c>
      <c r="J989" s="29">
        <v>3808.8</v>
      </c>
      <c r="K989" s="29">
        <v>395.94499999999999</v>
      </c>
      <c r="L989" s="29">
        <v>-1185.232</v>
      </c>
      <c r="M989" s="29">
        <v>-2502.3000000000002</v>
      </c>
      <c r="N989" s="29">
        <v>3828.1469999999999</v>
      </c>
      <c r="O989" s="29">
        <v>-3903.6849999999999</v>
      </c>
      <c r="P989" s="29">
        <v>878.42499999999973</v>
      </c>
    </row>
    <row r="990" spans="1:16" x14ac:dyDescent="0.25">
      <c r="A990">
        <v>973</v>
      </c>
      <c r="B990" s="36">
        <v>66.33</v>
      </c>
      <c r="C990" s="36">
        <v>196.55</v>
      </c>
      <c r="D990" s="36">
        <v>1165.6300000000001</v>
      </c>
      <c r="E990" s="36">
        <v>2847.26</v>
      </c>
      <c r="F990" s="36">
        <v>8124.19</v>
      </c>
      <c r="G990" s="36">
        <v>9955.14</v>
      </c>
      <c r="H990" s="36">
        <v>15101.2</v>
      </c>
      <c r="I990" s="29">
        <v>1683.5</v>
      </c>
      <c r="J990" s="29">
        <v>2122</v>
      </c>
      <c r="K990" s="29">
        <v>862.65</v>
      </c>
      <c r="L990" s="29">
        <v>653.76</v>
      </c>
      <c r="M990" s="29">
        <v>1792.97</v>
      </c>
      <c r="N990" s="29">
        <v>5466.6090000000004</v>
      </c>
      <c r="O990" s="29">
        <v>-9459.6500000000015</v>
      </c>
      <c r="P990" s="29">
        <v>3121.8389999999999</v>
      </c>
    </row>
    <row r="991" spans="1:16" x14ac:dyDescent="0.25">
      <c r="A991">
        <v>974</v>
      </c>
      <c r="B991">
        <v>67.611900000000006</v>
      </c>
      <c r="C991">
        <v>196.4956</v>
      </c>
      <c r="D991">
        <v>1146.0658000000001</v>
      </c>
      <c r="E991">
        <v>2909.451</v>
      </c>
      <c r="F991">
        <v>8148.3606</v>
      </c>
      <c r="G991">
        <v>10224.1355</v>
      </c>
      <c r="H991">
        <v>15138.1674</v>
      </c>
      <c r="I991" s="29">
        <v>-1529.75</v>
      </c>
      <c r="J991" s="29">
        <v>2228.8000000000002</v>
      </c>
      <c r="K991" s="29">
        <v>1840.7900000000002</v>
      </c>
      <c r="L991" s="29">
        <v>-1833.9959999999999</v>
      </c>
      <c r="M991" s="29">
        <v>584.41</v>
      </c>
      <c r="N991" s="29">
        <v>-2603.3790000000004</v>
      </c>
      <c r="O991" s="29">
        <v>-11307.994999999999</v>
      </c>
      <c r="P991" s="29">
        <v>-12621.119999999999</v>
      </c>
    </row>
    <row r="992" spans="1:16" x14ac:dyDescent="0.25">
      <c r="A992">
        <v>975</v>
      </c>
      <c r="B992" s="36">
        <v>65.8</v>
      </c>
      <c r="C992" s="36">
        <v>199.82</v>
      </c>
      <c r="D992" s="36">
        <v>1188.9100000000001</v>
      </c>
      <c r="E992" s="36">
        <v>2855.82</v>
      </c>
      <c r="F992" s="36">
        <v>7888.29</v>
      </c>
      <c r="G992" s="36">
        <v>10281.75</v>
      </c>
      <c r="H992" s="36">
        <v>15090.12</v>
      </c>
      <c r="I992" s="29">
        <v>2999.5</v>
      </c>
      <c r="J992" s="29">
        <v>-4417.3999999999996</v>
      </c>
      <c r="K992" s="29">
        <v>-301.60999999999996</v>
      </c>
      <c r="L992" s="29">
        <v>311.24400000000003</v>
      </c>
      <c r="M992" s="29">
        <v>13588.105</v>
      </c>
      <c r="N992" s="29">
        <v>-4331.8530000000001</v>
      </c>
      <c r="O992" s="29">
        <v>-8905.65</v>
      </c>
      <c r="P992" s="29">
        <v>-1057.6639999999998</v>
      </c>
    </row>
    <row r="993" spans="1:16" x14ac:dyDescent="0.25">
      <c r="A993">
        <v>976</v>
      </c>
      <c r="B993">
        <v>69.171800000000005</v>
      </c>
      <c r="C993">
        <v>199.05629999999999</v>
      </c>
      <c r="D993">
        <v>1187.9803999999999</v>
      </c>
      <c r="E993">
        <v>2895.7397000000001</v>
      </c>
      <c r="F993">
        <v>8304.8773999999994</v>
      </c>
      <c r="G993">
        <v>10003.419099999999</v>
      </c>
      <c r="H993">
        <v>13944.8351</v>
      </c>
      <c r="I993" s="29">
        <v>-5429.5</v>
      </c>
      <c r="J993" s="29">
        <v>-2892.6</v>
      </c>
      <c r="K993" s="29">
        <v>-254.94</v>
      </c>
      <c r="L993" s="29">
        <v>-1285.5439999999999</v>
      </c>
      <c r="M993" s="29">
        <v>-7241.4299999999994</v>
      </c>
      <c r="N993" s="29">
        <v>4018.1129999999994</v>
      </c>
      <c r="O993" s="29">
        <v>48358.62</v>
      </c>
      <c r="P993" s="29">
        <v>35272.719000000005</v>
      </c>
    </row>
    <row r="994" spans="1:16" x14ac:dyDescent="0.25">
      <c r="A994">
        <v>977</v>
      </c>
      <c r="B994" s="36">
        <v>68.069999999999993</v>
      </c>
      <c r="C994" s="36">
        <v>195.06</v>
      </c>
      <c r="D994" s="36">
        <v>1154.44</v>
      </c>
      <c r="E994" s="36">
        <v>2861.02</v>
      </c>
      <c r="F994" s="36">
        <v>8347.7900000000009</v>
      </c>
      <c r="G994" s="36">
        <v>10035.18</v>
      </c>
      <c r="H994" s="36">
        <v>14846.47</v>
      </c>
      <c r="I994" s="29">
        <v>-2667.75</v>
      </c>
      <c r="J994" s="29">
        <v>5108.3999999999996</v>
      </c>
      <c r="K994" s="29">
        <v>1422.2</v>
      </c>
      <c r="L994" s="29">
        <v>103.41200000000001</v>
      </c>
      <c r="M994" s="29">
        <v>-9387.0650000000005</v>
      </c>
      <c r="N994" s="29">
        <v>3065.3489999999997</v>
      </c>
      <c r="O994" s="29">
        <v>3276.64</v>
      </c>
      <c r="P994" s="29">
        <v>921.18599999999788</v>
      </c>
    </row>
    <row r="995" spans="1:16" x14ac:dyDescent="0.25">
      <c r="A995">
        <v>978</v>
      </c>
      <c r="B995">
        <v>67.350800000000007</v>
      </c>
      <c r="C995">
        <v>198.82550000000001</v>
      </c>
      <c r="D995">
        <v>1171.7756999999999</v>
      </c>
      <c r="E995">
        <v>2886.7440000000001</v>
      </c>
      <c r="F995">
        <v>8252.5419999999995</v>
      </c>
      <c r="G995">
        <v>10169.9722</v>
      </c>
      <c r="H995">
        <v>14685.294400000001</v>
      </c>
      <c r="I995" s="29">
        <v>-877</v>
      </c>
      <c r="J995" s="29">
        <v>-2431</v>
      </c>
      <c r="K995" s="29">
        <v>555.29499999999996</v>
      </c>
      <c r="L995" s="29">
        <v>-925.71600000000001</v>
      </c>
      <c r="M995" s="29">
        <v>-4624.66</v>
      </c>
      <c r="N995" s="29">
        <v>-978.48</v>
      </c>
      <c r="O995" s="29">
        <v>11335.655000000001</v>
      </c>
      <c r="P995" s="29">
        <v>2054.094000000001</v>
      </c>
    </row>
    <row r="996" spans="1:16" x14ac:dyDescent="0.25">
      <c r="A996">
        <v>979</v>
      </c>
      <c r="B996" s="36">
        <v>66.31</v>
      </c>
      <c r="C996" s="36">
        <v>196.78</v>
      </c>
      <c r="D996" s="36">
        <v>1182.68</v>
      </c>
      <c r="E996" s="36">
        <v>2863.79</v>
      </c>
      <c r="F996" s="36">
        <v>8115.46</v>
      </c>
      <c r="G996" s="36">
        <v>10485.09</v>
      </c>
      <c r="H996" s="36">
        <v>14136.27</v>
      </c>
      <c r="I996" s="29">
        <v>1737</v>
      </c>
      <c r="J996" s="29">
        <v>1670</v>
      </c>
      <c r="K996" s="29">
        <v>9.91</v>
      </c>
      <c r="L996" s="29">
        <v>-7.3839999999999995</v>
      </c>
      <c r="M996" s="29">
        <v>2229.2750000000001</v>
      </c>
      <c r="N996" s="29">
        <v>-10432.002</v>
      </c>
      <c r="O996" s="29">
        <v>38786.75</v>
      </c>
      <c r="P996" s="29">
        <v>33993.548999999999</v>
      </c>
    </row>
    <row r="997" spans="1:16" x14ac:dyDescent="0.25">
      <c r="A997">
        <v>980</v>
      </c>
      <c r="B997">
        <v>66.632199999999997</v>
      </c>
      <c r="C997">
        <v>199.15119999999999</v>
      </c>
      <c r="D997">
        <v>1182.2293</v>
      </c>
      <c r="E997">
        <v>2845.2366000000002</v>
      </c>
      <c r="F997">
        <v>7990.2793000000001</v>
      </c>
      <c r="G997">
        <v>9840.0992999999999</v>
      </c>
      <c r="H997">
        <v>15103.923199999999</v>
      </c>
      <c r="I997" s="29">
        <v>919.5</v>
      </c>
      <c r="J997" s="29">
        <v>-3082.3999999999996</v>
      </c>
      <c r="K997" s="29">
        <v>32.615000000000002</v>
      </c>
      <c r="L997" s="29">
        <v>734.57999999999993</v>
      </c>
      <c r="M997" s="29">
        <v>8488.4750000000004</v>
      </c>
      <c r="N997" s="29">
        <v>8917.7069999999985</v>
      </c>
      <c r="O997" s="29">
        <v>-9595.7849999999999</v>
      </c>
      <c r="P997" s="29">
        <v>6414.6919999999991</v>
      </c>
    </row>
    <row r="998" spans="1:16" x14ac:dyDescent="0.25">
      <c r="A998">
        <v>981</v>
      </c>
      <c r="B998" s="36">
        <v>68.180000000000007</v>
      </c>
      <c r="C998" s="36">
        <v>202.07</v>
      </c>
      <c r="D998" s="36">
        <v>1212.8599999999999</v>
      </c>
      <c r="E998" s="36">
        <v>2828.38</v>
      </c>
      <c r="F998" s="36">
        <v>8151.89</v>
      </c>
      <c r="G998" s="36">
        <v>10356.34</v>
      </c>
      <c r="H998" s="36">
        <v>15132.6</v>
      </c>
      <c r="I998" s="29">
        <v>-2949.5</v>
      </c>
      <c r="J998" s="29">
        <v>-8929.1999999999989</v>
      </c>
      <c r="K998" s="29">
        <v>-1499.115</v>
      </c>
      <c r="L998" s="29">
        <v>1408.712</v>
      </c>
      <c r="M998" s="29">
        <v>407.84500000000003</v>
      </c>
      <c r="N998" s="29">
        <v>-6569.5259999999998</v>
      </c>
      <c r="O998" s="29">
        <v>-11029.785</v>
      </c>
      <c r="P998" s="29">
        <v>-29160.569</v>
      </c>
    </row>
    <row r="999" spans="1:16" x14ac:dyDescent="0.25">
      <c r="A999">
        <v>982</v>
      </c>
      <c r="B999">
        <v>66.2804</v>
      </c>
      <c r="C999">
        <v>196.06319999999999</v>
      </c>
      <c r="D999">
        <v>1167.1300000000001</v>
      </c>
      <c r="E999">
        <v>2850.7157999999999</v>
      </c>
      <c r="F999">
        <v>8304.5810999999994</v>
      </c>
      <c r="G999">
        <v>10115.02</v>
      </c>
      <c r="H999">
        <v>15388.9035</v>
      </c>
      <c r="I999" s="29">
        <v>1799</v>
      </c>
      <c r="J999" s="29">
        <v>3093.6</v>
      </c>
      <c r="K999" s="29">
        <v>787.58</v>
      </c>
      <c r="L999" s="29">
        <v>515.41200000000003</v>
      </c>
      <c r="M999" s="29">
        <v>-7226.6149999999998</v>
      </c>
      <c r="N999" s="29">
        <v>670.08600000000001</v>
      </c>
      <c r="O999" s="29">
        <v>-23844.799999999999</v>
      </c>
      <c r="P999" s="29">
        <v>-24205.736999999997</v>
      </c>
    </row>
    <row r="1000" spans="1:16" x14ac:dyDescent="0.25">
      <c r="A1000">
        <v>983</v>
      </c>
      <c r="B1000" s="36">
        <v>67.040000000000006</v>
      </c>
      <c r="C1000" s="36">
        <v>196.2</v>
      </c>
      <c r="D1000" s="36">
        <v>1133.04</v>
      </c>
      <c r="E1000" s="36">
        <v>2797.44</v>
      </c>
      <c r="F1000" s="36">
        <v>7962.93</v>
      </c>
      <c r="G1000" s="36">
        <v>10064.049999999999</v>
      </c>
      <c r="H1000" s="36">
        <v>15601.44</v>
      </c>
      <c r="I1000" s="29">
        <v>-107.49999999999999</v>
      </c>
      <c r="J1000" s="29">
        <v>2824.2</v>
      </c>
      <c r="K1000" s="29">
        <v>2491.98</v>
      </c>
      <c r="L1000" s="29">
        <v>2646.46</v>
      </c>
      <c r="M1000" s="29">
        <v>9856.0300000000007</v>
      </c>
      <c r="N1000" s="29">
        <v>2199.123</v>
      </c>
      <c r="O1000" s="29">
        <v>-34471.56</v>
      </c>
      <c r="P1000" s="29">
        <v>-14561.266999999996</v>
      </c>
    </row>
    <row r="1001" spans="1:16" x14ac:dyDescent="0.25">
      <c r="A1001">
        <v>984</v>
      </c>
      <c r="B1001">
        <v>67.026399999999995</v>
      </c>
      <c r="C1001">
        <v>198.66839999999999</v>
      </c>
      <c r="D1001">
        <v>1152.9069999999999</v>
      </c>
      <c r="E1001">
        <v>2884.1214</v>
      </c>
      <c r="F1001">
        <v>8399.0005999999994</v>
      </c>
      <c r="G1001">
        <v>9992.9645</v>
      </c>
      <c r="H1001">
        <v>15254.9611</v>
      </c>
      <c r="I1001" s="29">
        <v>-66</v>
      </c>
      <c r="J1001" s="29">
        <v>-2116.8000000000002</v>
      </c>
      <c r="K1001" s="29">
        <v>1498.73</v>
      </c>
      <c r="L1001" s="29">
        <v>-820.8119999999999</v>
      </c>
      <c r="M1001" s="29">
        <v>-11947.59</v>
      </c>
      <c r="N1001" s="29">
        <v>4331.7509999999993</v>
      </c>
      <c r="O1001" s="29">
        <v>-17147.68</v>
      </c>
      <c r="P1001" s="29">
        <v>-26268.401000000002</v>
      </c>
    </row>
    <row r="1002" spans="1:16" x14ac:dyDescent="0.25">
      <c r="A1002">
        <v>985</v>
      </c>
      <c r="B1002" s="36">
        <v>66.08</v>
      </c>
      <c r="C1002" s="36">
        <v>200.7</v>
      </c>
      <c r="D1002" s="36">
        <v>1190.07</v>
      </c>
      <c r="E1002" s="36">
        <v>2885.31</v>
      </c>
      <c r="F1002" s="36">
        <v>7874.63</v>
      </c>
      <c r="G1002" s="36">
        <v>10149.92</v>
      </c>
      <c r="H1002" s="36">
        <v>15026.46</v>
      </c>
      <c r="I1002" s="29">
        <v>2297.75</v>
      </c>
      <c r="J1002" s="29">
        <v>-6180</v>
      </c>
      <c r="K1002" s="29">
        <v>-359.48500000000001</v>
      </c>
      <c r="L1002" s="29">
        <v>-868.30399999999997</v>
      </c>
      <c r="M1002" s="29">
        <v>14270.744999999999</v>
      </c>
      <c r="N1002" s="29">
        <v>-376.983</v>
      </c>
      <c r="O1002" s="29">
        <v>-5722.7950000000001</v>
      </c>
      <c r="P1002" s="29">
        <v>3060.9279999999981</v>
      </c>
    </row>
    <row r="1003" spans="1:16" x14ac:dyDescent="0.25">
      <c r="A1003">
        <v>986</v>
      </c>
      <c r="B1003">
        <v>67.599999999999994</v>
      </c>
      <c r="C1003">
        <v>195.2141</v>
      </c>
      <c r="D1003">
        <v>1183.0518</v>
      </c>
      <c r="E1003">
        <v>2842.0751</v>
      </c>
      <c r="F1003">
        <v>8083.9018999999998</v>
      </c>
      <c r="G1003">
        <v>9865.8909000000003</v>
      </c>
      <c r="H1003">
        <v>15267.7459</v>
      </c>
      <c r="I1003" s="29">
        <v>-1500</v>
      </c>
      <c r="J1003" s="29">
        <v>4791.8</v>
      </c>
      <c r="K1003" s="29">
        <v>-8.51</v>
      </c>
      <c r="L1003" s="29">
        <v>861.04</v>
      </c>
      <c r="M1003" s="29">
        <v>3807.3450000000003</v>
      </c>
      <c r="N1003" s="29">
        <v>8143.9590000000007</v>
      </c>
      <c r="O1003" s="29">
        <v>-17786.920000000002</v>
      </c>
      <c r="P1003" s="29">
        <v>-1691.2860000000001</v>
      </c>
    </row>
    <row r="1004" spans="1:16" x14ac:dyDescent="0.25">
      <c r="A1004">
        <v>987</v>
      </c>
      <c r="B1004" s="36">
        <v>66.37</v>
      </c>
      <c r="C1004" s="36">
        <v>201.77</v>
      </c>
      <c r="D1004" s="36">
        <v>1176.54</v>
      </c>
      <c r="E1004" s="36">
        <v>2835.5</v>
      </c>
      <c r="F1004" s="36">
        <v>8080.94</v>
      </c>
      <c r="G1004" s="36">
        <v>10060.64</v>
      </c>
      <c r="H1004" s="36">
        <v>16105.38</v>
      </c>
      <c r="I1004" s="29">
        <v>1581.2499999999998</v>
      </c>
      <c r="J1004" s="29">
        <v>-8310.6</v>
      </c>
      <c r="K1004" s="29">
        <v>316.84000000000003</v>
      </c>
      <c r="L1004" s="29">
        <v>1123.9560000000001</v>
      </c>
      <c r="M1004" s="29">
        <v>3955.2549999999997</v>
      </c>
      <c r="N1004" s="29">
        <v>2301.4679999999998</v>
      </c>
      <c r="O1004" s="29">
        <v>-59668.420000000006</v>
      </c>
      <c r="P1004" s="29">
        <v>-58700.251000000004</v>
      </c>
    </row>
    <row r="1005" spans="1:16" x14ac:dyDescent="0.25">
      <c r="A1005">
        <v>988</v>
      </c>
      <c r="B1005">
        <v>67.197000000000003</v>
      </c>
      <c r="C1005">
        <v>200.0839</v>
      </c>
      <c r="D1005">
        <v>1209.0831000000001</v>
      </c>
      <c r="E1005">
        <v>2889.6963999999998</v>
      </c>
      <c r="F1005">
        <v>8241.5586999999996</v>
      </c>
      <c r="G1005">
        <v>10009.028700000001</v>
      </c>
      <c r="H1005">
        <v>15160.017400000001</v>
      </c>
      <c r="I1005" s="29">
        <v>-492.5</v>
      </c>
      <c r="J1005" s="29">
        <v>-4947.8</v>
      </c>
      <c r="K1005" s="29">
        <v>-1310.075</v>
      </c>
      <c r="L1005" s="29">
        <v>-1043.8120000000001</v>
      </c>
      <c r="M1005" s="29">
        <v>-4075.4949999999999</v>
      </c>
      <c r="N1005" s="29">
        <v>3849.8249999999998</v>
      </c>
      <c r="O1005" s="29">
        <v>-12400.494999999999</v>
      </c>
      <c r="P1005" s="29">
        <v>-20420.351999999999</v>
      </c>
    </row>
    <row r="1006" spans="1:16" x14ac:dyDescent="0.25">
      <c r="A1006">
        <v>989</v>
      </c>
      <c r="B1006" s="36">
        <v>67.44</v>
      </c>
      <c r="C1006" s="36">
        <v>203.07</v>
      </c>
      <c r="D1006" s="36">
        <v>1189.44</v>
      </c>
      <c r="E1006" s="36">
        <v>2863.68</v>
      </c>
      <c r="F1006" s="36">
        <v>8215.43</v>
      </c>
      <c r="G1006" s="36">
        <v>10013.51</v>
      </c>
      <c r="H1006" s="36">
        <v>15438.81</v>
      </c>
      <c r="I1006" s="29">
        <v>-1090</v>
      </c>
      <c r="J1006" s="29">
        <v>-10917</v>
      </c>
      <c r="K1006" s="29">
        <v>-327.76499999999999</v>
      </c>
      <c r="L1006" s="29">
        <v>-3.3360000000000003</v>
      </c>
      <c r="M1006" s="29">
        <v>-2768.9050000000002</v>
      </c>
      <c r="N1006" s="29">
        <v>3715.2540000000004</v>
      </c>
      <c r="O1006" s="29">
        <v>-26340.230000000003</v>
      </c>
      <c r="P1006" s="29">
        <v>-37731.982000000004</v>
      </c>
    </row>
    <row r="1007" spans="1:16" x14ac:dyDescent="0.25">
      <c r="A1007">
        <v>990</v>
      </c>
      <c r="B1007">
        <v>67.138000000000005</v>
      </c>
      <c r="C1007">
        <v>200.93260000000001</v>
      </c>
      <c r="D1007">
        <v>1180.3436999999999</v>
      </c>
      <c r="E1007">
        <v>2833.2750000000001</v>
      </c>
      <c r="F1007">
        <v>8106.1536999999998</v>
      </c>
      <c r="G1007">
        <v>10437.135899999999</v>
      </c>
      <c r="H1007">
        <v>14405.7143</v>
      </c>
      <c r="I1007" s="29">
        <v>-345.00000000000006</v>
      </c>
      <c r="J1007" s="29">
        <v>-6645.2</v>
      </c>
      <c r="K1007" s="29">
        <v>126.895</v>
      </c>
      <c r="L1007" s="29">
        <v>1213.0440000000001</v>
      </c>
      <c r="M1007" s="29">
        <v>2694.7550000000001</v>
      </c>
      <c r="N1007" s="29">
        <v>-8993.3909999999996</v>
      </c>
      <c r="O1007" s="29">
        <v>25314.66</v>
      </c>
      <c r="P1007" s="29">
        <v>13365.763000000001</v>
      </c>
    </row>
    <row r="1008" spans="1:16" x14ac:dyDescent="0.25">
      <c r="A1008">
        <v>991</v>
      </c>
      <c r="B1008" s="36">
        <v>68.11</v>
      </c>
      <c r="C1008" s="36">
        <v>201.82</v>
      </c>
      <c r="D1008" s="36">
        <v>1246.44</v>
      </c>
      <c r="E1008" s="36">
        <v>2893.18</v>
      </c>
      <c r="F1008" s="36">
        <v>8135.14</v>
      </c>
      <c r="G1008" s="36">
        <v>10297.969999999999</v>
      </c>
      <c r="H1008" s="36">
        <v>14452.99</v>
      </c>
      <c r="I1008" s="29">
        <v>-2773.25</v>
      </c>
      <c r="J1008" s="29">
        <v>-8423.6</v>
      </c>
      <c r="K1008" s="29">
        <v>-3177.8449999999998</v>
      </c>
      <c r="L1008" s="29">
        <v>-1183.2640000000001</v>
      </c>
      <c r="M1008" s="29">
        <v>1245.43</v>
      </c>
      <c r="N1008" s="29">
        <v>-4818.4260000000004</v>
      </c>
      <c r="O1008" s="29">
        <v>22950.71</v>
      </c>
      <c r="P1008" s="29">
        <v>3819.755000000001</v>
      </c>
    </row>
    <row r="1009" spans="1:16" x14ac:dyDescent="0.25">
      <c r="A1009">
        <v>992</v>
      </c>
      <c r="B1009">
        <v>67.337400000000002</v>
      </c>
      <c r="C1009">
        <v>203.81630000000001</v>
      </c>
      <c r="D1009">
        <v>1167.6125</v>
      </c>
      <c r="E1009">
        <v>2837.0437999999999</v>
      </c>
      <c r="F1009">
        <v>8568.3202999999994</v>
      </c>
      <c r="G1009">
        <v>10112.710300000001</v>
      </c>
      <c r="H1009">
        <v>13948.525</v>
      </c>
      <c r="I1009" s="29">
        <v>-843.5</v>
      </c>
      <c r="J1009" s="29">
        <v>-12412.599999999999</v>
      </c>
      <c r="K1009" s="29">
        <v>763.45500000000004</v>
      </c>
      <c r="L1009" s="29">
        <v>1062.2920000000001</v>
      </c>
      <c r="M1009" s="29">
        <v>-20413.575000000001</v>
      </c>
      <c r="N1009" s="29">
        <v>739.37700000000007</v>
      </c>
      <c r="O1009" s="29">
        <v>48174.125</v>
      </c>
      <c r="P1009" s="29">
        <v>17069.574000000001</v>
      </c>
    </row>
    <row r="1010" spans="1:16" x14ac:dyDescent="0.25">
      <c r="A1010">
        <v>993</v>
      </c>
      <c r="B1010" s="36">
        <v>66.52</v>
      </c>
      <c r="C1010" s="36">
        <v>197.88</v>
      </c>
      <c r="D1010" s="36">
        <v>1173.21</v>
      </c>
      <c r="E1010" s="36">
        <v>2927.4</v>
      </c>
      <c r="F1010" s="36">
        <v>8123.23</v>
      </c>
      <c r="G1010" s="36">
        <v>10177.93</v>
      </c>
      <c r="H1010" s="36">
        <v>14690.62</v>
      </c>
      <c r="I1010" s="29">
        <v>1191.5</v>
      </c>
      <c r="J1010" s="29">
        <v>-545.6</v>
      </c>
      <c r="K1010" s="29">
        <v>483.53999999999996</v>
      </c>
      <c r="L1010" s="29">
        <v>-2551.8679999999999</v>
      </c>
      <c r="M1010" s="29">
        <v>1840.6949999999999</v>
      </c>
      <c r="N1010" s="29">
        <v>-1217.3219999999999</v>
      </c>
      <c r="O1010" s="29">
        <v>11069.21</v>
      </c>
      <c r="P1010" s="29">
        <v>10270.154999999999</v>
      </c>
    </row>
    <row r="1011" spans="1:16" x14ac:dyDescent="0.25">
      <c r="A1011">
        <v>994</v>
      </c>
      <c r="B1011">
        <v>67.393100000000004</v>
      </c>
      <c r="C1011">
        <v>194.11170000000001</v>
      </c>
      <c r="D1011">
        <v>1155.3204000000001</v>
      </c>
      <c r="E1011">
        <v>2825.0610999999999</v>
      </c>
      <c r="F1011">
        <v>8103.4723999999997</v>
      </c>
      <c r="G1011">
        <v>10317.2047</v>
      </c>
      <c r="H1011">
        <v>14808.758</v>
      </c>
      <c r="I1011" s="29">
        <v>-982.75</v>
      </c>
      <c r="J1011" s="29">
        <v>6996.6</v>
      </c>
      <c r="K1011" s="29">
        <v>1378.06</v>
      </c>
      <c r="L1011" s="29">
        <v>1541.6</v>
      </c>
      <c r="M1011" s="29">
        <v>2828.82</v>
      </c>
      <c r="N1011" s="29">
        <v>-5395.4549999999999</v>
      </c>
      <c r="O1011" s="29">
        <v>5162.4749999999995</v>
      </c>
      <c r="P1011" s="29">
        <v>11529.349999999999</v>
      </c>
    </row>
    <row r="1012" spans="1:16" x14ac:dyDescent="0.25">
      <c r="A1012">
        <v>995</v>
      </c>
      <c r="B1012" s="36">
        <v>67.040000000000006</v>
      </c>
      <c r="C1012" s="36">
        <v>201.45</v>
      </c>
      <c r="D1012" s="36">
        <v>1175.07</v>
      </c>
      <c r="E1012" s="36">
        <v>2912.27</v>
      </c>
      <c r="F1012" s="36">
        <v>8322.2999999999993</v>
      </c>
      <c r="G1012" s="36">
        <v>10258.74</v>
      </c>
      <c r="H1012" s="36">
        <v>15067.37</v>
      </c>
      <c r="I1012" s="29">
        <v>-88.5</v>
      </c>
      <c r="J1012" s="29">
        <v>-7677</v>
      </c>
      <c r="K1012" s="29">
        <v>390.74</v>
      </c>
      <c r="L1012" s="29">
        <v>-1946.672</v>
      </c>
      <c r="M1012" s="29">
        <v>-8112.6149999999998</v>
      </c>
      <c r="N1012" s="29">
        <v>-3641.6489999999999</v>
      </c>
      <c r="O1012" s="29">
        <v>-7767.9199999999992</v>
      </c>
      <c r="P1012" s="29">
        <v>-28843.615999999998</v>
      </c>
    </row>
    <row r="1013" spans="1:16" x14ac:dyDescent="0.25">
      <c r="A1013">
        <v>996</v>
      </c>
      <c r="B1013">
        <v>68.142700000000005</v>
      </c>
      <c r="C1013">
        <v>199.24619999999999</v>
      </c>
      <c r="D1013">
        <v>1169.989</v>
      </c>
      <c r="E1013">
        <v>2959.2264</v>
      </c>
      <c r="F1013">
        <v>8073.8153000000002</v>
      </c>
      <c r="G1013">
        <v>9944.7934000000005</v>
      </c>
      <c r="H1013">
        <v>15149.487300000001</v>
      </c>
      <c r="I1013" s="29">
        <v>-2856.75</v>
      </c>
      <c r="J1013" s="29">
        <v>-3272.4</v>
      </c>
      <c r="K1013" s="29">
        <v>644.63</v>
      </c>
      <c r="L1013" s="29">
        <v>-3825.0119999999997</v>
      </c>
      <c r="M1013" s="29">
        <v>4311.6750000000002</v>
      </c>
      <c r="N1013" s="29">
        <v>5776.884</v>
      </c>
      <c r="O1013" s="29">
        <v>-11873.99</v>
      </c>
      <c r="P1013" s="29">
        <v>-11094.963</v>
      </c>
    </row>
    <row r="1014" spans="1:16" x14ac:dyDescent="0.25">
      <c r="A1014">
        <v>997</v>
      </c>
      <c r="B1014" s="36">
        <v>67.61</v>
      </c>
      <c r="C1014" s="36">
        <v>199.66</v>
      </c>
      <c r="D1014" s="36">
        <v>1224.95</v>
      </c>
      <c r="E1014" s="36">
        <v>2876.43</v>
      </c>
      <c r="F1014" s="36">
        <v>8085.37</v>
      </c>
      <c r="G1014" s="36">
        <v>9989.23</v>
      </c>
      <c r="H1014" s="36">
        <v>14162.85</v>
      </c>
      <c r="I1014" s="29">
        <v>-1514.25</v>
      </c>
      <c r="J1014" s="29">
        <v>-4107.4000000000005</v>
      </c>
      <c r="K1014" s="29">
        <v>-2103.4050000000002</v>
      </c>
      <c r="L1014" s="29">
        <v>-513.28</v>
      </c>
      <c r="M1014" s="29">
        <v>3733.7049999999999</v>
      </c>
      <c r="N1014" s="29">
        <v>4443.7860000000001</v>
      </c>
      <c r="O1014" s="29">
        <v>37457.879999999997</v>
      </c>
      <c r="P1014" s="29">
        <v>37397.035999999993</v>
      </c>
    </row>
    <row r="1015" spans="1:16" x14ac:dyDescent="0.25">
      <c r="A1015">
        <v>998</v>
      </c>
      <c r="B1015">
        <v>67.190700000000007</v>
      </c>
      <c r="C1015">
        <v>199.2996</v>
      </c>
      <c r="D1015">
        <v>1210.3587</v>
      </c>
      <c r="E1015">
        <v>2859.1723000000002</v>
      </c>
      <c r="F1015">
        <v>8235.6373000000003</v>
      </c>
      <c r="G1015">
        <v>9961.1569</v>
      </c>
      <c r="H1015">
        <v>15047.9197</v>
      </c>
      <c r="I1015" s="29">
        <v>-476.75</v>
      </c>
      <c r="J1015" s="29">
        <v>-3379.2</v>
      </c>
      <c r="K1015" s="29">
        <v>-1373.855</v>
      </c>
      <c r="L1015" s="29">
        <v>177.15199999999999</v>
      </c>
      <c r="M1015" s="29">
        <v>-3779.4249999999997</v>
      </c>
      <c r="N1015" s="29">
        <v>5285.9789999999994</v>
      </c>
      <c r="O1015" s="29">
        <v>-6795.6100000000006</v>
      </c>
      <c r="P1015" s="29">
        <v>-10341.709000000001</v>
      </c>
    </row>
    <row r="1016" spans="1:16" x14ac:dyDescent="0.25">
      <c r="A1016">
        <v>999</v>
      </c>
      <c r="B1016" s="36">
        <v>66.569999999999993</v>
      </c>
      <c r="C1016" s="36">
        <v>196.43</v>
      </c>
      <c r="D1016" s="36">
        <v>1206.56</v>
      </c>
      <c r="E1016" s="36">
        <v>2918.75</v>
      </c>
      <c r="F1016" s="36">
        <v>8477.18</v>
      </c>
      <c r="G1016" s="36">
        <v>9857.51</v>
      </c>
      <c r="H1016" s="36">
        <v>15150.66</v>
      </c>
      <c r="I1016" s="29">
        <v>1064.5</v>
      </c>
      <c r="J1016" s="29">
        <v>2354.8000000000002</v>
      </c>
      <c r="K1016" s="29">
        <v>-1183.855</v>
      </c>
      <c r="L1016" s="29">
        <v>-2206</v>
      </c>
      <c r="M1016" s="29">
        <v>-15856.445</v>
      </c>
      <c r="N1016" s="29">
        <v>8395.527</v>
      </c>
      <c r="O1016" s="29">
        <v>-11932.67</v>
      </c>
      <c r="P1016" s="29">
        <v>-19364.143</v>
      </c>
    </row>
    <row r="1017" spans="1:16" x14ac:dyDescent="0.25">
      <c r="A1017">
        <v>1000</v>
      </c>
      <c r="B1017">
        <v>66.892899999999997</v>
      </c>
      <c r="C1017">
        <v>197.7953</v>
      </c>
      <c r="D1017">
        <v>1162.8416999999999</v>
      </c>
      <c r="E1017">
        <v>2910.6158999999998</v>
      </c>
      <c r="F1017">
        <v>8259.5401000000002</v>
      </c>
      <c r="G1017">
        <v>10150.419099999999</v>
      </c>
      <c r="H1017">
        <v>14427.8825</v>
      </c>
      <c r="I1017" s="29">
        <v>267.75</v>
      </c>
      <c r="J1017" s="29">
        <v>-370.59999999999997</v>
      </c>
      <c r="K1017" s="29">
        <v>1001.995</v>
      </c>
      <c r="L1017" s="29">
        <v>-1880.5920000000001</v>
      </c>
      <c r="M1017" s="29">
        <v>-4974.5649999999996</v>
      </c>
      <c r="N1017" s="29">
        <v>-391.887</v>
      </c>
      <c r="O1017" s="29">
        <v>24206.25</v>
      </c>
      <c r="P1017" s="29">
        <v>17858.351000000002</v>
      </c>
    </row>
  </sheetData>
  <mergeCells count="6">
    <mergeCell ref="B2:G2"/>
    <mergeCell ref="B16:H16"/>
    <mergeCell ref="I16:O16"/>
    <mergeCell ref="A13:C13"/>
    <mergeCell ref="J7:K7"/>
    <mergeCell ref="H10:M10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9" r:id="rId4" name="Button 9">
              <controlPr defaultSize="0" print="0" autoFill="0" autoPict="0" macro="[0]!VaR_Simulaciones">
                <anchor moveWithCells="1" sizeWithCells="1">
                  <from>
                    <xdr:col>5</xdr:col>
                    <xdr:colOff>123825</xdr:colOff>
                    <xdr:row>11</xdr:row>
                    <xdr:rowOff>9525</xdr:rowOff>
                  </from>
                  <to>
                    <xdr:col>7</xdr:col>
                    <xdr:colOff>219075</xdr:colOff>
                    <xdr:row>12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490770-8A76-4A3B-B7DD-5DB81ABBAEE6}">
  <sheetPr codeName="Hoja6">
    <tabColor theme="3" tint="0.59999389629810485"/>
  </sheetPr>
  <dimension ref="A1:AS555"/>
  <sheetViews>
    <sheetView topLeftCell="O224" zoomScale="53" zoomScaleNormal="100" workbookViewId="0">
      <selection activeCell="AJ251" sqref="AJ251"/>
    </sheetView>
  </sheetViews>
  <sheetFormatPr baseColWidth="10" defaultRowHeight="15" x14ac:dyDescent="0.25"/>
  <cols>
    <col min="1" max="1" width="7.42578125" customWidth="1"/>
    <col min="5" max="5" width="12.42578125" bestFit="1" customWidth="1"/>
    <col min="23" max="23" width="23" bestFit="1" customWidth="1"/>
    <col min="31" max="31" width="18" bestFit="1" customWidth="1"/>
    <col min="32" max="32" width="15.28515625" customWidth="1"/>
    <col min="33" max="33" width="15.7109375" customWidth="1"/>
    <col min="34" max="34" width="10.85546875" bestFit="1" customWidth="1"/>
    <col min="35" max="35" width="11.42578125" customWidth="1"/>
    <col min="36" max="36" width="17.7109375" bestFit="1" customWidth="1"/>
    <col min="37" max="38" width="13.7109375" customWidth="1"/>
    <col min="40" max="40" width="15.7109375" bestFit="1" customWidth="1"/>
    <col min="41" max="41" width="3.42578125" customWidth="1"/>
  </cols>
  <sheetData>
    <row r="1" spans="1:35" x14ac:dyDescent="0.25">
      <c r="B1" s="47"/>
      <c r="C1" s="14"/>
      <c r="D1" s="14"/>
      <c r="E1" s="14"/>
      <c r="F1" s="14"/>
      <c r="G1" s="14"/>
      <c r="H1" s="14"/>
      <c r="I1" s="14"/>
    </row>
    <row r="2" spans="1:35" x14ac:dyDescent="0.25">
      <c r="B2" s="47"/>
      <c r="C2" s="14"/>
      <c r="D2" s="14"/>
      <c r="E2" s="14"/>
      <c r="F2" s="14"/>
      <c r="G2" s="14"/>
      <c r="H2" s="14"/>
      <c r="I2" s="14"/>
    </row>
    <row r="3" spans="1:35" x14ac:dyDescent="0.25">
      <c r="B3" s="195" t="s">
        <v>49</v>
      </c>
      <c r="C3" s="48">
        <v>2500</v>
      </c>
      <c r="D3" s="48">
        <v>2000</v>
      </c>
      <c r="E3" s="48">
        <v>50</v>
      </c>
      <c r="F3" s="48">
        <v>40</v>
      </c>
      <c r="G3" s="48">
        <v>50</v>
      </c>
      <c r="H3" s="48">
        <v>30</v>
      </c>
      <c r="I3" s="48">
        <v>50</v>
      </c>
      <c r="AE3" s="7" t="s">
        <v>50</v>
      </c>
    </row>
    <row r="4" spans="1:35" x14ac:dyDescent="0.25">
      <c r="C4" s="282" t="s">
        <v>51</v>
      </c>
      <c r="D4" s="283"/>
      <c r="E4" s="283"/>
      <c r="F4" s="283"/>
      <c r="G4" s="283"/>
      <c r="H4" s="283"/>
      <c r="I4" s="284"/>
      <c r="J4" s="285" t="s">
        <v>52</v>
      </c>
      <c r="K4" s="286"/>
      <c r="L4" s="286"/>
      <c r="M4" s="286"/>
      <c r="N4" s="286"/>
      <c r="O4" s="286"/>
      <c r="P4" s="287"/>
      <c r="Q4" s="288" t="s">
        <v>53</v>
      </c>
      <c r="R4" s="289"/>
      <c r="S4" s="289"/>
      <c r="T4" s="289"/>
      <c r="U4" s="289"/>
      <c r="V4" s="289"/>
      <c r="W4" s="290"/>
      <c r="X4" s="291" t="s">
        <v>54</v>
      </c>
      <c r="Y4" s="292"/>
      <c r="Z4" s="292"/>
      <c r="AA4" s="292"/>
      <c r="AB4" s="292"/>
      <c r="AC4" s="292"/>
      <c r="AD4" s="293"/>
      <c r="AE4" s="49" t="s">
        <v>55</v>
      </c>
      <c r="AF4" s="50" t="s">
        <v>56</v>
      </c>
      <c r="AG4" s="50" t="s">
        <v>56</v>
      </c>
      <c r="AH4" s="294" t="s">
        <v>73</v>
      </c>
      <c r="AI4" s="294" t="s">
        <v>74</v>
      </c>
    </row>
    <row r="5" spans="1:35" x14ac:dyDescent="0.25">
      <c r="A5" s="4" t="s">
        <v>57</v>
      </c>
      <c r="B5" s="4" t="s">
        <v>58</v>
      </c>
      <c r="C5" s="5" t="s">
        <v>35</v>
      </c>
      <c r="D5" s="5" t="s">
        <v>36</v>
      </c>
      <c r="E5" s="51" t="s">
        <v>37</v>
      </c>
      <c r="F5" s="51" t="s">
        <v>38</v>
      </c>
      <c r="G5" s="51" t="s">
        <v>39</v>
      </c>
      <c r="H5" s="51" t="s">
        <v>40</v>
      </c>
      <c r="I5" s="51" t="s">
        <v>48</v>
      </c>
      <c r="J5" s="4" t="str">
        <f t="shared" ref="J5:Y5" si="0">+C5</f>
        <v>WALMEX</v>
      </c>
      <c r="K5" s="4" t="str">
        <f t="shared" si="0"/>
        <v>GCC</v>
      </c>
      <c r="L5" s="4" t="str">
        <f t="shared" si="0"/>
        <v>BABA</v>
      </c>
      <c r="M5" s="4" t="str">
        <f t="shared" si="0"/>
        <v>AAPL</v>
      </c>
      <c r="N5" s="4" t="str">
        <f t="shared" si="0"/>
        <v>FB</v>
      </c>
      <c r="O5" s="4" t="str">
        <f t="shared" si="0"/>
        <v>NFLX</v>
      </c>
      <c r="P5" s="4" t="str">
        <f t="shared" si="0"/>
        <v>NVDA</v>
      </c>
      <c r="Q5" s="4" t="str">
        <f t="shared" si="0"/>
        <v>WALMEX</v>
      </c>
      <c r="R5" s="4" t="str">
        <f t="shared" si="0"/>
        <v>GCC</v>
      </c>
      <c r="S5" s="4" t="str">
        <f t="shared" si="0"/>
        <v>BABA</v>
      </c>
      <c r="T5" s="4" t="str">
        <f t="shared" si="0"/>
        <v>AAPL</v>
      </c>
      <c r="U5" s="4" t="str">
        <f t="shared" si="0"/>
        <v>FB</v>
      </c>
      <c r="V5" s="4" t="str">
        <f t="shared" si="0"/>
        <v>NFLX</v>
      </c>
      <c r="W5" s="4" t="str">
        <f t="shared" si="0"/>
        <v>NVDA</v>
      </c>
      <c r="X5" s="4" t="str">
        <f t="shared" si="0"/>
        <v>WALMEX</v>
      </c>
      <c r="Y5" s="4" t="str">
        <f t="shared" si="0"/>
        <v>GCC</v>
      </c>
      <c r="Z5" s="4" t="str">
        <f t="shared" ref="Z5:AA5" si="1">+S5</f>
        <v>BABA</v>
      </c>
      <c r="AA5" s="4" t="str">
        <f t="shared" si="1"/>
        <v>AAPL</v>
      </c>
      <c r="AB5" s="4" t="str">
        <f t="shared" ref="AB5:AD5" si="2">+U5</f>
        <v>FB</v>
      </c>
      <c r="AC5" s="4" t="str">
        <f t="shared" si="2"/>
        <v>NFLX</v>
      </c>
      <c r="AD5" s="4" t="str">
        <f t="shared" si="2"/>
        <v>NVDA</v>
      </c>
      <c r="AE5" s="52" t="s">
        <v>59</v>
      </c>
      <c r="AF5" s="53" t="s">
        <v>60</v>
      </c>
      <c r="AG5" s="53" t="s">
        <v>61</v>
      </c>
      <c r="AH5" s="295"/>
      <c r="AI5" s="295"/>
    </row>
    <row r="6" spans="1:35" x14ac:dyDescent="0.25">
      <c r="A6" s="7">
        <v>0</v>
      </c>
      <c r="B6" s="1">
        <v>44649</v>
      </c>
      <c r="C6" s="196">
        <v>78.58</v>
      </c>
      <c r="D6" s="197">
        <v>144.88</v>
      </c>
      <c r="E6" s="197">
        <v>2329.9984399999998</v>
      </c>
      <c r="F6" s="198">
        <v>3572.7574399999999</v>
      </c>
      <c r="G6" s="198">
        <v>4588.9250400000001</v>
      </c>
      <c r="H6" s="198">
        <v>7822.2944799999996</v>
      </c>
      <c r="I6" s="199">
        <v>5720.8838399999995</v>
      </c>
    </row>
    <row r="7" spans="1:35" x14ac:dyDescent="0.25">
      <c r="A7" s="7">
        <v>1</v>
      </c>
      <c r="B7" s="1">
        <v>44650</v>
      </c>
      <c r="C7" s="200">
        <v>80.34</v>
      </c>
      <c r="D7">
        <v>139.9</v>
      </c>
      <c r="E7">
        <v>2314.8124800000001</v>
      </c>
      <c r="F7" s="2">
        <v>3529.8011200000005</v>
      </c>
      <c r="G7" s="2">
        <v>4524.1896000000006</v>
      </c>
      <c r="H7" s="2">
        <v>7574.4683200000009</v>
      </c>
      <c r="I7" s="201">
        <v>5498.1264000000001</v>
      </c>
      <c r="J7" s="206">
        <f xml:space="preserve"> (C7/C6) - 1</f>
        <v>2.2397556630185944E-2</v>
      </c>
      <c r="K7" s="207">
        <f t="shared" ref="K7:P7" si="3" xml:space="preserve"> (D7/D6) - 1</f>
        <v>-3.4373274434014278E-2</v>
      </c>
      <c r="L7" s="207">
        <f t="shared" si="3"/>
        <v>-6.5175837628457245E-3</v>
      </c>
      <c r="M7" s="207">
        <f t="shared" si="3"/>
        <v>-1.2023295933574318E-2</v>
      </c>
      <c r="N7" s="207">
        <f t="shared" si="3"/>
        <v>-1.410688547660377E-2</v>
      </c>
      <c r="O7" s="207">
        <f t="shared" si="3"/>
        <v>-3.1682028928166739E-2</v>
      </c>
      <c r="P7" s="208">
        <f t="shared" si="3"/>
        <v>-3.8937591852939879E-2</v>
      </c>
    </row>
    <row r="8" spans="1:35" x14ac:dyDescent="0.25">
      <c r="A8" s="7">
        <v>2</v>
      </c>
      <c r="B8" s="1">
        <v>44651</v>
      </c>
      <c r="C8" s="200">
        <v>81.92</v>
      </c>
      <c r="D8">
        <v>143.41</v>
      </c>
      <c r="E8">
        <v>2159.136</v>
      </c>
      <c r="F8" s="2">
        <v>3465.1354500000002</v>
      </c>
      <c r="G8" s="2">
        <v>4412.7341999999999</v>
      </c>
      <c r="H8" s="2">
        <v>7433.7385499999991</v>
      </c>
      <c r="I8" s="201">
        <v>5414.9066999999995</v>
      </c>
      <c r="J8" s="209">
        <f t="shared" ref="J8:J71" si="4" xml:space="preserve"> (C8/C7) - 1</f>
        <v>1.9666417724670149E-2</v>
      </c>
      <c r="K8" s="210">
        <f t="shared" ref="K8:K71" si="5" xml:space="preserve"> (D8/D7) - 1</f>
        <v>2.5089349535382333E-2</v>
      </c>
      <c r="L8" s="210">
        <f t="shared" ref="L8:L71" si="6" xml:space="preserve"> (E8/E7) - 1</f>
        <v>-6.7252307193367167E-2</v>
      </c>
      <c r="M8" s="210">
        <f t="shared" ref="M8:M71" si="7" xml:space="preserve"> (F8/F7) - 1</f>
        <v>-1.8319918828741399E-2</v>
      </c>
      <c r="N8" s="210">
        <f t="shared" ref="N8:N71" si="8" xml:space="preserve"> (G8/G7) - 1</f>
        <v>-2.4635439681838456E-2</v>
      </c>
      <c r="O8" s="210">
        <f t="shared" ref="O8:O71" si="9" xml:space="preserve"> (H8/H7) - 1</f>
        <v>-1.8579491530568815E-2</v>
      </c>
      <c r="P8" s="211">
        <f t="shared" ref="P8:P71" si="10" xml:space="preserve"> (I8/I7) - 1</f>
        <v>-1.5136010696298441E-2</v>
      </c>
    </row>
    <row r="9" spans="1:35" x14ac:dyDescent="0.25">
      <c r="A9" s="7">
        <v>3</v>
      </c>
      <c r="B9" s="1">
        <v>44652</v>
      </c>
      <c r="C9" s="200">
        <v>80.510000000000005</v>
      </c>
      <c r="D9">
        <v>140.6</v>
      </c>
      <c r="E9">
        <v>2185.817</v>
      </c>
      <c r="F9" s="2">
        <v>3457.43885</v>
      </c>
      <c r="G9" s="2">
        <v>4459.8997500000005</v>
      </c>
      <c r="H9" s="2">
        <v>7407.7774500000005</v>
      </c>
      <c r="I9" s="201">
        <v>5298.3252000000002</v>
      </c>
      <c r="J9" s="209">
        <f t="shared" si="4"/>
        <v>-1.72119140625E-2</v>
      </c>
      <c r="K9" s="210">
        <f t="shared" si="5"/>
        <v>-1.9594170559933066E-2</v>
      </c>
      <c r="L9" s="210">
        <f t="shared" si="6"/>
        <v>1.2357257717902081E-2</v>
      </c>
      <c r="M9" s="210">
        <f t="shared" si="7"/>
        <v>-2.2211541543059043E-3</v>
      </c>
      <c r="N9" s="210">
        <f t="shared" si="8"/>
        <v>1.0688509178730987E-2</v>
      </c>
      <c r="O9" s="210">
        <f t="shared" si="9"/>
        <v>-3.4923342844763727E-3</v>
      </c>
      <c r="P9" s="211">
        <f t="shared" si="10"/>
        <v>-2.1529733836411102E-2</v>
      </c>
    </row>
    <row r="10" spans="1:35" x14ac:dyDescent="0.25">
      <c r="A10" s="7">
        <v>4</v>
      </c>
      <c r="B10" s="1">
        <v>44655</v>
      </c>
      <c r="C10" s="200">
        <v>77.989999999999995</v>
      </c>
      <c r="D10">
        <v>141.69</v>
      </c>
      <c r="E10">
        <v>2325.09</v>
      </c>
      <c r="F10" s="2">
        <v>3530.9707199999998</v>
      </c>
      <c r="G10" s="2">
        <v>4628.2153199999993</v>
      </c>
      <c r="H10" s="2">
        <v>7747.0020000000004</v>
      </c>
      <c r="I10" s="201">
        <v>5413.9968000000008</v>
      </c>
      <c r="J10" s="209">
        <f t="shared" si="4"/>
        <v>-3.1300459570239858E-2</v>
      </c>
      <c r="K10" s="210">
        <f t="shared" si="5"/>
        <v>7.7524893314366849E-3</v>
      </c>
      <c r="L10" s="210">
        <f t="shared" si="6"/>
        <v>6.3716678935153315E-2</v>
      </c>
      <c r="M10" s="210">
        <f t="shared" si="7"/>
        <v>2.1267728278115294E-2</v>
      </c>
      <c r="N10" s="210">
        <f t="shared" si="8"/>
        <v>3.7739765338895559E-2</v>
      </c>
      <c r="O10" s="210">
        <f t="shared" si="9"/>
        <v>4.5793026625010169E-2</v>
      </c>
      <c r="P10" s="211">
        <f t="shared" si="10"/>
        <v>2.183172901504804E-2</v>
      </c>
    </row>
    <row r="11" spans="1:35" x14ac:dyDescent="0.25">
      <c r="A11" s="7">
        <v>5</v>
      </c>
      <c r="B11" s="1">
        <v>44656</v>
      </c>
      <c r="C11" s="200">
        <v>78.67</v>
      </c>
      <c r="D11">
        <v>140.78</v>
      </c>
      <c r="E11">
        <v>2219.223</v>
      </c>
      <c r="F11" s="2">
        <v>3499.9745799999996</v>
      </c>
      <c r="G11" s="2">
        <v>4635.1771199999994</v>
      </c>
      <c r="H11" s="2">
        <v>7600.3389499999994</v>
      </c>
      <c r="I11" s="201">
        <v>5184.38483</v>
      </c>
      <c r="J11" s="209">
        <f t="shared" si="4"/>
        <v>8.7190665469933926E-3</v>
      </c>
      <c r="K11" s="210">
        <f t="shared" si="5"/>
        <v>-6.4224715929140919E-3</v>
      </c>
      <c r="L11" s="210">
        <f t="shared" si="6"/>
        <v>-4.5532431002670903E-2</v>
      </c>
      <c r="M11" s="210">
        <f t="shared" si="7"/>
        <v>-8.778362228956782E-3</v>
      </c>
      <c r="N11" s="210">
        <f t="shared" si="8"/>
        <v>1.5042083219238833E-3</v>
      </c>
      <c r="O11" s="210">
        <f t="shared" si="9"/>
        <v>-1.8931587987198295E-2</v>
      </c>
      <c r="P11" s="211">
        <f t="shared" si="10"/>
        <v>-4.2410806375061227E-2</v>
      </c>
    </row>
    <row r="12" spans="1:35" x14ac:dyDescent="0.25">
      <c r="A12" s="7">
        <v>6</v>
      </c>
      <c r="B12" s="1">
        <v>44657</v>
      </c>
      <c r="C12" s="200">
        <v>80.819999999999993</v>
      </c>
      <c r="D12">
        <v>137.68</v>
      </c>
      <c r="E12">
        <v>2170.8288000000002</v>
      </c>
      <c r="F12" s="2">
        <v>3464.0928000000004</v>
      </c>
      <c r="G12" s="2">
        <v>4501.7280000000001</v>
      </c>
      <c r="H12" s="2">
        <v>7425.9360000000006</v>
      </c>
      <c r="I12" s="201">
        <v>4920.4511999999995</v>
      </c>
      <c r="J12" s="209">
        <f t="shared" si="4"/>
        <v>2.7329350451251955E-2</v>
      </c>
      <c r="K12" s="210">
        <f t="shared" si="5"/>
        <v>-2.2020173320073888E-2</v>
      </c>
      <c r="L12" s="210">
        <f t="shared" si="6"/>
        <v>-2.1806821576740965E-2</v>
      </c>
      <c r="M12" s="210">
        <f t="shared" si="7"/>
        <v>-1.0252011601752598E-2</v>
      </c>
      <c r="N12" s="210">
        <f t="shared" si="8"/>
        <v>-2.879051146162015E-2</v>
      </c>
      <c r="O12" s="210">
        <f t="shared" si="9"/>
        <v>-2.2946733184840196E-2</v>
      </c>
      <c r="P12" s="211">
        <f t="shared" si="10"/>
        <v>-5.0909343857485245E-2</v>
      </c>
    </row>
    <row r="13" spans="1:35" x14ac:dyDescent="0.25">
      <c r="A13" s="7">
        <v>7</v>
      </c>
      <c r="B13" s="1">
        <v>44658</v>
      </c>
      <c r="C13" s="200">
        <v>80.25</v>
      </c>
      <c r="D13">
        <v>137.38</v>
      </c>
      <c r="E13">
        <v>2098.01667</v>
      </c>
      <c r="F13" s="2">
        <v>3463.6289399999996</v>
      </c>
      <c r="G13" s="2">
        <v>4485.9769499999993</v>
      </c>
      <c r="H13" s="2">
        <v>7286.8201499999986</v>
      </c>
      <c r="I13" s="201">
        <v>4870.8916799999997</v>
      </c>
      <c r="J13" s="209">
        <f t="shared" si="4"/>
        <v>-7.0527097253154647E-3</v>
      </c>
      <c r="K13" s="210">
        <f t="shared" si="5"/>
        <v>-2.1789657176061183E-3</v>
      </c>
      <c r="L13" s="210">
        <f t="shared" si="6"/>
        <v>-3.3541166396908073E-2</v>
      </c>
      <c r="M13" s="210">
        <f t="shared" si="7"/>
        <v>-1.3390518868339196E-4</v>
      </c>
      <c r="N13" s="210">
        <f t="shared" si="8"/>
        <v>-3.4988897596658353E-3</v>
      </c>
      <c r="O13" s="210">
        <f t="shared" si="9"/>
        <v>-1.873377982250346E-2</v>
      </c>
      <c r="P13" s="211">
        <f t="shared" si="10"/>
        <v>-1.0072149480925607E-2</v>
      </c>
    </row>
    <row r="14" spans="1:35" x14ac:dyDescent="0.25">
      <c r="A14" s="7">
        <v>8</v>
      </c>
      <c r="B14" s="1">
        <v>44659</v>
      </c>
      <c r="C14" s="200">
        <v>79.63</v>
      </c>
      <c r="D14">
        <v>135.29</v>
      </c>
      <c r="E14">
        <v>2072.6705999999999</v>
      </c>
      <c r="F14" s="2">
        <v>3405.2017999999998</v>
      </c>
      <c r="G14" s="2">
        <v>4451.0466000000006</v>
      </c>
      <c r="H14" s="2">
        <v>7124.7175999999999</v>
      </c>
      <c r="I14" s="201">
        <v>4628.4237999999996</v>
      </c>
      <c r="J14" s="209">
        <f t="shared" si="4"/>
        <v>-7.7258566978193333E-3</v>
      </c>
      <c r="K14" s="210">
        <f t="shared" si="5"/>
        <v>-1.5213277041781992E-2</v>
      </c>
      <c r="L14" s="210">
        <f t="shared" si="6"/>
        <v>-1.2080966925777648E-2</v>
      </c>
      <c r="M14" s="210">
        <f t="shared" si="7"/>
        <v>-1.6868764238931355E-2</v>
      </c>
      <c r="N14" s="210">
        <f t="shared" si="8"/>
        <v>-7.786564752634062E-3</v>
      </c>
      <c r="O14" s="210">
        <f t="shared" si="9"/>
        <v>-2.2245992993253583E-2</v>
      </c>
      <c r="P14" s="211">
        <f t="shared" si="10"/>
        <v>-4.9778951356191925E-2</v>
      </c>
    </row>
    <row r="15" spans="1:35" x14ac:dyDescent="0.25">
      <c r="A15" s="7">
        <v>9</v>
      </c>
      <c r="B15" s="1">
        <v>44662</v>
      </c>
      <c r="C15" s="200">
        <v>78.92</v>
      </c>
      <c r="D15">
        <v>134.56</v>
      </c>
      <c r="E15">
        <v>2023.7899499999999</v>
      </c>
      <c r="F15" s="2">
        <v>3303.2317499999999</v>
      </c>
      <c r="G15" s="2">
        <v>4313.8313399999997</v>
      </c>
      <c r="H15" s="2">
        <v>6935.2919999999995</v>
      </c>
      <c r="I15" s="201">
        <v>4367.838929999999</v>
      </c>
      <c r="J15" s="209">
        <f t="shared" si="4"/>
        <v>-8.9162375988948162E-3</v>
      </c>
      <c r="K15" s="210">
        <f t="shared" si="5"/>
        <v>-5.3958163944118898E-3</v>
      </c>
      <c r="L15" s="210">
        <f t="shared" si="6"/>
        <v>-2.3583414557045379E-2</v>
      </c>
      <c r="M15" s="210">
        <f t="shared" si="7"/>
        <v>-2.9945376511900101E-2</v>
      </c>
      <c r="N15" s="210">
        <f t="shared" si="8"/>
        <v>-3.0827639503931636E-2</v>
      </c>
      <c r="O15" s="210">
        <f t="shared" si="9"/>
        <v>-2.6587102904962912E-2</v>
      </c>
      <c r="P15" s="211">
        <f t="shared" si="10"/>
        <v>-5.6300996032385919E-2</v>
      </c>
    </row>
    <row r="16" spans="1:35" x14ac:dyDescent="0.25">
      <c r="A16" s="7">
        <v>10</v>
      </c>
      <c r="B16" s="1">
        <v>44663</v>
      </c>
      <c r="C16" s="200">
        <v>79.16</v>
      </c>
      <c r="D16">
        <v>134.51</v>
      </c>
      <c r="E16">
        <v>1973.75325</v>
      </c>
      <c r="F16" s="2">
        <v>3317.4884199999997</v>
      </c>
      <c r="G16" s="2">
        <v>4237.1881799999992</v>
      </c>
      <c r="H16" s="2">
        <v>6808.7066999999997</v>
      </c>
      <c r="I16" s="201">
        <v>4254.9964799999998</v>
      </c>
      <c r="J16" s="209">
        <f t="shared" si="4"/>
        <v>3.0410542321337442E-3</v>
      </c>
      <c r="K16" s="210">
        <f t="shared" si="5"/>
        <v>-3.7158145065407933E-4</v>
      </c>
      <c r="L16" s="210">
        <f t="shared" si="6"/>
        <v>-2.4724255597770806E-2</v>
      </c>
      <c r="M16" s="210">
        <f t="shared" si="7"/>
        <v>4.3159763162241571E-3</v>
      </c>
      <c r="N16" s="210">
        <f t="shared" si="8"/>
        <v>-1.7766842038845376E-2</v>
      </c>
      <c r="O16" s="210">
        <f t="shared" si="9"/>
        <v>-1.8252338906566523E-2</v>
      </c>
      <c r="P16" s="211">
        <f t="shared" si="10"/>
        <v>-2.5834846890748109E-2</v>
      </c>
    </row>
    <row r="17" spans="1:16" x14ac:dyDescent="0.25">
      <c r="A17" s="7">
        <v>11</v>
      </c>
      <c r="B17" s="1">
        <v>44664</v>
      </c>
      <c r="C17" s="200">
        <v>77.86</v>
      </c>
      <c r="D17">
        <v>134.72</v>
      </c>
      <c r="E17">
        <v>1977.89319</v>
      </c>
      <c r="F17" s="2">
        <v>3369.3191999999999</v>
      </c>
      <c r="G17" s="2">
        <v>4250.9972699999998</v>
      </c>
      <c r="H17" s="2">
        <v>6929.0523899999998</v>
      </c>
      <c r="I17" s="201">
        <v>4390.1991900000003</v>
      </c>
      <c r="J17" s="209">
        <f t="shared" si="4"/>
        <v>-1.6422435573521965E-2</v>
      </c>
      <c r="K17" s="210">
        <f t="shared" si="5"/>
        <v>1.5612222139618215E-3</v>
      </c>
      <c r="L17" s="210">
        <f t="shared" si="6"/>
        <v>2.0974962295818855E-3</v>
      </c>
      <c r="M17" s="210">
        <f t="shared" si="7"/>
        <v>1.562349990056644E-2</v>
      </c>
      <c r="N17" s="210">
        <f t="shared" si="8"/>
        <v>3.2590221187676072E-3</v>
      </c>
      <c r="O17" s="210">
        <f t="shared" si="9"/>
        <v>1.7675264231898913E-2</v>
      </c>
      <c r="P17" s="211">
        <f t="shared" si="10"/>
        <v>3.1775046262788154E-2</v>
      </c>
    </row>
    <row r="18" spans="1:16" x14ac:dyDescent="0.25">
      <c r="A18" s="7">
        <v>12</v>
      </c>
      <c r="B18" s="1">
        <v>44669</v>
      </c>
      <c r="C18" s="200">
        <v>77.59</v>
      </c>
      <c r="D18">
        <v>135.72</v>
      </c>
      <c r="E18">
        <v>1876.6786500000001</v>
      </c>
      <c r="F18" s="2">
        <v>3270.8620500000002</v>
      </c>
      <c r="G18" s="2">
        <v>4176.4075500000008</v>
      </c>
      <c r="H18" s="2">
        <v>6694.6959000000006</v>
      </c>
      <c r="I18" s="201">
        <v>4316.3014500000008</v>
      </c>
      <c r="J18" s="209">
        <f t="shared" si="4"/>
        <v>-3.4677626509118653E-3</v>
      </c>
      <c r="K18" s="210">
        <f t="shared" si="5"/>
        <v>7.422802850356236E-3</v>
      </c>
      <c r="L18" s="210">
        <f t="shared" si="6"/>
        <v>-5.1172904842247791E-2</v>
      </c>
      <c r="M18" s="210">
        <f t="shared" si="7"/>
        <v>-2.9221674811932274E-2</v>
      </c>
      <c r="N18" s="210">
        <f t="shared" si="8"/>
        <v>-1.7546405058029846E-2</v>
      </c>
      <c r="O18" s="210">
        <f t="shared" si="9"/>
        <v>-3.3822300194788824E-2</v>
      </c>
      <c r="P18" s="211">
        <f t="shared" si="10"/>
        <v>-1.6832434429928322E-2</v>
      </c>
    </row>
    <row r="19" spans="1:16" x14ac:dyDescent="0.25">
      <c r="A19" s="7">
        <v>13</v>
      </c>
      <c r="B19" s="1">
        <v>44670</v>
      </c>
      <c r="C19" s="200">
        <v>76.2</v>
      </c>
      <c r="D19">
        <v>135.09</v>
      </c>
      <c r="E19">
        <v>1870.5609999999999</v>
      </c>
      <c r="F19" s="2">
        <v>3349.0044000000003</v>
      </c>
      <c r="G19" s="2">
        <v>4347.5038599999998</v>
      </c>
      <c r="H19" s="2">
        <v>6974.2916600000008</v>
      </c>
      <c r="I19" s="201">
        <v>4440.9318800000001</v>
      </c>
      <c r="J19" s="209">
        <f t="shared" si="4"/>
        <v>-1.7914679726768967E-2</v>
      </c>
      <c r="K19" s="210">
        <f t="shared" si="5"/>
        <v>-4.6419098143235527E-3</v>
      </c>
      <c r="L19" s="210">
        <f t="shared" si="6"/>
        <v>-3.2598282076690133E-3</v>
      </c>
      <c r="M19" s="210">
        <f t="shared" si="7"/>
        <v>2.3890445028092788E-2</v>
      </c>
      <c r="N19" s="210">
        <f t="shared" si="8"/>
        <v>4.0967340459864499E-2</v>
      </c>
      <c r="O19" s="210">
        <f t="shared" si="9"/>
        <v>4.1763773019174888E-2</v>
      </c>
      <c r="P19" s="211">
        <f t="shared" si="10"/>
        <v>2.8874357234710546E-2</v>
      </c>
    </row>
    <row r="20" spans="1:16" x14ac:dyDescent="0.25">
      <c r="A20" s="7">
        <v>14</v>
      </c>
      <c r="B20" s="1">
        <v>44671</v>
      </c>
      <c r="C20" s="200">
        <v>76.48</v>
      </c>
      <c r="D20">
        <v>134.6</v>
      </c>
      <c r="E20">
        <v>1786.68003</v>
      </c>
      <c r="F20" s="2">
        <v>3341.7570900000001</v>
      </c>
      <c r="G20" s="2">
        <v>4004.9928599999998</v>
      </c>
      <c r="H20" s="2">
        <v>4519.9547700000003</v>
      </c>
      <c r="I20" s="201">
        <v>4292.7480599999999</v>
      </c>
      <c r="J20" s="209">
        <f t="shared" si="4"/>
        <v>3.6745406824147953E-3</v>
      </c>
      <c r="K20" s="210">
        <f t="shared" si="5"/>
        <v>-3.6272114886373164E-3</v>
      </c>
      <c r="L20" s="210">
        <f t="shared" si="6"/>
        <v>-4.484268088557386E-2</v>
      </c>
      <c r="M20" s="210">
        <f t="shared" si="7"/>
        <v>-2.1640192530054669E-3</v>
      </c>
      <c r="N20" s="210">
        <f t="shared" si="8"/>
        <v>-7.8783368808785781E-2</v>
      </c>
      <c r="O20" s="210">
        <f t="shared" si="9"/>
        <v>-0.35191199474442403</v>
      </c>
      <c r="P20" s="211">
        <f t="shared" si="10"/>
        <v>-3.3367730918673844E-2</v>
      </c>
    </row>
    <row r="21" spans="1:16" x14ac:dyDescent="0.25">
      <c r="A21" s="7">
        <v>15</v>
      </c>
      <c r="B21" s="1">
        <v>44672</v>
      </c>
      <c r="C21" s="200">
        <v>76.040000000000006</v>
      </c>
      <c r="D21">
        <v>131.69</v>
      </c>
      <c r="E21">
        <v>1733.5583999999999</v>
      </c>
      <c r="F21" s="2">
        <v>3355.0272</v>
      </c>
      <c r="G21" s="2">
        <v>3791.4911999999999</v>
      </c>
      <c r="H21" s="2">
        <v>4399.3152</v>
      </c>
      <c r="I21" s="201">
        <v>4068.8928000000001</v>
      </c>
      <c r="J21" s="209">
        <f t="shared" si="4"/>
        <v>-5.7531380753137462E-3</v>
      </c>
      <c r="K21" s="210">
        <f t="shared" si="5"/>
        <v>-2.1619613670133653E-2</v>
      </c>
      <c r="L21" s="210">
        <f t="shared" si="6"/>
        <v>-2.9732033216938181E-2</v>
      </c>
      <c r="M21" s="210">
        <f t="shared" si="7"/>
        <v>3.9709977842823374E-3</v>
      </c>
      <c r="N21" s="210">
        <f t="shared" si="8"/>
        <v>-5.3308874063760503E-2</v>
      </c>
      <c r="O21" s="210">
        <f t="shared" si="9"/>
        <v>-2.6690437435505587E-2</v>
      </c>
      <c r="P21" s="211">
        <f t="shared" si="10"/>
        <v>-5.2147309106232442E-2</v>
      </c>
    </row>
    <row r="22" spans="1:16" x14ac:dyDescent="0.25">
      <c r="A22" s="7">
        <v>16</v>
      </c>
      <c r="B22" s="1">
        <v>44673</v>
      </c>
      <c r="C22" s="200">
        <v>75.7</v>
      </c>
      <c r="D22">
        <v>128.96</v>
      </c>
      <c r="E22">
        <v>1748.65482</v>
      </c>
      <c r="F22" s="2">
        <v>3271.0702199999996</v>
      </c>
      <c r="G22" s="2">
        <v>3722.3359800000003</v>
      </c>
      <c r="H22" s="2">
        <v>4357.3833599999998</v>
      </c>
      <c r="I22" s="201">
        <v>3945.5427</v>
      </c>
      <c r="J22" s="209">
        <f t="shared" si="4"/>
        <v>-4.4713308784850581E-3</v>
      </c>
      <c r="K22" s="210">
        <f t="shared" si="5"/>
        <v>-2.0730503455083871E-2</v>
      </c>
      <c r="L22" s="210">
        <f t="shared" si="6"/>
        <v>8.7083423321649978E-3</v>
      </c>
      <c r="M22" s="210">
        <f t="shared" si="7"/>
        <v>-2.5024232292364279E-2</v>
      </c>
      <c r="N22" s="210">
        <f t="shared" si="8"/>
        <v>-1.8239583412457794E-2</v>
      </c>
      <c r="O22" s="210">
        <f t="shared" si="9"/>
        <v>-9.5314470761268533E-3</v>
      </c>
      <c r="P22" s="211">
        <f t="shared" si="10"/>
        <v>-3.0315396856855026E-2</v>
      </c>
    </row>
    <row r="23" spans="1:16" x14ac:dyDescent="0.25">
      <c r="A23" s="7">
        <v>17</v>
      </c>
      <c r="B23" s="1">
        <v>44676</v>
      </c>
      <c r="C23" s="200">
        <v>76.650000000000006</v>
      </c>
      <c r="D23">
        <v>128.43</v>
      </c>
      <c r="E23">
        <v>1734.3113600000001</v>
      </c>
      <c r="F23" s="2">
        <v>3290.8275199999998</v>
      </c>
      <c r="G23" s="2">
        <v>3777.9459600000005</v>
      </c>
      <c r="H23" s="2">
        <v>4241.0216399999999</v>
      </c>
      <c r="I23" s="201">
        <v>4021.0000800000003</v>
      </c>
      <c r="J23" s="209">
        <f t="shared" si="4"/>
        <v>1.2549537648612885E-2</v>
      </c>
      <c r="K23" s="210">
        <f t="shared" si="5"/>
        <v>-4.1098014888337753E-3</v>
      </c>
      <c r="L23" s="210">
        <f t="shared" si="6"/>
        <v>-8.2025679602105717E-3</v>
      </c>
      <c r="M23" s="210">
        <f t="shared" si="7"/>
        <v>6.0400109661968848E-3</v>
      </c>
      <c r="N23" s="210">
        <f t="shared" si="8"/>
        <v>1.4939538047825662E-2</v>
      </c>
      <c r="O23" s="210">
        <f t="shared" si="9"/>
        <v>-2.6704494506538001E-2</v>
      </c>
      <c r="P23" s="211">
        <f t="shared" si="10"/>
        <v>1.9124715086723088E-2</v>
      </c>
    </row>
    <row r="24" spans="1:16" x14ac:dyDescent="0.25">
      <c r="A24" s="7">
        <v>18</v>
      </c>
      <c r="B24" s="1">
        <v>44677</v>
      </c>
      <c r="C24" s="200">
        <v>76.319999999999993</v>
      </c>
      <c r="D24">
        <v>128.75</v>
      </c>
      <c r="E24">
        <v>1715.3277699999996</v>
      </c>
      <c r="F24" s="2">
        <v>3202.3263999999999</v>
      </c>
      <c r="G24" s="2">
        <v>3695.5418499999996</v>
      </c>
      <c r="H24" s="2">
        <v>4051.9231999999997</v>
      </c>
      <c r="I24" s="201">
        <v>3837.0732399999997</v>
      </c>
      <c r="J24" s="209">
        <f t="shared" si="4"/>
        <v>-4.3052837573387404E-3</v>
      </c>
      <c r="K24" s="210">
        <f t="shared" si="5"/>
        <v>2.4916296815384875E-3</v>
      </c>
      <c r="L24" s="210">
        <f t="shared" si="6"/>
        <v>-1.0945894974706549E-2</v>
      </c>
      <c r="M24" s="210">
        <f t="shared" si="7"/>
        <v>-2.6893272121414569E-2</v>
      </c>
      <c r="N24" s="210">
        <f t="shared" si="8"/>
        <v>-2.1811881607750938E-2</v>
      </c>
      <c r="O24" s="210">
        <f t="shared" si="9"/>
        <v>-4.4587945087684155E-2</v>
      </c>
      <c r="P24" s="211">
        <f t="shared" si="10"/>
        <v>-4.5741565864380829E-2</v>
      </c>
    </row>
    <row r="25" spans="1:16" x14ac:dyDescent="0.25">
      <c r="A25" s="7">
        <v>19</v>
      </c>
      <c r="B25" s="1">
        <v>44678</v>
      </c>
      <c r="C25" s="200">
        <v>74.09</v>
      </c>
      <c r="D25">
        <v>136.63999999999999</v>
      </c>
      <c r="E25">
        <v>1799.5994880000001</v>
      </c>
      <c r="F25" s="2">
        <v>3190.2546630000002</v>
      </c>
      <c r="G25" s="2">
        <v>3564.7637049999998</v>
      </c>
      <c r="H25" s="2">
        <v>3841.6721860000002</v>
      </c>
      <c r="I25" s="201">
        <v>3752.2219850000006</v>
      </c>
      <c r="J25" s="209">
        <f t="shared" si="4"/>
        <v>-2.9219077568134022E-2</v>
      </c>
      <c r="K25" s="210">
        <f t="shared" si="5"/>
        <v>6.1281553398058186E-2</v>
      </c>
      <c r="L25" s="210">
        <f t="shared" si="6"/>
        <v>4.9128638545856695E-2</v>
      </c>
      <c r="M25" s="210">
        <f t="shared" si="7"/>
        <v>-3.7696772571339521E-3</v>
      </c>
      <c r="N25" s="210">
        <f t="shared" si="8"/>
        <v>-3.5388083888158284E-2</v>
      </c>
      <c r="O25" s="210">
        <f t="shared" si="9"/>
        <v>-5.1889190298572196E-2</v>
      </c>
      <c r="P25" s="211">
        <f t="shared" si="10"/>
        <v>-2.2113535419511332E-2</v>
      </c>
    </row>
    <row r="26" spans="1:16" x14ac:dyDescent="0.25">
      <c r="A26" s="7">
        <v>20</v>
      </c>
      <c r="B26" s="1">
        <v>44679</v>
      </c>
      <c r="C26" s="200">
        <v>73.34</v>
      </c>
      <c r="D26">
        <v>137.05000000000001</v>
      </c>
      <c r="E26">
        <v>1857.8367599999999</v>
      </c>
      <c r="F26" s="2">
        <v>3344.1470399999998</v>
      </c>
      <c r="G26" s="2">
        <v>4204.29828</v>
      </c>
      <c r="H26" s="2">
        <v>4077.3907200000003</v>
      </c>
      <c r="I26" s="201">
        <v>4042.6495199999999</v>
      </c>
      <c r="J26" s="209">
        <f t="shared" si="4"/>
        <v>-1.0122823592927488E-2</v>
      </c>
      <c r="K26" s="210">
        <f t="shared" si="5"/>
        <v>3.0005854800938536E-3</v>
      </c>
      <c r="L26" s="210">
        <f t="shared" si="6"/>
        <v>3.2361240591773255E-2</v>
      </c>
      <c r="M26" s="210">
        <f t="shared" si="7"/>
        <v>4.8238273509891183E-2</v>
      </c>
      <c r="N26" s="210">
        <f t="shared" si="8"/>
        <v>0.17940447892884959</v>
      </c>
      <c r="O26" s="210">
        <f t="shared" si="9"/>
        <v>6.135831549058679E-2</v>
      </c>
      <c r="P26" s="211">
        <f t="shared" si="10"/>
        <v>7.7401480019311686E-2</v>
      </c>
    </row>
    <row r="27" spans="1:16" x14ac:dyDescent="0.25">
      <c r="A27" s="7">
        <v>21</v>
      </c>
      <c r="B27" s="1">
        <v>44680</v>
      </c>
      <c r="C27" s="200">
        <v>72.16</v>
      </c>
      <c r="D27">
        <v>134.97</v>
      </c>
      <c r="E27">
        <v>1981.7039900000002</v>
      </c>
      <c r="F27" s="2">
        <v>3217.7941500000002</v>
      </c>
      <c r="G27" s="2">
        <v>4091.7931700000004</v>
      </c>
      <c r="H27" s="2">
        <v>3885.4379600000007</v>
      </c>
      <c r="I27" s="201">
        <v>3785.6281700000004</v>
      </c>
      <c r="J27" s="209">
        <f t="shared" si="4"/>
        <v>-1.6089446413962483E-2</v>
      </c>
      <c r="K27" s="210">
        <f t="shared" si="5"/>
        <v>-1.5176942721634501E-2</v>
      </c>
      <c r="L27" s="210">
        <f t="shared" si="6"/>
        <v>6.6672827595466666E-2</v>
      </c>
      <c r="M27" s="210">
        <f t="shared" si="7"/>
        <v>-3.7783293763302805E-2</v>
      </c>
      <c r="N27" s="210">
        <f t="shared" si="8"/>
        <v>-2.6759545233788651E-2</v>
      </c>
      <c r="O27" s="210">
        <f t="shared" si="9"/>
        <v>-4.7077352449558685E-2</v>
      </c>
      <c r="P27" s="211">
        <f t="shared" si="10"/>
        <v>-6.3577450562669502E-2</v>
      </c>
    </row>
    <row r="28" spans="1:16" x14ac:dyDescent="0.25">
      <c r="A28" s="7">
        <v>22</v>
      </c>
      <c r="B28" s="1">
        <v>44683</v>
      </c>
      <c r="C28" s="200">
        <v>73.72</v>
      </c>
      <c r="D28">
        <v>138.32</v>
      </c>
      <c r="E28">
        <v>2070.9590199999998</v>
      </c>
      <c r="F28" s="2">
        <v>3232.1775200000002</v>
      </c>
      <c r="G28" s="2">
        <v>4320.1420600000001</v>
      </c>
      <c r="H28" s="2">
        <v>4081.35052</v>
      </c>
      <c r="I28" s="201">
        <v>3996.8424600000003</v>
      </c>
      <c r="J28" s="209">
        <f t="shared" si="4"/>
        <v>2.1618625277161962E-2</v>
      </c>
      <c r="K28" s="210">
        <f t="shared" si="5"/>
        <v>2.4820330443802385E-2</v>
      </c>
      <c r="L28" s="210">
        <f t="shared" si="6"/>
        <v>4.5039536908839439E-2</v>
      </c>
      <c r="M28" s="210">
        <f t="shared" si="7"/>
        <v>4.4699472152374131E-3</v>
      </c>
      <c r="N28" s="210">
        <f t="shared" si="8"/>
        <v>5.5806557299669102E-2</v>
      </c>
      <c r="O28" s="210">
        <f t="shared" si="9"/>
        <v>5.0422259219395471E-2</v>
      </c>
      <c r="P28" s="211">
        <f t="shared" si="10"/>
        <v>5.5793723132612882E-2</v>
      </c>
    </row>
    <row r="29" spans="1:16" x14ac:dyDescent="0.25">
      <c r="A29" s="7">
        <v>23</v>
      </c>
      <c r="B29" s="1">
        <v>44684</v>
      </c>
      <c r="C29" s="200">
        <v>71.260000000000005</v>
      </c>
      <c r="D29">
        <v>141.19999999999999</v>
      </c>
      <c r="E29">
        <v>2035.40526</v>
      </c>
      <c r="F29" s="2">
        <v>3233.7759599999999</v>
      </c>
      <c r="G29" s="2">
        <v>4299.3323100000007</v>
      </c>
      <c r="H29" s="2">
        <v>4052.7639900000004</v>
      </c>
      <c r="I29" s="201">
        <v>3974.6975400000006</v>
      </c>
      <c r="J29" s="209">
        <f t="shared" si="4"/>
        <v>-3.3369506239826263E-2</v>
      </c>
      <c r="K29" s="210">
        <f t="shared" si="5"/>
        <v>2.0821283979178595E-2</v>
      </c>
      <c r="L29" s="210">
        <f t="shared" si="6"/>
        <v>-1.7167775729333257E-2</v>
      </c>
      <c r="M29" s="210">
        <f t="shared" si="7"/>
        <v>4.9453966872459176E-4</v>
      </c>
      <c r="N29" s="210">
        <f t="shared" si="8"/>
        <v>-4.8169133586314361E-3</v>
      </c>
      <c r="O29" s="210">
        <f t="shared" si="9"/>
        <v>-7.0041839974086528E-3</v>
      </c>
      <c r="P29" s="211">
        <f t="shared" si="10"/>
        <v>-5.5406036694275462E-3</v>
      </c>
    </row>
    <row r="30" spans="1:16" x14ac:dyDescent="0.25">
      <c r="A30" s="7">
        <v>24</v>
      </c>
      <c r="B30" s="1">
        <v>44685</v>
      </c>
      <c r="C30" s="200">
        <v>72.5</v>
      </c>
      <c r="D30">
        <v>142.65</v>
      </c>
      <c r="E30">
        <v>2029.6197399999999</v>
      </c>
      <c r="F30" s="2">
        <v>3322.7242799999999</v>
      </c>
      <c r="G30" s="2">
        <v>4471.3277399999997</v>
      </c>
      <c r="H30" s="2">
        <v>4083.0561399999997</v>
      </c>
      <c r="I30" s="201">
        <v>4069.6467600000001</v>
      </c>
      <c r="J30" s="209">
        <f t="shared" si="4"/>
        <v>1.7401066516979924E-2</v>
      </c>
      <c r="K30" s="210">
        <f t="shared" si="5"/>
        <v>1.0269121813031301E-2</v>
      </c>
      <c r="L30" s="210">
        <f t="shared" si="6"/>
        <v>-2.8424413131369342E-3</v>
      </c>
      <c r="M30" s="210">
        <f t="shared" si="7"/>
        <v>2.7506024257784478E-2</v>
      </c>
      <c r="N30" s="210">
        <f t="shared" si="8"/>
        <v>4.0005149078601754E-2</v>
      </c>
      <c r="O30" s="210">
        <f t="shared" si="9"/>
        <v>7.4744421522554561E-3</v>
      </c>
      <c r="P30" s="211">
        <f t="shared" si="10"/>
        <v>2.3888413909351147E-2</v>
      </c>
    </row>
    <row r="31" spans="1:16" x14ac:dyDescent="0.25">
      <c r="A31" s="7">
        <v>25</v>
      </c>
      <c r="B31" s="1">
        <v>44686</v>
      </c>
      <c r="C31" s="200">
        <v>71.209999999999994</v>
      </c>
      <c r="D31">
        <v>136.32</v>
      </c>
      <c r="E31">
        <v>1913.8100800000002</v>
      </c>
      <c r="F31" s="2">
        <v>3170.2029400000006</v>
      </c>
      <c r="G31" s="2">
        <v>4211.8381600000002</v>
      </c>
      <c r="H31" s="2">
        <v>3808.2070400000002</v>
      </c>
      <c r="I31" s="201">
        <v>3810.6336800000004</v>
      </c>
      <c r="J31" s="209">
        <f t="shared" si="4"/>
        <v>-1.7793103448275893E-2</v>
      </c>
      <c r="K31" s="210">
        <f t="shared" si="5"/>
        <v>-4.4374342797055766E-2</v>
      </c>
      <c r="L31" s="210">
        <f t="shared" si="6"/>
        <v>-5.7059782045675078E-2</v>
      </c>
      <c r="M31" s="210">
        <f t="shared" si="7"/>
        <v>-4.5902496610401688E-2</v>
      </c>
      <c r="N31" s="210">
        <f t="shared" si="8"/>
        <v>-5.8034122097254115E-2</v>
      </c>
      <c r="O31" s="210">
        <f t="shared" si="9"/>
        <v>-6.7314553260097831E-2</v>
      </c>
      <c r="P31" s="211">
        <f t="shared" si="10"/>
        <v>-6.3645101227409628E-2</v>
      </c>
    </row>
    <row r="32" spans="1:16" x14ac:dyDescent="0.25">
      <c r="A32" s="7">
        <v>26</v>
      </c>
      <c r="B32" s="1">
        <v>44687</v>
      </c>
      <c r="C32" s="200">
        <v>69.64</v>
      </c>
      <c r="D32">
        <v>137.87</v>
      </c>
      <c r="E32">
        <v>1813.1567500000001</v>
      </c>
      <c r="F32" s="2">
        <v>3166.8328000000001</v>
      </c>
      <c r="G32" s="2">
        <v>4102.9089500000009</v>
      </c>
      <c r="H32" s="2">
        <v>3643.8309500000005</v>
      </c>
      <c r="I32" s="201">
        <v>3760.2112500000003</v>
      </c>
      <c r="J32" s="209">
        <f t="shared" si="4"/>
        <v>-2.2047465243645425E-2</v>
      </c>
      <c r="K32" s="210">
        <f t="shared" si="5"/>
        <v>1.137030516431925E-2</v>
      </c>
      <c r="L32" s="210">
        <f t="shared" si="6"/>
        <v>-5.259316535734837E-2</v>
      </c>
      <c r="M32" s="210">
        <f t="shared" si="7"/>
        <v>-1.0630675902408848E-3</v>
      </c>
      <c r="N32" s="210">
        <f t="shared" si="8"/>
        <v>-2.5862629536553494E-2</v>
      </c>
      <c r="O32" s="210">
        <f t="shared" si="9"/>
        <v>-4.3163643224607751E-2</v>
      </c>
      <c r="P32" s="211">
        <f t="shared" si="10"/>
        <v>-1.3232032841320018E-2</v>
      </c>
    </row>
    <row r="33" spans="1:16" x14ac:dyDescent="0.25">
      <c r="A33" s="7">
        <v>27</v>
      </c>
      <c r="B33" s="1">
        <v>44690</v>
      </c>
      <c r="C33" s="200">
        <v>69.48</v>
      </c>
      <c r="D33">
        <v>135.22999999999999</v>
      </c>
      <c r="E33">
        <v>1729.0391999999999</v>
      </c>
      <c r="F33" s="2">
        <v>3098.9827999999998</v>
      </c>
      <c r="G33" s="2">
        <v>3998.7597999999998</v>
      </c>
      <c r="H33" s="2">
        <v>3527.7779999999998</v>
      </c>
      <c r="I33" s="201">
        <v>3454.41</v>
      </c>
      <c r="J33" s="209">
        <f t="shared" si="4"/>
        <v>-2.2975301550832716E-3</v>
      </c>
      <c r="K33" s="210">
        <f t="shared" si="5"/>
        <v>-1.9148473199390836E-2</v>
      </c>
      <c r="L33" s="210">
        <f t="shared" si="6"/>
        <v>-4.6392872541218599E-2</v>
      </c>
      <c r="M33" s="210">
        <f t="shared" si="7"/>
        <v>-2.142519175625579E-2</v>
      </c>
      <c r="N33" s="210">
        <f t="shared" si="8"/>
        <v>-2.538422160209064E-2</v>
      </c>
      <c r="O33" s="210">
        <f t="shared" si="9"/>
        <v>-3.1849158644420839E-2</v>
      </c>
      <c r="P33" s="211">
        <f t="shared" si="10"/>
        <v>-8.1325550525918056E-2</v>
      </c>
    </row>
    <row r="34" spans="1:16" x14ac:dyDescent="0.25">
      <c r="A34" s="7">
        <v>28</v>
      </c>
      <c r="B34" s="1">
        <v>44691</v>
      </c>
      <c r="C34" s="200">
        <v>72</v>
      </c>
      <c r="D34">
        <v>136.07</v>
      </c>
      <c r="E34">
        <v>1723.8748799999998</v>
      </c>
      <c r="F34" s="2">
        <v>3149.5318399999996</v>
      </c>
      <c r="G34" s="2">
        <v>4028.8976000000002</v>
      </c>
      <c r="H34" s="2">
        <v>3621.4214400000001</v>
      </c>
      <c r="I34" s="201">
        <v>3586.5647999999997</v>
      </c>
      <c r="J34" s="209">
        <f t="shared" si="4"/>
        <v>3.6269430051813378E-2</v>
      </c>
      <c r="K34" s="210">
        <f t="shared" si="5"/>
        <v>6.21163942912073E-3</v>
      </c>
      <c r="L34" s="210">
        <f t="shared" si="6"/>
        <v>-2.9868148738328992E-3</v>
      </c>
      <c r="M34" s="210">
        <f t="shared" si="7"/>
        <v>1.6311494210293764E-2</v>
      </c>
      <c r="N34" s="210">
        <f t="shared" si="8"/>
        <v>7.5367867807414335E-3</v>
      </c>
      <c r="O34" s="210">
        <f t="shared" si="9"/>
        <v>2.6544595493253942E-2</v>
      </c>
      <c r="P34" s="211">
        <f t="shared" si="10"/>
        <v>3.8256836912815784E-2</v>
      </c>
    </row>
    <row r="35" spans="1:16" x14ac:dyDescent="0.25">
      <c r="A35" s="7">
        <v>29</v>
      </c>
      <c r="B35" s="1">
        <v>44692</v>
      </c>
      <c r="C35" s="200">
        <v>73.91</v>
      </c>
      <c r="D35">
        <v>136.93</v>
      </c>
      <c r="E35">
        <v>1659.52765</v>
      </c>
      <c r="F35" s="2">
        <v>2974.6824999999999</v>
      </c>
      <c r="G35" s="2">
        <v>3832.3657000000003</v>
      </c>
      <c r="H35" s="2">
        <v>3378.1428500000002</v>
      </c>
      <c r="I35" s="201">
        <v>3376.7215000000001</v>
      </c>
      <c r="J35" s="209">
        <f t="shared" si="4"/>
        <v>2.6527777777777706E-2</v>
      </c>
      <c r="K35" s="210">
        <f t="shared" si="5"/>
        <v>6.320276328360519E-3</v>
      </c>
      <c r="L35" s="210">
        <f t="shared" si="6"/>
        <v>-3.7327088378943052E-2</v>
      </c>
      <c r="M35" s="210">
        <f t="shared" si="7"/>
        <v>-5.5515977892130031E-2</v>
      </c>
      <c r="N35" s="210">
        <f t="shared" si="8"/>
        <v>-4.8780564688464589E-2</v>
      </c>
      <c r="O35" s="210">
        <f t="shared" si="9"/>
        <v>-6.7177652209404193E-2</v>
      </c>
      <c r="P35" s="211">
        <f t="shared" si="10"/>
        <v>-5.8508158001216004E-2</v>
      </c>
    </row>
    <row r="36" spans="1:16" x14ac:dyDescent="0.25">
      <c r="A36" s="7">
        <v>30</v>
      </c>
      <c r="B36" s="1">
        <v>44693</v>
      </c>
      <c r="C36" s="200">
        <v>73.72</v>
      </c>
      <c r="D36">
        <v>138.68</v>
      </c>
      <c r="E36">
        <v>1641.456216</v>
      </c>
      <c r="F36" s="2">
        <v>2885.7565439999998</v>
      </c>
      <c r="G36" s="2">
        <v>3871.1565760000003</v>
      </c>
      <c r="H36" s="2">
        <v>3528.4527440000002</v>
      </c>
      <c r="I36" s="201">
        <v>3274.2082</v>
      </c>
      <c r="J36" s="209">
        <f t="shared" si="4"/>
        <v>-2.5706940874035134E-3</v>
      </c>
      <c r="K36" s="210">
        <f t="shared" si="5"/>
        <v>1.2780252683852966E-2</v>
      </c>
      <c r="L36" s="210">
        <f t="shared" si="6"/>
        <v>-1.0889504612954126E-2</v>
      </c>
      <c r="M36" s="210">
        <f t="shared" si="7"/>
        <v>-2.9894268043732408E-2</v>
      </c>
      <c r="N36" s="210">
        <f t="shared" si="8"/>
        <v>1.0121913991663067E-2</v>
      </c>
      <c r="O36" s="210">
        <f t="shared" si="9"/>
        <v>4.4494830643410976E-2</v>
      </c>
      <c r="P36" s="211">
        <f t="shared" si="10"/>
        <v>-3.0358825861120042E-2</v>
      </c>
    </row>
    <row r="37" spans="1:16" x14ac:dyDescent="0.25">
      <c r="A37" s="7">
        <v>31</v>
      </c>
      <c r="B37" s="1">
        <v>44694</v>
      </c>
      <c r="C37" s="200">
        <v>74.22</v>
      </c>
      <c r="D37">
        <v>139.13999999999999</v>
      </c>
      <c r="E37">
        <v>1767.54312</v>
      </c>
      <c r="F37" s="2">
        <v>2955.1456800000005</v>
      </c>
      <c r="G37" s="2">
        <v>3989.8785600000001</v>
      </c>
      <c r="H37" s="2">
        <v>3769.31232</v>
      </c>
      <c r="I37" s="201">
        <v>3556.7812800000002</v>
      </c>
      <c r="J37" s="209">
        <f t="shared" si="4"/>
        <v>6.7824199674444419E-3</v>
      </c>
      <c r="K37" s="210">
        <f t="shared" si="5"/>
        <v>3.316988751081551E-3</v>
      </c>
      <c r="L37" s="210">
        <f t="shared" si="6"/>
        <v>7.6814052529074583E-2</v>
      </c>
      <c r="M37" s="210">
        <f t="shared" si="7"/>
        <v>2.404538807830936E-2</v>
      </c>
      <c r="N37" s="210">
        <f t="shared" si="8"/>
        <v>3.0668349799137573E-2</v>
      </c>
      <c r="O37" s="210">
        <f t="shared" si="9"/>
        <v>6.8262094882685531E-2</v>
      </c>
      <c r="P37" s="211">
        <f t="shared" si="10"/>
        <v>8.6302721983287478E-2</v>
      </c>
    </row>
    <row r="38" spans="1:16" x14ac:dyDescent="0.25">
      <c r="A38" s="7">
        <v>32</v>
      </c>
      <c r="B38" s="1">
        <v>44697</v>
      </c>
      <c r="C38" s="200">
        <v>76.72</v>
      </c>
      <c r="D38">
        <v>142.82</v>
      </c>
      <c r="E38">
        <v>1731.3296</v>
      </c>
      <c r="F38" s="2">
        <v>2913.7107999999998</v>
      </c>
      <c r="G38" s="2">
        <v>4004.8008</v>
      </c>
      <c r="H38" s="2">
        <v>3733.9301999999998</v>
      </c>
      <c r="I38" s="201">
        <v>3456.2527999999998</v>
      </c>
      <c r="J38" s="209">
        <f t="shared" si="4"/>
        <v>3.368364322285089E-2</v>
      </c>
      <c r="K38" s="210">
        <f t="shared" si="5"/>
        <v>2.6448181687509065E-2</v>
      </c>
      <c r="L38" s="210">
        <f t="shared" si="6"/>
        <v>-2.0488054628053476E-2</v>
      </c>
      <c r="M38" s="210">
        <f t="shared" si="7"/>
        <v>-1.4021264765532893E-2</v>
      </c>
      <c r="N38" s="210">
        <f t="shared" si="8"/>
        <v>3.7400236061320147E-3</v>
      </c>
      <c r="O38" s="210">
        <f t="shared" si="9"/>
        <v>-9.3868899672394646E-3</v>
      </c>
      <c r="P38" s="211">
        <f t="shared" si="10"/>
        <v>-2.826389144738195E-2</v>
      </c>
    </row>
    <row r="39" spans="1:16" x14ac:dyDescent="0.25">
      <c r="A39" s="7">
        <v>33</v>
      </c>
      <c r="B39" s="1">
        <v>44698</v>
      </c>
      <c r="C39" s="200">
        <v>77.239999999999995</v>
      </c>
      <c r="D39">
        <v>142.97</v>
      </c>
      <c r="E39">
        <v>1833.3607</v>
      </c>
      <c r="F39" s="2">
        <v>2974.3532</v>
      </c>
      <c r="G39" s="2">
        <v>4038.2166000000002</v>
      </c>
      <c r="H39" s="2">
        <v>3797.8607999999999</v>
      </c>
      <c r="I39" s="201">
        <v>3622.6761000000001</v>
      </c>
      <c r="J39" s="209">
        <f t="shared" si="4"/>
        <v>6.7778936392075551E-3</v>
      </c>
      <c r="K39" s="210">
        <f t="shared" si="5"/>
        <v>1.0502730709984753E-3</v>
      </c>
      <c r="L39" s="210">
        <f t="shared" si="6"/>
        <v>5.893222180224944E-2</v>
      </c>
      <c r="M39" s="210">
        <f t="shared" si="7"/>
        <v>2.0812772496158649E-2</v>
      </c>
      <c r="N39" s="210">
        <f t="shared" si="8"/>
        <v>8.3439356084826777E-3</v>
      </c>
      <c r="O39" s="210">
        <f t="shared" si="9"/>
        <v>1.7121530552445918E-2</v>
      </c>
      <c r="P39" s="211">
        <f t="shared" si="10"/>
        <v>4.8151367862906413E-2</v>
      </c>
    </row>
    <row r="40" spans="1:16" x14ac:dyDescent="0.25">
      <c r="A40" s="7">
        <v>34</v>
      </c>
      <c r="B40" s="1">
        <v>44699</v>
      </c>
      <c r="C40" s="200">
        <v>75.650000000000006</v>
      </c>
      <c r="D40">
        <v>140.66999999999999</v>
      </c>
      <c r="E40">
        <v>1748.73199</v>
      </c>
      <c r="F40" s="2">
        <v>2820.48378</v>
      </c>
      <c r="G40" s="2">
        <v>3850.3749600000001</v>
      </c>
      <c r="H40" s="2">
        <v>3548.93851</v>
      </c>
      <c r="I40" s="201">
        <v>3392.5120200000001</v>
      </c>
      <c r="J40" s="209">
        <f t="shared" si="4"/>
        <v>-2.0585189021232408E-2</v>
      </c>
      <c r="K40" s="210">
        <f t="shared" si="5"/>
        <v>-1.6087291040078444E-2</v>
      </c>
      <c r="L40" s="210">
        <f t="shared" si="6"/>
        <v>-4.6160425496193924E-2</v>
      </c>
      <c r="M40" s="210">
        <f t="shared" si="7"/>
        <v>-5.1732060603965957E-2</v>
      </c>
      <c r="N40" s="210">
        <f t="shared" si="8"/>
        <v>-4.6515989261200152E-2</v>
      </c>
      <c r="O40" s="210">
        <f t="shared" si="9"/>
        <v>-6.5542762915375974E-2</v>
      </c>
      <c r="P40" s="211">
        <f t="shared" si="10"/>
        <v>-6.3534269596997595E-2</v>
      </c>
    </row>
    <row r="41" spans="1:16" x14ac:dyDescent="0.25">
      <c r="A41" s="7">
        <v>35</v>
      </c>
      <c r="B41" s="1">
        <v>44700</v>
      </c>
      <c r="C41" s="200">
        <v>74.849999999999994</v>
      </c>
      <c r="D41">
        <v>138.24</v>
      </c>
      <c r="E41">
        <v>1746.96018</v>
      </c>
      <c r="F41" s="2">
        <v>2736.2867000000001</v>
      </c>
      <c r="G41" s="2">
        <v>3810.8793799999999</v>
      </c>
      <c r="H41" s="2">
        <v>3655.28856</v>
      </c>
      <c r="I41" s="201">
        <v>3411.4432800000004</v>
      </c>
      <c r="J41" s="209">
        <f t="shared" si="4"/>
        <v>-1.0575016523463487E-2</v>
      </c>
      <c r="K41" s="210">
        <f t="shared" si="5"/>
        <v>-1.7274472168905763E-2</v>
      </c>
      <c r="L41" s="210">
        <f t="shared" si="6"/>
        <v>-1.0131969965276877E-3</v>
      </c>
      <c r="M41" s="210">
        <f t="shared" si="7"/>
        <v>-2.985199936161298E-2</v>
      </c>
      <c r="N41" s="210">
        <f t="shared" si="8"/>
        <v>-1.0257593198144122E-2</v>
      </c>
      <c r="O41" s="210">
        <f t="shared" si="9"/>
        <v>2.9966720950597603E-2</v>
      </c>
      <c r="P41" s="211">
        <f t="shared" si="10"/>
        <v>5.5803074206941528E-3</v>
      </c>
    </row>
    <row r="42" spans="1:16" x14ac:dyDescent="0.25">
      <c r="A42" s="7">
        <v>36</v>
      </c>
      <c r="B42" s="1">
        <v>44701</v>
      </c>
      <c r="C42" s="200">
        <v>73.7</v>
      </c>
      <c r="D42">
        <v>142.26</v>
      </c>
      <c r="E42">
        <v>1722.8682900000001</v>
      </c>
      <c r="F42" s="2">
        <v>2731.29909</v>
      </c>
      <c r="G42" s="2">
        <v>3841.9625399999995</v>
      </c>
      <c r="H42" s="2">
        <v>3699.2338499999996</v>
      </c>
      <c r="I42" s="201">
        <v>3313.9259399999996</v>
      </c>
      <c r="J42" s="209">
        <f t="shared" si="4"/>
        <v>-1.5364061456245692E-2</v>
      </c>
      <c r="K42" s="210">
        <f t="shared" si="5"/>
        <v>2.9079861111110938E-2</v>
      </c>
      <c r="L42" s="210">
        <f t="shared" si="6"/>
        <v>-1.3790749368998156E-2</v>
      </c>
      <c r="M42" s="210">
        <f t="shared" si="7"/>
        <v>-1.8227658673340974E-3</v>
      </c>
      <c r="N42" s="210">
        <f t="shared" si="8"/>
        <v>8.1564271393967935E-3</v>
      </c>
      <c r="O42" s="210">
        <f t="shared" si="9"/>
        <v>1.2022385997345175E-2</v>
      </c>
      <c r="P42" s="211">
        <f t="shared" si="10"/>
        <v>-2.8585361677184506E-2</v>
      </c>
    </row>
    <row r="43" spans="1:16" x14ac:dyDescent="0.25">
      <c r="A43" s="7">
        <v>37</v>
      </c>
      <c r="B43" s="1">
        <v>44704</v>
      </c>
      <c r="C43" s="200">
        <v>72.45</v>
      </c>
      <c r="D43">
        <v>143.51</v>
      </c>
      <c r="E43">
        <v>1731.7771900000002</v>
      </c>
      <c r="F43" s="2">
        <v>2841.1628300000007</v>
      </c>
      <c r="G43" s="2">
        <v>3895.7541900000001</v>
      </c>
      <c r="H43" s="2">
        <v>3721.2463200000002</v>
      </c>
      <c r="I43" s="201">
        <v>3354.7599399999999</v>
      </c>
      <c r="J43" s="209">
        <f t="shared" si="4"/>
        <v>-1.6960651289009476E-2</v>
      </c>
      <c r="K43" s="210">
        <f t="shared" si="5"/>
        <v>8.7867285252354321E-3</v>
      </c>
      <c r="L43" s="210">
        <f t="shared" si="6"/>
        <v>5.1709698598028098E-3</v>
      </c>
      <c r="M43" s="210">
        <f t="shared" si="7"/>
        <v>4.0223987333441569E-2</v>
      </c>
      <c r="N43" s="210">
        <f t="shared" si="8"/>
        <v>1.4001086538444119E-2</v>
      </c>
      <c r="O43" s="210">
        <f t="shared" si="9"/>
        <v>5.9505483817954286E-3</v>
      </c>
      <c r="P43" s="211">
        <f t="shared" si="10"/>
        <v>1.2321941026841587E-2</v>
      </c>
    </row>
    <row r="44" spans="1:16" x14ac:dyDescent="0.25">
      <c r="A44" s="7">
        <v>38</v>
      </c>
      <c r="B44" s="1">
        <v>44705</v>
      </c>
      <c r="C44" s="200">
        <v>71.22</v>
      </c>
      <c r="D44">
        <v>140.35</v>
      </c>
      <c r="E44">
        <v>1635.4625699999999</v>
      </c>
      <c r="F44" s="2">
        <v>2783.4791600000003</v>
      </c>
      <c r="G44" s="2">
        <v>3594.9636799999998</v>
      </c>
      <c r="H44" s="2">
        <v>3576.3225400000001</v>
      </c>
      <c r="I44" s="201">
        <v>3203.4997399999997</v>
      </c>
      <c r="J44" s="209">
        <f t="shared" si="4"/>
        <v>-1.6977225672877849E-2</v>
      </c>
      <c r="K44" s="210">
        <f t="shared" si="5"/>
        <v>-2.2019371472371208E-2</v>
      </c>
      <c r="L44" s="210">
        <f t="shared" si="6"/>
        <v>-5.5616057629215176E-2</v>
      </c>
      <c r="M44" s="210">
        <f t="shared" si="7"/>
        <v>-2.0302838468431061E-2</v>
      </c>
      <c r="N44" s="210">
        <f t="shared" si="8"/>
        <v>-7.7209827758665694E-2</v>
      </c>
      <c r="O44" s="210">
        <f t="shared" si="9"/>
        <v>-3.8944957559272741E-2</v>
      </c>
      <c r="P44" s="211">
        <f t="shared" si="10"/>
        <v>-4.5088233645713571E-2</v>
      </c>
    </row>
    <row r="45" spans="1:16" x14ac:dyDescent="0.25">
      <c r="A45" s="7">
        <v>39</v>
      </c>
      <c r="B45" s="1">
        <v>44706</v>
      </c>
      <c r="C45" s="200">
        <v>71.61</v>
      </c>
      <c r="D45">
        <v>138.97</v>
      </c>
      <c r="E45">
        <v>1631.2195800000002</v>
      </c>
      <c r="F45" s="2">
        <v>2784.8253600000003</v>
      </c>
      <c r="G45" s="2">
        <v>3643.1429400000006</v>
      </c>
      <c r="H45" s="2">
        <v>3722.4149400000006</v>
      </c>
      <c r="I45" s="201">
        <v>3364.1055000000001</v>
      </c>
      <c r="J45" s="209">
        <f t="shared" si="4"/>
        <v>5.4759898904801485E-3</v>
      </c>
      <c r="K45" s="210">
        <f t="shared" si="5"/>
        <v>-9.8325614535090811E-3</v>
      </c>
      <c r="L45" s="210">
        <f t="shared" si="6"/>
        <v>-2.5943669258048363E-3</v>
      </c>
      <c r="M45" s="210">
        <f t="shared" si="7"/>
        <v>4.8363933143291682E-4</v>
      </c>
      <c r="N45" s="210">
        <f t="shared" si="8"/>
        <v>1.3401876705469551E-2</v>
      </c>
      <c r="O45" s="210">
        <f t="shared" si="9"/>
        <v>4.0849894931456632E-2</v>
      </c>
      <c r="P45" s="211">
        <f t="shared" si="10"/>
        <v>5.013446949741307E-2</v>
      </c>
    </row>
    <row r="46" spans="1:16" x14ac:dyDescent="0.25">
      <c r="A46" s="7">
        <v>40</v>
      </c>
      <c r="B46" s="1">
        <v>44707</v>
      </c>
      <c r="C46" s="200">
        <v>72.56</v>
      </c>
      <c r="D46">
        <v>139.86000000000001</v>
      </c>
      <c r="E46">
        <v>1867.132656</v>
      </c>
      <c r="F46" s="2">
        <v>2841.4091159999998</v>
      </c>
      <c r="G46" s="2">
        <v>3787.0303859999999</v>
      </c>
      <c r="H46" s="2">
        <v>3782.4850799999999</v>
      </c>
      <c r="I46" s="201">
        <v>3527.7503219999999</v>
      </c>
      <c r="J46" s="209">
        <f t="shared" si="4"/>
        <v>1.3266303588884254E-2</v>
      </c>
      <c r="K46" s="210">
        <f t="shared" si="5"/>
        <v>6.4042599122113852E-3</v>
      </c>
      <c r="L46" s="210">
        <f t="shared" si="6"/>
        <v>0.14462373974201537</v>
      </c>
      <c r="M46" s="210">
        <f t="shared" si="7"/>
        <v>2.0318601235374878E-2</v>
      </c>
      <c r="N46" s="210">
        <f t="shared" si="8"/>
        <v>3.9495416010220996E-2</v>
      </c>
      <c r="O46" s="210">
        <f t="shared" si="9"/>
        <v>1.6137411053910977E-2</v>
      </c>
      <c r="P46" s="211">
        <f t="shared" si="10"/>
        <v>4.8644378721178549E-2</v>
      </c>
    </row>
    <row r="47" spans="1:16" x14ac:dyDescent="0.25">
      <c r="A47" s="7">
        <v>41</v>
      </c>
      <c r="B47" s="1">
        <v>44708</v>
      </c>
      <c r="C47" s="200">
        <v>73.34</v>
      </c>
      <c r="D47">
        <v>141.76</v>
      </c>
      <c r="E47">
        <v>1827.56665</v>
      </c>
      <c r="F47" s="2">
        <v>2927.7066</v>
      </c>
      <c r="G47" s="2">
        <v>3817.7184500000003</v>
      </c>
      <c r="H47" s="2">
        <v>3818.8923500000001</v>
      </c>
      <c r="I47" s="201">
        <v>3680.3721500000006</v>
      </c>
      <c r="J47" s="209">
        <f t="shared" si="4"/>
        <v>1.0749724366041935E-2</v>
      </c>
      <c r="K47" s="210">
        <f t="shared" si="5"/>
        <v>1.3585013585013517E-2</v>
      </c>
      <c r="L47" s="210">
        <f t="shared" si="6"/>
        <v>-2.1190784635925719E-2</v>
      </c>
      <c r="M47" s="210">
        <f t="shared" si="7"/>
        <v>3.0371368738862037E-2</v>
      </c>
      <c r="N47" s="210">
        <f t="shared" si="8"/>
        <v>8.1034638944141868E-3</v>
      </c>
      <c r="O47" s="210">
        <f t="shared" si="9"/>
        <v>9.6252250121235949E-3</v>
      </c>
      <c r="P47" s="211">
        <f t="shared" si="10"/>
        <v>4.3263217084329897E-2</v>
      </c>
    </row>
    <row r="48" spans="1:16" x14ac:dyDescent="0.25">
      <c r="A48" s="7">
        <v>42</v>
      </c>
      <c r="B48" s="1">
        <v>44711</v>
      </c>
      <c r="C48" s="200">
        <v>71.62</v>
      </c>
      <c r="D48">
        <v>140.69</v>
      </c>
      <c r="E48">
        <v>1825.6984500000001</v>
      </c>
      <c r="F48" s="2">
        <v>2924.7138</v>
      </c>
      <c r="G48" s="2">
        <v>3813.8158500000004</v>
      </c>
      <c r="H48" s="2">
        <v>3814.9885500000005</v>
      </c>
      <c r="I48" s="201">
        <v>3676.6099500000005</v>
      </c>
      <c r="J48" s="209">
        <f t="shared" si="4"/>
        <v>-2.3452413416962026E-2</v>
      </c>
      <c r="K48" s="210">
        <f t="shared" si="5"/>
        <v>-7.5479683972911049E-3</v>
      </c>
      <c r="L48" s="210">
        <f t="shared" si="6"/>
        <v>-1.0222335803730109E-3</v>
      </c>
      <c r="M48" s="210">
        <f t="shared" si="7"/>
        <v>-1.022233580373122E-3</v>
      </c>
      <c r="N48" s="210">
        <f t="shared" si="8"/>
        <v>-1.022233580373122E-3</v>
      </c>
      <c r="O48" s="210">
        <f t="shared" si="9"/>
        <v>-1.0222335803730109E-3</v>
      </c>
      <c r="P48" s="211">
        <f t="shared" si="10"/>
        <v>-1.022233580373122E-3</v>
      </c>
    </row>
    <row r="49" spans="1:16" x14ac:dyDescent="0.25">
      <c r="A49" s="7">
        <v>43</v>
      </c>
      <c r="B49" s="1">
        <v>44712</v>
      </c>
      <c r="C49" s="200">
        <v>72.77</v>
      </c>
      <c r="D49">
        <v>137.16</v>
      </c>
      <c r="E49">
        <v>1887.622625</v>
      </c>
      <c r="F49" s="2">
        <v>2925.0781000000002</v>
      </c>
      <c r="G49" s="2">
        <v>3805.5100999999995</v>
      </c>
      <c r="H49" s="2">
        <v>3880.1895999999997</v>
      </c>
      <c r="I49" s="201">
        <v>3669.5147999999999</v>
      </c>
      <c r="J49" s="209">
        <f t="shared" si="4"/>
        <v>1.6056967327562122E-2</v>
      </c>
      <c r="K49" s="210">
        <f t="shared" si="5"/>
        <v>-2.5090624777880488E-2</v>
      </c>
      <c r="L49" s="210">
        <f t="shared" si="6"/>
        <v>3.3918073929459558E-2</v>
      </c>
      <c r="M49" s="210">
        <f t="shared" si="7"/>
        <v>1.2455919618536981E-4</v>
      </c>
      <c r="N49" s="210">
        <f t="shared" si="8"/>
        <v>-2.1778057270386286E-3</v>
      </c>
      <c r="O49" s="210">
        <f t="shared" si="9"/>
        <v>1.7090759027310609E-2</v>
      </c>
      <c r="P49" s="211">
        <f t="shared" si="10"/>
        <v>-1.9298076479394854E-3</v>
      </c>
    </row>
    <row r="50" spans="1:16" x14ac:dyDescent="0.25">
      <c r="A50" s="7">
        <v>44</v>
      </c>
      <c r="B50" s="1">
        <v>44713</v>
      </c>
      <c r="C50" s="200">
        <v>73.599999999999994</v>
      </c>
      <c r="D50">
        <v>138.30000000000001</v>
      </c>
      <c r="E50">
        <v>1838.0919200000001</v>
      </c>
      <c r="F50" s="2">
        <v>2927.2076400000005</v>
      </c>
      <c r="G50" s="2">
        <v>3713.1897599999998</v>
      </c>
      <c r="H50" s="2">
        <v>3797.24044</v>
      </c>
      <c r="I50" s="201">
        <v>3606.1088</v>
      </c>
      <c r="J50" s="209">
        <f t="shared" si="4"/>
        <v>1.1405799093032742E-2</v>
      </c>
      <c r="K50" s="210">
        <f t="shared" si="5"/>
        <v>8.3114610673666878E-3</v>
      </c>
      <c r="L50" s="210">
        <f t="shared" si="6"/>
        <v>-2.6239728399101936E-2</v>
      </c>
      <c r="M50" s="210">
        <f t="shared" si="7"/>
        <v>7.2802842426678005E-4</v>
      </c>
      <c r="N50" s="210">
        <f t="shared" si="8"/>
        <v>-2.425964918605783E-2</v>
      </c>
      <c r="O50" s="210">
        <f t="shared" si="9"/>
        <v>-2.1377604846938292E-2</v>
      </c>
      <c r="P50" s="211">
        <f t="shared" si="10"/>
        <v>-1.7279123659618367E-2</v>
      </c>
    </row>
    <row r="51" spans="1:16" x14ac:dyDescent="0.25">
      <c r="A51" s="7">
        <v>45</v>
      </c>
      <c r="B51" s="1">
        <v>44714</v>
      </c>
      <c r="C51" s="200">
        <v>71.3</v>
      </c>
      <c r="D51">
        <v>137.38</v>
      </c>
      <c r="E51">
        <v>1903.2</v>
      </c>
      <c r="F51" s="2">
        <v>2951.6192000000001</v>
      </c>
      <c r="G51" s="2">
        <v>3881.7472000000002</v>
      </c>
      <c r="H51" s="2">
        <v>4003.3568</v>
      </c>
      <c r="I51" s="201">
        <v>3824.3583999999996</v>
      </c>
      <c r="J51" s="209">
        <f t="shared" si="4"/>
        <v>-3.125E-2</v>
      </c>
      <c r="K51" s="210">
        <f t="shared" si="5"/>
        <v>-6.6522053506870016E-3</v>
      </c>
      <c r="L51" s="210">
        <f t="shared" si="6"/>
        <v>3.5421558242854312E-2</v>
      </c>
      <c r="M51" s="210">
        <f t="shared" si="7"/>
        <v>8.3395382228503845E-3</v>
      </c>
      <c r="N51" s="210">
        <f t="shared" si="8"/>
        <v>4.5394243465758377E-2</v>
      </c>
      <c r="O51" s="210">
        <f t="shared" si="9"/>
        <v>5.4280565915388879E-2</v>
      </c>
      <c r="P51" s="211">
        <f t="shared" si="10"/>
        <v>6.0522189458066089E-2</v>
      </c>
    </row>
    <row r="52" spans="1:16" x14ac:dyDescent="0.25">
      <c r="A52" s="7">
        <v>46</v>
      </c>
      <c r="B52" s="1">
        <v>44715</v>
      </c>
      <c r="C52" s="200">
        <v>71.19</v>
      </c>
      <c r="D52">
        <v>133.97999999999999</v>
      </c>
      <c r="E52">
        <v>1822.8613649999998</v>
      </c>
      <c r="F52" s="2">
        <v>2843.1239700000001</v>
      </c>
      <c r="G52" s="2">
        <v>3730.9890700000001</v>
      </c>
      <c r="H52" s="2">
        <v>3891.3523699999996</v>
      </c>
      <c r="I52" s="201">
        <v>3660.9767999999999</v>
      </c>
      <c r="J52" s="209">
        <f t="shared" si="4"/>
        <v>-1.5427769985975059E-3</v>
      </c>
      <c r="K52" s="210">
        <f t="shared" si="5"/>
        <v>-2.4748871742611755E-2</v>
      </c>
      <c r="L52" s="210">
        <f t="shared" si="6"/>
        <v>-4.2212397540983715E-2</v>
      </c>
      <c r="M52" s="210">
        <f t="shared" si="7"/>
        <v>-3.6757868359170498E-2</v>
      </c>
      <c r="N52" s="210">
        <f t="shared" si="8"/>
        <v>-3.8837699168044804E-2</v>
      </c>
      <c r="O52" s="210">
        <f t="shared" si="9"/>
        <v>-2.7977628674016874E-2</v>
      </c>
      <c r="P52" s="211">
        <f t="shared" si="10"/>
        <v>-4.2721309801926455E-2</v>
      </c>
    </row>
    <row r="53" spans="1:16" x14ac:dyDescent="0.25">
      <c r="A53" s="7">
        <v>47</v>
      </c>
      <c r="B53" s="1">
        <v>44718</v>
      </c>
      <c r="C53" s="200">
        <v>69.27</v>
      </c>
      <c r="D53">
        <v>134.15</v>
      </c>
      <c r="E53">
        <v>1936.6356000000001</v>
      </c>
      <c r="F53" s="2">
        <v>2858.4983999999995</v>
      </c>
      <c r="G53" s="2">
        <v>3799.5299999999997</v>
      </c>
      <c r="H53" s="2">
        <v>3856.0583999999994</v>
      </c>
      <c r="I53" s="201">
        <v>3674.5416</v>
      </c>
      <c r="J53" s="209">
        <f t="shared" si="4"/>
        <v>-2.6970080067425184E-2</v>
      </c>
      <c r="K53" s="210">
        <f t="shared" si="5"/>
        <v>1.2688460964325188E-3</v>
      </c>
      <c r="L53" s="210">
        <f t="shared" si="6"/>
        <v>6.241518811278346E-2</v>
      </c>
      <c r="M53" s="210">
        <f t="shared" si="7"/>
        <v>5.4075834055169469E-3</v>
      </c>
      <c r="N53" s="210">
        <f t="shared" si="8"/>
        <v>1.8370713157838336E-2</v>
      </c>
      <c r="O53" s="210">
        <f t="shared" si="9"/>
        <v>-9.0698468409325939E-3</v>
      </c>
      <c r="P53" s="211">
        <f t="shared" si="10"/>
        <v>3.7052406341389066E-3</v>
      </c>
    </row>
    <row r="54" spans="1:16" x14ac:dyDescent="0.25">
      <c r="A54" s="7">
        <v>48</v>
      </c>
      <c r="B54" s="1">
        <v>44719</v>
      </c>
      <c r="C54" s="200">
        <v>68.5</v>
      </c>
      <c r="D54">
        <v>136.19</v>
      </c>
      <c r="E54">
        <v>2042.5855999999997</v>
      </c>
      <c r="F54" s="2">
        <v>2911.7417999999998</v>
      </c>
      <c r="G54" s="2">
        <v>3830.8269999999998</v>
      </c>
      <c r="H54" s="2">
        <v>3888.7838000000002</v>
      </c>
      <c r="I54" s="201">
        <v>3705.7107999999994</v>
      </c>
      <c r="J54" s="209">
        <f t="shared" si="4"/>
        <v>-1.1115923199076061E-2</v>
      </c>
      <c r="K54" s="210">
        <f t="shared" si="5"/>
        <v>1.5206857994781942E-2</v>
      </c>
      <c r="L54" s="210">
        <f t="shared" si="6"/>
        <v>5.4708278625054563E-2</v>
      </c>
      <c r="M54" s="210">
        <f t="shared" si="7"/>
        <v>1.8626352913124089E-2</v>
      </c>
      <c r="N54" s="210">
        <f t="shared" si="8"/>
        <v>8.2370714272554935E-3</v>
      </c>
      <c r="O54" s="210">
        <f t="shared" si="9"/>
        <v>8.4867490596098882E-3</v>
      </c>
      <c r="P54" s="211">
        <f t="shared" si="10"/>
        <v>8.4824730246622071E-3</v>
      </c>
    </row>
    <row r="55" spans="1:16" x14ac:dyDescent="0.25">
      <c r="A55" s="7">
        <v>49</v>
      </c>
      <c r="B55" s="1">
        <v>44720</v>
      </c>
      <c r="C55" s="200">
        <v>69.349999999999994</v>
      </c>
      <c r="D55">
        <v>132.6</v>
      </c>
      <c r="E55">
        <v>2339.7671999999998</v>
      </c>
      <c r="F55" s="2">
        <v>2894.0976000000001</v>
      </c>
      <c r="G55" s="2">
        <v>3846.2783999999997</v>
      </c>
      <c r="H55" s="2">
        <v>3967.3548000000001</v>
      </c>
      <c r="I55" s="201">
        <v>3647.5487999999996</v>
      </c>
      <c r="J55" s="209">
        <f t="shared" si="4"/>
        <v>1.2408759124087565E-2</v>
      </c>
      <c r="K55" s="210">
        <f t="shared" si="5"/>
        <v>-2.6360232028783348E-2</v>
      </c>
      <c r="L55" s="210">
        <f t="shared" si="6"/>
        <v>0.14549284984678246</v>
      </c>
      <c r="M55" s="210">
        <f t="shared" si="7"/>
        <v>-6.0596719118432008E-3</v>
      </c>
      <c r="N55" s="210">
        <f t="shared" si="8"/>
        <v>4.0334371664394464E-3</v>
      </c>
      <c r="O55" s="210">
        <f t="shared" si="9"/>
        <v>2.0204517412359069E-2</v>
      </c>
      <c r="P55" s="211">
        <f t="shared" si="10"/>
        <v>-1.5695234501299948E-2</v>
      </c>
    </row>
    <row r="56" spans="1:16" x14ac:dyDescent="0.25">
      <c r="A56" s="7">
        <v>50</v>
      </c>
      <c r="B56" s="1">
        <v>44721</v>
      </c>
      <c r="C56" s="200">
        <v>68.599999999999994</v>
      </c>
      <c r="D56">
        <v>131.91999999999999</v>
      </c>
      <c r="E56">
        <v>2160.3043000000002</v>
      </c>
      <c r="F56" s="2">
        <v>2803.8744799999999</v>
      </c>
      <c r="G56" s="2">
        <v>3616.8879999999999</v>
      </c>
      <c r="H56" s="2">
        <v>3789.2798900000003</v>
      </c>
      <c r="I56" s="201">
        <v>3547.6953599999997</v>
      </c>
      <c r="J56" s="209">
        <f t="shared" si="4"/>
        <v>-1.0814708002883977E-2</v>
      </c>
      <c r="K56" s="210">
        <f t="shared" si="5"/>
        <v>-5.128205128205221E-3</v>
      </c>
      <c r="L56" s="210">
        <f t="shared" si="6"/>
        <v>-7.6701177792388719E-2</v>
      </c>
      <c r="M56" s="210">
        <f t="shared" si="7"/>
        <v>-3.117487122756335E-2</v>
      </c>
      <c r="N56" s="210">
        <f t="shared" si="8"/>
        <v>-5.9639572632079862E-2</v>
      </c>
      <c r="O56" s="210">
        <f t="shared" si="9"/>
        <v>-4.488504784094427E-2</v>
      </c>
      <c r="P56" s="211">
        <f t="shared" si="10"/>
        <v>-2.7375491179172151E-2</v>
      </c>
    </row>
    <row r="57" spans="1:16" x14ac:dyDescent="0.25">
      <c r="A57" s="7">
        <v>51</v>
      </c>
      <c r="B57" s="1">
        <v>44722</v>
      </c>
      <c r="C57" s="200">
        <v>67.63</v>
      </c>
      <c r="D57">
        <v>125.97</v>
      </c>
      <c r="E57">
        <v>2191.96704</v>
      </c>
      <c r="F57" s="2">
        <v>2736.56628</v>
      </c>
      <c r="G57" s="2">
        <v>3503.6749199999999</v>
      </c>
      <c r="H57" s="2">
        <v>3650.7506399999997</v>
      </c>
      <c r="I57" s="201">
        <v>3387.3314399999999</v>
      </c>
      <c r="J57" s="209">
        <f t="shared" si="4"/>
        <v>-1.413994169096211E-2</v>
      </c>
      <c r="K57" s="210">
        <f t="shared" si="5"/>
        <v>-4.5103092783505105E-2</v>
      </c>
      <c r="L57" s="210">
        <f t="shared" si="6"/>
        <v>1.4656611107981332E-2</v>
      </c>
      <c r="M57" s="210">
        <f t="shared" si="7"/>
        <v>-2.4005425521045454E-2</v>
      </c>
      <c r="N57" s="210">
        <f t="shared" si="8"/>
        <v>-3.1301240182167622E-2</v>
      </c>
      <c r="O57" s="210">
        <f t="shared" si="9"/>
        <v>-3.6558199452508822E-2</v>
      </c>
      <c r="P57" s="211">
        <f t="shared" si="10"/>
        <v>-4.5202280276962603E-2</v>
      </c>
    </row>
    <row r="58" spans="1:16" x14ac:dyDescent="0.25">
      <c r="A58" s="7">
        <v>52</v>
      </c>
      <c r="B58" s="1">
        <v>44725</v>
      </c>
      <c r="C58" s="200">
        <v>67.62</v>
      </c>
      <c r="D58">
        <v>121.83</v>
      </c>
      <c r="E58">
        <v>2015.1083760000001</v>
      </c>
      <c r="F58" s="2">
        <v>2697.4471440000002</v>
      </c>
      <c r="G58" s="2">
        <v>3359.741188</v>
      </c>
      <c r="H58" s="2">
        <v>3470.8053220000002</v>
      </c>
      <c r="I58" s="201">
        <v>3200.406086</v>
      </c>
      <c r="J58" s="209">
        <f t="shared" si="4"/>
        <v>-1.478633742421076E-4</v>
      </c>
      <c r="K58" s="210">
        <f t="shared" si="5"/>
        <v>-3.2864967849488003E-2</v>
      </c>
      <c r="L58" s="210">
        <f t="shared" si="6"/>
        <v>-8.0684910298651102E-2</v>
      </c>
      <c r="M58" s="210">
        <f t="shared" si="7"/>
        <v>-1.4294971141718404E-2</v>
      </c>
      <c r="N58" s="210">
        <f t="shared" si="8"/>
        <v>-4.1080789538545437E-2</v>
      </c>
      <c r="O58" s="210">
        <f t="shared" si="9"/>
        <v>-4.9289950408664351E-2</v>
      </c>
      <c r="P58" s="211">
        <f t="shared" si="10"/>
        <v>-5.5183662216414242E-2</v>
      </c>
    </row>
    <row r="59" spans="1:16" x14ac:dyDescent="0.25">
      <c r="A59" s="7">
        <v>53</v>
      </c>
      <c r="B59" s="1">
        <v>44726</v>
      </c>
      <c r="C59" s="200">
        <v>66.64</v>
      </c>
      <c r="D59">
        <v>119.56</v>
      </c>
      <c r="E59">
        <v>2165.52817</v>
      </c>
      <c r="F59" s="2">
        <v>2732.0680400000001</v>
      </c>
      <c r="G59" s="2">
        <v>3369.3996699999998</v>
      </c>
      <c r="H59" s="2">
        <v>3447.80566</v>
      </c>
      <c r="I59" s="201">
        <v>3258.8904400000006</v>
      </c>
      <c r="J59" s="209">
        <f t="shared" si="4"/>
        <v>-1.449275362318847E-2</v>
      </c>
      <c r="K59" s="210">
        <f t="shared" si="5"/>
        <v>-1.8632520725601176E-2</v>
      </c>
      <c r="L59" s="210">
        <f t="shared" si="6"/>
        <v>7.4646007029450123E-2</v>
      </c>
      <c r="M59" s="210">
        <f t="shared" si="7"/>
        <v>1.2834689301330027E-2</v>
      </c>
      <c r="N59" s="210">
        <f t="shared" si="8"/>
        <v>2.8747696502626763E-3</v>
      </c>
      <c r="O59" s="210">
        <f t="shared" si="9"/>
        <v>-6.6266067572890996E-3</v>
      </c>
      <c r="P59" s="211">
        <f t="shared" si="10"/>
        <v>1.8274041614855463E-2</v>
      </c>
    </row>
    <row r="60" spans="1:16" x14ac:dyDescent="0.25">
      <c r="A60" s="7">
        <v>54</v>
      </c>
      <c r="B60" s="1">
        <v>44727</v>
      </c>
      <c r="C60" s="200">
        <v>69.040000000000006</v>
      </c>
      <c r="D60">
        <v>122.39</v>
      </c>
      <c r="E60">
        <v>2187.0673500000003</v>
      </c>
      <c r="F60" s="2">
        <v>2741.7803500000005</v>
      </c>
      <c r="G60" s="2">
        <v>3428.4907499999999</v>
      </c>
      <c r="H60" s="2">
        <v>3646.3269500000006</v>
      </c>
      <c r="I60" s="201">
        <v>3345.8911500000004</v>
      </c>
      <c r="J60" s="209">
        <f t="shared" si="4"/>
        <v>3.601440576230508E-2</v>
      </c>
      <c r="K60" s="210">
        <f t="shared" si="5"/>
        <v>2.3670123787219888E-2</v>
      </c>
      <c r="L60" s="210">
        <f t="shared" si="6"/>
        <v>9.9463864282127723E-3</v>
      </c>
      <c r="M60" s="210">
        <f t="shared" si="7"/>
        <v>3.5549297666834789E-3</v>
      </c>
      <c r="N60" s="210">
        <f t="shared" si="8"/>
        <v>1.753756923707428E-2</v>
      </c>
      <c r="O60" s="210">
        <f t="shared" si="9"/>
        <v>5.7579025495306135E-2</v>
      </c>
      <c r="P60" s="211">
        <f t="shared" si="10"/>
        <v>2.6696420638185003E-2</v>
      </c>
    </row>
    <row r="61" spans="1:16" x14ac:dyDescent="0.25">
      <c r="A61" s="7">
        <v>55</v>
      </c>
      <c r="B61" s="1">
        <v>44728</v>
      </c>
      <c r="C61" s="200">
        <v>68.680000000000007</v>
      </c>
      <c r="D61">
        <v>119.99</v>
      </c>
      <c r="E61">
        <v>2069.58</v>
      </c>
      <c r="F61" s="2">
        <v>2653.2239999999997</v>
      </c>
      <c r="G61" s="2">
        <v>3281.748</v>
      </c>
      <c r="H61" s="2">
        <v>3536.3399999999997</v>
      </c>
      <c r="I61" s="201">
        <v>3182.6039999999998</v>
      </c>
      <c r="J61" s="209">
        <f t="shared" si="4"/>
        <v>-5.2143684820393776E-3</v>
      </c>
      <c r="K61" s="210">
        <f t="shared" si="5"/>
        <v>-1.960944521611252E-2</v>
      </c>
      <c r="L61" s="210">
        <f t="shared" si="6"/>
        <v>-5.3719127579678894E-2</v>
      </c>
      <c r="M61" s="210">
        <f t="shared" si="7"/>
        <v>-3.2298849176594646E-2</v>
      </c>
      <c r="N61" s="210">
        <f t="shared" si="8"/>
        <v>-4.2800975910464389E-2</v>
      </c>
      <c r="O61" s="210">
        <f t="shared" si="9"/>
        <v>-3.0163765210358018E-2</v>
      </c>
      <c r="P61" s="211">
        <f t="shared" si="10"/>
        <v>-4.8802289937017407E-2</v>
      </c>
    </row>
    <row r="62" spans="1:16" x14ac:dyDescent="0.25">
      <c r="A62" s="7">
        <v>56</v>
      </c>
      <c r="B62" s="1">
        <v>44729</v>
      </c>
      <c r="C62" s="200">
        <v>68.83</v>
      </c>
      <c r="D62">
        <v>120.6</v>
      </c>
      <c r="E62">
        <v>2078.43696</v>
      </c>
      <c r="F62" s="2">
        <v>2674.48324</v>
      </c>
      <c r="G62" s="2">
        <v>3328.6704600000003</v>
      </c>
      <c r="H62" s="2">
        <v>3567.9427900000001</v>
      </c>
      <c r="I62" s="201">
        <v>3228.2452000000003</v>
      </c>
      <c r="J62" s="209">
        <f t="shared" si="4"/>
        <v>2.1840419336049965E-3</v>
      </c>
      <c r="K62" s="210">
        <f t="shared" si="5"/>
        <v>5.0837569797483884E-3</v>
      </c>
      <c r="L62" s="210">
        <f t="shared" si="6"/>
        <v>4.2795929608907546E-3</v>
      </c>
      <c r="M62" s="210">
        <f t="shared" si="7"/>
        <v>8.0126065496166632E-3</v>
      </c>
      <c r="N62" s="210">
        <f t="shared" si="8"/>
        <v>1.4298008256575567E-2</v>
      </c>
      <c r="O62" s="210">
        <f t="shared" si="9"/>
        <v>8.9365813241939485E-3</v>
      </c>
      <c r="P62" s="211">
        <f t="shared" si="10"/>
        <v>1.4340835366259963E-2</v>
      </c>
    </row>
    <row r="63" spans="1:16" x14ac:dyDescent="0.25">
      <c r="A63" s="7">
        <v>57</v>
      </c>
      <c r="B63" s="1">
        <v>44732</v>
      </c>
      <c r="C63" s="200">
        <v>68.06</v>
      </c>
      <c r="D63">
        <v>123.54</v>
      </c>
      <c r="E63">
        <v>2073.0182399999999</v>
      </c>
      <c r="F63" s="2">
        <v>2667.5105600000002</v>
      </c>
      <c r="G63" s="2">
        <v>3319.99224</v>
      </c>
      <c r="H63" s="2">
        <v>3558.6407599999998</v>
      </c>
      <c r="I63" s="201">
        <v>3219.8288000000002</v>
      </c>
      <c r="J63" s="209">
        <f t="shared" si="4"/>
        <v>-1.1186982420456126E-2</v>
      </c>
      <c r="K63" s="210">
        <f t="shared" si="5"/>
        <v>2.4378109452736441E-2</v>
      </c>
      <c r="L63" s="210">
        <f t="shared" si="6"/>
        <v>-2.6071129912932367E-3</v>
      </c>
      <c r="M63" s="210">
        <f t="shared" si="7"/>
        <v>-2.6071129912931257E-3</v>
      </c>
      <c r="N63" s="210">
        <f t="shared" si="8"/>
        <v>-2.6071129912933477E-3</v>
      </c>
      <c r="O63" s="210">
        <f t="shared" si="9"/>
        <v>-2.6071129912933477E-3</v>
      </c>
      <c r="P63" s="211">
        <f t="shared" si="10"/>
        <v>-2.6071129912932367E-3</v>
      </c>
    </row>
    <row r="64" spans="1:16" x14ac:dyDescent="0.25">
      <c r="A64" s="7">
        <v>58</v>
      </c>
      <c r="B64" s="1">
        <v>44733</v>
      </c>
      <c r="C64" s="200">
        <v>68.64</v>
      </c>
      <c r="D64">
        <v>121.69</v>
      </c>
      <c r="E64">
        <v>2140.03485</v>
      </c>
      <c r="F64" s="2">
        <v>2733.0250499999997</v>
      </c>
      <c r="G64" s="2">
        <v>3159.0607500000001</v>
      </c>
      <c r="H64" s="2">
        <v>3437.8546499999998</v>
      </c>
      <c r="I64" s="201">
        <v>3332.2508999999995</v>
      </c>
      <c r="J64" s="209">
        <f t="shared" si="4"/>
        <v>8.5218924478400737E-3</v>
      </c>
      <c r="K64" s="210">
        <f t="shared" si="5"/>
        <v>-1.4974906912740837E-2</v>
      </c>
      <c r="L64" s="210">
        <f t="shared" si="6"/>
        <v>3.2328036824220252E-2</v>
      </c>
      <c r="M64" s="210">
        <f t="shared" si="7"/>
        <v>2.4560161441310013E-2</v>
      </c>
      <c r="N64" s="210">
        <f t="shared" si="8"/>
        <v>-4.8473453660843435E-2</v>
      </c>
      <c r="O64" s="210">
        <f t="shared" si="9"/>
        <v>-3.3941641808205469E-2</v>
      </c>
      <c r="P64" s="211">
        <f t="shared" si="10"/>
        <v>3.4915552031834496E-2</v>
      </c>
    </row>
    <row r="65" spans="1:16" x14ac:dyDescent="0.25">
      <c r="A65" s="7">
        <v>59</v>
      </c>
      <c r="B65" s="1">
        <v>44734</v>
      </c>
      <c r="C65" s="200">
        <v>66.39</v>
      </c>
      <c r="D65">
        <v>122.6</v>
      </c>
      <c r="E65">
        <v>2107.6476299999999</v>
      </c>
      <c r="F65" s="2">
        <v>2712.9824699999999</v>
      </c>
      <c r="G65" s="2">
        <v>3123.8885700000001</v>
      </c>
      <c r="H65" s="2">
        <v>3585.7069379999998</v>
      </c>
      <c r="I65" s="201">
        <v>3279.2311199999999</v>
      </c>
      <c r="J65" s="209">
        <f t="shared" si="4"/>
        <v>-3.2779720279720315E-2</v>
      </c>
      <c r="K65" s="210">
        <f t="shared" si="5"/>
        <v>7.4780179143725256E-3</v>
      </c>
      <c r="L65" s="210">
        <f t="shared" si="6"/>
        <v>-1.5133968495886885E-2</v>
      </c>
      <c r="M65" s="210">
        <f t="shared" si="7"/>
        <v>-7.3334783374926493E-3</v>
      </c>
      <c r="N65" s="210">
        <f t="shared" si="8"/>
        <v>-1.1133746003460065E-2</v>
      </c>
      <c r="O65" s="210">
        <f t="shared" si="9"/>
        <v>4.300713760542485E-2</v>
      </c>
      <c r="P65" s="211">
        <f t="shared" si="10"/>
        <v>-1.5911100811766499E-2</v>
      </c>
    </row>
    <row r="66" spans="1:16" x14ac:dyDescent="0.25">
      <c r="A66" s="7">
        <v>60</v>
      </c>
      <c r="B66" s="1">
        <v>44735</v>
      </c>
      <c r="C66" s="200">
        <v>66.13</v>
      </c>
      <c r="D66">
        <v>123.96</v>
      </c>
      <c r="E66">
        <v>2242.3121100000003</v>
      </c>
      <c r="F66" s="2">
        <v>2765.5382700000005</v>
      </c>
      <c r="G66" s="2">
        <v>3175.1587500000001</v>
      </c>
      <c r="H66" s="2">
        <v>3634.3817100000006</v>
      </c>
      <c r="I66" s="201">
        <v>3245.1622500000003</v>
      </c>
      <c r="J66" s="209">
        <f t="shared" si="4"/>
        <v>-3.9162524476578087E-3</v>
      </c>
      <c r="K66" s="210">
        <f t="shared" si="5"/>
        <v>1.1092985318107651E-2</v>
      </c>
      <c r="L66" s="210">
        <f t="shared" si="6"/>
        <v>6.3893260943244323E-2</v>
      </c>
      <c r="M66" s="210">
        <f t="shared" si="7"/>
        <v>1.9371964463891445E-2</v>
      </c>
      <c r="N66" s="210">
        <f t="shared" si="8"/>
        <v>1.6412294757363943E-2</v>
      </c>
      <c r="O66" s="210">
        <f t="shared" si="9"/>
        <v>1.3574665426268728E-2</v>
      </c>
      <c r="P66" s="211">
        <f t="shared" si="10"/>
        <v>-1.0389286010435206E-2</v>
      </c>
    </row>
    <row r="67" spans="1:16" x14ac:dyDescent="0.25">
      <c r="A67" s="7">
        <v>61</v>
      </c>
      <c r="B67" s="1">
        <v>44736</v>
      </c>
      <c r="C67" s="200">
        <v>66.599999999999994</v>
      </c>
      <c r="D67">
        <v>130.63999999999999</v>
      </c>
      <c r="E67">
        <v>2334.7570000000001</v>
      </c>
      <c r="F67" s="2">
        <v>2811.951</v>
      </c>
      <c r="G67" s="2">
        <v>3377.6760000000004</v>
      </c>
      <c r="H67" s="2">
        <v>3788.3724999999999</v>
      </c>
      <c r="I67" s="201">
        <v>3399.511</v>
      </c>
      <c r="J67" s="209">
        <f t="shared" si="4"/>
        <v>7.1072130651745891E-3</v>
      </c>
      <c r="K67" s="210">
        <f t="shared" si="5"/>
        <v>5.3888351080993768E-2</v>
      </c>
      <c r="L67" s="210">
        <f t="shared" si="6"/>
        <v>4.1227485499331307E-2</v>
      </c>
      <c r="M67" s="210">
        <f t="shared" si="7"/>
        <v>1.6782530367948745E-2</v>
      </c>
      <c r="N67" s="210">
        <f t="shared" si="8"/>
        <v>6.3781771541344234E-2</v>
      </c>
      <c r="O67" s="210">
        <f t="shared" si="9"/>
        <v>4.2370560465977869E-2</v>
      </c>
      <c r="P67" s="211">
        <f t="shared" si="10"/>
        <v>4.7562722017982173E-2</v>
      </c>
    </row>
    <row r="68" spans="1:16" x14ac:dyDescent="0.25">
      <c r="A68" s="7">
        <v>62</v>
      </c>
      <c r="B68" s="1">
        <v>44739</v>
      </c>
      <c r="C68" s="200">
        <v>67.930000000000007</v>
      </c>
      <c r="D68">
        <v>127.99</v>
      </c>
      <c r="E68">
        <v>2363.9142999999999</v>
      </c>
      <c r="F68" s="2">
        <v>2820.4506000000001</v>
      </c>
      <c r="G68" s="2">
        <v>3374.5459000000001</v>
      </c>
      <c r="H68" s="2">
        <v>3765.7773999999999</v>
      </c>
      <c r="I68" s="201">
        <v>3358.6179000000002</v>
      </c>
      <c r="J68" s="209">
        <f t="shared" si="4"/>
        <v>1.9969969969970247E-2</v>
      </c>
      <c r="K68" s="210">
        <f t="shared" si="5"/>
        <v>-2.0284751990201966E-2</v>
      </c>
      <c r="L68" s="210">
        <f t="shared" si="6"/>
        <v>1.2488366026957021E-2</v>
      </c>
      <c r="M68" s="210">
        <f t="shared" si="7"/>
        <v>3.0226700251889671E-3</v>
      </c>
      <c r="N68" s="210">
        <f t="shared" si="8"/>
        <v>-9.2670226510782605E-4</v>
      </c>
      <c r="O68" s="210">
        <f t="shared" si="9"/>
        <v>-5.9643290093569501E-3</v>
      </c>
      <c r="P68" s="211">
        <f t="shared" si="10"/>
        <v>-1.2029112422345389E-2</v>
      </c>
    </row>
    <row r="69" spans="1:16" x14ac:dyDescent="0.25">
      <c r="A69" s="7">
        <v>63</v>
      </c>
      <c r="B69" s="1">
        <v>44740</v>
      </c>
      <c r="C69" s="200">
        <v>69.66</v>
      </c>
      <c r="D69">
        <v>126.31</v>
      </c>
      <c r="E69">
        <v>2349.44472</v>
      </c>
      <c r="F69" s="2">
        <v>2765.5676800000001</v>
      </c>
      <c r="G69" s="2">
        <v>3233.2029600000001</v>
      </c>
      <c r="H69" s="2">
        <v>3613.9112</v>
      </c>
      <c r="I69" s="201">
        <v>3215.89804</v>
      </c>
      <c r="J69" s="209">
        <f t="shared" si="4"/>
        <v>2.5467392904460429E-2</v>
      </c>
      <c r="K69" s="210">
        <f t="shared" si="5"/>
        <v>-1.3126025470739822E-2</v>
      </c>
      <c r="L69" s="210">
        <f t="shared" si="6"/>
        <v>-6.1210256226293946E-3</v>
      </c>
      <c r="M69" s="210">
        <f t="shared" si="7"/>
        <v>-1.9458919081936754E-2</v>
      </c>
      <c r="N69" s="210">
        <f t="shared" si="8"/>
        <v>-4.1885025182203051E-2</v>
      </c>
      <c r="O69" s="210">
        <f t="shared" si="9"/>
        <v>-4.0327981149390291E-2</v>
      </c>
      <c r="P69" s="211">
        <f t="shared" si="10"/>
        <v>-4.2493628108157266E-2</v>
      </c>
    </row>
    <row r="70" spans="1:16" x14ac:dyDescent="0.25">
      <c r="A70" s="7">
        <v>64</v>
      </c>
      <c r="B70" s="1">
        <v>44741</v>
      </c>
      <c r="C70" s="200">
        <v>69.66</v>
      </c>
      <c r="D70">
        <v>127.08</v>
      </c>
      <c r="E70">
        <v>2333.4793300000001</v>
      </c>
      <c r="F70" s="2">
        <v>2800.0545299999999</v>
      </c>
      <c r="G70" s="2">
        <v>3296.9973399999999</v>
      </c>
      <c r="H70" s="2">
        <v>3586.9979600000006</v>
      </c>
      <c r="I70" s="201">
        <v>3125.6516199999996</v>
      </c>
      <c r="J70" s="209">
        <f t="shared" si="4"/>
        <v>0</v>
      </c>
      <c r="K70" s="210">
        <f t="shared" si="5"/>
        <v>6.0961127385004144E-3</v>
      </c>
      <c r="L70" s="210">
        <f t="shared" si="6"/>
        <v>-6.7953886567715394E-3</v>
      </c>
      <c r="M70" s="210">
        <f t="shared" si="7"/>
        <v>1.2470079922253019E-2</v>
      </c>
      <c r="N70" s="210">
        <f t="shared" si="8"/>
        <v>1.9731016205676077E-2</v>
      </c>
      <c r="O70" s="210">
        <f t="shared" si="9"/>
        <v>-7.4471226631134257E-3</v>
      </c>
      <c r="P70" s="211">
        <f t="shared" si="10"/>
        <v>-2.8062587456908483E-2</v>
      </c>
    </row>
    <row r="71" spans="1:16" x14ac:dyDescent="0.25">
      <c r="A71" s="7">
        <v>65</v>
      </c>
      <c r="B71" s="1">
        <v>44742</v>
      </c>
      <c r="C71" s="200">
        <v>69.33</v>
      </c>
      <c r="D71">
        <v>125.71</v>
      </c>
      <c r="E71">
        <v>2283.7175200000001</v>
      </c>
      <c r="F71" s="2">
        <v>2746.56808</v>
      </c>
      <c r="G71" s="2">
        <v>3239.3512499999997</v>
      </c>
      <c r="H71" s="2">
        <v>3512.9634299999998</v>
      </c>
      <c r="I71" s="201">
        <v>3045.29151</v>
      </c>
      <c r="J71" s="209">
        <f t="shared" si="4"/>
        <v>-4.7372954349698126E-3</v>
      </c>
      <c r="K71" s="210">
        <f t="shared" si="5"/>
        <v>-1.0780610638967625E-2</v>
      </c>
      <c r="L71" s="210">
        <f t="shared" si="6"/>
        <v>-2.1325155685008812E-2</v>
      </c>
      <c r="M71" s="210">
        <f t="shared" si="7"/>
        <v>-1.9101931561311347E-2</v>
      </c>
      <c r="N71" s="210">
        <f t="shared" si="8"/>
        <v>-1.7484421143027173E-2</v>
      </c>
      <c r="O71" s="210">
        <f t="shared" si="9"/>
        <v>-2.0639691136038696E-2</v>
      </c>
      <c r="P71" s="211">
        <f t="shared" si="10"/>
        <v>-2.5709874218163731E-2</v>
      </c>
    </row>
    <row r="72" spans="1:16" x14ac:dyDescent="0.25">
      <c r="A72" s="7">
        <v>66</v>
      </c>
      <c r="B72" s="1">
        <v>44743</v>
      </c>
      <c r="C72" s="200">
        <v>70.23</v>
      </c>
      <c r="D72">
        <v>124.24</v>
      </c>
      <c r="E72">
        <v>2349.116</v>
      </c>
      <c r="F72" s="2">
        <v>2813.4714300000005</v>
      </c>
      <c r="G72" s="2">
        <v>3240.7675300000001</v>
      </c>
      <c r="H72" s="2">
        <v>3644.1674499999999</v>
      </c>
      <c r="I72" s="201">
        <v>2941.0527299999999</v>
      </c>
      <c r="J72" s="209">
        <f t="shared" ref="J72:J135" si="11" xml:space="preserve"> (C72/C71) - 1</f>
        <v>1.2981393336218172E-2</v>
      </c>
      <c r="K72" s="210">
        <f t="shared" ref="K72:K135" si="12" xml:space="preserve"> (D72/D71) - 1</f>
        <v>-1.169358046297031E-2</v>
      </c>
      <c r="L72" s="210">
        <f t="shared" ref="L72:L135" si="13" xml:space="preserve"> (E72/E71) - 1</f>
        <v>2.8636851724113344E-2</v>
      </c>
      <c r="M72" s="210">
        <f t="shared" ref="M72:M135" si="14" xml:space="preserve"> (F72/F71) - 1</f>
        <v>2.4358890095307784E-2</v>
      </c>
      <c r="N72" s="210">
        <f t="shared" ref="N72:N135" si="15" xml:space="preserve"> (G72/G71) - 1</f>
        <v>4.3721100019644688E-4</v>
      </c>
      <c r="O72" s="210">
        <f t="shared" ref="O72:O135" si="16" xml:space="preserve"> (H72/H71) - 1</f>
        <v>3.7348529984555068E-2</v>
      </c>
      <c r="P72" s="211">
        <f t="shared" ref="P72:P135" si="17" xml:space="preserve"> (I72/I71) - 1</f>
        <v>-3.4229491547099866E-2</v>
      </c>
    </row>
    <row r="73" spans="1:16" x14ac:dyDescent="0.25">
      <c r="A73" s="7">
        <v>67</v>
      </c>
      <c r="B73" s="1">
        <v>44746</v>
      </c>
      <c r="C73" s="200">
        <v>69.790000000000006</v>
      </c>
      <c r="D73">
        <v>125</v>
      </c>
      <c r="E73">
        <v>2350.1600000000003</v>
      </c>
      <c r="F73" s="2">
        <v>2814.7218000000003</v>
      </c>
      <c r="G73" s="2">
        <v>3242.2078000000001</v>
      </c>
      <c r="H73" s="2">
        <v>3645.7870000000003</v>
      </c>
      <c r="I73" s="201">
        <v>2942.3598000000002</v>
      </c>
      <c r="J73" s="209">
        <f t="shared" si="11"/>
        <v>-6.2651288623095658E-3</v>
      </c>
      <c r="K73" s="210">
        <f t="shared" si="12"/>
        <v>6.1171925305860686E-3</v>
      </c>
      <c r="L73" s="210">
        <f t="shared" si="13"/>
        <v>4.4442249765452857E-4</v>
      </c>
      <c r="M73" s="210">
        <f t="shared" si="14"/>
        <v>4.4442249765430653E-4</v>
      </c>
      <c r="N73" s="210">
        <f t="shared" si="15"/>
        <v>4.4442249765452857E-4</v>
      </c>
      <c r="O73" s="210">
        <f t="shared" si="16"/>
        <v>4.4442249765452857E-4</v>
      </c>
      <c r="P73" s="211">
        <f t="shared" si="17"/>
        <v>4.4442249765452857E-4</v>
      </c>
    </row>
    <row r="74" spans="1:16" x14ac:dyDescent="0.25">
      <c r="A74" s="7">
        <v>68</v>
      </c>
      <c r="B74" s="1">
        <v>44747</v>
      </c>
      <c r="C74" s="200">
        <v>69.66</v>
      </c>
      <c r="D74">
        <v>123.62</v>
      </c>
      <c r="E74">
        <v>2464.6111060000003</v>
      </c>
      <c r="F74" s="2">
        <v>2904.2732720000004</v>
      </c>
      <c r="G74" s="2">
        <v>3450.619678</v>
      </c>
      <c r="H74" s="2">
        <v>3813.5512560000002</v>
      </c>
      <c r="I74" s="201">
        <v>3070.0441679999999</v>
      </c>
      <c r="J74" s="209">
        <f t="shared" si="11"/>
        <v>-1.8627310502938865E-3</v>
      </c>
      <c r="K74" s="210">
        <f t="shared" si="12"/>
        <v>-1.1039999999999939E-2</v>
      </c>
      <c r="L74" s="210">
        <f t="shared" si="13"/>
        <v>4.8699282602035598E-2</v>
      </c>
      <c r="M74" s="210">
        <f t="shared" si="14"/>
        <v>3.1815390068034466E-2</v>
      </c>
      <c r="N74" s="210">
        <f t="shared" si="15"/>
        <v>6.4280851461772315E-2</v>
      </c>
      <c r="O74" s="210">
        <f t="shared" si="16"/>
        <v>4.6015923585223106E-2</v>
      </c>
      <c r="P74" s="211">
        <f t="shared" si="17"/>
        <v>4.3395225832000506E-2</v>
      </c>
    </row>
    <row r="75" spans="1:16" x14ac:dyDescent="0.25">
      <c r="A75" s="7">
        <v>69</v>
      </c>
      <c r="B75" s="1">
        <v>44748</v>
      </c>
      <c r="C75" s="200">
        <v>68.84</v>
      </c>
      <c r="D75">
        <v>124.45</v>
      </c>
      <c r="E75">
        <v>2460.0305040000003</v>
      </c>
      <c r="F75" s="2">
        <v>2951.5409639999998</v>
      </c>
      <c r="G75" s="2">
        <v>3506.0391090000003</v>
      </c>
      <c r="H75" s="2">
        <v>3801.1519020000005</v>
      </c>
      <c r="I75" s="201">
        <v>3124.6022100000005</v>
      </c>
      <c r="J75" s="209">
        <f t="shared" si="11"/>
        <v>-1.1771461383864423E-2</v>
      </c>
      <c r="K75" s="210">
        <f t="shared" si="12"/>
        <v>6.7141239281669485E-3</v>
      </c>
      <c r="L75" s="210">
        <f t="shared" si="13"/>
        <v>-1.8585496060001816E-3</v>
      </c>
      <c r="M75" s="210">
        <f t="shared" si="14"/>
        <v>1.6275221913759186E-2</v>
      </c>
      <c r="N75" s="210">
        <f t="shared" si="15"/>
        <v>1.6060718413372532E-2</v>
      </c>
      <c r="O75" s="210">
        <f t="shared" si="16"/>
        <v>-3.2513930369996169E-3</v>
      </c>
      <c r="P75" s="211">
        <f t="shared" si="17"/>
        <v>1.7771093513466507E-2</v>
      </c>
    </row>
    <row r="76" spans="1:16" x14ac:dyDescent="0.25">
      <c r="A76" s="7">
        <v>70</v>
      </c>
      <c r="B76" s="1">
        <v>44749</v>
      </c>
      <c r="C76" s="200">
        <v>68.900000000000006</v>
      </c>
      <c r="D76">
        <v>124.35</v>
      </c>
      <c r="E76">
        <v>2509.3621699999999</v>
      </c>
      <c r="F76" s="2">
        <v>3000.6140499999997</v>
      </c>
      <c r="G76" s="2">
        <v>3530.4115699999998</v>
      </c>
      <c r="H76" s="2">
        <v>3880.6028100000003</v>
      </c>
      <c r="I76" s="201">
        <v>3251.3657400000002</v>
      </c>
      <c r="J76" s="209">
        <f t="shared" si="11"/>
        <v>8.7158628704253616E-4</v>
      </c>
      <c r="K76" s="210">
        <f t="shared" si="12"/>
        <v>-8.0353555644840924E-4</v>
      </c>
      <c r="L76" s="210">
        <f t="shared" si="13"/>
        <v>2.005327410362856E-2</v>
      </c>
      <c r="M76" s="210">
        <f t="shared" si="14"/>
        <v>1.6626259502593888E-2</v>
      </c>
      <c r="N76" s="210">
        <f t="shared" si="15"/>
        <v>6.9515656392524772E-3</v>
      </c>
      <c r="O76" s="210">
        <f t="shared" si="16"/>
        <v>2.0901797678276379E-2</v>
      </c>
      <c r="P76" s="211">
        <f t="shared" si="17"/>
        <v>4.0569493804460954E-2</v>
      </c>
    </row>
    <row r="77" spans="1:16" x14ac:dyDescent="0.25">
      <c r="A77" s="7">
        <v>71</v>
      </c>
      <c r="B77" s="1">
        <v>44750</v>
      </c>
      <c r="C77" s="200">
        <v>68.56</v>
      </c>
      <c r="D77">
        <v>122.98</v>
      </c>
      <c r="E77">
        <v>2471.5587000000005</v>
      </c>
      <c r="F77" s="2">
        <v>3005.9387200000001</v>
      </c>
      <c r="G77" s="2">
        <v>3493.2998400000001</v>
      </c>
      <c r="H77" s="2">
        <v>3822.4321399999999</v>
      </c>
      <c r="I77" s="201">
        <v>3237.7623400000002</v>
      </c>
      <c r="J77" s="209">
        <f t="shared" si="11"/>
        <v>-4.9346879535558941E-3</v>
      </c>
      <c r="K77" s="210">
        <f t="shared" si="12"/>
        <v>-1.1017289907519046E-2</v>
      </c>
      <c r="L77" s="210">
        <f t="shared" si="13"/>
        <v>-1.5064971669673133E-2</v>
      </c>
      <c r="M77" s="210">
        <f t="shared" si="14"/>
        <v>1.7745267839428536E-3</v>
      </c>
      <c r="N77" s="210">
        <f t="shared" si="15"/>
        <v>-1.0512012343082078E-2</v>
      </c>
      <c r="O77" s="210">
        <f t="shared" si="16"/>
        <v>-1.4990111806882034E-2</v>
      </c>
      <c r="P77" s="211">
        <f t="shared" si="17"/>
        <v>-4.1839033464133868E-3</v>
      </c>
    </row>
    <row r="78" spans="1:16" x14ac:dyDescent="0.25">
      <c r="A78" s="7">
        <v>72</v>
      </c>
      <c r="B78" s="1">
        <v>44753</v>
      </c>
      <c r="C78" s="200">
        <v>69.06</v>
      </c>
      <c r="D78">
        <v>123.12</v>
      </c>
      <c r="E78">
        <v>2271.2765299999996</v>
      </c>
      <c r="F78" s="2">
        <v>3003.0102299999999</v>
      </c>
      <c r="G78" s="2">
        <v>3376.33952</v>
      </c>
      <c r="H78" s="2">
        <v>3676.08086</v>
      </c>
      <c r="I78" s="201">
        <v>3140.85808</v>
      </c>
      <c r="J78" s="209">
        <f t="shared" si="11"/>
        <v>7.2928821470243932E-3</v>
      </c>
      <c r="K78" s="210">
        <f t="shared" si="12"/>
        <v>1.1383964872337948E-3</v>
      </c>
      <c r="L78" s="210">
        <f t="shared" si="13"/>
        <v>-8.1034761585877302E-2</v>
      </c>
      <c r="M78" s="210">
        <f t="shared" si="14"/>
        <v>-9.7423476417379806E-4</v>
      </c>
      <c r="N78" s="210">
        <f t="shared" si="15"/>
        <v>-3.3481328645410535E-2</v>
      </c>
      <c r="O78" s="210">
        <f t="shared" si="16"/>
        <v>-3.8287476308212498E-2</v>
      </c>
      <c r="P78" s="211">
        <f t="shared" si="17"/>
        <v>-2.9929392532251242E-2</v>
      </c>
    </row>
    <row r="79" spans="1:16" x14ac:dyDescent="0.25">
      <c r="A79" s="7">
        <v>73</v>
      </c>
      <c r="B79" s="1">
        <v>44754</v>
      </c>
      <c r="C79" s="200">
        <v>70.36</v>
      </c>
      <c r="D79">
        <v>124.72</v>
      </c>
      <c r="E79">
        <v>2276.8319219999998</v>
      </c>
      <c r="F79" s="2">
        <v>3040.9184519999999</v>
      </c>
      <c r="G79" s="2">
        <v>3403.8856139999998</v>
      </c>
      <c r="H79" s="2">
        <v>3636.9684899999993</v>
      </c>
      <c r="I79" s="201">
        <v>3144.3255239999999</v>
      </c>
      <c r="J79" s="209">
        <f t="shared" si="11"/>
        <v>1.882421083116137E-2</v>
      </c>
      <c r="K79" s="210">
        <f t="shared" si="12"/>
        <v>1.2995451591942819E-2</v>
      </c>
      <c r="L79" s="210">
        <f t="shared" si="13"/>
        <v>2.445933785086174E-3</v>
      </c>
      <c r="M79" s="210">
        <f t="shared" si="14"/>
        <v>1.2623407546633603E-2</v>
      </c>
      <c r="N79" s="210">
        <f t="shared" si="15"/>
        <v>8.1585675364779231E-3</v>
      </c>
      <c r="O79" s="210">
        <f t="shared" si="16"/>
        <v>-1.0639692512095844E-2</v>
      </c>
      <c r="P79" s="211">
        <f t="shared" si="17"/>
        <v>1.1039798398022604E-3</v>
      </c>
    </row>
    <row r="80" spans="1:16" x14ac:dyDescent="0.25">
      <c r="A80" s="7">
        <v>74</v>
      </c>
      <c r="B80" s="1">
        <v>44755</v>
      </c>
      <c r="C80" s="200">
        <v>72.930000000000007</v>
      </c>
      <c r="D80">
        <v>121.48</v>
      </c>
      <c r="E80">
        <v>2260.6610999999998</v>
      </c>
      <c r="F80" s="2">
        <v>3014.6982900000003</v>
      </c>
      <c r="G80" s="2">
        <v>3387.6762900000003</v>
      </c>
      <c r="H80" s="2">
        <v>3658.4997600000002</v>
      </c>
      <c r="I80" s="201">
        <v>3142.1324399999999</v>
      </c>
      <c r="J80" s="209">
        <f t="shared" si="11"/>
        <v>3.6526435474701691E-2</v>
      </c>
      <c r="K80" s="210">
        <f t="shared" si="12"/>
        <v>-2.5978191148171903E-2</v>
      </c>
      <c r="L80" s="210">
        <f t="shared" si="13"/>
        <v>-7.102334539387245E-3</v>
      </c>
      <c r="M80" s="210">
        <f t="shared" si="14"/>
        <v>-8.6224482549851489E-3</v>
      </c>
      <c r="N80" s="210">
        <f t="shared" si="15"/>
        <v>-4.762006083086745E-3</v>
      </c>
      <c r="O80" s="210">
        <f t="shared" si="16"/>
        <v>5.920114529230025E-3</v>
      </c>
      <c r="P80" s="211">
        <f t="shared" si="17"/>
        <v>-6.974735863893855E-4</v>
      </c>
    </row>
    <row r="81" spans="1:16" x14ac:dyDescent="0.25">
      <c r="A81" s="7">
        <v>75</v>
      </c>
      <c r="B81" s="1">
        <v>44756</v>
      </c>
      <c r="C81" s="200">
        <v>71.3</v>
      </c>
      <c r="D81">
        <v>120.2</v>
      </c>
      <c r="E81">
        <v>2157.1704</v>
      </c>
      <c r="F81" s="2">
        <v>3086.6913</v>
      </c>
      <c r="G81" s="2">
        <v>3285.8595</v>
      </c>
      <c r="H81" s="2">
        <v>3633.6761999999999</v>
      </c>
      <c r="I81" s="201">
        <v>3195.8388</v>
      </c>
      <c r="J81" s="209">
        <f t="shared" si="11"/>
        <v>-2.2350198820787148E-2</v>
      </c>
      <c r="K81" s="210">
        <f t="shared" si="12"/>
        <v>-1.0536713862364211E-2</v>
      </c>
      <c r="L81" s="210">
        <f t="shared" si="13"/>
        <v>-4.5778953775955089E-2</v>
      </c>
      <c r="M81" s="210">
        <f t="shared" si="14"/>
        <v>2.3880668337128874E-2</v>
      </c>
      <c r="N81" s="210">
        <f t="shared" si="15"/>
        <v>-3.0055052869292997E-2</v>
      </c>
      <c r="O81" s="210">
        <f t="shared" si="16"/>
        <v>-6.7851746968544679E-3</v>
      </c>
      <c r="P81" s="211">
        <f t="shared" si="17"/>
        <v>1.7092328546151281E-2</v>
      </c>
    </row>
    <row r="82" spans="1:16" x14ac:dyDescent="0.25">
      <c r="A82" s="7">
        <v>76</v>
      </c>
      <c r="B82" s="1">
        <v>44757</v>
      </c>
      <c r="C82" s="200">
        <v>72.72</v>
      </c>
      <c r="D82">
        <v>120.36</v>
      </c>
      <c r="E82">
        <v>2102.2736799999998</v>
      </c>
      <c r="F82" s="2">
        <v>3081.7887399999995</v>
      </c>
      <c r="G82" s="2">
        <v>3379.9733999999994</v>
      </c>
      <c r="H82" s="2">
        <v>3880.9154199999998</v>
      </c>
      <c r="I82" s="201">
        <v>3234.6776399999999</v>
      </c>
      <c r="J82" s="209">
        <f t="shared" si="11"/>
        <v>1.9915848527349178E-2</v>
      </c>
      <c r="K82" s="210">
        <f t="shared" si="12"/>
        <v>1.3311148086521118E-3</v>
      </c>
      <c r="L82" s="210">
        <f t="shared" si="13"/>
        <v>-2.5448485664368525E-2</v>
      </c>
      <c r="M82" s="210">
        <f t="shared" si="14"/>
        <v>-1.5882897003663965E-3</v>
      </c>
      <c r="N82" s="210">
        <f t="shared" si="15"/>
        <v>2.8642095013496238E-2</v>
      </c>
      <c r="O82" s="210">
        <f t="shared" si="16"/>
        <v>6.8041070913253066E-2</v>
      </c>
      <c r="P82" s="211">
        <f t="shared" si="17"/>
        <v>1.2152940880497454E-2</v>
      </c>
    </row>
    <row r="83" spans="1:16" x14ac:dyDescent="0.25">
      <c r="A83" s="7">
        <v>77</v>
      </c>
      <c r="B83" s="1">
        <v>44760</v>
      </c>
      <c r="C83" s="200">
        <v>71.69</v>
      </c>
      <c r="D83">
        <v>120.42</v>
      </c>
      <c r="E83">
        <v>2109.93498</v>
      </c>
      <c r="F83" s="2">
        <v>3008.6109900000001</v>
      </c>
      <c r="G83" s="2">
        <v>3421.0241099999998</v>
      </c>
      <c r="H83" s="2">
        <v>3905.6504399999999</v>
      </c>
      <c r="I83" s="201">
        <v>3293.7815700000001</v>
      </c>
      <c r="J83" s="209">
        <f t="shared" si="11"/>
        <v>-1.4163916391639164E-2</v>
      </c>
      <c r="K83" s="210">
        <f t="shared" si="12"/>
        <v>4.9850448654042978E-4</v>
      </c>
      <c r="L83" s="210">
        <f t="shared" si="13"/>
        <v>3.6442924025001933E-3</v>
      </c>
      <c r="M83" s="210">
        <f t="shared" si="14"/>
        <v>-2.3745219472766088E-2</v>
      </c>
      <c r="N83" s="210">
        <f t="shared" si="15"/>
        <v>1.2145276054539522E-2</v>
      </c>
      <c r="O83" s="210">
        <f t="shared" si="16"/>
        <v>6.3735014353907271E-3</v>
      </c>
      <c r="P83" s="211">
        <f t="shared" si="17"/>
        <v>1.8271969135075894E-2</v>
      </c>
    </row>
    <row r="84" spans="1:16" x14ac:dyDescent="0.25">
      <c r="A84" s="7">
        <v>78</v>
      </c>
      <c r="B84" s="1">
        <v>44761</v>
      </c>
      <c r="C84" s="200">
        <v>70.930000000000007</v>
      </c>
      <c r="D84">
        <v>120.05</v>
      </c>
      <c r="E84">
        <v>2149.0929000000001</v>
      </c>
      <c r="F84" s="2">
        <v>3097.9764</v>
      </c>
      <c r="G84" s="2">
        <v>3606.3727920000001</v>
      </c>
      <c r="H84" s="2">
        <v>4136.721732</v>
      </c>
      <c r="I84" s="201">
        <v>3486.1466879999998</v>
      </c>
      <c r="J84" s="209">
        <f t="shared" si="11"/>
        <v>-1.0601199609429401E-2</v>
      </c>
      <c r="K84" s="210">
        <f t="shared" si="12"/>
        <v>-3.0725793057632123E-3</v>
      </c>
      <c r="L84" s="210">
        <f t="shared" si="13"/>
        <v>1.8558827817528378E-2</v>
      </c>
      <c r="M84" s="210">
        <f t="shared" si="14"/>
        <v>2.9703211979558608E-2</v>
      </c>
      <c r="N84" s="210">
        <f t="shared" si="15"/>
        <v>5.4179297204660859E-2</v>
      </c>
      <c r="O84" s="210">
        <f t="shared" si="16"/>
        <v>5.9163331575572409E-2</v>
      </c>
      <c r="P84" s="211">
        <f t="shared" si="17"/>
        <v>5.840251210100722E-2</v>
      </c>
    </row>
    <row r="85" spans="1:16" x14ac:dyDescent="0.25">
      <c r="A85" s="7">
        <v>79</v>
      </c>
      <c r="B85" s="1">
        <v>44762</v>
      </c>
      <c r="C85" s="200">
        <v>71.290000000000006</v>
      </c>
      <c r="D85">
        <v>120.92</v>
      </c>
      <c r="E85">
        <v>2134.5067199999999</v>
      </c>
      <c r="F85" s="2">
        <v>3142.2172799999998</v>
      </c>
      <c r="G85" s="2">
        <v>3759.20388</v>
      </c>
      <c r="H85" s="2">
        <v>4443.9460799999997</v>
      </c>
      <c r="I85" s="201">
        <v>3656.1332399999997</v>
      </c>
      <c r="J85" s="209">
        <f t="shared" si="11"/>
        <v>5.0754264768080315E-3</v>
      </c>
      <c r="K85" s="210">
        <f t="shared" si="12"/>
        <v>7.2469804248229686E-3</v>
      </c>
      <c r="L85" s="210">
        <f t="shared" si="13"/>
        <v>-6.7871333063359574E-3</v>
      </c>
      <c r="M85" s="210">
        <f t="shared" si="14"/>
        <v>1.4280573602820201E-2</v>
      </c>
      <c r="N85" s="210">
        <f t="shared" si="15"/>
        <v>4.2378061507957421E-2</v>
      </c>
      <c r="O85" s="210">
        <f t="shared" si="16"/>
        <v>7.426758866167793E-2</v>
      </c>
      <c r="P85" s="211">
        <f t="shared" si="17"/>
        <v>4.8760585027912695E-2</v>
      </c>
    </row>
    <row r="86" spans="1:16" x14ac:dyDescent="0.25">
      <c r="A86" s="7">
        <v>80</v>
      </c>
      <c r="B86" s="1">
        <v>44763</v>
      </c>
      <c r="C86" s="200">
        <v>72.599999999999994</v>
      </c>
      <c r="D86">
        <v>120.25</v>
      </c>
      <c r="E86">
        <v>2167.4652099999998</v>
      </c>
      <c r="F86" s="2">
        <v>3202.85095</v>
      </c>
      <c r="G86" s="2">
        <v>3776.4158899999998</v>
      </c>
      <c r="H86" s="2">
        <v>4615.7339600000005</v>
      </c>
      <c r="I86" s="201">
        <v>3721.3685</v>
      </c>
      <c r="J86" s="209">
        <f t="shared" si="11"/>
        <v>1.8375648758591545E-2</v>
      </c>
      <c r="K86" s="210">
        <f t="shared" si="12"/>
        <v>-5.5408534568309742E-3</v>
      </c>
      <c r="L86" s="210">
        <f t="shared" si="13"/>
        <v>1.544079936183107E-2</v>
      </c>
      <c r="M86" s="210">
        <f t="shared" si="14"/>
        <v>1.9296459982550918E-2</v>
      </c>
      <c r="N86" s="210">
        <f t="shared" si="15"/>
        <v>4.5786316862388432E-3</v>
      </c>
      <c r="O86" s="210">
        <f t="shared" si="16"/>
        <v>3.865660764272838E-2</v>
      </c>
      <c r="P86" s="211">
        <f t="shared" si="17"/>
        <v>1.7842692188099862E-2</v>
      </c>
    </row>
    <row r="87" spans="1:16" x14ac:dyDescent="0.25">
      <c r="A87" s="7">
        <v>81</v>
      </c>
      <c r="B87" s="1">
        <v>44764</v>
      </c>
      <c r="C87" s="200">
        <v>73.28</v>
      </c>
      <c r="D87">
        <v>118.62</v>
      </c>
      <c r="E87">
        <v>2065.12086</v>
      </c>
      <c r="F87" s="2">
        <v>3162.8513400000002</v>
      </c>
      <c r="G87" s="2">
        <v>3474.4360200000001</v>
      </c>
      <c r="H87" s="2">
        <v>4524.75144</v>
      </c>
      <c r="I87" s="201">
        <v>3554.8979399999998</v>
      </c>
      <c r="J87" s="209">
        <f t="shared" si="11"/>
        <v>9.366391184573164E-3</v>
      </c>
      <c r="K87" s="210">
        <f t="shared" si="12"/>
        <v>-1.3555093555093545E-2</v>
      </c>
      <c r="L87" s="210">
        <f t="shared" si="13"/>
        <v>-4.7218451086465163E-2</v>
      </c>
      <c r="M87" s="210">
        <f t="shared" si="14"/>
        <v>-1.2488751622987571E-2</v>
      </c>
      <c r="N87" s="210">
        <f t="shared" si="15"/>
        <v>-7.9964675183060829E-2</v>
      </c>
      <c r="O87" s="210">
        <f t="shared" si="16"/>
        <v>-1.9711387352142951E-2</v>
      </c>
      <c r="P87" s="211">
        <f t="shared" si="17"/>
        <v>-4.4733694069802654E-2</v>
      </c>
    </row>
    <row r="88" spans="1:16" x14ac:dyDescent="0.25">
      <c r="A88" s="7">
        <v>82</v>
      </c>
      <c r="B88" s="1">
        <v>44767</v>
      </c>
      <c r="C88" s="200">
        <v>71.86</v>
      </c>
      <c r="D88">
        <v>118.41</v>
      </c>
      <c r="E88">
        <v>2067.6876000000002</v>
      </c>
      <c r="F88" s="2">
        <v>3129.357</v>
      </c>
      <c r="G88" s="2">
        <v>3409.6590000000001</v>
      </c>
      <c r="H88" s="2">
        <v>4470.7146000000002</v>
      </c>
      <c r="I88" s="201">
        <v>3483.1104000000005</v>
      </c>
      <c r="J88" s="209">
        <f t="shared" si="11"/>
        <v>-1.9377729257641918E-2</v>
      </c>
      <c r="K88" s="210">
        <f t="shared" si="12"/>
        <v>-1.7703591299950139E-3</v>
      </c>
      <c r="L88" s="210">
        <f t="shared" si="13"/>
        <v>1.2429006213225957E-3</v>
      </c>
      <c r="M88" s="210">
        <f t="shared" si="14"/>
        <v>-1.0589919158198624E-2</v>
      </c>
      <c r="N88" s="210">
        <f t="shared" si="15"/>
        <v>-1.8643894901826386E-2</v>
      </c>
      <c r="O88" s="210">
        <f t="shared" si="16"/>
        <v>-1.1942499100016768E-2</v>
      </c>
      <c r="P88" s="211">
        <f t="shared" si="17"/>
        <v>-2.0193980590058613E-2</v>
      </c>
    </row>
    <row r="89" spans="1:16" x14ac:dyDescent="0.25">
      <c r="A89" s="7">
        <v>83</v>
      </c>
      <c r="B89" s="1">
        <v>44768</v>
      </c>
      <c r="C89" s="200">
        <v>70.760000000000005</v>
      </c>
      <c r="D89">
        <v>118.94</v>
      </c>
      <c r="E89">
        <v>2073.8393599999999</v>
      </c>
      <c r="F89" s="2">
        <v>3099.3103999999998</v>
      </c>
      <c r="G89" s="2">
        <v>3253.6626000000001</v>
      </c>
      <c r="H89" s="2">
        <v>4373.1760399999994</v>
      </c>
      <c r="I89" s="201">
        <v>3380.0065199999999</v>
      </c>
      <c r="J89" s="209">
        <f t="shared" si="11"/>
        <v>-1.5307542443640298E-2</v>
      </c>
      <c r="K89" s="210">
        <f t="shared" si="12"/>
        <v>4.4759733130648183E-3</v>
      </c>
      <c r="L89" s="210">
        <f t="shared" si="13"/>
        <v>2.9751883214852448E-3</v>
      </c>
      <c r="M89" s="210">
        <f t="shared" si="14"/>
        <v>-9.6015251695475978E-3</v>
      </c>
      <c r="N89" s="210">
        <f t="shared" si="15"/>
        <v>-4.5751320000035234E-2</v>
      </c>
      <c r="O89" s="210">
        <f t="shared" si="16"/>
        <v>-2.1817219108551611E-2</v>
      </c>
      <c r="P89" s="211">
        <f t="shared" si="17"/>
        <v>-2.9601094470046219E-2</v>
      </c>
    </row>
    <row r="90" spans="1:16" x14ac:dyDescent="0.25">
      <c r="A90" s="7">
        <v>84</v>
      </c>
      <c r="B90" s="1">
        <v>44769</v>
      </c>
      <c r="C90" s="200">
        <v>71.459999999999994</v>
      </c>
      <c r="D90">
        <v>120.93</v>
      </c>
      <c r="E90">
        <v>2096.1981000000001</v>
      </c>
      <c r="F90" s="2">
        <v>3197.7320499999996</v>
      </c>
      <c r="G90" s="2">
        <v>3458.5841</v>
      </c>
      <c r="H90" s="2">
        <v>4624.5662499999999</v>
      </c>
      <c r="I90" s="201">
        <v>3628.2705000000001</v>
      </c>
      <c r="J90" s="209">
        <f t="shared" si="11"/>
        <v>9.8925946862633563E-3</v>
      </c>
      <c r="K90" s="210">
        <f t="shared" si="12"/>
        <v>1.6731124936943065E-2</v>
      </c>
      <c r="L90" s="210">
        <f t="shared" si="13"/>
        <v>1.0781326862269625E-2</v>
      </c>
      <c r="M90" s="210">
        <f t="shared" si="14"/>
        <v>3.1755983524593079E-2</v>
      </c>
      <c r="N90" s="210">
        <f t="shared" si="15"/>
        <v>6.2981791658422104E-2</v>
      </c>
      <c r="O90" s="210">
        <f t="shared" si="16"/>
        <v>5.7484585047713033E-2</v>
      </c>
      <c r="P90" s="211">
        <f t="shared" si="17"/>
        <v>7.3450739970762013E-2</v>
      </c>
    </row>
    <row r="91" spans="1:16" x14ac:dyDescent="0.25">
      <c r="A91" s="7">
        <v>85</v>
      </c>
      <c r="B91" s="1">
        <v>44770</v>
      </c>
      <c r="C91" s="200">
        <v>73.599999999999994</v>
      </c>
      <c r="D91">
        <v>123.04</v>
      </c>
      <c r="E91">
        <v>2037.6457499999999</v>
      </c>
      <c r="F91" s="2">
        <v>3188.6977499999998</v>
      </c>
      <c r="G91" s="2">
        <v>3256.9908</v>
      </c>
      <c r="H91" s="2">
        <v>4580.2953000000007</v>
      </c>
      <c r="I91" s="201">
        <v>3644.4576000000002</v>
      </c>
      <c r="J91" s="209">
        <f t="shared" si="11"/>
        <v>2.9946823397704936E-2</v>
      </c>
      <c r="K91" s="210">
        <f t="shared" si="12"/>
        <v>1.744811047713557E-2</v>
      </c>
      <c r="L91" s="210">
        <f t="shared" si="13"/>
        <v>-2.7932641480783782E-2</v>
      </c>
      <c r="M91" s="210">
        <f t="shared" si="14"/>
        <v>-2.8252210812972356E-3</v>
      </c>
      <c r="N91" s="210">
        <f t="shared" si="15"/>
        <v>-5.8287812055806354E-2</v>
      </c>
      <c r="O91" s="210">
        <f t="shared" si="16"/>
        <v>-9.5729950889986704E-3</v>
      </c>
      <c r="P91" s="211">
        <f t="shared" si="17"/>
        <v>4.4613818071173039E-3</v>
      </c>
    </row>
    <row r="92" spans="1:16" x14ac:dyDescent="0.25">
      <c r="A92" s="7">
        <v>86</v>
      </c>
      <c r="B92" s="1">
        <v>44771</v>
      </c>
      <c r="C92" s="200">
        <v>73.84</v>
      </c>
      <c r="D92">
        <v>125.99</v>
      </c>
      <c r="E92">
        <v>1818.6795000000002</v>
      </c>
      <c r="F92" s="2">
        <v>3307.0785000000001</v>
      </c>
      <c r="G92" s="2">
        <v>3237.6849999999999</v>
      </c>
      <c r="H92" s="2">
        <v>4576.7150000000001</v>
      </c>
      <c r="I92" s="201">
        <v>3696.1705000000002</v>
      </c>
      <c r="J92" s="209">
        <f t="shared" si="11"/>
        <v>3.260869565217428E-3</v>
      </c>
      <c r="K92" s="210">
        <f t="shared" si="12"/>
        <v>2.3975942782834769E-2</v>
      </c>
      <c r="L92" s="210">
        <f t="shared" si="13"/>
        <v>-0.10746041111414961</v>
      </c>
      <c r="M92" s="210">
        <f t="shared" si="14"/>
        <v>3.7125108518046401E-2</v>
      </c>
      <c r="N92" s="210">
        <f t="shared" si="15"/>
        <v>-5.9274960187176706E-3</v>
      </c>
      <c r="O92" s="210">
        <f t="shared" si="16"/>
        <v>-7.816744915989382E-4</v>
      </c>
      <c r="P92" s="211">
        <f t="shared" si="17"/>
        <v>1.4189464023398157E-2</v>
      </c>
    </row>
    <row r="93" spans="1:16" x14ac:dyDescent="0.25">
      <c r="A93" s="7">
        <v>87</v>
      </c>
      <c r="B93" s="1">
        <v>44774</v>
      </c>
      <c r="C93" s="200">
        <v>71.77</v>
      </c>
      <c r="D93">
        <v>126.6</v>
      </c>
      <c r="E93">
        <v>1840.13546</v>
      </c>
      <c r="F93" s="2">
        <v>3289.7971899999998</v>
      </c>
      <c r="G93" s="2">
        <v>3257.6141700000003</v>
      </c>
      <c r="H93" s="2">
        <v>4607.6714899999997</v>
      </c>
      <c r="I93" s="201">
        <v>3756.2472899999998</v>
      </c>
      <c r="J93" s="209">
        <f t="shared" si="11"/>
        <v>-2.8033586132177768E-2</v>
      </c>
      <c r="K93" s="210">
        <f t="shared" si="12"/>
        <v>4.8416540995317447E-3</v>
      </c>
      <c r="L93" s="210">
        <f t="shared" si="13"/>
        <v>1.1797548715977602E-2</v>
      </c>
      <c r="M93" s="210">
        <f t="shared" si="14"/>
        <v>-5.2255517974552079E-3</v>
      </c>
      <c r="N93" s="210">
        <f t="shared" si="15"/>
        <v>6.1553764495312357E-3</v>
      </c>
      <c r="O93" s="210">
        <f t="shared" si="16"/>
        <v>6.7639103592860295E-3</v>
      </c>
      <c r="P93" s="211">
        <f t="shared" si="17"/>
        <v>1.6253792945969181E-2</v>
      </c>
    </row>
    <row r="94" spans="1:16" x14ac:dyDescent="0.25">
      <c r="A94" s="7">
        <v>88</v>
      </c>
      <c r="B94" s="1">
        <v>44775</v>
      </c>
      <c r="C94" s="200">
        <v>70.099999999999994</v>
      </c>
      <c r="D94">
        <v>122.69</v>
      </c>
      <c r="E94">
        <v>1923.9952600000001</v>
      </c>
      <c r="F94" s="2">
        <v>3323.8877299999999</v>
      </c>
      <c r="G94" s="2">
        <v>3327.6268700000001</v>
      </c>
      <c r="H94" s="2">
        <v>4599.5576599999995</v>
      </c>
      <c r="I94" s="201">
        <v>3848.4059799999995</v>
      </c>
      <c r="J94" s="209">
        <f t="shared" si="11"/>
        <v>-2.3268775254284502E-2</v>
      </c>
      <c r="K94" s="210">
        <f t="shared" si="12"/>
        <v>-3.0884676145339629E-2</v>
      </c>
      <c r="L94" s="210">
        <f t="shared" si="13"/>
        <v>4.5572623224162001E-2</v>
      </c>
      <c r="M94" s="210">
        <f t="shared" si="14"/>
        <v>1.0362505051565218E-2</v>
      </c>
      <c r="N94" s="210">
        <f t="shared" si="15"/>
        <v>2.1492017269804542E-2</v>
      </c>
      <c r="O94" s="210">
        <f t="shared" si="16"/>
        <v>-1.7609393416196939E-3</v>
      </c>
      <c r="P94" s="211">
        <f t="shared" si="17"/>
        <v>2.4534777101962169E-2</v>
      </c>
    </row>
    <row r="95" spans="1:16" x14ac:dyDescent="0.25">
      <c r="A95" s="7">
        <v>89</v>
      </c>
      <c r="B95" s="1">
        <v>44776</v>
      </c>
      <c r="C95" s="200">
        <v>70.84</v>
      </c>
      <c r="D95">
        <v>125.62</v>
      </c>
      <c r="E95">
        <v>1958.0483199999999</v>
      </c>
      <c r="F95" s="2">
        <v>3398.3552799999998</v>
      </c>
      <c r="G95" s="2">
        <v>3452.9728</v>
      </c>
      <c r="H95" s="2">
        <v>4637.9888799999999</v>
      </c>
      <c r="I95" s="201">
        <v>3864.7520800000002</v>
      </c>
      <c r="J95" s="209">
        <f t="shared" si="11"/>
        <v>1.0556348074179933E-2</v>
      </c>
      <c r="K95" s="210">
        <f t="shared" si="12"/>
        <v>2.388132692150946E-2</v>
      </c>
      <c r="L95" s="210">
        <f t="shared" si="13"/>
        <v>1.7699139238003925E-2</v>
      </c>
      <c r="M95" s="210">
        <f t="shared" si="14"/>
        <v>2.2403750080933094E-2</v>
      </c>
      <c r="N95" s="210">
        <f t="shared" si="15"/>
        <v>3.766826477152474E-2</v>
      </c>
      <c r="O95" s="210">
        <f t="shared" si="16"/>
        <v>8.3554165075951925E-3</v>
      </c>
      <c r="P95" s="211">
        <f t="shared" si="17"/>
        <v>4.2474988566567617E-3</v>
      </c>
    </row>
    <row r="96" spans="1:16" x14ac:dyDescent="0.25">
      <c r="A96" s="7">
        <v>90</v>
      </c>
      <c r="B96" s="1">
        <v>44777</v>
      </c>
      <c r="C96" s="200">
        <v>69.760000000000005</v>
      </c>
      <c r="D96">
        <v>123.93</v>
      </c>
      <c r="E96">
        <v>1980.3621800000001</v>
      </c>
      <c r="F96" s="2">
        <v>3370.2540600000002</v>
      </c>
      <c r="G96" s="2">
        <v>3467.0058199999999</v>
      </c>
      <c r="H96" s="2">
        <v>4673.1506600000002</v>
      </c>
      <c r="I96" s="201">
        <v>3905.6409000000003</v>
      </c>
      <c r="J96" s="209">
        <f t="shared" si="11"/>
        <v>-1.5245623941276043E-2</v>
      </c>
      <c r="K96" s="210">
        <f t="shared" si="12"/>
        <v>-1.3453271772010833E-2</v>
      </c>
      <c r="L96" s="210">
        <f t="shared" si="13"/>
        <v>1.1395970044294046E-2</v>
      </c>
      <c r="M96" s="210">
        <f t="shared" si="14"/>
        <v>-8.2690647930134809E-3</v>
      </c>
      <c r="N96" s="210">
        <f t="shared" si="15"/>
        <v>4.0640401221809785E-3</v>
      </c>
      <c r="O96" s="210">
        <f t="shared" si="16"/>
        <v>7.5812557791212765E-3</v>
      </c>
      <c r="P96" s="211">
        <f t="shared" si="17"/>
        <v>1.0579933499899941E-2</v>
      </c>
    </row>
    <row r="97" spans="1:16" x14ac:dyDescent="0.25">
      <c r="A97" s="7">
        <v>91</v>
      </c>
      <c r="B97" s="1">
        <v>44778</v>
      </c>
      <c r="C97" s="200">
        <v>69.930000000000007</v>
      </c>
      <c r="D97">
        <v>124.49</v>
      </c>
      <c r="E97">
        <v>1889.4272800000001</v>
      </c>
      <c r="F97" s="2">
        <v>3375.28955</v>
      </c>
      <c r="G97" s="2">
        <v>3411.2164300000004</v>
      </c>
      <c r="H97" s="2">
        <v>4629.2601400000003</v>
      </c>
      <c r="I97" s="201">
        <v>3876.2245699999999</v>
      </c>
      <c r="J97" s="209">
        <f t="shared" si="11"/>
        <v>2.4369266055046523E-3</v>
      </c>
      <c r="K97" s="210">
        <f t="shared" si="12"/>
        <v>4.5186798999434785E-3</v>
      </c>
      <c r="L97" s="210">
        <f t="shared" si="13"/>
        <v>-4.5918317830125344E-2</v>
      </c>
      <c r="M97" s="210">
        <f t="shared" si="14"/>
        <v>1.4940980443474139E-3</v>
      </c>
      <c r="N97" s="210">
        <f t="shared" si="15"/>
        <v>-1.6091518992604192E-2</v>
      </c>
      <c r="O97" s="210">
        <f t="shared" si="16"/>
        <v>-9.3920618429195191E-3</v>
      </c>
      <c r="P97" s="211">
        <f t="shared" si="17"/>
        <v>-7.5317549035295306E-3</v>
      </c>
    </row>
    <row r="98" spans="1:16" x14ac:dyDescent="0.25">
      <c r="A98" s="7">
        <v>92</v>
      </c>
      <c r="B98" s="1">
        <v>44781</v>
      </c>
      <c r="C98" s="200">
        <v>71.040000000000006</v>
      </c>
      <c r="D98">
        <v>128.9</v>
      </c>
      <c r="E98">
        <v>1839.0558000000001</v>
      </c>
      <c r="F98" s="2">
        <v>3337.7931500000004</v>
      </c>
      <c r="G98" s="2">
        <v>3446.7112500000003</v>
      </c>
      <c r="H98" s="2">
        <v>4727.0050500000007</v>
      </c>
      <c r="I98" s="201">
        <v>3602.1928500000004</v>
      </c>
      <c r="J98" s="209">
        <f t="shared" si="11"/>
        <v>1.5873015873015817E-2</v>
      </c>
      <c r="K98" s="210">
        <f t="shared" si="12"/>
        <v>3.5424532090930994E-2</v>
      </c>
      <c r="L98" s="210">
        <f t="shared" si="13"/>
        <v>-2.6659655300414586E-2</v>
      </c>
      <c r="M98" s="210">
        <f t="shared" si="14"/>
        <v>-1.1109091366694579E-2</v>
      </c>
      <c r="N98" s="210">
        <f t="shared" si="15"/>
        <v>1.0405326290011896E-2</v>
      </c>
      <c r="O98" s="210">
        <f t="shared" si="16"/>
        <v>2.1114585710018119E-2</v>
      </c>
      <c r="P98" s="211">
        <f t="shared" si="17"/>
        <v>-7.0695522163722213E-2</v>
      </c>
    </row>
    <row r="99" spans="1:16" x14ac:dyDescent="0.25">
      <c r="A99" s="7">
        <v>93</v>
      </c>
      <c r="B99" s="1">
        <v>44782</v>
      </c>
      <c r="C99" s="200">
        <v>71.17</v>
      </c>
      <c r="D99">
        <v>127.34</v>
      </c>
      <c r="E99">
        <v>1843.6794199999999</v>
      </c>
      <c r="F99" s="2">
        <v>3334.3525599999998</v>
      </c>
      <c r="G99" s="2">
        <v>3407.3395399999999</v>
      </c>
      <c r="H99" s="2">
        <v>4648.9269199999999</v>
      </c>
      <c r="I99" s="201">
        <v>3454.4474800000003</v>
      </c>
      <c r="J99" s="209">
        <f t="shared" si="11"/>
        <v>1.829954954954971E-3</v>
      </c>
      <c r="K99" s="210">
        <f t="shared" si="12"/>
        <v>-1.2102404965089186E-2</v>
      </c>
      <c r="L99" s="210">
        <f t="shared" si="13"/>
        <v>2.5141270863013876E-3</v>
      </c>
      <c r="M99" s="210">
        <f t="shared" si="14"/>
        <v>-1.0307978491719272E-3</v>
      </c>
      <c r="N99" s="210">
        <f t="shared" si="15"/>
        <v>-1.1422978933904093E-2</v>
      </c>
      <c r="O99" s="210">
        <f t="shared" si="16"/>
        <v>-1.6517462785448189E-2</v>
      </c>
      <c r="P99" s="211">
        <f t="shared" si="17"/>
        <v>-4.101539705182633E-2</v>
      </c>
    </row>
    <row r="100" spans="1:16" x14ac:dyDescent="0.25">
      <c r="A100" s="7">
        <v>94</v>
      </c>
      <c r="B100" s="1">
        <v>44783</v>
      </c>
      <c r="C100" s="200">
        <v>71.5</v>
      </c>
      <c r="D100">
        <v>125.56</v>
      </c>
      <c r="E100">
        <v>1850.07888</v>
      </c>
      <c r="F100" s="2">
        <v>3387.5078399999998</v>
      </c>
      <c r="G100" s="2">
        <v>3569.6534399999996</v>
      </c>
      <c r="H100" s="2">
        <v>4886.1057599999995</v>
      </c>
      <c r="I100" s="201">
        <v>3622.2955199999997</v>
      </c>
      <c r="J100" s="209">
        <f t="shared" si="11"/>
        <v>4.6367851622874934E-3</v>
      </c>
      <c r="K100" s="210">
        <f t="shared" si="12"/>
        <v>-1.3978325742107778E-2</v>
      </c>
      <c r="L100" s="210">
        <f t="shared" si="13"/>
        <v>3.471026432567248E-3</v>
      </c>
      <c r="M100" s="210">
        <f t="shared" si="14"/>
        <v>1.5941709535358672E-2</v>
      </c>
      <c r="N100" s="210">
        <f t="shared" si="15"/>
        <v>4.7636549893116831E-2</v>
      </c>
      <c r="O100" s="210">
        <f t="shared" si="16"/>
        <v>5.1017975563272477E-2</v>
      </c>
      <c r="P100" s="211">
        <f t="shared" si="17"/>
        <v>4.8588968560610235E-2</v>
      </c>
    </row>
    <row r="101" spans="1:16" x14ac:dyDescent="0.25">
      <c r="A101" s="7">
        <v>95</v>
      </c>
      <c r="B101" s="1">
        <v>44784</v>
      </c>
      <c r="C101" s="200">
        <v>71.73</v>
      </c>
      <c r="D101">
        <v>126.15</v>
      </c>
      <c r="E101">
        <v>1890.5693600000002</v>
      </c>
      <c r="F101" s="2">
        <v>3357.6687200000001</v>
      </c>
      <c r="G101" s="2">
        <v>3537.0207200000004</v>
      </c>
      <c r="H101" s="2">
        <v>4836.5255999999999</v>
      </c>
      <c r="I101" s="201">
        <v>3575.4817600000001</v>
      </c>
      <c r="J101" s="209">
        <f t="shared" si="11"/>
        <v>3.2167832167833144E-3</v>
      </c>
      <c r="K101" s="210">
        <f t="shared" si="12"/>
        <v>4.6989487097801597E-3</v>
      </c>
      <c r="L101" s="210">
        <f t="shared" si="13"/>
        <v>2.188581278220969E-2</v>
      </c>
      <c r="M101" s="210">
        <f t="shared" si="14"/>
        <v>-8.8085759234728389E-3</v>
      </c>
      <c r="N101" s="210">
        <f t="shared" si="15"/>
        <v>-9.1417053639804013E-3</v>
      </c>
      <c r="O101" s="210">
        <f t="shared" si="16"/>
        <v>-1.0147172909331315E-2</v>
      </c>
      <c r="P101" s="211">
        <f t="shared" si="17"/>
        <v>-1.2923782651504845E-2</v>
      </c>
    </row>
    <row r="102" spans="1:16" x14ac:dyDescent="0.25">
      <c r="A102" s="7">
        <v>96</v>
      </c>
      <c r="B102" s="1">
        <v>44785</v>
      </c>
      <c r="C102" s="200">
        <v>71.78</v>
      </c>
      <c r="D102">
        <v>128.16</v>
      </c>
      <c r="E102">
        <v>1879.19433</v>
      </c>
      <c r="F102" s="2">
        <v>3412.5709000000002</v>
      </c>
      <c r="G102" s="2">
        <v>3579.1345000000001</v>
      </c>
      <c r="H102" s="2">
        <v>4943.3697000000002</v>
      </c>
      <c r="I102" s="201">
        <v>3709.8076100000003</v>
      </c>
      <c r="J102" s="209">
        <f t="shared" si="11"/>
        <v>6.9705841349509967E-4</v>
      </c>
      <c r="K102" s="210">
        <f t="shared" si="12"/>
        <v>1.5933412604042685E-2</v>
      </c>
      <c r="L102" s="210">
        <f t="shared" si="13"/>
        <v>-6.0167218620321705E-3</v>
      </c>
      <c r="M102" s="210">
        <f t="shared" si="14"/>
        <v>1.6351279586629408E-2</v>
      </c>
      <c r="N102" s="210">
        <f t="shared" si="15"/>
        <v>1.1906568644585169E-2</v>
      </c>
      <c r="O102" s="210">
        <f t="shared" si="16"/>
        <v>2.2091085385757214E-2</v>
      </c>
      <c r="P102" s="211">
        <f t="shared" si="17"/>
        <v>3.7568601664464962E-2</v>
      </c>
    </row>
    <row r="103" spans="1:16" x14ac:dyDescent="0.25">
      <c r="A103" s="7">
        <v>97</v>
      </c>
      <c r="B103" s="1">
        <v>44788</v>
      </c>
      <c r="C103" s="200">
        <v>71.569999999999993</v>
      </c>
      <c r="D103">
        <v>127.11</v>
      </c>
      <c r="E103">
        <v>1867.3266000000001</v>
      </c>
      <c r="F103" s="2">
        <v>3433.1453700000002</v>
      </c>
      <c r="G103" s="2">
        <v>3585.7824699999996</v>
      </c>
      <c r="H103" s="2">
        <v>4938.1075300000002</v>
      </c>
      <c r="I103" s="201">
        <v>3772.7133599999997</v>
      </c>
      <c r="J103" s="209">
        <f t="shared" si="11"/>
        <v>-2.9256060183896482E-3</v>
      </c>
      <c r="K103" s="210">
        <f t="shared" si="12"/>
        <v>-8.1928838951310645E-3</v>
      </c>
      <c r="L103" s="210">
        <f t="shared" si="13"/>
        <v>-6.3153287611291686E-3</v>
      </c>
      <c r="M103" s="210">
        <f t="shared" si="14"/>
        <v>6.029023455600635E-3</v>
      </c>
      <c r="N103" s="210">
        <f t="shared" si="15"/>
        <v>1.8574239107247426E-3</v>
      </c>
      <c r="O103" s="210">
        <f t="shared" si="16"/>
        <v>-1.0644904830807711E-3</v>
      </c>
      <c r="P103" s="211">
        <f t="shared" si="17"/>
        <v>1.6956607083999042E-2</v>
      </c>
    </row>
    <row r="104" spans="1:16" x14ac:dyDescent="0.25">
      <c r="A104" s="7">
        <v>98</v>
      </c>
      <c r="B104" s="1">
        <v>44789</v>
      </c>
      <c r="C104" s="200">
        <v>71.959999999999994</v>
      </c>
      <c r="D104">
        <v>123.5</v>
      </c>
      <c r="E104">
        <v>1843.45705</v>
      </c>
      <c r="F104" s="2">
        <v>3442.7779099999998</v>
      </c>
      <c r="G104" s="2">
        <v>3570.9145899999999</v>
      </c>
      <c r="H104" s="2">
        <v>4888.4939299999996</v>
      </c>
      <c r="I104" s="201">
        <v>3756.3546299999994</v>
      </c>
      <c r="J104" s="209">
        <f t="shared" si="11"/>
        <v>5.4492105630850052E-3</v>
      </c>
      <c r="K104" s="210">
        <f t="shared" si="12"/>
        <v>-2.840059790732441E-2</v>
      </c>
      <c r="L104" s="210">
        <f t="shared" si="13"/>
        <v>-1.2782739773535168E-2</v>
      </c>
      <c r="M104" s="210">
        <f t="shared" si="14"/>
        <v>2.8057477799139363E-3</v>
      </c>
      <c r="N104" s="210">
        <f t="shared" si="15"/>
        <v>-4.1463418722106349E-3</v>
      </c>
      <c r="O104" s="210">
        <f t="shared" si="16"/>
        <v>-1.0047087816251077E-2</v>
      </c>
      <c r="P104" s="211">
        <f t="shared" si="17"/>
        <v>-4.3360649058162837E-3</v>
      </c>
    </row>
    <row r="105" spans="1:16" x14ac:dyDescent="0.25">
      <c r="A105" s="7">
        <v>99</v>
      </c>
      <c r="B105" s="1">
        <v>44790</v>
      </c>
      <c r="C105" s="200">
        <v>72.81</v>
      </c>
      <c r="D105">
        <v>121.74</v>
      </c>
      <c r="E105">
        <v>1792.7068999999999</v>
      </c>
      <c r="F105" s="2">
        <v>3485.7635</v>
      </c>
      <c r="G105" s="2">
        <v>3491.7544999999996</v>
      </c>
      <c r="H105" s="2">
        <v>4815.7654999999995</v>
      </c>
      <c r="I105" s="201">
        <v>3661.4994999999999</v>
      </c>
      <c r="J105" s="209">
        <f t="shared" si="11"/>
        <v>1.1812117843246428E-2</v>
      </c>
      <c r="K105" s="210">
        <f t="shared" si="12"/>
        <v>-1.4251012145748976E-2</v>
      </c>
      <c r="L105" s="210">
        <f t="shared" si="13"/>
        <v>-2.7529879255933865E-2</v>
      </c>
      <c r="M105" s="210">
        <f t="shared" si="14"/>
        <v>1.2485728421558262E-2</v>
      </c>
      <c r="N105" s="210">
        <f t="shared" si="15"/>
        <v>-2.2168015505517946E-2</v>
      </c>
      <c r="O105" s="210">
        <f t="shared" si="16"/>
        <v>-1.4877471679708099E-2</v>
      </c>
      <c r="P105" s="211">
        <f t="shared" si="17"/>
        <v>-2.5251910254277421E-2</v>
      </c>
    </row>
    <row r="106" spans="1:16" x14ac:dyDescent="0.25">
      <c r="A106" s="7">
        <v>100</v>
      </c>
      <c r="B106" s="1">
        <v>44791</v>
      </c>
      <c r="C106" s="200">
        <v>72.87</v>
      </c>
      <c r="D106">
        <v>121.01</v>
      </c>
      <c r="E106">
        <v>1824.2369599999997</v>
      </c>
      <c r="F106" s="2">
        <v>3501.1116000000002</v>
      </c>
      <c r="G106" s="2">
        <v>3511.3646399999998</v>
      </c>
      <c r="H106" s="2">
        <v>4928.8976799999991</v>
      </c>
      <c r="I106" s="201">
        <v>3774.1239199999995</v>
      </c>
      <c r="J106" s="209">
        <f t="shared" si="11"/>
        <v>8.2406262875989178E-4</v>
      </c>
      <c r="K106" s="210">
        <f t="shared" si="12"/>
        <v>-5.9963857401017506E-3</v>
      </c>
      <c r="L106" s="210">
        <f t="shared" si="13"/>
        <v>1.7587961534593299E-2</v>
      </c>
      <c r="M106" s="210">
        <f t="shared" si="14"/>
        <v>4.4030812761681748E-3</v>
      </c>
      <c r="N106" s="210">
        <f t="shared" si="15"/>
        <v>5.6161279379751683E-3</v>
      </c>
      <c r="O106" s="210">
        <f t="shared" si="16"/>
        <v>2.3492045034169573E-2</v>
      </c>
      <c r="P106" s="211">
        <f t="shared" si="17"/>
        <v>3.0759097468127328E-2</v>
      </c>
    </row>
    <row r="107" spans="1:16" x14ac:dyDescent="0.25">
      <c r="A107" s="7">
        <v>101</v>
      </c>
      <c r="B107" s="1">
        <v>44792</v>
      </c>
      <c r="C107" s="200">
        <v>71.42</v>
      </c>
      <c r="D107">
        <v>121.68</v>
      </c>
      <c r="E107">
        <v>1806.0444999999997</v>
      </c>
      <c r="F107" s="2">
        <v>3456.1280000000002</v>
      </c>
      <c r="G107" s="2">
        <v>3384.3939999999998</v>
      </c>
      <c r="H107" s="2">
        <v>4859.3739999999998</v>
      </c>
      <c r="I107" s="201">
        <v>3596.5735</v>
      </c>
      <c r="J107" s="209">
        <f t="shared" si="11"/>
        <v>-1.9898449293262011E-2</v>
      </c>
      <c r="K107" s="210">
        <f t="shared" si="12"/>
        <v>5.536732501446151E-3</v>
      </c>
      <c r="L107" s="210">
        <f t="shared" si="13"/>
        <v>-9.9726408349932738E-3</v>
      </c>
      <c r="M107" s="210">
        <f t="shared" si="14"/>
        <v>-1.2848376498481251E-2</v>
      </c>
      <c r="N107" s="210">
        <f t="shared" si="15"/>
        <v>-3.6159913030279878E-2</v>
      </c>
      <c r="O107" s="210">
        <f t="shared" si="16"/>
        <v>-1.4105320198085192E-2</v>
      </c>
      <c r="P107" s="211">
        <f t="shared" si="17"/>
        <v>-4.7044141571270792E-2</v>
      </c>
    </row>
    <row r="108" spans="1:16" x14ac:dyDescent="0.25">
      <c r="A108" s="7">
        <v>102</v>
      </c>
      <c r="B108" s="1">
        <v>44795</v>
      </c>
      <c r="C108" s="200">
        <v>70.09</v>
      </c>
      <c r="D108">
        <v>119.53</v>
      </c>
      <c r="E108">
        <v>1812.5739899999999</v>
      </c>
      <c r="F108" s="2">
        <v>3373.6868099999997</v>
      </c>
      <c r="G108" s="2">
        <v>3282.6856499999999</v>
      </c>
      <c r="H108" s="2">
        <v>4560.9298199999994</v>
      </c>
      <c r="I108" s="201">
        <v>3429.4552199999998</v>
      </c>
      <c r="J108" s="209">
        <f t="shared" si="11"/>
        <v>-1.8622234668160154E-2</v>
      </c>
      <c r="K108" s="210">
        <f t="shared" si="12"/>
        <v>-1.7669296515450461E-2</v>
      </c>
      <c r="L108" s="210">
        <f t="shared" si="13"/>
        <v>3.6153538852448097E-3</v>
      </c>
      <c r="M108" s="210">
        <f t="shared" si="14"/>
        <v>-2.3853627527684274E-2</v>
      </c>
      <c r="N108" s="210">
        <f t="shared" si="15"/>
        <v>-3.0052160002647432E-2</v>
      </c>
      <c r="O108" s="210">
        <f t="shared" si="16"/>
        <v>-6.1416178297863167E-2</v>
      </c>
      <c r="P108" s="211">
        <f t="shared" si="17"/>
        <v>-4.6465971013799678E-2</v>
      </c>
    </row>
    <row r="109" spans="1:16" x14ac:dyDescent="0.25">
      <c r="A109" s="7">
        <v>103</v>
      </c>
      <c r="B109" s="1">
        <v>44796</v>
      </c>
      <c r="C109" s="200">
        <v>71.010000000000005</v>
      </c>
      <c r="D109">
        <v>118.9</v>
      </c>
      <c r="E109">
        <v>1793.9949300000001</v>
      </c>
      <c r="F109" s="2">
        <v>3339.7503299999998</v>
      </c>
      <c r="G109" s="2">
        <v>3217.5278100000005</v>
      </c>
      <c r="H109" s="2">
        <v>4484.4880499999999</v>
      </c>
      <c r="I109" s="201">
        <v>3431.2175099999999</v>
      </c>
      <c r="J109" s="209">
        <f t="shared" si="11"/>
        <v>1.3125980881723454E-2</v>
      </c>
      <c r="K109" s="210">
        <f t="shared" si="12"/>
        <v>-5.2706433531330976E-3</v>
      </c>
      <c r="L109" s="210">
        <f t="shared" si="13"/>
        <v>-1.0250097431884542E-2</v>
      </c>
      <c r="M109" s="210">
        <f t="shared" si="14"/>
        <v>-1.0059167288264059E-2</v>
      </c>
      <c r="N109" s="210">
        <f t="shared" si="15"/>
        <v>-1.9848942892231936E-2</v>
      </c>
      <c r="O109" s="210">
        <f t="shared" si="16"/>
        <v>-1.6760128530107332E-2</v>
      </c>
      <c r="P109" s="211">
        <f t="shared" si="17"/>
        <v>5.1386878875758768E-4</v>
      </c>
    </row>
    <row r="110" spans="1:16" x14ac:dyDescent="0.25">
      <c r="A110" s="7">
        <v>104</v>
      </c>
      <c r="B110" s="1">
        <v>44797</v>
      </c>
      <c r="C110" s="200">
        <v>69.53</v>
      </c>
      <c r="D110">
        <v>117.8</v>
      </c>
      <c r="E110">
        <v>1839.7602000000002</v>
      </c>
      <c r="F110" s="2">
        <v>3331.3340500000004</v>
      </c>
      <c r="G110" s="2">
        <v>3246.4250999999999</v>
      </c>
      <c r="H110" s="2">
        <v>4565.7948500000002</v>
      </c>
      <c r="I110" s="201">
        <v>3424.5947000000001</v>
      </c>
      <c r="J110" s="209">
        <f t="shared" si="11"/>
        <v>-2.0842134910576071E-2</v>
      </c>
      <c r="K110" s="210">
        <f t="shared" si="12"/>
        <v>-9.25147182506314E-3</v>
      </c>
      <c r="L110" s="210">
        <f t="shared" si="13"/>
        <v>2.5510256040690127E-2</v>
      </c>
      <c r="M110" s="210">
        <f t="shared" si="14"/>
        <v>-2.5200326875929324E-3</v>
      </c>
      <c r="N110" s="210">
        <f t="shared" si="15"/>
        <v>8.9812090854932691E-3</v>
      </c>
      <c r="O110" s="210">
        <f t="shared" si="16"/>
        <v>1.8130676031124837E-2</v>
      </c>
      <c r="P110" s="211">
        <f t="shared" si="17"/>
        <v>-1.930163267323648E-3</v>
      </c>
    </row>
    <row r="111" spans="1:16" x14ac:dyDescent="0.25">
      <c r="A111" s="7">
        <v>105</v>
      </c>
      <c r="B111" s="1">
        <v>44798</v>
      </c>
      <c r="C111" s="200">
        <v>69.67</v>
      </c>
      <c r="D111">
        <v>120.46</v>
      </c>
      <c r="E111">
        <v>1989.2094600000003</v>
      </c>
      <c r="F111" s="2">
        <v>3385.9774200000002</v>
      </c>
      <c r="G111" s="2">
        <v>3361.0849200000002</v>
      </c>
      <c r="H111" s="2">
        <v>4659.4777199999999</v>
      </c>
      <c r="I111" s="201">
        <v>3567.1948200000002</v>
      </c>
      <c r="J111" s="209">
        <f t="shared" si="11"/>
        <v>2.0135193441679355E-3</v>
      </c>
      <c r="K111" s="210">
        <f t="shared" si="12"/>
        <v>2.2580645161290214E-2</v>
      </c>
      <c r="L111" s="210">
        <f t="shared" si="13"/>
        <v>8.1233010693458896E-2</v>
      </c>
      <c r="M111" s="210">
        <f t="shared" si="14"/>
        <v>1.6402849182897139E-2</v>
      </c>
      <c r="N111" s="210">
        <f t="shared" si="15"/>
        <v>3.5318794202275017E-2</v>
      </c>
      <c r="O111" s="210">
        <f t="shared" si="16"/>
        <v>2.0518414225290771E-2</v>
      </c>
      <c r="P111" s="211">
        <f t="shared" si="17"/>
        <v>4.163999903404636E-2</v>
      </c>
    </row>
    <row r="112" spans="1:16" x14ac:dyDescent="0.25">
      <c r="A112" s="7">
        <v>106</v>
      </c>
      <c r="B112" s="1">
        <v>44799</v>
      </c>
      <c r="C112" s="200">
        <v>68.930000000000007</v>
      </c>
      <c r="D112">
        <v>119.6</v>
      </c>
      <c r="E112">
        <v>1961.47</v>
      </c>
      <c r="F112" s="2">
        <v>3274.8543</v>
      </c>
      <c r="G112" s="2">
        <v>3238.0266999999999</v>
      </c>
      <c r="H112" s="2">
        <v>4468.9492</v>
      </c>
      <c r="I112" s="201">
        <v>3254.4389999999999</v>
      </c>
      <c r="J112" s="209">
        <f t="shared" si="11"/>
        <v>-1.0621501363571095E-2</v>
      </c>
      <c r="K112" s="210">
        <f t="shared" si="12"/>
        <v>-7.1392993524821424E-3</v>
      </c>
      <c r="L112" s="210">
        <f t="shared" si="13"/>
        <v>-1.3944966861358155E-2</v>
      </c>
      <c r="M112" s="210">
        <f t="shared" si="14"/>
        <v>-3.2818624053317036E-2</v>
      </c>
      <c r="N112" s="210">
        <f t="shared" si="15"/>
        <v>-3.6612648275486048E-2</v>
      </c>
      <c r="O112" s="210">
        <f t="shared" si="16"/>
        <v>-4.0890531396295615E-2</v>
      </c>
      <c r="P112" s="211">
        <f t="shared" si="17"/>
        <v>-8.7675564633164726E-2</v>
      </c>
    </row>
    <row r="113" spans="1:16" x14ac:dyDescent="0.25">
      <c r="A113" s="7">
        <v>107</v>
      </c>
      <c r="B113" s="1">
        <v>44802</v>
      </c>
      <c r="C113" s="200">
        <v>68.540000000000006</v>
      </c>
      <c r="D113">
        <v>118.46</v>
      </c>
      <c r="E113">
        <v>1932.3864000000001</v>
      </c>
      <c r="F113" s="2">
        <v>3228.2455199999999</v>
      </c>
      <c r="G113" s="2">
        <v>3184.0366800000002</v>
      </c>
      <c r="H113" s="2">
        <v>4492.29828</v>
      </c>
      <c r="I113" s="201">
        <v>3160.8320400000002</v>
      </c>
      <c r="J113" s="209">
        <f t="shared" si="11"/>
        <v>-5.6579138256201977E-3</v>
      </c>
      <c r="K113" s="210">
        <f t="shared" si="12"/>
        <v>-9.5317725752508409E-3</v>
      </c>
      <c r="L113" s="210">
        <f t="shared" si="13"/>
        <v>-1.4827450840441014E-2</v>
      </c>
      <c r="M113" s="210">
        <f t="shared" si="14"/>
        <v>-1.4232321724969577E-2</v>
      </c>
      <c r="N113" s="210">
        <f t="shared" si="15"/>
        <v>-1.6673741448765655E-2</v>
      </c>
      <c r="O113" s="210">
        <f t="shared" si="16"/>
        <v>5.2247360520454311E-3</v>
      </c>
      <c r="P113" s="211">
        <f t="shared" si="17"/>
        <v>-2.8762855902353612E-2</v>
      </c>
    </row>
    <row r="114" spans="1:16" x14ac:dyDescent="0.25">
      <c r="A114" s="7">
        <v>108</v>
      </c>
      <c r="B114" s="1">
        <v>44803</v>
      </c>
      <c r="C114" s="200">
        <v>67.41</v>
      </c>
      <c r="D114">
        <v>115.46</v>
      </c>
      <c r="E114">
        <v>1890.4068</v>
      </c>
      <c r="F114" s="2">
        <v>3201.2419500000001</v>
      </c>
      <c r="G114" s="2">
        <v>3165.9881999999998</v>
      </c>
      <c r="H114" s="2">
        <v>4444.9942499999997</v>
      </c>
      <c r="I114" s="201">
        <v>3116.0286000000001</v>
      </c>
      <c r="J114" s="209">
        <f t="shared" si="11"/>
        <v>-1.6486723081412413E-2</v>
      </c>
      <c r="K114" s="210">
        <f t="shared" si="12"/>
        <v>-2.5325004220834058E-2</v>
      </c>
      <c r="L114" s="210">
        <f t="shared" si="13"/>
        <v>-2.1724226583254791E-2</v>
      </c>
      <c r="M114" s="210">
        <f t="shared" si="14"/>
        <v>-8.364781994648296E-3</v>
      </c>
      <c r="N114" s="210">
        <f t="shared" si="15"/>
        <v>-5.6684271614610982E-3</v>
      </c>
      <c r="O114" s="210">
        <f t="shared" si="16"/>
        <v>-1.0530028740656117E-2</v>
      </c>
      <c r="P114" s="211">
        <f t="shared" si="17"/>
        <v>-1.4174571578944195E-2</v>
      </c>
    </row>
    <row r="115" spans="1:16" x14ac:dyDescent="0.25">
      <c r="A115" s="7">
        <v>109</v>
      </c>
      <c r="B115" s="1">
        <v>44804</v>
      </c>
      <c r="C115" s="200">
        <v>65.84</v>
      </c>
      <c r="D115">
        <v>115.22</v>
      </c>
      <c r="E115">
        <v>1921.0612679999997</v>
      </c>
      <c r="F115" s="2">
        <v>3165.5932559999997</v>
      </c>
      <c r="G115" s="2">
        <v>3280.5629639999997</v>
      </c>
      <c r="H115" s="2">
        <v>4501.3358879999996</v>
      </c>
      <c r="I115" s="201">
        <v>3039.1467119999998</v>
      </c>
      <c r="J115" s="209">
        <f t="shared" si="11"/>
        <v>-2.3290313009939112E-2</v>
      </c>
      <c r="K115" s="210">
        <f t="shared" si="12"/>
        <v>-2.0786419539233769E-3</v>
      </c>
      <c r="L115" s="210">
        <f t="shared" si="13"/>
        <v>1.6215804979118564E-2</v>
      </c>
      <c r="M115" s="210">
        <f t="shared" si="14"/>
        <v>-1.1135894929778845E-2</v>
      </c>
      <c r="N115" s="210">
        <f t="shared" si="15"/>
        <v>3.6189258064827978E-2</v>
      </c>
      <c r="O115" s="210">
        <f t="shared" si="16"/>
        <v>1.2675300536103107E-2</v>
      </c>
      <c r="P115" s="211">
        <f t="shared" si="17"/>
        <v>-2.4673036698058648E-2</v>
      </c>
    </row>
    <row r="116" spans="1:16" x14ac:dyDescent="0.25">
      <c r="A116" s="7">
        <v>110</v>
      </c>
      <c r="B116" s="1">
        <v>44805</v>
      </c>
      <c r="C116" s="200">
        <v>69.7</v>
      </c>
      <c r="D116">
        <v>116</v>
      </c>
      <c r="E116">
        <v>1889.9432799999997</v>
      </c>
      <c r="F116" s="2">
        <v>3185.7372799999998</v>
      </c>
      <c r="G116" s="2">
        <v>3334.9804800000002</v>
      </c>
      <c r="H116" s="2">
        <v>4639.4467199999999</v>
      </c>
      <c r="I116" s="201">
        <v>2810.8141599999999</v>
      </c>
      <c r="J116" s="209">
        <f t="shared" si="11"/>
        <v>5.862697448359655E-2</v>
      </c>
      <c r="K116" s="210">
        <f t="shared" si="12"/>
        <v>6.769658045478133E-3</v>
      </c>
      <c r="L116" s="210">
        <f t="shared" si="13"/>
        <v>-1.619833188995401E-2</v>
      </c>
      <c r="M116" s="210">
        <f t="shared" si="14"/>
        <v>6.3634277593369593E-3</v>
      </c>
      <c r="N116" s="210">
        <f t="shared" si="15"/>
        <v>1.6587859034306929E-2</v>
      </c>
      <c r="O116" s="210">
        <f t="shared" si="16"/>
        <v>3.0682187563071395E-2</v>
      </c>
      <c r="P116" s="211">
        <f t="shared" si="17"/>
        <v>-7.5130480242508235E-2</v>
      </c>
    </row>
    <row r="117" spans="1:16" x14ac:dyDescent="0.25">
      <c r="A117" s="7">
        <v>111</v>
      </c>
      <c r="B117" s="1">
        <v>44806</v>
      </c>
      <c r="C117" s="200">
        <v>69.36</v>
      </c>
      <c r="D117">
        <v>113.6</v>
      </c>
      <c r="E117">
        <v>1829.4821999999997</v>
      </c>
      <c r="F117" s="2">
        <v>3105.1374899999996</v>
      </c>
      <c r="G117" s="2">
        <v>3195.0172799999996</v>
      </c>
      <c r="H117" s="2">
        <v>4506.1461899999995</v>
      </c>
      <c r="I117" s="201">
        <v>2719.7106299999996</v>
      </c>
      <c r="J117" s="209">
        <f t="shared" si="11"/>
        <v>-4.8780487804878092E-3</v>
      </c>
      <c r="K117" s="210">
        <f t="shared" si="12"/>
        <v>-2.0689655172413834E-2</v>
      </c>
      <c r="L117" s="210">
        <f t="shared" si="13"/>
        <v>-3.1990949485002584E-2</v>
      </c>
      <c r="M117" s="210">
        <f t="shared" si="14"/>
        <v>-2.5300199895956332E-2</v>
      </c>
      <c r="N117" s="210">
        <f t="shared" si="15"/>
        <v>-4.196822165507863E-2</v>
      </c>
      <c r="O117" s="210">
        <f t="shared" si="16"/>
        <v>-2.8731988541944142E-2</v>
      </c>
      <c r="P117" s="211">
        <f t="shared" si="17"/>
        <v>-3.2411794168562325E-2</v>
      </c>
    </row>
    <row r="118" spans="1:16" x14ac:dyDescent="0.25">
      <c r="A118" s="7">
        <v>112</v>
      </c>
      <c r="B118" s="1">
        <v>44809</v>
      </c>
      <c r="C118" s="200">
        <v>70.48</v>
      </c>
      <c r="D118">
        <v>116.78</v>
      </c>
      <c r="E118">
        <v>1834.5495600000002</v>
      </c>
      <c r="F118" s="2">
        <v>3113.7382020000005</v>
      </c>
      <c r="G118" s="2">
        <v>3203.8669439999999</v>
      </c>
      <c r="H118" s="2">
        <v>4518.6274620000004</v>
      </c>
      <c r="I118" s="201">
        <v>2727.243774</v>
      </c>
      <c r="J118" s="209">
        <f t="shared" si="11"/>
        <v>1.6147635524798254E-2</v>
      </c>
      <c r="K118" s="210">
        <f t="shared" si="12"/>
        <v>2.799295774647903E-2</v>
      </c>
      <c r="L118" s="210">
        <f t="shared" si="13"/>
        <v>2.769832906819536E-3</v>
      </c>
      <c r="M118" s="210">
        <f t="shared" si="14"/>
        <v>2.769832906819536E-3</v>
      </c>
      <c r="N118" s="210">
        <f t="shared" si="15"/>
        <v>2.7698329068193139E-3</v>
      </c>
      <c r="O118" s="210">
        <f t="shared" si="16"/>
        <v>2.7698329068193139E-3</v>
      </c>
      <c r="P118" s="211">
        <f t="shared" si="17"/>
        <v>2.7698329068193139E-3</v>
      </c>
    </row>
    <row r="119" spans="1:16" x14ac:dyDescent="0.25">
      <c r="A119" s="7">
        <v>113</v>
      </c>
      <c r="B119" s="1">
        <v>44810</v>
      </c>
      <c r="C119" s="200">
        <v>70.569999999999993</v>
      </c>
      <c r="D119">
        <v>116.95</v>
      </c>
      <c r="E119">
        <v>1779.4370999999999</v>
      </c>
      <c r="F119" s="2">
        <v>3108.8345399999998</v>
      </c>
      <c r="G119" s="2">
        <v>3189.5077199999996</v>
      </c>
      <c r="H119" s="2">
        <v>4393.5700199999992</v>
      </c>
      <c r="I119" s="201">
        <v>2708.8887</v>
      </c>
      <c r="J119" s="209">
        <f t="shared" si="11"/>
        <v>1.2769580022700122E-3</v>
      </c>
      <c r="K119" s="210">
        <f t="shared" si="12"/>
        <v>1.4557287206713454E-3</v>
      </c>
      <c r="L119" s="210">
        <f t="shared" si="13"/>
        <v>-3.0041412454401173E-2</v>
      </c>
      <c r="M119" s="210">
        <f t="shared" si="14"/>
        <v>-1.5748472356638121E-3</v>
      </c>
      <c r="N119" s="210">
        <f t="shared" si="15"/>
        <v>-4.4818415530305522E-3</v>
      </c>
      <c r="O119" s="210">
        <f t="shared" si="16"/>
        <v>-2.7675979719879229E-2</v>
      </c>
      <c r="P119" s="211">
        <f t="shared" si="17"/>
        <v>-6.7302652498419935E-3</v>
      </c>
    </row>
    <row r="120" spans="1:16" x14ac:dyDescent="0.25">
      <c r="A120" s="7">
        <v>114</v>
      </c>
      <c r="B120" s="1">
        <v>44811</v>
      </c>
      <c r="C120" s="200">
        <v>70.930000000000007</v>
      </c>
      <c r="D120">
        <v>116.55</v>
      </c>
      <c r="E120">
        <v>1808.9195999999999</v>
      </c>
      <c r="F120" s="2">
        <v>3113.8973600000004</v>
      </c>
      <c r="G120" s="2">
        <v>3202.34674</v>
      </c>
      <c r="H120" s="2">
        <v>4571.41536</v>
      </c>
      <c r="I120" s="201">
        <v>2738.13724</v>
      </c>
      <c r="J120" s="209">
        <f t="shared" si="11"/>
        <v>5.1013178404422099E-3</v>
      </c>
      <c r="K120" s="210">
        <f t="shared" si="12"/>
        <v>-3.4202650705430493E-3</v>
      </c>
      <c r="L120" s="210">
        <f t="shared" si="13"/>
        <v>1.656844178420247E-2</v>
      </c>
      <c r="M120" s="210">
        <f t="shared" si="14"/>
        <v>1.6285266825426525E-3</v>
      </c>
      <c r="N120" s="210">
        <f t="shared" si="15"/>
        <v>4.0253923574138373E-3</v>
      </c>
      <c r="O120" s="210">
        <f t="shared" si="16"/>
        <v>4.0478549150333221E-2</v>
      </c>
      <c r="P120" s="211">
        <f t="shared" si="17"/>
        <v>1.0797246856247833E-2</v>
      </c>
    </row>
    <row r="121" spans="1:16" x14ac:dyDescent="0.25">
      <c r="A121" s="7">
        <v>115</v>
      </c>
      <c r="B121" s="1">
        <v>44812</v>
      </c>
      <c r="C121" s="200">
        <v>73.14</v>
      </c>
      <c r="D121">
        <v>116.87</v>
      </c>
      <c r="E121">
        <v>1786.19256</v>
      </c>
      <c r="F121" s="2">
        <v>3081.94038</v>
      </c>
      <c r="G121" s="2">
        <v>3233.5831800000001</v>
      </c>
      <c r="H121" s="2">
        <v>4538.1103199999998</v>
      </c>
      <c r="I121" s="201">
        <v>2791.4247</v>
      </c>
      <c r="J121" s="209">
        <f t="shared" si="11"/>
        <v>3.1157479204849681E-2</v>
      </c>
      <c r="K121" s="210">
        <f t="shared" si="12"/>
        <v>2.7456027456027599E-3</v>
      </c>
      <c r="L121" s="210">
        <f t="shared" si="13"/>
        <v>-1.256387514403623E-2</v>
      </c>
      <c r="M121" s="210">
        <f t="shared" si="14"/>
        <v>-1.0262695363857599E-2</v>
      </c>
      <c r="N121" s="210">
        <f t="shared" si="15"/>
        <v>9.7542341714065284E-3</v>
      </c>
      <c r="O121" s="210">
        <f t="shared" si="16"/>
        <v>-7.2854985550908635E-3</v>
      </c>
      <c r="P121" s="211">
        <f t="shared" si="17"/>
        <v>1.9461208598879454E-2</v>
      </c>
    </row>
    <row r="122" spans="1:16" x14ac:dyDescent="0.25">
      <c r="A122" s="7">
        <v>116</v>
      </c>
      <c r="B122" s="1">
        <v>44813</v>
      </c>
      <c r="C122" s="200">
        <v>74.02</v>
      </c>
      <c r="D122">
        <v>119.01</v>
      </c>
      <c r="E122">
        <v>1831.3746400000002</v>
      </c>
      <c r="F122" s="2">
        <v>3127.8861200000001</v>
      </c>
      <c r="G122" s="2">
        <v>3362.0254000000004</v>
      </c>
      <c r="H122" s="2">
        <v>4642.43732</v>
      </c>
      <c r="I122" s="201">
        <v>2859.5601200000001</v>
      </c>
      <c r="J122" s="209">
        <f t="shared" si="11"/>
        <v>1.2031719989062051E-2</v>
      </c>
      <c r="K122" s="210">
        <f t="shared" si="12"/>
        <v>1.8310943783691247E-2</v>
      </c>
      <c r="L122" s="210">
        <f t="shared" si="13"/>
        <v>2.5295189898226988E-2</v>
      </c>
      <c r="M122" s="210">
        <f t="shared" si="14"/>
        <v>1.4908056073427378E-2</v>
      </c>
      <c r="N122" s="210">
        <f t="shared" si="15"/>
        <v>3.9721328585090143E-2</v>
      </c>
      <c r="O122" s="210">
        <f t="shared" si="16"/>
        <v>2.2989084143727911E-2</v>
      </c>
      <c r="P122" s="211">
        <f t="shared" si="17"/>
        <v>2.4408833238453553E-2</v>
      </c>
    </row>
    <row r="123" spans="1:16" x14ac:dyDescent="0.25">
      <c r="A123" s="7">
        <v>117</v>
      </c>
      <c r="B123" s="1">
        <v>44816</v>
      </c>
      <c r="C123" s="200">
        <v>75.02</v>
      </c>
      <c r="D123">
        <v>120.28</v>
      </c>
      <c r="E123">
        <v>1876.85049</v>
      </c>
      <c r="F123" s="2">
        <v>3239.3460300000002</v>
      </c>
      <c r="G123" s="2">
        <v>3348.9561600000006</v>
      </c>
      <c r="H123" s="2">
        <v>4688.2611300000008</v>
      </c>
      <c r="I123" s="201">
        <v>2875.0360500000006</v>
      </c>
      <c r="J123" s="209">
        <f t="shared" si="11"/>
        <v>1.3509862199405642E-2</v>
      </c>
      <c r="K123" s="210">
        <f t="shared" si="12"/>
        <v>1.0671372153600478E-2</v>
      </c>
      <c r="L123" s="210">
        <f t="shared" si="13"/>
        <v>2.4831538564932698E-2</v>
      </c>
      <c r="M123" s="210">
        <f t="shared" si="14"/>
        <v>3.5634260879037427E-2</v>
      </c>
      <c r="N123" s="210">
        <f t="shared" si="15"/>
        <v>-3.8873114997881597E-3</v>
      </c>
      <c r="O123" s="210">
        <f t="shared" si="16"/>
        <v>9.8706362286440363E-3</v>
      </c>
      <c r="P123" s="211">
        <f t="shared" si="17"/>
        <v>5.4119967234682598E-3</v>
      </c>
    </row>
    <row r="124" spans="1:16" x14ac:dyDescent="0.25">
      <c r="A124" s="7">
        <v>118</v>
      </c>
      <c r="B124" s="1">
        <v>44817</v>
      </c>
      <c r="C124" s="200">
        <v>74.069999999999993</v>
      </c>
      <c r="D124">
        <v>116</v>
      </c>
      <c r="E124">
        <v>1795.3050199999998</v>
      </c>
      <c r="F124" s="2">
        <v>3086.9534399999998</v>
      </c>
      <c r="G124" s="2">
        <v>3072.7065799999996</v>
      </c>
      <c r="H124" s="2">
        <v>4376.99658</v>
      </c>
      <c r="I124" s="201">
        <v>2634.8664599999997</v>
      </c>
      <c r="J124" s="209">
        <f t="shared" si="11"/>
        <v>-1.2663289789389576E-2</v>
      </c>
      <c r="K124" s="210">
        <f t="shared" si="12"/>
        <v>-3.5583638177585697E-2</v>
      </c>
      <c r="L124" s="210">
        <f t="shared" si="13"/>
        <v>-4.3448037248827509E-2</v>
      </c>
      <c r="M124" s="210">
        <f t="shared" si="14"/>
        <v>-4.7044245532484985E-2</v>
      </c>
      <c r="N124" s="210">
        <f t="shared" si="15"/>
        <v>-8.2488264044639159E-2</v>
      </c>
      <c r="O124" s="210">
        <f t="shared" si="16"/>
        <v>-6.6392323586293212E-2</v>
      </c>
      <c r="P124" s="211">
        <f t="shared" si="17"/>
        <v>-8.3536201224329254E-2</v>
      </c>
    </row>
    <row r="125" spans="1:16" x14ac:dyDescent="0.25">
      <c r="A125" s="7">
        <v>119</v>
      </c>
      <c r="B125" s="1">
        <v>44818</v>
      </c>
      <c r="C125" s="200">
        <v>73.06</v>
      </c>
      <c r="D125">
        <v>115.96</v>
      </c>
      <c r="E125">
        <v>1773.2426399999999</v>
      </c>
      <c r="F125" s="2">
        <v>3097.19202</v>
      </c>
      <c r="G125" s="2">
        <v>3020.61474</v>
      </c>
      <c r="H125" s="2">
        <v>4469.4010399999997</v>
      </c>
      <c r="I125" s="201">
        <v>2617.98576</v>
      </c>
      <c r="J125" s="209">
        <f t="shared" si="11"/>
        <v>-1.3635749966248056E-2</v>
      </c>
      <c r="K125" s="210">
        <f t="shared" si="12"/>
        <v>-3.4482758620690834E-4</v>
      </c>
      <c r="L125" s="210">
        <f t="shared" si="13"/>
        <v>-1.2288931270297399E-2</v>
      </c>
      <c r="M125" s="210">
        <f t="shared" si="14"/>
        <v>3.3167264097122562E-3</v>
      </c>
      <c r="N125" s="210">
        <f t="shared" si="15"/>
        <v>-1.6953079847929931E-2</v>
      </c>
      <c r="O125" s="210">
        <f t="shared" si="16"/>
        <v>2.1111385012779538E-2</v>
      </c>
      <c r="P125" s="211">
        <f t="shared" si="17"/>
        <v>-6.4066624461870392E-3</v>
      </c>
    </row>
    <row r="126" spans="1:16" x14ac:dyDescent="0.25">
      <c r="A126" s="7">
        <v>120</v>
      </c>
      <c r="B126" s="1">
        <v>44819</v>
      </c>
      <c r="C126" s="200">
        <v>73.16</v>
      </c>
      <c r="D126">
        <v>116.53</v>
      </c>
      <c r="E126">
        <v>1781.9297999999999</v>
      </c>
      <c r="F126" s="2">
        <v>3056.5421999999999</v>
      </c>
      <c r="G126" s="2">
        <v>2999.973</v>
      </c>
      <c r="H126" s="2">
        <v>4721.7227999999996</v>
      </c>
      <c r="I126" s="201">
        <v>2593.5573999999997</v>
      </c>
      <c r="J126" s="209">
        <f t="shared" si="11"/>
        <v>1.3687380235423152E-3</v>
      </c>
      <c r="K126" s="210">
        <f t="shared" si="12"/>
        <v>4.9154880993447225E-3</v>
      </c>
      <c r="L126" s="210">
        <f t="shared" si="13"/>
        <v>4.8990249862252977E-3</v>
      </c>
      <c r="M126" s="210">
        <f t="shared" si="14"/>
        <v>-1.3124733544935374E-2</v>
      </c>
      <c r="N126" s="210">
        <f t="shared" si="15"/>
        <v>-6.8336222182375783E-3</v>
      </c>
      <c r="O126" s="210">
        <f t="shared" si="16"/>
        <v>5.6455385798182878E-2</v>
      </c>
      <c r="P126" s="211">
        <f t="shared" si="17"/>
        <v>-9.330975123409524E-3</v>
      </c>
    </row>
    <row r="127" spans="1:16" x14ac:dyDescent="0.25">
      <c r="A127" s="7">
        <v>121</v>
      </c>
      <c r="B127" s="1">
        <v>44823</v>
      </c>
      <c r="C127" s="200">
        <v>73.37</v>
      </c>
      <c r="D127">
        <v>117.82</v>
      </c>
      <c r="E127">
        <v>1745.3106</v>
      </c>
      <c r="F127" s="2">
        <v>3075.6967999999997</v>
      </c>
      <c r="G127" s="2">
        <v>2947.0782000000004</v>
      </c>
      <c r="H127" s="2">
        <v>4850.6733000000004</v>
      </c>
      <c r="I127" s="201">
        <v>2664.3561999999997</v>
      </c>
      <c r="J127" s="209">
        <f t="shared" si="11"/>
        <v>2.8704209950793924E-3</v>
      </c>
      <c r="K127" s="210">
        <f t="shared" si="12"/>
        <v>1.1070110701106861E-2</v>
      </c>
      <c r="L127" s="210">
        <f t="shared" si="13"/>
        <v>-2.0550304506945172E-2</v>
      </c>
      <c r="M127" s="210">
        <f t="shared" si="14"/>
        <v>6.2667546353523118E-3</v>
      </c>
      <c r="N127" s="210">
        <f t="shared" si="15"/>
        <v>-1.7631758685828003E-2</v>
      </c>
      <c r="O127" s="210">
        <f t="shared" si="16"/>
        <v>2.7310053017089553E-2</v>
      </c>
      <c r="P127" s="211">
        <f t="shared" si="17"/>
        <v>2.7297949912348241E-2</v>
      </c>
    </row>
    <row r="128" spans="1:16" x14ac:dyDescent="0.25">
      <c r="A128" s="7">
        <v>122</v>
      </c>
      <c r="B128" s="1">
        <v>44824</v>
      </c>
      <c r="C128" s="200">
        <v>76.099999999999994</v>
      </c>
      <c r="D128">
        <v>116.77</v>
      </c>
      <c r="E128">
        <v>1714.5414000000001</v>
      </c>
      <c r="F128" s="2">
        <v>3135.3327000000004</v>
      </c>
      <c r="G128" s="2">
        <v>2919.3164700000002</v>
      </c>
      <c r="H128" s="2">
        <v>4852.8715499999998</v>
      </c>
      <c r="I128" s="201">
        <v>2632.9600799999998</v>
      </c>
      <c r="J128" s="209">
        <f t="shared" si="11"/>
        <v>3.7208668393076128E-2</v>
      </c>
      <c r="K128" s="210">
        <f t="shared" si="12"/>
        <v>-8.9118995077236418E-3</v>
      </c>
      <c r="L128" s="210">
        <f t="shared" si="13"/>
        <v>-1.7629641394488749E-2</v>
      </c>
      <c r="M128" s="210">
        <f t="shared" si="14"/>
        <v>1.9389394949463457E-2</v>
      </c>
      <c r="N128" s="210">
        <f t="shared" si="15"/>
        <v>-9.4200859685366067E-3</v>
      </c>
      <c r="O128" s="210">
        <f t="shared" si="16"/>
        <v>4.5318450945752708E-4</v>
      </c>
      <c r="P128" s="211">
        <f t="shared" si="17"/>
        <v>-1.1783754739700281E-2</v>
      </c>
    </row>
    <row r="129" spans="1:16" x14ac:dyDescent="0.25">
      <c r="A129" s="7">
        <v>123</v>
      </c>
      <c r="B129" s="1">
        <v>44825</v>
      </c>
      <c r="C129" s="200">
        <v>76.180000000000007</v>
      </c>
      <c r="D129">
        <v>115.54</v>
      </c>
      <c r="E129">
        <v>1632.3263999999999</v>
      </c>
      <c r="F129" s="2">
        <v>3075.0148800000002</v>
      </c>
      <c r="G129" s="2">
        <v>2842.9684800000005</v>
      </c>
      <c r="H129" s="2">
        <v>4738.3474800000004</v>
      </c>
      <c r="I129" s="201">
        <v>2652.7304400000003</v>
      </c>
      <c r="J129" s="209">
        <f t="shared" si="11"/>
        <v>1.051248357424539E-3</v>
      </c>
      <c r="K129" s="210">
        <f t="shared" si="12"/>
        <v>-1.0533527447118218E-2</v>
      </c>
      <c r="L129" s="210">
        <f t="shared" si="13"/>
        <v>-4.7951598019155495E-2</v>
      </c>
      <c r="M129" s="210">
        <f t="shared" si="14"/>
        <v>-1.9238092340248314E-2</v>
      </c>
      <c r="N129" s="210">
        <f t="shared" si="15"/>
        <v>-2.6152693887278256E-2</v>
      </c>
      <c r="O129" s="210">
        <f t="shared" si="16"/>
        <v>-2.3599237857428901E-2</v>
      </c>
      <c r="P129" s="211">
        <f t="shared" si="17"/>
        <v>7.5087959556152661E-3</v>
      </c>
    </row>
    <row r="130" spans="1:16" x14ac:dyDescent="0.25">
      <c r="A130" s="7">
        <v>124</v>
      </c>
      <c r="B130" s="1">
        <v>44826</v>
      </c>
      <c r="C130" s="200">
        <v>74.73</v>
      </c>
      <c r="D130">
        <v>117.75</v>
      </c>
      <c r="E130">
        <v>1608.6310100000001</v>
      </c>
      <c r="F130" s="2">
        <v>3044.2609400000001</v>
      </c>
      <c r="G130" s="2">
        <v>2846.5454199999999</v>
      </c>
      <c r="H130" s="2">
        <v>4724.6435500000007</v>
      </c>
      <c r="I130" s="201">
        <v>2503.5329099999999</v>
      </c>
      <c r="J130" s="209">
        <f t="shared" si="11"/>
        <v>-1.9033867156734052E-2</v>
      </c>
      <c r="K130" s="210">
        <f t="shared" si="12"/>
        <v>1.9127574865847263E-2</v>
      </c>
      <c r="L130" s="210">
        <f t="shared" si="13"/>
        <v>-1.4516330802466837E-2</v>
      </c>
      <c r="M130" s="210">
        <f t="shared" si="14"/>
        <v>-1.0001232904603086E-2</v>
      </c>
      <c r="N130" s="210">
        <f t="shared" si="15"/>
        <v>1.2581708257277668E-3</v>
      </c>
      <c r="O130" s="210">
        <f t="shared" si="16"/>
        <v>-2.8921327652398077E-3</v>
      </c>
      <c r="P130" s="211">
        <f t="shared" si="17"/>
        <v>-5.6243004472026348E-2</v>
      </c>
    </row>
    <row r="131" spans="1:16" x14ac:dyDescent="0.25">
      <c r="A131" s="7">
        <v>125</v>
      </c>
      <c r="B131" s="1">
        <v>44827</v>
      </c>
      <c r="C131" s="200">
        <v>73.319999999999993</v>
      </c>
      <c r="D131">
        <v>114.75</v>
      </c>
      <c r="E131">
        <v>1590.1051999999997</v>
      </c>
      <c r="F131" s="2">
        <v>3035.5269699999999</v>
      </c>
      <c r="G131" s="2">
        <v>2833.3333899999998</v>
      </c>
      <c r="H131" s="2">
        <v>4568.72739</v>
      </c>
      <c r="I131" s="201">
        <v>2525.6036399999998</v>
      </c>
      <c r="J131" s="209">
        <f t="shared" si="11"/>
        <v>-1.8867924528301994E-2</v>
      </c>
      <c r="K131" s="210">
        <f t="shared" si="12"/>
        <v>-2.5477707006369421E-2</v>
      </c>
      <c r="L131" s="210">
        <f t="shared" si="13"/>
        <v>-1.1516506821536598E-2</v>
      </c>
      <c r="M131" s="210">
        <f t="shared" si="14"/>
        <v>-2.8689951919825818E-3</v>
      </c>
      <c r="N131" s="210">
        <f t="shared" si="15"/>
        <v>-4.6414260272018559E-3</v>
      </c>
      <c r="O131" s="210">
        <f t="shared" si="16"/>
        <v>-3.3000618639262402E-2</v>
      </c>
      <c r="P131" s="211">
        <f t="shared" si="17"/>
        <v>8.8158337810706477E-3</v>
      </c>
    </row>
    <row r="132" spans="1:16" x14ac:dyDescent="0.25">
      <c r="A132" s="7">
        <v>126</v>
      </c>
      <c r="B132" s="1">
        <v>44830</v>
      </c>
      <c r="C132" s="200">
        <v>72.510000000000005</v>
      </c>
      <c r="D132">
        <v>116.47</v>
      </c>
      <c r="E132">
        <v>1609.4483600000001</v>
      </c>
      <c r="F132" s="2">
        <v>3075.1049200000002</v>
      </c>
      <c r="G132" s="2">
        <v>2781.4025200000001</v>
      </c>
      <c r="H132" s="2">
        <v>4570.1317200000003</v>
      </c>
      <c r="I132" s="201">
        <v>2494.02288</v>
      </c>
      <c r="J132" s="209">
        <f t="shared" si="11"/>
        <v>-1.1047463175122618E-2</v>
      </c>
      <c r="K132" s="210">
        <f t="shared" si="12"/>
        <v>1.4989106753812598E-2</v>
      </c>
      <c r="L132" s="210">
        <f t="shared" si="13"/>
        <v>1.2164704574263663E-2</v>
      </c>
      <c r="M132" s="210">
        <f t="shared" si="14"/>
        <v>1.303824686492594E-2</v>
      </c>
      <c r="N132" s="210">
        <f t="shared" si="15"/>
        <v>-1.8328541986370239E-2</v>
      </c>
      <c r="O132" s="210">
        <f t="shared" si="16"/>
        <v>3.0737881254938593E-4</v>
      </c>
      <c r="P132" s="211">
        <f t="shared" si="17"/>
        <v>-1.2504242352137207E-2</v>
      </c>
    </row>
    <row r="133" spans="1:16" x14ac:dyDescent="0.25">
      <c r="A133" s="7">
        <v>127</v>
      </c>
      <c r="B133" s="1">
        <v>44831</v>
      </c>
      <c r="C133" s="200">
        <v>72.73</v>
      </c>
      <c r="D133">
        <v>116.04</v>
      </c>
      <c r="E133">
        <v>1585.3553300000003</v>
      </c>
      <c r="F133" s="2">
        <v>3089.6818400000002</v>
      </c>
      <c r="G133" s="2">
        <v>2736.2496000000006</v>
      </c>
      <c r="H133" s="2">
        <v>4567.7452400000011</v>
      </c>
      <c r="I133" s="201">
        <v>2527.1626700000002</v>
      </c>
      <c r="J133" s="209">
        <f t="shared" si="11"/>
        <v>3.0340642669977047E-3</v>
      </c>
      <c r="K133" s="210">
        <f t="shared" si="12"/>
        <v>-3.6919378380698697E-3</v>
      </c>
      <c r="L133" s="210">
        <f t="shared" si="13"/>
        <v>-1.4969744043232147E-2</v>
      </c>
      <c r="M133" s="210">
        <f t="shared" si="14"/>
        <v>4.7403000480386037E-3</v>
      </c>
      <c r="N133" s="210">
        <f t="shared" si="15"/>
        <v>-1.6233867509402922E-2</v>
      </c>
      <c r="O133" s="210">
        <f t="shared" si="16"/>
        <v>-5.2219063830383217E-4</v>
      </c>
      <c r="P133" s="211">
        <f t="shared" si="17"/>
        <v>1.3287684834711877E-2</v>
      </c>
    </row>
    <row r="134" spans="1:16" x14ac:dyDescent="0.25">
      <c r="A134" s="7">
        <v>128</v>
      </c>
      <c r="B134" s="1">
        <v>44832</v>
      </c>
      <c r="C134" s="200">
        <v>72.27</v>
      </c>
      <c r="D134">
        <v>117.49</v>
      </c>
      <c r="E134">
        <v>1629.1948399999999</v>
      </c>
      <c r="F134" s="2">
        <v>3014.1814399999998</v>
      </c>
      <c r="G134" s="2">
        <v>2848.6267600000001</v>
      </c>
      <c r="H134" s="2">
        <v>4932.4431999999997</v>
      </c>
      <c r="I134" s="201">
        <v>2561.9737599999999</v>
      </c>
      <c r="J134" s="209">
        <f t="shared" si="11"/>
        <v>-6.3247628213942697E-3</v>
      </c>
      <c r="K134" s="210">
        <f t="shared" si="12"/>
        <v>1.2495691140985699E-2</v>
      </c>
      <c r="L134" s="210">
        <f t="shared" si="13"/>
        <v>2.765279755926997E-2</v>
      </c>
      <c r="M134" s="210">
        <f t="shared" si="14"/>
        <v>-2.4436302477021554E-2</v>
      </c>
      <c r="N134" s="210">
        <f t="shared" si="15"/>
        <v>4.1069776675344061E-2</v>
      </c>
      <c r="O134" s="210">
        <f t="shared" si="16"/>
        <v>7.9842009752715271E-2</v>
      </c>
      <c r="P134" s="211">
        <f t="shared" si="17"/>
        <v>1.3774772163756221E-2</v>
      </c>
    </row>
    <row r="135" spans="1:16" x14ac:dyDescent="0.25">
      <c r="A135" s="7">
        <v>129</v>
      </c>
      <c r="B135" s="1">
        <v>44833</v>
      </c>
      <c r="C135" s="200">
        <v>72.989999999999995</v>
      </c>
      <c r="D135">
        <v>118.55</v>
      </c>
      <c r="E135">
        <v>1593.9286600000003</v>
      </c>
      <c r="F135" s="2">
        <v>2872.53928</v>
      </c>
      <c r="G135" s="2">
        <v>2750.16201</v>
      </c>
      <c r="H135" s="2">
        <v>4832.7933100000009</v>
      </c>
      <c r="I135" s="201">
        <v>2463.6742000000004</v>
      </c>
      <c r="J135" s="209">
        <f t="shared" si="11"/>
        <v>9.9626400996264408E-3</v>
      </c>
      <c r="K135" s="210">
        <f t="shared" si="12"/>
        <v>9.0220444293132029E-3</v>
      </c>
      <c r="L135" s="210">
        <f t="shared" si="13"/>
        <v>-2.1646385769304111E-2</v>
      </c>
      <c r="M135" s="210">
        <f t="shared" si="14"/>
        <v>-4.6991915655880345E-2</v>
      </c>
      <c r="N135" s="210">
        <f t="shared" si="15"/>
        <v>-3.4565690171358243E-2</v>
      </c>
      <c r="O135" s="210">
        <f t="shared" si="16"/>
        <v>-2.0202947293949336E-2</v>
      </c>
      <c r="P135" s="211">
        <f t="shared" si="17"/>
        <v>-3.8368683370121448E-2</v>
      </c>
    </row>
    <row r="136" spans="1:16" x14ac:dyDescent="0.25">
      <c r="A136" s="7">
        <v>130</v>
      </c>
      <c r="B136" s="1">
        <v>44834</v>
      </c>
      <c r="C136" s="200">
        <v>70.83</v>
      </c>
      <c r="D136">
        <v>120.7</v>
      </c>
      <c r="E136">
        <v>1610.9985999999999</v>
      </c>
      <c r="F136" s="2">
        <v>2783.348</v>
      </c>
      <c r="G136" s="2">
        <v>2732.5952000000002</v>
      </c>
      <c r="H136" s="2">
        <v>4741.7615999999998</v>
      </c>
      <c r="I136" s="201">
        <v>2444.7946000000002</v>
      </c>
      <c r="J136" s="209">
        <f t="shared" ref="J136:J199" si="18" xml:space="preserve"> (C136/C135) - 1</f>
        <v>-2.9593094944512899E-2</v>
      </c>
      <c r="K136" s="210">
        <f t="shared" ref="K136:K199" si="19" xml:space="preserve"> (D136/D135) - 1</f>
        <v>1.8135807676086024E-2</v>
      </c>
      <c r="L136" s="210">
        <f t="shared" ref="L136:L199" si="20" xml:space="preserve"> (E136/E135) - 1</f>
        <v>1.070935006589302E-2</v>
      </c>
      <c r="M136" s="210">
        <f t="shared" ref="M136:M199" si="21" xml:space="preserve"> (F136/F135) - 1</f>
        <v>-3.1049629371821874E-2</v>
      </c>
      <c r="N136" s="210">
        <f t="shared" ref="N136:N199" si="22" xml:space="preserve"> (G136/G135) - 1</f>
        <v>-6.3875546008287376E-3</v>
      </c>
      <c r="O136" s="210">
        <f t="shared" ref="O136:O199" si="23" xml:space="preserve"> (H136/H135) - 1</f>
        <v>-1.8836251451440855E-2</v>
      </c>
      <c r="P136" s="211">
        <f t="shared" ref="P136:P199" si="24" xml:space="preserve"> (I136/I135) - 1</f>
        <v>-7.6631885823215118E-3</v>
      </c>
    </row>
    <row r="137" spans="1:16" x14ac:dyDescent="0.25">
      <c r="A137" s="7">
        <v>131</v>
      </c>
      <c r="B137" s="1">
        <v>44837</v>
      </c>
      <c r="C137" s="200">
        <v>71.319999999999993</v>
      </c>
      <c r="D137">
        <v>120.36</v>
      </c>
      <c r="E137">
        <v>1610.6089999999999</v>
      </c>
      <c r="F137" s="2">
        <v>2851.8489999999997</v>
      </c>
      <c r="G137" s="2">
        <v>2774.9722000000002</v>
      </c>
      <c r="H137" s="2">
        <v>4785.5807999999997</v>
      </c>
      <c r="I137" s="201">
        <v>2504.9023999999999</v>
      </c>
      <c r="J137" s="209">
        <f t="shared" si="18"/>
        <v>6.9179726104757755E-3</v>
      </c>
      <c r="K137" s="210">
        <f t="shared" si="19"/>
        <v>-2.8169014084507005E-3</v>
      </c>
      <c r="L137" s="210">
        <f t="shared" si="20"/>
        <v>-2.4183757825735341E-4</v>
      </c>
      <c r="M137" s="210">
        <f t="shared" si="21"/>
        <v>2.4611008037801918E-2</v>
      </c>
      <c r="N137" s="210">
        <f t="shared" si="22"/>
        <v>1.5507968395757965E-2</v>
      </c>
      <c r="O137" s="210">
        <f t="shared" si="23"/>
        <v>9.2411225397750485E-3</v>
      </c>
      <c r="P137" s="211">
        <f t="shared" si="24"/>
        <v>2.458603270802362E-2</v>
      </c>
    </row>
    <row r="138" spans="1:16" x14ac:dyDescent="0.25">
      <c r="A138" s="7">
        <v>132</v>
      </c>
      <c r="B138" s="1">
        <v>44838</v>
      </c>
      <c r="C138" s="200">
        <v>71.67</v>
      </c>
      <c r="D138">
        <v>124.08</v>
      </c>
      <c r="E138">
        <v>1678.6673799999999</v>
      </c>
      <c r="F138" s="2">
        <v>2915.8637999999996</v>
      </c>
      <c r="G138" s="2">
        <v>2799.7082399999999</v>
      </c>
      <c r="H138" s="2">
        <v>4804.6889199999996</v>
      </c>
      <c r="I138" s="201">
        <v>2627.8698599999993</v>
      </c>
      <c r="J138" s="209">
        <f t="shared" si="18"/>
        <v>4.9074593381941423E-3</v>
      </c>
      <c r="K138" s="210">
        <f t="shared" si="19"/>
        <v>3.0907278165503538E-2</v>
      </c>
      <c r="L138" s="210">
        <f t="shared" si="20"/>
        <v>4.2256301808818897E-2</v>
      </c>
      <c r="M138" s="210">
        <f t="shared" si="21"/>
        <v>2.2446770498718571E-2</v>
      </c>
      <c r="N138" s="210">
        <f t="shared" si="22"/>
        <v>8.9139775886764028E-3</v>
      </c>
      <c r="O138" s="210">
        <f t="shared" si="23"/>
        <v>3.9928528633348392E-3</v>
      </c>
      <c r="P138" s="211">
        <f t="shared" si="24"/>
        <v>4.9090719063545007E-2</v>
      </c>
    </row>
    <row r="139" spans="1:16" x14ac:dyDescent="0.25">
      <c r="A139" s="7">
        <v>133</v>
      </c>
      <c r="B139" s="1">
        <v>44839</v>
      </c>
      <c r="C139" s="200">
        <v>72.89</v>
      </c>
      <c r="D139">
        <v>124.62</v>
      </c>
      <c r="E139">
        <v>1692.1882800000001</v>
      </c>
      <c r="F139" s="2">
        <v>2935.6127999999999</v>
      </c>
      <c r="G139" s="2">
        <v>2786.8269599999999</v>
      </c>
      <c r="H139" s="2">
        <v>4746.90996</v>
      </c>
      <c r="I139" s="201">
        <v>2648.6686800000002</v>
      </c>
      <c r="J139" s="209">
        <f t="shared" si="18"/>
        <v>1.7022464071438481E-2</v>
      </c>
      <c r="K139" s="210">
        <f t="shared" si="19"/>
        <v>4.352030947775587E-3</v>
      </c>
      <c r="L139" s="210">
        <f t="shared" si="20"/>
        <v>8.0545438370287492E-3</v>
      </c>
      <c r="M139" s="210">
        <f t="shared" si="21"/>
        <v>6.7729500945827859E-3</v>
      </c>
      <c r="N139" s="210">
        <f t="shared" si="22"/>
        <v>-4.6009365604468E-3</v>
      </c>
      <c r="O139" s="210">
        <f t="shared" si="23"/>
        <v>-1.2025536088192679E-2</v>
      </c>
      <c r="P139" s="211">
        <f t="shared" si="24"/>
        <v>7.9147070091214466E-3</v>
      </c>
    </row>
    <row r="140" spans="1:16" x14ac:dyDescent="0.25">
      <c r="A140" s="7">
        <v>134</v>
      </c>
      <c r="B140" s="1">
        <v>44840</v>
      </c>
      <c r="C140" s="200">
        <v>73.64</v>
      </c>
      <c r="D140">
        <v>127.74</v>
      </c>
      <c r="E140">
        <v>1695.2536</v>
      </c>
      <c r="F140" s="2">
        <v>2923.8701500000002</v>
      </c>
      <c r="G140" s="2">
        <v>2796.0023499999998</v>
      </c>
      <c r="H140" s="2">
        <v>4825.6021000000001</v>
      </c>
      <c r="I140" s="201">
        <v>2639.7865000000002</v>
      </c>
      <c r="J140" s="209">
        <f t="shared" si="18"/>
        <v>1.0289477294553429E-2</v>
      </c>
      <c r="K140" s="210">
        <f t="shared" si="19"/>
        <v>2.5036109773711956E-2</v>
      </c>
      <c r="L140" s="210">
        <f t="shared" si="20"/>
        <v>1.8114532739819111E-3</v>
      </c>
      <c r="M140" s="210">
        <f t="shared" si="21"/>
        <v>-4.0000677201025292E-3</v>
      </c>
      <c r="N140" s="210">
        <f t="shared" si="22"/>
        <v>3.2924146822521649E-3</v>
      </c>
      <c r="O140" s="210">
        <f t="shared" si="23"/>
        <v>1.6577550588299017E-2</v>
      </c>
      <c r="P140" s="211">
        <f t="shared" si="24"/>
        <v>-3.3534507607799746E-3</v>
      </c>
    </row>
    <row r="141" spans="1:16" x14ac:dyDescent="0.25">
      <c r="A141" s="7">
        <v>135</v>
      </c>
      <c r="B141" s="1">
        <v>44841</v>
      </c>
      <c r="C141" s="200">
        <v>71.89</v>
      </c>
      <c r="D141">
        <v>123.92</v>
      </c>
      <c r="E141">
        <v>1626.4247999999998</v>
      </c>
      <c r="F141" s="2">
        <v>2804.6017999999999</v>
      </c>
      <c r="G141" s="2">
        <v>2671.6689999999999</v>
      </c>
      <c r="H141" s="2">
        <v>4499.4949999999999</v>
      </c>
      <c r="I141" s="201">
        <v>2417.6152000000002</v>
      </c>
      <c r="J141" s="209">
        <f t="shared" si="18"/>
        <v>-2.3764258555133089E-2</v>
      </c>
      <c r="K141" s="210">
        <f t="shared" si="19"/>
        <v>-2.9904493502426743E-2</v>
      </c>
      <c r="L141" s="210">
        <f t="shared" si="20"/>
        <v>-4.0600887088515947E-2</v>
      </c>
      <c r="M141" s="210">
        <f t="shared" si="21"/>
        <v>-4.0791260856779199E-2</v>
      </c>
      <c r="N141" s="210">
        <f t="shared" si="22"/>
        <v>-4.446825661645093E-2</v>
      </c>
      <c r="O141" s="210">
        <f t="shared" si="23"/>
        <v>-6.7578530770284639E-2</v>
      </c>
      <c r="P141" s="211">
        <f t="shared" si="24"/>
        <v>-8.416260178616719E-2</v>
      </c>
    </row>
    <row r="142" spans="1:16" x14ac:dyDescent="0.25">
      <c r="A142" s="7">
        <v>136</v>
      </c>
      <c r="B142" s="1">
        <v>44844</v>
      </c>
      <c r="C142" s="200">
        <v>72.75</v>
      </c>
      <c r="D142">
        <v>123.69</v>
      </c>
      <c r="E142">
        <v>1581.2421240000001</v>
      </c>
      <c r="F142" s="2">
        <v>2802.0951420000001</v>
      </c>
      <c r="G142" s="2">
        <v>2669.792829</v>
      </c>
      <c r="H142" s="2">
        <v>4589.2738980000004</v>
      </c>
      <c r="I142" s="201">
        <v>2328.7601700000005</v>
      </c>
      <c r="J142" s="209">
        <f t="shared" si="18"/>
        <v>1.1962720823480266E-2</v>
      </c>
      <c r="K142" s="210">
        <f t="shared" si="19"/>
        <v>-1.8560361523564106E-3</v>
      </c>
      <c r="L142" s="210">
        <f t="shared" si="20"/>
        <v>-2.7780365867514867E-2</v>
      </c>
      <c r="M142" s="210">
        <f t="shared" si="21"/>
        <v>-8.937660954221327E-4</v>
      </c>
      <c r="N142" s="210">
        <f t="shared" si="22"/>
        <v>-7.0224679778818633E-4</v>
      </c>
      <c r="O142" s="210">
        <f t="shared" si="23"/>
        <v>1.995310540405093E-2</v>
      </c>
      <c r="P142" s="211">
        <f t="shared" si="24"/>
        <v>-3.6753173126972238E-2</v>
      </c>
    </row>
    <row r="143" spans="1:16" x14ac:dyDescent="0.25">
      <c r="A143" s="7">
        <v>137</v>
      </c>
      <c r="B143" s="1">
        <v>44845</v>
      </c>
      <c r="C143" s="200">
        <v>73.37</v>
      </c>
      <c r="D143">
        <v>123.4</v>
      </c>
      <c r="E143">
        <v>1513.3240820000003</v>
      </c>
      <c r="F143" s="2">
        <v>2790.5238279999999</v>
      </c>
      <c r="G143" s="2">
        <v>2580.9032440000001</v>
      </c>
      <c r="H143" s="2">
        <v>4302.6431940000002</v>
      </c>
      <c r="I143" s="201">
        <v>2326.3065960000004</v>
      </c>
      <c r="J143" s="209">
        <f t="shared" si="18"/>
        <v>8.5223367697595531E-3</v>
      </c>
      <c r="K143" s="210">
        <f t="shared" si="19"/>
        <v>-2.3445711051822693E-3</v>
      </c>
      <c r="L143" s="210">
        <f t="shared" si="20"/>
        <v>-4.295233536290477E-2</v>
      </c>
      <c r="M143" s="210">
        <f t="shared" si="21"/>
        <v>-4.1295221659537473E-3</v>
      </c>
      <c r="N143" s="210">
        <f t="shared" si="22"/>
        <v>-3.3294562796954752E-2</v>
      </c>
      <c r="O143" s="210">
        <f t="shared" si="23"/>
        <v>-6.2456656623810058E-2</v>
      </c>
      <c r="P143" s="211">
        <f t="shared" si="24"/>
        <v>-1.0535966870303115E-3</v>
      </c>
    </row>
    <row r="144" spans="1:16" x14ac:dyDescent="0.25">
      <c r="A144" s="7">
        <v>138</v>
      </c>
      <c r="B144" s="1">
        <v>44846</v>
      </c>
      <c r="C144" s="200">
        <v>73.510000000000005</v>
      </c>
      <c r="D144">
        <v>124.03</v>
      </c>
      <c r="E144">
        <v>1512.9339400000001</v>
      </c>
      <c r="F144" s="2">
        <v>2763.7565200000004</v>
      </c>
      <c r="G144" s="2">
        <v>2547.1950000000002</v>
      </c>
      <c r="H144" s="2">
        <v>4412.5408600000001</v>
      </c>
      <c r="I144" s="201">
        <v>2297.4700000000003</v>
      </c>
      <c r="J144" s="209">
        <f t="shared" si="18"/>
        <v>1.9081368406705934E-3</v>
      </c>
      <c r="K144" s="210">
        <f t="shared" si="19"/>
        <v>5.1053484602916477E-3</v>
      </c>
      <c r="L144" s="210">
        <f t="shared" si="20"/>
        <v>-2.5780465971614319E-4</v>
      </c>
      <c r="M144" s="210">
        <f t="shared" si="21"/>
        <v>-9.5922162467911853E-3</v>
      </c>
      <c r="N144" s="210">
        <f t="shared" si="22"/>
        <v>-1.3060638394083113E-2</v>
      </c>
      <c r="O144" s="210">
        <f t="shared" si="23"/>
        <v>2.554189623560954E-2</v>
      </c>
      <c r="P144" s="211">
        <f t="shared" si="24"/>
        <v>-1.2395870797763053E-2</v>
      </c>
    </row>
    <row r="145" spans="1:16" x14ac:dyDescent="0.25">
      <c r="A145" s="7">
        <v>139</v>
      </c>
      <c r="B145" s="1">
        <v>44847</v>
      </c>
      <c r="C145" s="200">
        <v>72.709999999999994</v>
      </c>
      <c r="D145">
        <v>121.01</v>
      </c>
      <c r="E145">
        <v>1497.7996800000001</v>
      </c>
      <c r="F145" s="2">
        <v>2855.2243200000003</v>
      </c>
      <c r="G145" s="2">
        <v>2601.6307199999997</v>
      </c>
      <c r="H145" s="2">
        <v>4642.7596800000001</v>
      </c>
      <c r="I145" s="201">
        <v>2388.1727999999998</v>
      </c>
      <c r="J145" s="209">
        <f t="shared" si="18"/>
        <v>-1.0882873078492894E-2</v>
      </c>
      <c r="K145" s="210">
        <f t="shared" si="19"/>
        <v>-2.434894783520114E-2</v>
      </c>
      <c r="L145" s="210">
        <f t="shared" si="20"/>
        <v>-1.0003252356147185E-2</v>
      </c>
      <c r="M145" s="210">
        <f t="shared" si="21"/>
        <v>3.3095462403468057E-2</v>
      </c>
      <c r="N145" s="210">
        <f t="shared" si="22"/>
        <v>2.137084911049203E-2</v>
      </c>
      <c r="O145" s="210">
        <f t="shared" si="23"/>
        <v>5.2173753695280212E-2</v>
      </c>
      <c r="P145" s="211">
        <f t="shared" si="24"/>
        <v>3.9479427370106901E-2</v>
      </c>
    </row>
    <row r="146" spans="1:16" x14ac:dyDescent="0.25">
      <c r="A146" s="7">
        <v>140</v>
      </c>
      <c r="B146" s="1">
        <v>44848</v>
      </c>
      <c r="C146" s="200">
        <v>71.459999999999994</v>
      </c>
      <c r="D146">
        <v>120.33</v>
      </c>
      <c r="E146">
        <v>1465.5844200000001</v>
      </c>
      <c r="F146" s="2">
        <v>2777.4249800000002</v>
      </c>
      <c r="G146" s="2">
        <v>2544.1999600000004</v>
      </c>
      <c r="H146" s="2">
        <v>4616.33</v>
      </c>
      <c r="I146" s="201">
        <v>2253.3711699999999</v>
      </c>
      <c r="J146" s="209">
        <f t="shared" si="18"/>
        <v>-1.7191583000962685E-2</v>
      </c>
      <c r="K146" s="210">
        <f t="shared" si="19"/>
        <v>-5.6193702999752793E-3</v>
      </c>
      <c r="L146" s="210">
        <f t="shared" si="20"/>
        <v>-2.1508390227456764E-2</v>
      </c>
      <c r="M146" s="210">
        <f t="shared" si="21"/>
        <v>-2.7248065749173822E-2</v>
      </c>
      <c r="N146" s="210">
        <f t="shared" si="22"/>
        <v>-2.207490846356519E-2</v>
      </c>
      <c r="O146" s="210">
        <f t="shared" si="23"/>
        <v>-5.6926659619823683E-3</v>
      </c>
      <c r="P146" s="211">
        <f t="shared" si="24"/>
        <v>-5.6445509303179375E-2</v>
      </c>
    </row>
    <row r="147" spans="1:16" x14ac:dyDescent="0.25">
      <c r="A147" s="7">
        <v>141</v>
      </c>
      <c r="B147" s="1">
        <v>44851</v>
      </c>
      <c r="C147" s="200">
        <v>70.930000000000007</v>
      </c>
      <c r="D147">
        <v>120.61</v>
      </c>
      <c r="E147">
        <v>1533.8645999999999</v>
      </c>
      <c r="F147" s="2">
        <v>2845.3517999999999</v>
      </c>
      <c r="G147" s="2">
        <v>2678.1192000000001</v>
      </c>
      <c r="H147" s="2">
        <v>4897.098</v>
      </c>
      <c r="I147" s="201">
        <v>2375.2224000000001</v>
      </c>
      <c r="J147" s="209">
        <f t="shared" si="18"/>
        <v>-7.4167366358800502E-3</v>
      </c>
      <c r="K147" s="210">
        <f t="shared" si="19"/>
        <v>2.3269342641070168E-3</v>
      </c>
      <c r="L147" s="210">
        <f t="shared" si="20"/>
        <v>4.6589046027113001E-2</v>
      </c>
      <c r="M147" s="210">
        <f t="shared" si="21"/>
        <v>2.4456761384784365E-2</v>
      </c>
      <c r="N147" s="210">
        <f t="shared" si="22"/>
        <v>5.2637073384750765E-2</v>
      </c>
      <c r="O147" s="210">
        <f t="shared" si="23"/>
        <v>6.0820608578676216E-2</v>
      </c>
      <c r="P147" s="211">
        <f t="shared" si="24"/>
        <v>5.4075081647556589E-2</v>
      </c>
    </row>
    <row r="148" spans="1:16" x14ac:dyDescent="0.25">
      <c r="A148" s="7">
        <v>142</v>
      </c>
      <c r="B148" s="1">
        <v>44852</v>
      </c>
      <c r="C148" s="200">
        <v>71.5</v>
      </c>
      <c r="D148">
        <v>120.98</v>
      </c>
      <c r="E148">
        <v>1528.8611800000001</v>
      </c>
      <c r="F148" s="2">
        <v>2878.8812500000004</v>
      </c>
      <c r="G148" s="2">
        <v>2659.5856000000003</v>
      </c>
      <c r="H148" s="2">
        <v>4823.7032200000003</v>
      </c>
      <c r="I148" s="201">
        <v>2396.6310900000003</v>
      </c>
      <c r="J148" s="209">
        <f t="shared" si="18"/>
        <v>8.036091921612698E-3</v>
      </c>
      <c r="K148" s="210">
        <f t="shared" si="19"/>
        <v>3.06773899344992E-3</v>
      </c>
      <c r="L148" s="210">
        <f t="shared" si="20"/>
        <v>-3.2619697983771179E-3</v>
      </c>
      <c r="M148" s="210">
        <f t="shared" si="21"/>
        <v>1.1783938281375361E-2</v>
      </c>
      <c r="N148" s="210">
        <f t="shared" si="22"/>
        <v>-6.9203790481020544E-3</v>
      </c>
      <c r="O148" s="210">
        <f t="shared" si="23"/>
        <v>-1.4987402743420586E-2</v>
      </c>
      <c r="P148" s="211">
        <f t="shared" si="24"/>
        <v>9.0133412349093778E-3</v>
      </c>
    </row>
    <row r="149" spans="1:16" x14ac:dyDescent="0.25">
      <c r="A149" s="7">
        <v>143</v>
      </c>
      <c r="B149" s="1">
        <v>44853</v>
      </c>
      <c r="C149" s="200">
        <v>71.209999999999994</v>
      </c>
      <c r="D149">
        <v>120.72</v>
      </c>
      <c r="E149">
        <v>1432.527</v>
      </c>
      <c r="F149" s="2">
        <v>2891.5860000000007</v>
      </c>
      <c r="G149" s="2">
        <v>2677.9229999999998</v>
      </c>
      <c r="H149" s="2">
        <v>5474.8380000000006</v>
      </c>
      <c r="I149" s="201">
        <v>2422.2510000000002</v>
      </c>
      <c r="J149" s="209">
        <f t="shared" si="18"/>
        <v>-4.0559440559441162E-3</v>
      </c>
      <c r="K149" s="210">
        <f t="shared" si="19"/>
        <v>-2.1491155562903819E-3</v>
      </c>
      <c r="L149" s="210">
        <f t="shared" si="20"/>
        <v>-6.3010416681519854E-2</v>
      </c>
      <c r="M149" s="210">
        <f t="shared" si="21"/>
        <v>4.4130858124142858E-3</v>
      </c>
      <c r="N149" s="210">
        <f t="shared" si="22"/>
        <v>6.894833540984413E-3</v>
      </c>
      <c r="O149" s="210">
        <f t="shared" si="23"/>
        <v>0.13498649280500308</v>
      </c>
      <c r="P149" s="211">
        <f t="shared" si="24"/>
        <v>1.0689968141905259E-2</v>
      </c>
    </row>
    <row r="150" spans="1:16" x14ac:dyDescent="0.25">
      <c r="A150" s="7">
        <v>144</v>
      </c>
      <c r="B150" s="1">
        <v>44854</v>
      </c>
      <c r="C150" s="200">
        <v>72.900000000000006</v>
      </c>
      <c r="D150">
        <v>116.04</v>
      </c>
      <c r="E150">
        <v>1442.3445400000001</v>
      </c>
      <c r="F150" s="2">
        <v>2871.6715300000001</v>
      </c>
      <c r="G150" s="2">
        <v>2634.1513100000002</v>
      </c>
      <c r="H150" s="2">
        <v>5370.4403200000006</v>
      </c>
      <c r="I150" s="201">
        <v>2442.09238</v>
      </c>
      <c r="J150" s="209">
        <f t="shared" si="18"/>
        <v>2.37326218227778E-2</v>
      </c>
      <c r="K150" s="210">
        <f t="shared" si="19"/>
        <v>-3.8767395626242429E-2</v>
      </c>
      <c r="L150" s="210">
        <f t="shared" si="20"/>
        <v>6.8533018923901956E-3</v>
      </c>
      <c r="M150" s="210">
        <f t="shared" si="21"/>
        <v>-6.887040537615241E-3</v>
      </c>
      <c r="N150" s="210">
        <f t="shared" si="22"/>
        <v>-1.6345387824817759E-2</v>
      </c>
      <c r="O150" s="210">
        <f t="shared" si="23"/>
        <v>-1.9068633628976817E-2</v>
      </c>
      <c r="P150" s="211">
        <f t="shared" si="24"/>
        <v>8.1912980942107083E-3</v>
      </c>
    </row>
    <row r="151" spans="1:16" x14ac:dyDescent="0.25">
      <c r="A151" s="7">
        <v>145</v>
      </c>
      <c r="B151" s="1">
        <v>44855</v>
      </c>
      <c r="C151" s="200">
        <v>74.73</v>
      </c>
      <c r="D151">
        <v>119.32</v>
      </c>
      <c r="E151">
        <v>1437.03162</v>
      </c>
      <c r="F151" s="2">
        <v>2931.9984300000001</v>
      </c>
      <c r="G151" s="2">
        <v>2588.3690899999997</v>
      </c>
      <c r="H151" s="2">
        <v>5765.0491299999994</v>
      </c>
      <c r="I151" s="201">
        <v>2481.8559399999999</v>
      </c>
      <c r="J151" s="209">
        <f t="shared" si="18"/>
        <v>2.5102880658436133E-2</v>
      </c>
      <c r="K151" s="210">
        <f t="shared" si="19"/>
        <v>2.8266115132712821E-2</v>
      </c>
      <c r="L151" s="210">
        <f t="shared" si="20"/>
        <v>-3.6835304274802638E-3</v>
      </c>
      <c r="M151" s="210">
        <f t="shared" si="21"/>
        <v>2.1007590655746089E-2</v>
      </c>
      <c r="N151" s="210">
        <f t="shared" si="22"/>
        <v>-1.7380254439522069E-2</v>
      </c>
      <c r="O151" s="210">
        <f t="shared" si="23"/>
        <v>7.3477924804496997E-2</v>
      </c>
      <c r="P151" s="211">
        <f t="shared" si="24"/>
        <v>1.628257813899725E-2</v>
      </c>
    </row>
    <row r="152" spans="1:16" x14ac:dyDescent="0.25">
      <c r="A152" s="7">
        <v>146</v>
      </c>
      <c r="B152" s="1">
        <v>44858</v>
      </c>
      <c r="C152" s="200">
        <v>74.819999999999993</v>
      </c>
      <c r="D152">
        <v>118.54</v>
      </c>
      <c r="E152">
        <v>1258.0743</v>
      </c>
      <c r="F152" s="2">
        <v>2977.3428999999996</v>
      </c>
      <c r="G152" s="2">
        <v>2584.2818400000001</v>
      </c>
      <c r="H152" s="2">
        <v>5626.9688999999998</v>
      </c>
      <c r="I152" s="201">
        <v>2509.9727800000001</v>
      </c>
      <c r="J152" s="209">
        <f t="shared" si="18"/>
        <v>1.2043356081894441E-3</v>
      </c>
      <c r="K152" s="210">
        <f t="shared" si="19"/>
        <v>-6.5370432450552185E-3</v>
      </c>
      <c r="L152" s="210">
        <f t="shared" si="20"/>
        <v>-0.12453262510674612</v>
      </c>
      <c r="M152" s="210">
        <f t="shared" si="21"/>
        <v>1.5465380041148169E-2</v>
      </c>
      <c r="N152" s="210">
        <f t="shared" si="22"/>
        <v>-1.5790831438183828E-3</v>
      </c>
      <c r="O152" s="210">
        <f t="shared" si="23"/>
        <v>-2.3951266829880358E-2</v>
      </c>
      <c r="P152" s="211">
        <f t="shared" si="24"/>
        <v>1.1328957312486176E-2</v>
      </c>
    </row>
    <row r="153" spans="1:16" x14ac:dyDescent="0.25">
      <c r="A153" s="7">
        <v>147</v>
      </c>
      <c r="B153" s="1">
        <v>44859</v>
      </c>
      <c r="C153" s="200">
        <v>75.48</v>
      </c>
      <c r="D153">
        <v>118.32</v>
      </c>
      <c r="E153">
        <v>1255.8652999999999</v>
      </c>
      <c r="F153" s="2">
        <v>3026.2340999999997</v>
      </c>
      <c r="G153" s="2">
        <v>2731.6361499999998</v>
      </c>
      <c r="H153" s="2">
        <v>5781.1122999999989</v>
      </c>
      <c r="I153" s="201">
        <v>2634.29765</v>
      </c>
      <c r="J153" s="209">
        <f t="shared" si="18"/>
        <v>8.8211708099439345E-3</v>
      </c>
      <c r="K153" s="210">
        <f t="shared" si="19"/>
        <v>-1.8559136156572897E-3</v>
      </c>
      <c r="L153" s="210">
        <f t="shared" si="20"/>
        <v>-1.755858139698141E-3</v>
      </c>
      <c r="M153" s="210">
        <f t="shared" si="21"/>
        <v>1.6421084719532963E-2</v>
      </c>
      <c r="N153" s="210">
        <f t="shared" si="22"/>
        <v>5.7019442585255931E-2</v>
      </c>
      <c r="O153" s="210">
        <f t="shared" si="23"/>
        <v>2.7393682591705604E-2</v>
      </c>
      <c r="P153" s="211">
        <f t="shared" si="24"/>
        <v>4.9532357876805211E-2</v>
      </c>
    </row>
    <row r="154" spans="1:16" x14ac:dyDescent="0.25">
      <c r="A154" s="7">
        <v>148</v>
      </c>
      <c r="B154" s="1">
        <v>44860</v>
      </c>
      <c r="C154" s="200">
        <v>76.97</v>
      </c>
      <c r="D154">
        <v>123.48</v>
      </c>
      <c r="E154">
        <v>1365.1302599999999</v>
      </c>
      <c r="F154" s="2">
        <v>2975.9480999999996</v>
      </c>
      <c r="G154" s="2">
        <v>2586.7933199999998</v>
      </c>
      <c r="H154" s="2">
        <v>5950.3021199999994</v>
      </c>
      <c r="I154" s="201">
        <v>2569.6569599999998</v>
      </c>
      <c r="J154" s="209">
        <f t="shared" si="18"/>
        <v>1.974032856385799E-2</v>
      </c>
      <c r="K154" s="210">
        <f t="shared" si="19"/>
        <v>4.3610547667342958E-2</v>
      </c>
      <c r="L154" s="210">
        <f t="shared" si="20"/>
        <v>8.7003725638410412E-2</v>
      </c>
      <c r="M154" s="210">
        <f t="shared" si="21"/>
        <v>-1.661669201335092E-2</v>
      </c>
      <c r="N154" s="210">
        <f t="shared" si="22"/>
        <v>-5.3024203095276778E-2</v>
      </c>
      <c r="O154" s="210">
        <f t="shared" si="23"/>
        <v>2.9265963229948122E-2</v>
      </c>
      <c r="P154" s="211">
        <f t="shared" si="24"/>
        <v>-2.4538111705030841E-2</v>
      </c>
    </row>
    <row r="155" spans="1:16" x14ac:dyDescent="0.25">
      <c r="A155" s="7">
        <v>149</v>
      </c>
      <c r="B155" s="1">
        <v>44861</v>
      </c>
      <c r="C155" s="200">
        <v>76</v>
      </c>
      <c r="D155">
        <v>121.75</v>
      </c>
      <c r="E155">
        <v>1305.278</v>
      </c>
      <c r="F155" s="2">
        <v>2870.6600000000003</v>
      </c>
      <c r="G155" s="2">
        <v>1941.6605</v>
      </c>
      <c r="H155" s="2">
        <v>5886.8355000000001</v>
      </c>
      <c r="I155" s="201">
        <v>2612.1419999999998</v>
      </c>
      <c r="J155" s="209">
        <f t="shared" si="18"/>
        <v>-1.2602312589320541E-2</v>
      </c>
      <c r="K155" s="210">
        <f t="shared" si="19"/>
        <v>-1.4010366051182443E-2</v>
      </c>
      <c r="L155" s="210">
        <f t="shared" si="20"/>
        <v>-4.3843625589253254E-2</v>
      </c>
      <c r="M155" s="210">
        <f t="shared" si="21"/>
        <v>-3.5379682864764783E-2</v>
      </c>
      <c r="N155" s="210">
        <f t="shared" si="22"/>
        <v>-0.24939480669449077</v>
      </c>
      <c r="O155" s="210">
        <f t="shared" si="23"/>
        <v>-1.0666117235741179E-2</v>
      </c>
      <c r="P155" s="211">
        <f t="shared" si="24"/>
        <v>1.6533350817379056E-2</v>
      </c>
    </row>
    <row r="156" spans="1:16" x14ac:dyDescent="0.25">
      <c r="A156" s="7">
        <v>150</v>
      </c>
      <c r="B156" s="1">
        <v>44862</v>
      </c>
      <c r="C156" s="200">
        <v>75.56</v>
      </c>
      <c r="D156">
        <v>121.57</v>
      </c>
      <c r="E156">
        <v>1261.1596400000001</v>
      </c>
      <c r="F156" s="2">
        <v>3081.4716400000002</v>
      </c>
      <c r="G156" s="2">
        <v>1962.7712000000001</v>
      </c>
      <c r="H156" s="2">
        <v>5851.1159200000011</v>
      </c>
      <c r="I156" s="201">
        <v>2737.1952400000005</v>
      </c>
      <c r="J156" s="209">
        <f t="shared" si="18"/>
        <v>-5.7894736842104555E-3</v>
      </c>
      <c r="K156" s="210">
        <f t="shared" si="19"/>
        <v>-1.4784394250514366E-3</v>
      </c>
      <c r="L156" s="210">
        <f t="shared" si="20"/>
        <v>-3.3799972113220278E-2</v>
      </c>
      <c r="M156" s="210">
        <f t="shared" si="21"/>
        <v>7.3436645231410136E-2</v>
      </c>
      <c r="N156" s="210">
        <f t="shared" si="22"/>
        <v>1.0872498049993906E-2</v>
      </c>
      <c r="O156" s="210">
        <f t="shared" si="23"/>
        <v>-6.0677047965751463E-3</v>
      </c>
      <c r="P156" s="211">
        <f t="shared" si="24"/>
        <v>4.7873829217554231E-2</v>
      </c>
    </row>
    <row r="157" spans="1:16" x14ac:dyDescent="0.25">
      <c r="A157" s="7">
        <v>151</v>
      </c>
      <c r="B157" s="1">
        <v>44865</v>
      </c>
      <c r="C157" s="200">
        <v>76.53</v>
      </c>
      <c r="D157">
        <v>123.02</v>
      </c>
      <c r="E157">
        <v>1258.50252</v>
      </c>
      <c r="F157" s="2">
        <v>3035.2119600000001</v>
      </c>
      <c r="G157" s="2">
        <v>1844.0090399999999</v>
      </c>
      <c r="H157" s="2">
        <v>5777.4727199999998</v>
      </c>
      <c r="I157" s="201">
        <v>2671.59618</v>
      </c>
      <c r="J157" s="209">
        <f t="shared" si="18"/>
        <v>1.2837480148226499E-2</v>
      </c>
      <c r="K157" s="210">
        <f t="shared" si="19"/>
        <v>1.1927284691947149E-2</v>
      </c>
      <c r="L157" s="210">
        <f t="shared" si="20"/>
        <v>-2.1068863256678005E-3</v>
      </c>
      <c r="M157" s="210">
        <f t="shared" si="21"/>
        <v>-1.501220371445644E-2</v>
      </c>
      <c r="N157" s="210">
        <f t="shared" si="22"/>
        <v>-6.0507388736904311E-2</v>
      </c>
      <c r="O157" s="210">
        <f t="shared" si="23"/>
        <v>-1.2586180312763595E-2</v>
      </c>
      <c r="P157" s="211">
        <f t="shared" si="24"/>
        <v>-2.396579500116347E-2</v>
      </c>
    </row>
    <row r="158" spans="1:16" x14ac:dyDescent="0.25">
      <c r="A158" s="7">
        <v>152</v>
      </c>
      <c r="B158" s="1">
        <v>44866</v>
      </c>
      <c r="C158" s="200">
        <v>78.89</v>
      </c>
      <c r="D158">
        <v>127.93</v>
      </c>
      <c r="E158">
        <v>1300.0763999999999</v>
      </c>
      <c r="F158" s="2">
        <v>2973.8309999999997</v>
      </c>
      <c r="G158" s="2">
        <v>1879.2479999999998</v>
      </c>
      <c r="H158" s="2">
        <v>5660.4449999999997</v>
      </c>
      <c r="I158" s="201">
        <v>2673.3881999999999</v>
      </c>
      <c r="J158" s="209">
        <f t="shared" si="18"/>
        <v>3.0837580033973522E-2</v>
      </c>
      <c r="K158" s="210">
        <f t="shared" si="19"/>
        <v>3.9912209396846032E-2</v>
      </c>
      <c r="L158" s="210">
        <f t="shared" si="20"/>
        <v>3.3034403459120565E-2</v>
      </c>
      <c r="M158" s="210">
        <f t="shared" si="21"/>
        <v>-2.0222956686030025E-2</v>
      </c>
      <c r="N158" s="210">
        <f t="shared" si="22"/>
        <v>1.910997139146331E-2</v>
      </c>
      <c r="O158" s="210">
        <f t="shared" si="23"/>
        <v>-2.0255867170931419E-2</v>
      </c>
      <c r="P158" s="211">
        <f t="shared" si="24"/>
        <v>6.7076754092365576E-4</v>
      </c>
    </row>
    <row r="159" spans="1:16" x14ac:dyDescent="0.25">
      <c r="A159" s="7">
        <v>153</v>
      </c>
      <c r="B159" s="1">
        <v>44868</v>
      </c>
      <c r="C159" s="200">
        <v>77.400000000000006</v>
      </c>
      <c r="D159">
        <v>126.56</v>
      </c>
      <c r="E159">
        <v>1280.3983499999999</v>
      </c>
      <c r="F159" s="2">
        <v>2726.9088000000002</v>
      </c>
      <c r="G159" s="2">
        <v>1745.74785</v>
      </c>
      <c r="H159" s="2">
        <v>5282.9931000000006</v>
      </c>
      <c r="I159" s="201">
        <v>2635.2133500000004</v>
      </c>
      <c r="J159" s="209">
        <f t="shared" si="18"/>
        <v>-1.8887057928761553E-2</v>
      </c>
      <c r="K159" s="210">
        <f t="shared" si="19"/>
        <v>-1.0708981474243817E-2</v>
      </c>
      <c r="L159" s="210">
        <f t="shared" si="20"/>
        <v>-1.5136072003153034E-2</v>
      </c>
      <c r="M159" s="210">
        <f t="shared" si="21"/>
        <v>-8.3031685391671384E-2</v>
      </c>
      <c r="N159" s="210">
        <f t="shared" si="22"/>
        <v>-7.1039133738601712E-2</v>
      </c>
      <c r="O159" s="210">
        <f t="shared" si="23"/>
        <v>-6.6682372145652757E-2</v>
      </c>
      <c r="P159" s="211">
        <f t="shared" si="24"/>
        <v>-1.4279576007704131E-2</v>
      </c>
    </row>
    <row r="160" spans="1:16" x14ac:dyDescent="0.25">
      <c r="A160" s="7">
        <v>154</v>
      </c>
      <c r="B160" s="1">
        <v>44869</v>
      </c>
      <c r="C160" s="200">
        <v>76.36</v>
      </c>
      <c r="D160">
        <v>128.13999999999999</v>
      </c>
      <c r="E160">
        <v>1361.36481</v>
      </c>
      <c r="F160" s="2">
        <v>2698.5483800000002</v>
      </c>
      <c r="G160" s="2">
        <v>1770.4957900000002</v>
      </c>
      <c r="H160" s="2">
        <v>5085.6657900000009</v>
      </c>
      <c r="I160" s="201">
        <v>2760.5615600000001</v>
      </c>
      <c r="J160" s="209">
        <f t="shared" si="18"/>
        <v>-1.3436692506460068E-2</v>
      </c>
      <c r="K160" s="210">
        <f t="shared" si="19"/>
        <v>1.2484197218710413E-2</v>
      </c>
      <c r="L160" s="210">
        <f t="shared" si="20"/>
        <v>6.3235367337048043E-2</v>
      </c>
      <c r="M160" s="210">
        <f t="shared" si="21"/>
        <v>-1.0400208470484951E-2</v>
      </c>
      <c r="N160" s="210">
        <f t="shared" si="22"/>
        <v>1.4176125148886776E-2</v>
      </c>
      <c r="O160" s="210">
        <f t="shared" si="23"/>
        <v>-3.7351423002994211E-2</v>
      </c>
      <c r="P160" s="211">
        <f t="shared" si="24"/>
        <v>4.7566626816003099E-2</v>
      </c>
    </row>
    <row r="161" spans="1:16" x14ac:dyDescent="0.25">
      <c r="A161" s="7">
        <v>155</v>
      </c>
      <c r="B161" s="1">
        <v>44872</v>
      </c>
      <c r="C161" s="200">
        <v>76.03</v>
      </c>
      <c r="D161">
        <v>127.48</v>
      </c>
      <c r="E161">
        <v>1355.2321099999997</v>
      </c>
      <c r="F161" s="2">
        <v>2700.7437199999995</v>
      </c>
      <c r="G161" s="2">
        <v>1880.3335199999999</v>
      </c>
      <c r="H161" s="2">
        <v>5027.4426000000003</v>
      </c>
      <c r="I161" s="201">
        <v>2780.2574099999997</v>
      </c>
      <c r="J161" s="209">
        <f t="shared" si="18"/>
        <v>-4.3216343635410492E-3</v>
      </c>
      <c r="K161" s="210">
        <f t="shared" si="19"/>
        <v>-5.1506165131885995E-3</v>
      </c>
      <c r="L161" s="210">
        <f t="shared" si="20"/>
        <v>-4.5048174853296041E-3</v>
      </c>
      <c r="M161" s="210">
        <f t="shared" si="21"/>
        <v>8.1352627074249284E-4</v>
      </c>
      <c r="N161" s="210">
        <f t="shared" si="22"/>
        <v>6.2037837435354515E-2</v>
      </c>
      <c r="O161" s="210">
        <f t="shared" si="23"/>
        <v>-1.1448489225242775E-2</v>
      </c>
      <c r="P161" s="211">
        <f t="shared" si="24"/>
        <v>7.1347258780201095E-3</v>
      </c>
    </row>
    <row r="162" spans="1:16" x14ac:dyDescent="0.25">
      <c r="A162" s="7">
        <v>156</v>
      </c>
      <c r="B162" s="1">
        <v>44873</v>
      </c>
      <c r="C162" s="200">
        <v>75.400000000000006</v>
      </c>
      <c r="D162">
        <v>128.02000000000001</v>
      </c>
      <c r="E162">
        <v>1329.4206899999999</v>
      </c>
      <c r="F162" s="2">
        <v>2722.0635000000002</v>
      </c>
      <c r="G162" s="2">
        <v>1882.41911</v>
      </c>
      <c r="H162" s="2">
        <v>5140.89498</v>
      </c>
      <c r="I162" s="201">
        <v>2849.2882600000003</v>
      </c>
      <c r="J162" s="209">
        <f t="shared" si="18"/>
        <v>-8.2862028146784006E-3</v>
      </c>
      <c r="K162" s="210">
        <f t="shared" si="19"/>
        <v>4.2359585817384193E-3</v>
      </c>
      <c r="L162" s="210">
        <f t="shared" si="20"/>
        <v>-1.9045755933276842E-2</v>
      </c>
      <c r="M162" s="210">
        <f t="shared" si="21"/>
        <v>7.8940403867719944E-3</v>
      </c>
      <c r="N162" s="210">
        <f t="shared" si="22"/>
        <v>1.1091596133434578E-3</v>
      </c>
      <c r="O162" s="210">
        <f t="shared" si="23"/>
        <v>2.2566618662140492E-2</v>
      </c>
      <c r="P162" s="211">
        <f t="shared" si="24"/>
        <v>2.4828942007927512E-2</v>
      </c>
    </row>
    <row r="163" spans="1:16" x14ac:dyDescent="0.25">
      <c r="A163" s="7">
        <v>157</v>
      </c>
      <c r="B163" s="1">
        <v>44874</v>
      </c>
      <c r="C163" s="200">
        <v>73.98</v>
      </c>
      <c r="D163">
        <v>129.69</v>
      </c>
      <c r="E163">
        <v>1268.7242800000001</v>
      </c>
      <c r="F163" s="2">
        <v>2639.0012900000002</v>
      </c>
      <c r="G163" s="2">
        <v>1985.4634900000001</v>
      </c>
      <c r="H163" s="2">
        <v>4982.9322199999997</v>
      </c>
      <c r="I163" s="201">
        <v>2695.5499199999999</v>
      </c>
      <c r="J163" s="209">
        <f t="shared" si="18"/>
        <v>-1.8832891246684413E-2</v>
      </c>
      <c r="K163" s="210">
        <f t="shared" si="19"/>
        <v>1.3044836744258603E-2</v>
      </c>
      <c r="L163" s="210">
        <f t="shared" si="20"/>
        <v>-4.5656285069551439E-2</v>
      </c>
      <c r="M163" s="210">
        <f t="shared" si="21"/>
        <v>-3.0514427749389395E-2</v>
      </c>
      <c r="N163" s="210">
        <f t="shared" si="22"/>
        <v>5.4740402630103047E-2</v>
      </c>
      <c r="O163" s="210">
        <f t="shared" si="23"/>
        <v>-3.0726704321822229E-2</v>
      </c>
      <c r="P163" s="211">
        <f t="shared" si="24"/>
        <v>-5.3956751992513485E-2</v>
      </c>
    </row>
    <row r="164" spans="1:16" x14ac:dyDescent="0.25">
      <c r="A164" s="7">
        <v>158</v>
      </c>
      <c r="B164" s="1">
        <v>44875</v>
      </c>
      <c r="C164" s="200">
        <v>73.3</v>
      </c>
      <c r="D164">
        <v>134.97</v>
      </c>
      <c r="E164">
        <v>1347.2586999999999</v>
      </c>
      <c r="F164" s="2">
        <v>2836.0596999999998</v>
      </c>
      <c r="G164" s="2">
        <v>2160.2096999999999</v>
      </c>
      <c r="H164" s="2">
        <v>5309.6707000000006</v>
      </c>
      <c r="I164" s="201">
        <v>3041.3249999999998</v>
      </c>
      <c r="J164" s="209">
        <f t="shared" si="18"/>
        <v>-9.1916734252501797E-3</v>
      </c>
      <c r="K164" s="210">
        <f t="shared" si="19"/>
        <v>4.0712468193384144E-2</v>
      </c>
      <c r="L164" s="210">
        <f t="shared" si="20"/>
        <v>6.1900305084411134E-2</v>
      </c>
      <c r="M164" s="210">
        <f t="shared" si="21"/>
        <v>7.4671585325371215E-2</v>
      </c>
      <c r="N164" s="210">
        <f t="shared" si="22"/>
        <v>8.8012804506417686E-2</v>
      </c>
      <c r="O164" s="210">
        <f t="shared" si="23"/>
        <v>6.5571528083117503E-2</v>
      </c>
      <c r="P164" s="211">
        <f t="shared" si="24"/>
        <v>0.12827626653636592</v>
      </c>
    </row>
    <row r="165" spans="1:16" x14ac:dyDescent="0.25">
      <c r="A165" s="7">
        <v>159</v>
      </c>
      <c r="B165" s="1">
        <v>44876</v>
      </c>
      <c r="C165" s="200">
        <v>72.7</v>
      </c>
      <c r="D165">
        <v>139.76</v>
      </c>
      <c r="E165">
        <v>1379.6611499999999</v>
      </c>
      <c r="F165" s="2">
        <v>2918.4014999999999</v>
      </c>
      <c r="G165" s="2">
        <v>2203.3249000000001</v>
      </c>
      <c r="H165" s="2">
        <v>5656.0843500000001</v>
      </c>
      <c r="I165" s="201">
        <v>3182.9486500000003</v>
      </c>
      <c r="J165" s="209">
        <f t="shared" si="18"/>
        <v>-8.1855388813095731E-3</v>
      </c>
      <c r="K165" s="210">
        <f t="shared" si="19"/>
        <v>3.5489368007705302E-2</v>
      </c>
      <c r="L165" s="210">
        <f t="shared" si="20"/>
        <v>2.4050651890390462E-2</v>
      </c>
      <c r="M165" s="210">
        <f t="shared" si="21"/>
        <v>2.9033874004838589E-2</v>
      </c>
      <c r="N165" s="210">
        <f t="shared" si="22"/>
        <v>1.9958803073609088E-2</v>
      </c>
      <c r="O165" s="210">
        <f t="shared" si="23"/>
        <v>6.5242021506154657E-2</v>
      </c>
      <c r="P165" s="211">
        <f t="shared" si="24"/>
        <v>4.6566430749755527E-2</v>
      </c>
    </row>
    <row r="166" spans="1:16" x14ac:dyDescent="0.25">
      <c r="A166" s="7">
        <v>160</v>
      </c>
      <c r="B166" s="1">
        <v>44879</v>
      </c>
      <c r="C166" s="200">
        <v>72.3</v>
      </c>
      <c r="D166">
        <v>138.49</v>
      </c>
      <c r="E166">
        <v>1379.4508699999999</v>
      </c>
      <c r="F166" s="2">
        <v>2867.5869199999997</v>
      </c>
      <c r="G166" s="2">
        <v>2208.90058</v>
      </c>
      <c r="H166" s="2">
        <v>5787.5825299999997</v>
      </c>
      <c r="I166" s="201">
        <v>3151.2900499999996</v>
      </c>
      <c r="J166" s="209">
        <f t="shared" si="18"/>
        <v>-5.5020632737277086E-3</v>
      </c>
      <c r="K166" s="210">
        <f t="shared" si="19"/>
        <v>-9.0870062965081599E-3</v>
      </c>
      <c r="L166" s="210">
        <f t="shared" si="20"/>
        <v>-1.5241423591583203E-4</v>
      </c>
      <c r="M166" s="210">
        <f t="shared" si="21"/>
        <v>-1.7411785184458073E-2</v>
      </c>
      <c r="N166" s="210">
        <f t="shared" si="22"/>
        <v>2.5305754952436033E-3</v>
      </c>
      <c r="O166" s="210">
        <f t="shared" si="23"/>
        <v>2.3248977890508282E-2</v>
      </c>
      <c r="P166" s="211">
        <f t="shared" si="24"/>
        <v>-9.9463118891348623E-3</v>
      </c>
    </row>
    <row r="167" spans="1:16" x14ac:dyDescent="0.25">
      <c r="A167" s="7">
        <v>161</v>
      </c>
      <c r="B167" s="1">
        <v>44880</v>
      </c>
      <c r="C167" s="200">
        <v>71.73</v>
      </c>
      <c r="D167">
        <v>136.47999999999999</v>
      </c>
      <c r="E167">
        <v>1534.7721999999999</v>
      </c>
      <c r="F167" s="2">
        <v>2903.8741599999998</v>
      </c>
      <c r="G167" s="2">
        <v>2265.96632</v>
      </c>
      <c r="H167" s="2">
        <v>6003.6107999999995</v>
      </c>
      <c r="I167" s="201">
        <v>3225.53764</v>
      </c>
      <c r="J167" s="209">
        <f t="shared" si="18"/>
        <v>-7.8838174273857531E-3</v>
      </c>
      <c r="K167" s="210">
        <f t="shared" si="19"/>
        <v>-1.4513683298433278E-2</v>
      </c>
      <c r="L167" s="210">
        <f t="shared" si="20"/>
        <v>0.11259649283486262</v>
      </c>
      <c r="M167" s="210">
        <f t="shared" si="21"/>
        <v>1.2654277276449521E-2</v>
      </c>
      <c r="N167" s="210">
        <f t="shared" si="22"/>
        <v>2.5834453807785263E-2</v>
      </c>
      <c r="O167" s="210">
        <f t="shared" si="23"/>
        <v>3.7326166647337677E-2</v>
      </c>
      <c r="P167" s="211">
        <f t="shared" si="24"/>
        <v>2.3561014321737961E-2</v>
      </c>
    </row>
    <row r="168" spans="1:16" x14ac:dyDescent="0.25">
      <c r="A168" s="7">
        <v>162</v>
      </c>
      <c r="B168" s="1">
        <v>44881</v>
      </c>
      <c r="C168" s="200">
        <v>72.84</v>
      </c>
      <c r="D168">
        <v>139.30000000000001</v>
      </c>
      <c r="E168">
        <v>1511.4580800000001</v>
      </c>
      <c r="F168" s="2">
        <v>2877.3010199999999</v>
      </c>
      <c r="G168" s="2">
        <v>2189.64174</v>
      </c>
      <c r="H168" s="2">
        <v>5917.8147600000002</v>
      </c>
      <c r="I168" s="201">
        <v>3076.6758</v>
      </c>
      <c r="J168" s="209">
        <f t="shared" si="18"/>
        <v>1.5474696779590014E-2</v>
      </c>
      <c r="K168" s="210">
        <f t="shared" si="19"/>
        <v>2.0662368112544183E-2</v>
      </c>
      <c r="L168" s="210">
        <f t="shared" si="20"/>
        <v>-1.519060613685852E-2</v>
      </c>
      <c r="M168" s="210">
        <f t="shared" si="21"/>
        <v>-9.1509268431935187E-3</v>
      </c>
      <c r="N168" s="210">
        <f t="shared" si="22"/>
        <v>-3.3683016082957429E-2</v>
      </c>
      <c r="O168" s="210">
        <f t="shared" si="23"/>
        <v>-1.4290739832768518E-2</v>
      </c>
      <c r="P168" s="211">
        <f t="shared" si="24"/>
        <v>-4.6151016238024756E-2</v>
      </c>
    </row>
    <row r="169" spans="1:16" x14ac:dyDescent="0.25">
      <c r="A169" s="7">
        <v>163</v>
      </c>
      <c r="B169" s="1">
        <v>44882</v>
      </c>
      <c r="C169" s="200">
        <v>72.02</v>
      </c>
      <c r="D169">
        <v>136.49</v>
      </c>
      <c r="E169">
        <v>1635.2338200000002</v>
      </c>
      <c r="F169" s="2">
        <v>2925.02304</v>
      </c>
      <c r="G169" s="2">
        <v>2162.9101500000002</v>
      </c>
      <c r="H169" s="2">
        <v>5730.4989599999999</v>
      </c>
      <c r="I169" s="201">
        <v>3042.4353900000001</v>
      </c>
      <c r="J169" s="209">
        <f t="shared" si="18"/>
        <v>-1.1257550796265892E-2</v>
      </c>
      <c r="K169" s="210">
        <f t="shared" si="19"/>
        <v>-2.017229002153631E-2</v>
      </c>
      <c r="L169" s="210">
        <f t="shared" si="20"/>
        <v>8.189161289871838E-2</v>
      </c>
      <c r="M169" s="210">
        <f t="shared" si="21"/>
        <v>1.6585689042712737E-2</v>
      </c>
      <c r="N169" s="210">
        <f t="shared" si="22"/>
        <v>-1.220820260761013E-2</v>
      </c>
      <c r="O169" s="210">
        <f t="shared" si="23"/>
        <v>-3.1652866403679147E-2</v>
      </c>
      <c r="P169" s="211">
        <f t="shared" si="24"/>
        <v>-1.1129027634305788E-2</v>
      </c>
    </row>
    <row r="170" spans="1:16" x14ac:dyDescent="0.25">
      <c r="A170" s="7">
        <v>164</v>
      </c>
      <c r="B170" s="1">
        <v>44883</v>
      </c>
      <c r="C170" s="200">
        <v>71.319999999999993</v>
      </c>
      <c r="D170">
        <v>136.62</v>
      </c>
      <c r="E170">
        <v>1564.1288</v>
      </c>
      <c r="F170" s="2">
        <v>2940.3211499999998</v>
      </c>
      <c r="G170" s="2">
        <v>2177.69175</v>
      </c>
      <c r="H170" s="2">
        <v>5596.8913000000002</v>
      </c>
      <c r="I170" s="201">
        <v>2994.7391499999999</v>
      </c>
      <c r="J170" s="209">
        <f t="shared" si="18"/>
        <v>-9.7195223549014775E-3</v>
      </c>
      <c r="K170" s="210">
        <f t="shared" si="19"/>
        <v>9.524507289910833E-4</v>
      </c>
      <c r="L170" s="210">
        <f t="shared" si="20"/>
        <v>-4.3483090387648748E-2</v>
      </c>
      <c r="M170" s="210">
        <f t="shared" si="21"/>
        <v>5.2300818799704274E-3</v>
      </c>
      <c r="N170" s="210">
        <f t="shared" si="22"/>
        <v>6.8341257726307614E-3</v>
      </c>
      <c r="O170" s="210">
        <f t="shared" si="23"/>
        <v>-2.331518789770437E-2</v>
      </c>
      <c r="P170" s="211">
        <f t="shared" si="24"/>
        <v>-1.5676993554824548E-2</v>
      </c>
    </row>
    <row r="171" spans="1:16" x14ac:dyDescent="0.25">
      <c r="A171" s="7">
        <v>165</v>
      </c>
      <c r="B171" s="1">
        <v>44887</v>
      </c>
      <c r="C171" s="200">
        <v>74.290000000000006</v>
      </c>
      <c r="D171">
        <v>136.69</v>
      </c>
      <c r="E171">
        <v>1475.6498099999999</v>
      </c>
      <c r="F171" s="2">
        <v>2916.3454200000001</v>
      </c>
      <c r="G171" s="2">
        <v>2164.0533599999999</v>
      </c>
      <c r="H171" s="2">
        <v>5567.2331100000001</v>
      </c>
      <c r="I171" s="201">
        <v>3114.4192199999998</v>
      </c>
      <c r="J171" s="209">
        <f t="shared" si="18"/>
        <v>4.1643297812675506E-2</v>
      </c>
      <c r="K171" s="210">
        <f t="shared" si="19"/>
        <v>5.1237007758730968E-4</v>
      </c>
      <c r="L171" s="210">
        <f t="shared" si="20"/>
        <v>-5.6567585738463544E-2</v>
      </c>
      <c r="M171" s="210">
        <f t="shared" si="21"/>
        <v>-8.1541194913350434E-3</v>
      </c>
      <c r="N171" s="210">
        <f t="shared" si="22"/>
        <v>-6.2627734159346193E-3</v>
      </c>
      <c r="O171" s="210">
        <f t="shared" si="23"/>
        <v>-5.2990469906035731E-3</v>
      </c>
      <c r="P171" s="211">
        <f t="shared" si="24"/>
        <v>3.9963437216226305E-2</v>
      </c>
    </row>
    <row r="172" spans="1:16" x14ac:dyDescent="0.25">
      <c r="A172" s="7">
        <v>166</v>
      </c>
      <c r="B172" s="1">
        <v>44888</v>
      </c>
      <c r="C172" s="200">
        <v>75.099999999999994</v>
      </c>
      <c r="D172">
        <v>137.38</v>
      </c>
      <c r="E172">
        <v>1519.289</v>
      </c>
      <c r="F172" s="2">
        <v>2923.8087799999998</v>
      </c>
      <c r="G172" s="2">
        <v>2172.2929599999998</v>
      </c>
      <c r="H172" s="2">
        <v>5641.6909999999998</v>
      </c>
      <c r="I172" s="201">
        <v>3197.0872599999998</v>
      </c>
      <c r="J172" s="209">
        <f t="shared" si="18"/>
        <v>1.090321712208886E-2</v>
      </c>
      <c r="K172" s="210">
        <f t="shared" si="19"/>
        <v>5.0479186480356653E-3</v>
      </c>
      <c r="L172" s="210">
        <f t="shared" si="20"/>
        <v>2.9572863225591606E-2</v>
      </c>
      <c r="M172" s="210">
        <f t="shared" si="21"/>
        <v>2.5591481546791695E-3</v>
      </c>
      <c r="N172" s="210">
        <f t="shared" si="22"/>
        <v>3.807484673113537E-3</v>
      </c>
      <c r="O172" s="210">
        <f t="shared" si="23"/>
        <v>1.3374307942352281E-2</v>
      </c>
      <c r="P172" s="211">
        <f t="shared" si="24"/>
        <v>2.654364559180955E-2</v>
      </c>
    </row>
    <row r="173" spans="1:16" x14ac:dyDescent="0.25">
      <c r="A173" s="7">
        <v>167</v>
      </c>
      <c r="B173" s="1">
        <v>44889</v>
      </c>
      <c r="C173" s="200">
        <v>74.819999999999993</v>
      </c>
      <c r="D173">
        <v>139.84</v>
      </c>
      <c r="E173">
        <v>1520.3095000000001</v>
      </c>
      <c r="F173" s="2">
        <v>2925.7726899999998</v>
      </c>
      <c r="G173" s="2">
        <v>2173.7520800000002</v>
      </c>
      <c r="H173" s="2">
        <v>5645.4805000000006</v>
      </c>
      <c r="I173" s="201">
        <v>3199.2347300000001</v>
      </c>
      <c r="J173" s="209">
        <f t="shared" si="18"/>
        <v>-3.7283621837550518E-3</v>
      </c>
      <c r="K173" s="210">
        <f t="shared" si="19"/>
        <v>1.7906536613772062E-2</v>
      </c>
      <c r="L173" s="210">
        <f t="shared" si="20"/>
        <v>6.7169577348358267E-4</v>
      </c>
      <c r="M173" s="210">
        <f t="shared" si="21"/>
        <v>6.7169577348358267E-4</v>
      </c>
      <c r="N173" s="210">
        <f t="shared" si="22"/>
        <v>6.7169577348380471E-4</v>
      </c>
      <c r="O173" s="210">
        <f t="shared" si="23"/>
        <v>6.7169577348358267E-4</v>
      </c>
      <c r="P173" s="211">
        <f t="shared" si="24"/>
        <v>6.7169577348358267E-4</v>
      </c>
    </row>
    <row r="174" spans="1:16" x14ac:dyDescent="0.25">
      <c r="A174" s="7">
        <v>168</v>
      </c>
      <c r="B174" s="1">
        <v>44890</v>
      </c>
      <c r="C174" s="200">
        <v>74.72</v>
      </c>
      <c r="D174">
        <v>134.49</v>
      </c>
      <c r="E174">
        <v>1459.415</v>
      </c>
      <c r="F174" s="2">
        <v>2862.9663</v>
      </c>
      <c r="G174" s="2">
        <v>2153.5552999999995</v>
      </c>
      <c r="H174" s="2">
        <v>5519.4881999999998</v>
      </c>
      <c r="I174" s="201">
        <v>3144.9909999999995</v>
      </c>
      <c r="J174" s="209">
        <f t="shared" si="18"/>
        <v>-1.3365410318095794E-3</v>
      </c>
      <c r="K174" s="210">
        <f t="shared" si="19"/>
        <v>-3.8258009153318007E-2</v>
      </c>
      <c r="L174" s="210">
        <f t="shared" si="20"/>
        <v>-4.0054015317275926E-2</v>
      </c>
      <c r="M174" s="210">
        <f t="shared" si="21"/>
        <v>-2.1466599307138789E-2</v>
      </c>
      <c r="N174" s="210">
        <f t="shared" si="22"/>
        <v>-9.2912067506799589E-3</v>
      </c>
      <c r="O174" s="210">
        <f t="shared" si="23"/>
        <v>-2.2317374048143601E-2</v>
      </c>
      <c r="P174" s="211">
        <f t="shared" si="24"/>
        <v>-1.6955220412976924E-2</v>
      </c>
    </row>
    <row r="175" spans="1:16" x14ac:dyDescent="0.25">
      <c r="A175" s="7">
        <v>169</v>
      </c>
      <c r="B175" s="1">
        <v>44893</v>
      </c>
      <c r="C175" s="200">
        <v>75.06</v>
      </c>
      <c r="D175">
        <v>136.9</v>
      </c>
      <c r="E175">
        <v>1464.1046000000001</v>
      </c>
      <c r="F175" s="2">
        <v>2782.7249000000002</v>
      </c>
      <c r="G175" s="2">
        <v>2098.9101000000001</v>
      </c>
      <c r="H175" s="2">
        <v>5425.1751500000009</v>
      </c>
      <c r="I175" s="201">
        <v>3053.8196500000004</v>
      </c>
      <c r="J175" s="209">
        <f t="shared" si="18"/>
        <v>4.5503211991435588E-3</v>
      </c>
      <c r="K175" s="210">
        <f t="shared" si="19"/>
        <v>1.7919547921778634E-2</v>
      </c>
      <c r="L175" s="210">
        <f t="shared" si="20"/>
        <v>3.2133423323730259E-3</v>
      </c>
      <c r="M175" s="210">
        <f t="shared" si="21"/>
        <v>-2.802736448556864E-2</v>
      </c>
      <c r="N175" s="210">
        <f t="shared" si="22"/>
        <v>-2.5374412256792045E-2</v>
      </c>
      <c r="O175" s="210">
        <f t="shared" si="23"/>
        <v>-1.7087281751956396E-2</v>
      </c>
      <c r="P175" s="211">
        <f t="shared" si="24"/>
        <v>-2.8989383435437222E-2</v>
      </c>
    </row>
    <row r="176" spans="1:16" x14ac:dyDescent="0.25">
      <c r="A176" s="7">
        <v>170</v>
      </c>
      <c r="B176" s="1">
        <v>44894</v>
      </c>
      <c r="C176" s="200">
        <v>72.38</v>
      </c>
      <c r="D176">
        <v>136.76</v>
      </c>
      <c r="E176">
        <v>1534.5897600000001</v>
      </c>
      <c r="F176" s="2">
        <v>2712.7227199999998</v>
      </c>
      <c r="G176" s="2">
        <v>2103.3833599999998</v>
      </c>
      <c r="H176" s="2">
        <v>5398.9273599999997</v>
      </c>
      <c r="I176" s="201">
        <v>3005.1902399999999</v>
      </c>
      <c r="J176" s="209">
        <f t="shared" si="18"/>
        <v>-3.5704769517719281E-2</v>
      </c>
      <c r="K176" s="210">
        <f t="shared" si="19"/>
        <v>-1.0226442658876067E-3</v>
      </c>
      <c r="L176" s="210">
        <f t="shared" si="20"/>
        <v>4.8142161427537244E-2</v>
      </c>
      <c r="M176" s="210">
        <f t="shared" si="21"/>
        <v>-2.5155982900070484E-2</v>
      </c>
      <c r="N176" s="210">
        <f t="shared" si="22"/>
        <v>2.1312299178510852E-3</v>
      </c>
      <c r="O176" s="210">
        <f t="shared" si="23"/>
        <v>-4.8381461011449689E-3</v>
      </c>
      <c r="P176" s="211">
        <f t="shared" si="24"/>
        <v>-1.5924126364174951E-2</v>
      </c>
    </row>
    <row r="177" spans="1:16" x14ac:dyDescent="0.25">
      <c r="A177" s="7">
        <v>171</v>
      </c>
      <c r="B177" s="1">
        <v>44895</v>
      </c>
      <c r="C177" s="200">
        <v>76.72</v>
      </c>
      <c r="D177">
        <v>138.94</v>
      </c>
      <c r="E177">
        <v>1685.6175600000001</v>
      </c>
      <c r="F177" s="2">
        <v>2849.7255300000002</v>
      </c>
      <c r="G177" s="2">
        <v>2273.5430999999999</v>
      </c>
      <c r="H177" s="2">
        <v>5881.75803</v>
      </c>
      <c r="I177" s="201">
        <v>3257.8467300000002</v>
      </c>
      <c r="J177" s="209">
        <f t="shared" si="18"/>
        <v>5.9961315280464333E-2</v>
      </c>
      <c r="K177" s="210">
        <f t="shared" si="19"/>
        <v>1.594033343082768E-2</v>
      </c>
      <c r="L177" s="210">
        <f t="shared" si="20"/>
        <v>9.8415748584168794E-2</v>
      </c>
      <c r="M177" s="210">
        <f t="shared" si="21"/>
        <v>5.0503801582787888E-2</v>
      </c>
      <c r="N177" s="210">
        <f t="shared" si="22"/>
        <v>8.0898110746678187E-2</v>
      </c>
      <c r="O177" s="210">
        <f t="shared" si="23"/>
        <v>8.9430851316362192E-2</v>
      </c>
      <c r="P177" s="211">
        <f t="shared" si="24"/>
        <v>8.4073376333073879E-2</v>
      </c>
    </row>
    <row r="178" spans="1:16" x14ac:dyDescent="0.25">
      <c r="A178" s="7">
        <v>172</v>
      </c>
      <c r="B178" s="1">
        <v>44896</v>
      </c>
      <c r="C178" s="200">
        <v>73.03</v>
      </c>
      <c r="D178">
        <v>138.08000000000001</v>
      </c>
      <c r="E178">
        <v>1643.4306200000001</v>
      </c>
      <c r="F178" s="2">
        <v>2836.1321300000004</v>
      </c>
      <c r="G178" s="2">
        <v>2303.1741200000001</v>
      </c>
      <c r="H178" s="2">
        <v>6061.03485</v>
      </c>
      <c r="I178" s="201">
        <v>3276.7260500000002</v>
      </c>
      <c r="J178" s="209">
        <f t="shared" si="18"/>
        <v>-4.8096976016684057E-2</v>
      </c>
      <c r="K178" s="210">
        <f t="shared" si="19"/>
        <v>-6.1897221822367898E-3</v>
      </c>
      <c r="L178" s="210">
        <f t="shared" si="20"/>
        <v>-2.5027586921911316E-2</v>
      </c>
      <c r="M178" s="210">
        <f t="shared" si="21"/>
        <v>-4.7700734182634097E-3</v>
      </c>
      <c r="N178" s="210">
        <f t="shared" si="22"/>
        <v>1.3032970432801605E-2</v>
      </c>
      <c r="O178" s="210">
        <f t="shared" si="23"/>
        <v>3.048014200611382E-2</v>
      </c>
      <c r="P178" s="211">
        <f t="shared" si="24"/>
        <v>5.7950301425016004E-3</v>
      </c>
    </row>
    <row r="179" spans="1:16" x14ac:dyDescent="0.25">
      <c r="A179" s="7">
        <v>173</v>
      </c>
      <c r="B179" s="1">
        <v>44897</v>
      </c>
      <c r="C179" s="200">
        <v>74.94</v>
      </c>
      <c r="D179">
        <v>137.63</v>
      </c>
      <c r="E179">
        <v>1744.8224399999999</v>
      </c>
      <c r="F179" s="2">
        <v>2863.67094</v>
      </c>
      <c r="G179" s="2">
        <v>2392.4952599999997</v>
      </c>
      <c r="H179" s="2">
        <v>6207.6233400000001</v>
      </c>
      <c r="I179" s="201">
        <v>3269.5562399999994</v>
      </c>
      <c r="J179" s="209">
        <f t="shared" si="18"/>
        <v>2.615363549226335E-2</v>
      </c>
      <c r="K179" s="210">
        <f t="shared" si="19"/>
        <v>-3.2589803012746943E-3</v>
      </c>
      <c r="L179" s="210">
        <f t="shared" si="20"/>
        <v>6.1695223860438908E-2</v>
      </c>
      <c r="M179" s="210">
        <f t="shared" si="21"/>
        <v>9.7099883706757151E-3</v>
      </c>
      <c r="N179" s="210">
        <f t="shared" si="22"/>
        <v>3.8781757412244433E-2</v>
      </c>
      <c r="O179" s="210">
        <f t="shared" si="23"/>
        <v>2.4185389727630513E-2</v>
      </c>
      <c r="P179" s="211">
        <f t="shared" si="24"/>
        <v>-2.1881017486954368E-3</v>
      </c>
    </row>
    <row r="180" spans="1:16" x14ac:dyDescent="0.25">
      <c r="A180" s="7">
        <v>174</v>
      </c>
      <c r="B180" s="1">
        <v>44900</v>
      </c>
      <c r="C180" s="200">
        <v>72.959999999999994</v>
      </c>
      <c r="D180">
        <v>136.58000000000001</v>
      </c>
      <c r="E180">
        <v>1785.5975199999998</v>
      </c>
      <c r="F180" s="2">
        <v>2892.4233799999997</v>
      </c>
      <c r="G180" s="2">
        <v>2415.0541800000001</v>
      </c>
      <c r="H180" s="2">
        <v>6166.1503399999992</v>
      </c>
      <c r="I180" s="201">
        <v>3276.4885999999997</v>
      </c>
      <c r="J180" s="209">
        <f t="shared" si="18"/>
        <v>-2.6421136909527632E-2</v>
      </c>
      <c r="K180" s="210">
        <f t="shared" si="19"/>
        <v>-7.629150621230707E-3</v>
      </c>
      <c r="L180" s="210">
        <f t="shared" si="20"/>
        <v>2.3369185921290558E-2</v>
      </c>
      <c r="M180" s="210">
        <f t="shared" si="21"/>
        <v>1.0040413372354839E-2</v>
      </c>
      <c r="N180" s="210">
        <f t="shared" si="22"/>
        <v>9.4290343547014377E-3</v>
      </c>
      <c r="O180" s="210">
        <f t="shared" si="23"/>
        <v>-6.6809788108053159E-3</v>
      </c>
      <c r="P180" s="211">
        <f t="shared" si="24"/>
        <v>2.1202755025864217E-3</v>
      </c>
    </row>
    <row r="181" spans="1:16" x14ac:dyDescent="0.25">
      <c r="A181" s="7">
        <v>175</v>
      </c>
      <c r="B181" s="1">
        <v>44901</v>
      </c>
      <c r="C181" s="200">
        <v>73.650000000000006</v>
      </c>
      <c r="D181">
        <v>136.96</v>
      </c>
      <c r="E181">
        <v>1805.7717</v>
      </c>
      <c r="F181" s="2">
        <v>2821.9008599999997</v>
      </c>
      <c r="G181" s="2">
        <v>2253.4135200000001</v>
      </c>
      <c r="H181" s="2">
        <v>6033.5877599999994</v>
      </c>
      <c r="I181" s="201">
        <v>3156.7930200000001</v>
      </c>
      <c r="J181" s="209">
        <f t="shared" si="18"/>
        <v>9.4572368421055319E-3</v>
      </c>
      <c r="K181" s="210">
        <f t="shared" si="19"/>
        <v>2.782252159906351E-3</v>
      </c>
      <c r="L181" s="210">
        <f t="shared" si="20"/>
        <v>1.1298279580943982E-2</v>
      </c>
      <c r="M181" s="210">
        <f t="shared" si="21"/>
        <v>-2.4381810936682458E-2</v>
      </c>
      <c r="N181" s="210">
        <f t="shared" si="22"/>
        <v>-6.6930448740491588E-2</v>
      </c>
      <c r="O181" s="210">
        <f t="shared" si="23"/>
        <v>-2.1498434629474206E-2</v>
      </c>
      <c r="P181" s="211">
        <f t="shared" si="24"/>
        <v>-3.6531663806185555E-2</v>
      </c>
    </row>
    <row r="182" spans="1:16" x14ac:dyDescent="0.25">
      <c r="A182" s="7">
        <v>176</v>
      </c>
      <c r="B182" s="1">
        <v>44902</v>
      </c>
      <c r="C182" s="200">
        <v>72.67</v>
      </c>
      <c r="D182">
        <v>136.25</v>
      </c>
      <c r="E182">
        <v>1736.3028099999999</v>
      </c>
      <c r="F182" s="2">
        <v>2770.4575799999998</v>
      </c>
      <c r="G182" s="2">
        <v>2239.5220100000001</v>
      </c>
      <c r="H182" s="2">
        <v>6062.6119400000007</v>
      </c>
      <c r="I182" s="201">
        <v>3168.7084</v>
      </c>
      <c r="J182" s="209">
        <f t="shared" si="18"/>
        <v>-1.3306177868296021E-2</v>
      </c>
      <c r="K182" s="210">
        <f t="shared" si="19"/>
        <v>-5.1839953271028971E-3</v>
      </c>
      <c r="L182" s="210">
        <f t="shared" si="20"/>
        <v>-3.847047220864086E-2</v>
      </c>
      <c r="M182" s="210">
        <f t="shared" si="21"/>
        <v>-1.8230009682197013E-2</v>
      </c>
      <c r="N182" s="210">
        <f t="shared" si="22"/>
        <v>-6.1646519277118728E-3</v>
      </c>
      <c r="O182" s="210">
        <f t="shared" si="23"/>
        <v>4.8104347122317481E-3</v>
      </c>
      <c r="P182" s="211">
        <f t="shared" si="24"/>
        <v>3.7745205100585544E-3</v>
      </c>
    </row>
    <row r="183" spans="1:16" x14ac:dyDescent="0.25">
      <c r="A183" s="7">
        <v>177</v>
      </c>
      <c r="B183" s="1">
        <v>44903</v>
      </c>
      <c r="C183" s="200">
        <v>72.69</v>
      </c>
      <c r="D183">
        <v>137.54</v>
      </c>
      <c r="E183">
        <v>1846.9185420000001</v>
      </c>
      <c r="F183" s="2">
        <v>2797.7373900000002</v>
      </c>
      <c r="G183" s="2">
        <v>2261.9211580000001</v>
      </c>
      <c r="H183" s="2">
        <v>6085.0052759999999</v>
      </c>
      <c r="I183" s="201">
        <v>3367.2872940000002</v>
      </c>
      <c r="J183" s="209">
        <f t="shared" si="18"/>
        <v>2.7521673317743023E-4</v>
      </c>
      <c r="K183" s="210">
        <f t="shared" si="19"/>
        <v>9.4678899082567547E-3</v>
      </c>
      <c r="L183" s="210">
        <f t="shared" si="20"/>
        <v>6.3707627127551625E-2</v>
      </c>
      <c r="M183" s="210">
        <f t="shared" si="21"/>
        <v>9.8466802729391123E-3</v>
      </c>
      <c r="N183" s="210">
        <f t="shared" si="22"/>
        <v>1.0001753901047739E-2</v>
      </c>
      <c r="O183" s="210">
        <f t="shared" si="23"/>
        <v>3.6936779430416511E-3</v>
      </c>
      <c r="P183" s="211">
        <f t="shared" si="24"/>
        <v>6.2668718270195045E-2</v>
      </c>
    </row>
    <row r="184" spans="1:16" x14ac:dyDescent="0.25">
      <c r="A184" s="7">
        <v>178</v>
      </c>
      <c r="B184" s="1">
        <v>44904</v>
      </c>
      <c r="C184" s="200">
        <v>70.87</v>
      </c>
      <c r="D184">
        <v>135.66999999999999</v>
      </c>
      <c r="E184">
        <v>1805.1524200000001</v>
      </c>
      <c r="F184" s="2">
        <v>2809.5080800000001</v>
      </c>
      <c r="G184" s="2">
        <v>2290.5317000000005</v>
      </c>
      <c r="H184" s="2">
        <v>6324.3576300000004</v>
      </c>
      <c r="I184" s="201">
        <v>3359.9076300000002</v>
      </c>
      <c r="J184" s="209">
        <f t="shared" si="18"/>
        <v>-2.5037831888842899E-2</v>
      </c>
      <c r="K184" s="210">
        <f t="shared" si="19"/>
        <v>-1.3596044786971073E-2</v>
      </c>
      <c r="L184" s="210">
        <f t="shared" si="20"/>
        <v>-2.2613949153800883E-2</v>
      </c>
      <c r="M184" s="210">
        <f t="shared" si="21"/>
        <v>4.2072176045084841E-3</v>
      </c>
      <c r="N184" s="210">
        <f t="shared" si="22"/>
        <v>1.2648779511527319E-2</v>
      </c>
      <c r="O184" s="210">
        <f t="shared" si="23"/>
        <v>3.9334781671272356E-2</v>
      </c>
      <c r="P184" s="211">
        <f t="shared" si="24"/>
        <v>-2.1915754005158439E-3</v>
      </c>
    </row>
    <row r="185" spans="1:16" x14ac:dyDescent="0.25">
      <c r="A185" s="7">
        <v>179</v>
      </c>
      <c r="B185" s="1">
        <v>44908</v>
      </c>
      <c r="C185" s="200">
        <v>68.790000000000006</v>
      </c>
      <c r="D185">
        <v>135.76</v>
      </c>
      <c r="E185">
        <v>1783.4091000000001</v>
      </c>
      <c r="F185" s="2">
        <v>2838.1197000000002</v>
      </c>
      <c r="G185" s="2">
        <v>2344.1265000000003</v>
      </c>
      <c r="H185" s="2">
        <v>6249.8334000000004</v>
      </c>
      <c r="I185" s="201">
        <v>3525.8472000000002</v>
      </c>
      <c r="J185" s="209">
        <f t="shared" si="18"/>
        <v>-2.9349513193170584E-2</v>
      </c>
      <c r="K185" s="210">
        <f t="shared" si="19"/>
        <v>6.6337436426633367E-4</v>
      </c>
      <c r="L185" s="210">
        <f t="shared" si="20"/>
        <v>-1.2045143534195279E-2</v>
      </c>
      <c r="M185" s="210">
        <f t="shared" si="21"/>
        <v>1.0183853964926159E-2</v>
      </c>
      <c r="N185" s="210">
        <f t="shared" si="22"/>
        <v>2.3398410072211551E-2</v>
      </c>
      <c r="O185" s="210">
        <f t="shared" si="23"/>
        <v>-1.1783683713028736E-2</v>
      </c>
      <c r="P185" s="211">
        <f t="shared" si="24"/>
        <v>4.9388134518448146E-2</v>
      </c>
    </row>
    <row r="186" spans="1:16" x14ac:dyDescent="0.25">
      <c r="A186" s="7">
        <v>180</v>
      </c>
      <c r="B186" s="1">
        <v>44909</v>
      </c>
      <c r="C186" s="200">
        <v>69.12</v>
      </c>
      <c r="D186">
        <v>134.21</v>
      </c>
      <c r="E186">
        <v>1782.1996399999998</v>
      </c>
      <c r="F186" s="2">
        <v>2807.48884</v>
      </c>
      <c r="G186" s="2">
        <v>2383.6503600000001</v>
      </c>
      <c r="H186" s="2">
        <v>6230.7393199999997</v>
      </c>
      <c r="I186" s="201">
        <v>3464.8109600000003</v>
      </c>
      <c r="J186" s="209">
        <f t="shared" si="18"/>
        <v>4.7972088966419246E-3</v>
      </c>
      <c r="K186" s="210">
        <f t="shared" si="19"/>
        <v>-1.1417206835592109E-2</v>
      </c>
      <c r="L186" s="210">
        <f t="shared" si="20"/>
        <v>-6.7817305631123759E-4</v>
      </c>
      <c r="M186" s="210">
        <f t="shared" si="21"/>
        <v>-1.0792659661253978E-2</v>
      </c>
      <c r="N186" s="210">
        <f t="shared" si="22"/>
        <v>1.6860805080271879E-2</v>
      </c>
      <c r="O186" s="210">
        <f t="shared" si="23"/>
        <v>-3.0551342376583523E-3</v>
      </c>
      <c r="P186" s="211">
        <f t="shared" si="24"/>
        <v>-1.7311084836574842E-2</v>
      </c>
    </row>
    <row r="187" spans="1:16" x14ac:dyDescent="0.25">
      <c r="A187" s="7">
        <v>181</v>
      </c>
      <c r="B187" s="1">
        <v>44910</v>
      </c>
      <c r="C187" s="200">
        <v>68.790000000000006</v>
      </c>
      <c r="D187">
        <v>133.53</v>
      </c>
      <c r="E187">
        <v>1702.4750799999999</v>
      </c>
      <c r="F187" s="2">
        <v>2695.6020000000003</v>
      </c>
      <c r="G187" s="2">
        <v>2293.7302000000004</v>
      </c>
      <c r="H187" s="2">
        <v>5735.0166800000006</v>
      </c>
      <c r="I187" s="201">
        <v>3347.6809600000006</v>
      </c>
      <c r="J187" s="209">
        <f t="shared" si="18"/>
        <v>-4.7743055555555802E-3</v>
      </c>
      <c r="K187" s="210">
        <f t="shared" si="19"/>
        <v>-5.0666865360257107E-3</v>
      </c>
      <c r="L187" s="210">
        <f t="shared" si="20"/>
        <v>-4.4733798734242769E-2</v>
      </c>
      <c r="M187" s="210">
        <f t="shared" si="21"/>
        <v>-3.9852995461951535E-2</v>
      </c>
      <c r="N187" s="210">
        <f t="shared" si="22"/>
        <v>-3.7723720520823179E-2</v>
      </c>
      <c r="O187" s="210">
        <f t="shared" si="23"/>
        <v>-7.9560805634859899E-2</v>
      </c>
      <c r="P187" s="211">
        <f t="shared" si="24"/>
        <v>-3.3805596135611293E-2</v>
      </c>
    </row>
    <row r="188" spans="1:16" x14ac:dyDescent="0.25">
      <c r="A188" s="7">
        <v>182</v>
      </c>
      <c r="B188" s="1">
        <v>44911</v>
      </c>
      <c r="C188" s="200">
        <v>70.540000000000006</v>
      </c>
      <c r="D188">
        <v>131.01</v>
      </c>
      <c r="E188">
        <v>1715.8383000000001</v>
      </c>
      <c r="F188" s="2">
        <v>2659.2626999999998</v>
      </c>
      <c r="G188" s="2">
        <v>2361.1311000000001</v>
      </c>
      <c r="H188" s="2">
        <v>5747.3366999999998</v>
      </c>
      <c r="I188" s="201">
        <v>3276.0867000000003</v>
      </c>
      <c r="J188" s="209">
        <f t="shared" si="18"/>
        <v>2.5439744148858745E-2</v>
      </c>
      <c r="K188" s="210">
        <f t="shared" si="19"/>
        <v>-1.8872163558750876E-2</v>
      </c>
      <c r="L188" s="210">
        <f t="shared" si="20"/>
        <v>7.8492896354172004E-3</v>
      </c>
      <c r="M188" s="210">
        <f t="shared" si="21"/>
        <v>-1.348095898430135E-2</v>
      </c>
      <c r="N188" s="210">
        <f t="shared" si="22"/>
        <v>2.93848422102998E-2</v>
      </c>
      <c r="O188" s="210">
        <f t="shared" si="23"/>
        <v>2.1482099682401667E-3</v>
      </c>
      <c r="P188" s="211">
        <f t="shared" si="24"/>
        <v>-2.1386225526102809E-2</v>
      </c>
    </row>
    <row r="189" spans="1:16" x14ac:dyDescent="0.25">
      <c r="A189" s="7">
        <v>183</v>
      </c>
      <c r="B189" s="1">
        <v>44914</v>
      </c>
      <c r="C189" s="200">
        <v>70.92</v>
      </c>
      <c r="D189">
        <v>134.27000000000001</v>
      </c>
      <c r="E189">
        <v>1725.0707200000002</v>
      </c>
      <c r="F189" s="2">
        <v>2619.8670400000001</v>
      </c>
      <c r="G189" s="2">
        <v>2265.7881600000001</v>
      </c>
      <c r="H189" s="2">
        <v>5706.0336000000007</v>
      </c>
      <c r="I189" s="201">
        <v>3216.9916800000001</v>
      </c>
      <c r="J189" s="209">
        <f t="shared" si="18"/>
        <v>5.3870144598808789E-3</v>
      </c>
      <c r="K189" s="210">
        <f t="shared" si="19"/>
        <v>2.4883596672010011E-2</v>
      </c>
      <c r="L189" s="210">
        <f t="shared" si="20"/>
        <v>5.3807051631846736E-3</v>
      </c>
      <c r="M189" s="210">
        <f t="shared" si="21"/>
        <v>-1.4814504787360683E-2</v>
      </c>
      <c r="N189" s="210">
        <f t="shared" si="22"/>
        <v>-4.0380197440116783E-2</v>
      </c>
      <c r="O189" s="210">
        <f t="shared" si="23"/>
        <v>-7.186476477008763E-3</v>
      </c>
      <c r="P189" s="211">
        <f t="shared" si="24"/>
        <v>-1.8038295506648261E-2</v>
      </c>
    </row>
    <row r="190" spans="1:16" x14ac:dyDescent="0.25">
      <c r="A190" s="7">
        <v>184</v>
      </c>
      <c r="B190" s="1">
        <v>44915</v>
      </c>
      <c r="C190" s="200">
        <v>71.89</v>
      </c>
      <c r="D190">
        <v>133.91999999999999</v>
      </c>
      <c r="E190">
        <v>1696.3185599999999</v>
      </c>
      <c r="F190" s="2">
        <v>2611.9989</v>
      </c>
      <c r="G190" s="2">
        <v>2311.7078699999997</v>
      </c>
      <c r="H190" s="2">
        <v>5689.7351699999999</v>
      </c>
      <c r="I190" s="201">
        <v>3175.6615499999998</v>
      </c>
      <c r="J190" s="209">
        <f t="shared" si="18"/>
        <v>1.3677382966723162E-2</v>
      </c>
      <c r="K190" s="210">
        <f t="shared" si="19"/>
        <v>-2.6066880166829565E-3</v>
      </c>
      <c r="L190" s="210">
        <f t="shared" si="20"/>
        <v>-1.6667235532233815E-2</v>
      </c>
      <c r="M190" s="210">
        <f t="shared" si="21"/>
        <v>-3.0032592799060787E-3</v>
      </c>
      <c r="N190" s="210">
        <f t="shared" si="22"/>
        <v>2.0266550426320418E-2</v>
      </c>
      <c r="O190" s="210">
        <f t="shared" si="23"/>
        <v>-2.8563501623966037E-3</v>
      </c>
      <c r="P190" s="211">
        <f t="shared" si="24"/>
        <v>-1.2847446966353426E-2</v>
      </c>
    </row>
    <row r="191" spans="1:16" x14ac:dyDescent="0.25">
      <c r="A191" s="7">
        <v>185</v>
      </c>
      <c r="B191" s="1">
        <v>44916</v>
      </c>
      <c r="C191" s="200">
        <v>72.48</v>
      </c>
      <c r="D191">
        <v>134.97999999999999</v>
      </c>
      <c r="E191">
        <v>1724.8518300000001</v>
      </c>
      <c r="F191" s="2">
        <v>2660.64435</v>
      </c>
      <c r="G191" s="2">
        <v>2352.4456800000003</v>
      </c>
      <c r="H191" s="2">
        <v>5852.8282799999997</v>
      </c>
      <c r="I191" s="201">
        <v>3241.2914299999998</v>
      </c>
      <c r="J191" s="209">
        <f t="shared" si="18"/>
        <v>8.2069828905273479E-3</v>
      </c>
      <c r="K191" s="210">
        <f t="shared" si="19"/>
        <v>7.9151732377538142E-3</v>
      </c>
      <c r="L191" s="210">
        <f t="shared" si="20"/>
        <v>1.6820702592560188E-2</v>
      </c>
      <c r="M191" s="210">
        <f t="shared" si="21"/>
        <v>1.862384015552232E-2</v>
      </c>
      <c r="N191" s="210">
        <f t="shared" si="22"/>
        <v>1.7622386690235414E-2</v>
      </c>
      <c r="O191" s="210">
        <f t="shared" si="23"/>
        <v>2.8664446609032668E-2</v>
      </c>
      <c r="P191" s="211">
        <f t="shared" si="24"/>
        <v>2.0666522224322081E-2</v>
      </c>
    </row>
    <row r="192" spans="1:16" x14ac:dyDescent="0.25">
      <c r="A192" s="7">
        <v>186</v>
      </c>
      <c r="B192" s="1">
        <v>44917</v>
      </c>
      <c r="C192" s="200">
        <v>72.53</v>
      </c>
      <c r="D192">
        <v>132.55000000000001</v>
      </c>
      <c r="E192">
        <v>1718.6698899999999</v>
      </c>
      <c r="F192" s="2">
        <v>2583.3775099999998</v>
      </c>
      <c r="G192" s="2">
        <v>2288.17344</v>
      </c>
      <c r="H192" s="2">
        <v>5817.1417499999998</v>
      </c>
      <c r="I192" s="201">
        <v>2996.7804299999998</v>
      </c>
      <c r="J192" s="209">
        <f t="shared" si="18"/>
        <v>6.8984547461359291E-4</v>
      </c>
      <c r="K192" s="210">
        <f t="shared" si="19"/>
        <v>-1.800266706178677E-2</v>
      </c>
      <c r="L192" s="210">
        <f t="shared" si="20"/>
        <v>-3.584041186888598E-3</v>
      </c>
      <c r="M192" s="210">
        <f t="shared" si="21"/>
        <v>-2.9040649495299942E-2</v>
      </c>
      <c r="N192" s="210">
        <f t="shared" si="22"/>
        <v>-2.7321455516031379E-2</v>
      </c>
      <c r="O192" s="210">
        <f t="shared" si="23"/>
        <v>-6.0973136905358993E-3</v>
      </c>
      <c r="P192" s="211">
        <f t="shared" si="24"/>
        <v>-7.5436289911148147E-2</v>
      </c>
    </row>
    <row r="193" spans="1:16" x14ac:dyDescent="0.25">
      <c r="A193" s="7">
        <v>187</v>
      </c>
      <c r="B193" s="1">
        <v>44918</v>
      </c>
      <c r="C193" s="200">
        <v>71.760000000000005</v>
      </c>
      <c r="D193">
        <v>131.9</v>
      </c>
      <c r="E193">
        <v>1656.7279500000002</v>
      </c>
      <c r="F193" s="2">
        <v>2550.5679800000003</v>
      </c>
      <c r="G193" s="2">
        <v>2283.2477200000003</v>
      </c>
      <c r="H193" s="2">
        <v>5705.4112799999994</v>
      </c>
      <c r="I193" s="201">
        <v>2941.2965800000002</v>
      </c>
      <c r="J193" s="209">
        <f t="shared" si="18"/>
        <v>-1.061629670481179E-2</v>
      </c>
      <c r="K193" s="210">
        <f t="shared" si="19"/>
        <v>-4.9038098830630483E-3</v>
      </c>
      <c r="L193" s="210">
        <f t="shared" si="20"/>
        <v>-3.6040626743044757E-2</v>
      </c>
      <c r="M193" s="210">
        <f t="shared" si="21"/>
        <v>-1.270024604340525E-2</v>
      </c>
      <c r="N193" s="210">
        <f t="shared" si="22"/>
        <v>-2.1526864676830737E-3</v>
      </c>
      <c r="O193" s="210">
        <f t="shared" si="23"/>
        <v>-1.9207108026893183E-2</v>
      </c>
      <c r="P193" s="211">
        <f t="shared" si="24"/>
        <v>-1.8514486228141669E-2</v>
      </c>
    </row>
    <row r="194" spans="1:16" x14ac:dyDescent="0.25">
      <c r="A194" s="7">
        <v>188</v>
      </c>
      <c r="B194" s="1">
        <v>44921</v>
      </c>
      <c r="C194" s="200">
        <v>71.03</v>
      </c>
      <c r="D194">
        <v>131.9</v>
      </c>
      <c r="E194">
        <v>1660.3252500000003</v>
      </c>
      <c r="F194" s="2">
        <v>2556.1061000000004</v>
      </c>
      <c r="G194" s="2">
        <v>2288.2054000000003</v>
      </c>
      <c r="H194" s="2">
        <v>5717.7996000000003</v>
      </c>
      <c r="I194" s="201">
        <v>2947.6831000000002</v>
      </c>
      <c r="J194" s="209">
        <f t="shared" si="18"/>
        <v>-1.017279821627648E-2</v>
      </c>
      <c r="K194" s="210">
        <f t="shared" si="19"/>
        <v>0</v>
      </c>
      <c r="L194" s="210">
        <f t="shared" si="20"/>
        <v>2.1713281290389741E-3</v>
      </c>
      <c r="M194" s="210">
        <f t="shared" si="21"/>
        <v>2.1713281290389741E-3</v>
      </c>
      <c r="N194" s="210">
        <f t="shared" si="22"/>
        <v>2.1713281290389741E-3</v>
      </c>
      <c r="O194" s="210">
        <f t="shared" si="23"/>
        <v>2.1713281290391961E-3</v>
      </c>
      <c r="P194" s="211">
        <f t="shared" si="24"/>
        <v>2.1713281290389741E-3</v>
      </c>
    </row>
    <row r="195" spans="1:16" x14ac:dyDescent="0.25">
      <c r="A195" s="7">
        <v>189</v>
      </c>
      <c r="B195" s="1">
        <v>44922</v>
      </c>
      <c r="C195" s="200">
        <v>71.040000000000006</v>
      </c>
      <c r="D195">
        <v>131.85</v>
      </c>
      <c r="E195">
        <v>1750.2032200000001</v>
      </c>
      <c r="F195" s="2">
        <v>2532.59431</v>
      </c>
      <c r="G195" s="2">
        <v>2276.4717599999999</v>
      </c>
      <c r="H195" s="2">
        <v>5534.77909</v>
      </c>
      <c r="I195" s="201">
        <v>2750.34717</v>
      </c>
      <c r="J195" s="209">
        <f t="shared" si="18"/>
        <v>1.4078558355623549E-4</v>
      </c>
      <c r="K195" s="210">
        <f t="shared" si="19"/>
        <v>-3.7907505686129994E-4</v>
      </c>
      <c r="L195" s="210">
        <f t="shared" si="20"/>
        <v>5.4132748989994539E-2</v>
      </c>
      <c r="M195" s="210">
        <f t="shared" si="21"/>
        <v>-9.1982840618394235E-3</v>
      </c>
      <c r="N195" s="210">
        <f t="shared" si="22"/>
        <v>-5.127878817172804E-3</v>
      </c>
      <c r="O195" s="210">
        <f t="shared" si="23"/>
        <v>-3.2008906013425209E-2</v>
      </c>
      <c r="P195" s="211">
        <f t="shared" si="24"/>
        <v>-6.6946114390654898E-2</v>
      </c>
    </row>
    <row r="196" spans="1:16" x14ac:dyDescent="0.25">
      <c r="A196" s="7">
        <v>190</v>
      </c>
      <c r="B196" s="1">
        <v>44923</v>
      </c>
      <c r="C196" s="200">
        <v>70.069999999999993</v>
      </c>
      <c r="D196">
        <v>128.01</v>
      </c>
      <c r="E196">
        <v>1693.4240000000002</v>
      </c>
      <c r="F196" s="2">
        <v>2447.6968000000002</v>
      </c>
      <c r="G196" s="2">
        <v>2245.3404000000005</v>
      </c>
      <c r="H196" s="2">
        <v>5377.0096000000003</v>
      </c>
      <c r="I196" s="201">
        <v>2725.7912000000006</v>
      </c>
      <c r="J196" s="209">
        <f t="shared" si="18"/>
        <v>-1.3654279279279424E-2</v>
      </c>
      <c r="K196" s="210">
        <f t="shared" si="19"/>
        <v>-2.9124004550625693E-2</v>
      </c>
      <c r="L196" s="210">
        <f t="shared" si="20"/>
        <v>-3.2441501278919982E-2</v>
      </c>
      <c r="M196" s="210">
        <f t="shared" si="21"/>
        <v>-3.3521954015603761E-2</v>
      </c>
      <c r="N196" s="210">
        <f t="shared" si="22"/>
        <v>-1.3675267379552047E-2</v>
      </c>
      <c r="O196" s="210">
        <f t="shared" si="23"/>
        <v>-2.8505110580664517E-2</v>
      </c>
      <c r="P196" s="211">
        <f t="shared" si="24"/>
        <v>-8.9283164932226766E-3</v>
      </c>
    </row>
    <row r="197" spans="1:16" x14ac:dyDescent="0.25">
      <c r="A197" s="7">
        <v>191</v>
      </c>
      <c r="B197" s="1">
        <v>44924</v>
      </c>
      <c r="C197" s="200">
        <v>69.94</v>
      </c>
      <c r="D197">
        <v>129.9</v>
      </c>
      <c r="E197">
        <v>1733.13285</v>
      </c>
      <c r="F197" s="2">
        <v>2520.2664500000001</v>
      </c>
      <c r="G197" s="2">
        <v>2338.4557</v>
      </c>
      <c r="H197" s="2">
        <v>5660.8284000000003</v>
      </c>
      <c r="I197" s="201">
        <v>2839.5533500000001</v>
      </c>
      <c r="J197" s="209">
        <f t="shared" si="18"/>
        <v>-1.8552875695732052E-3</v>
      </c>
      <c r="K197" s="210">
        <f t="shared" si="19"/>
        <v>1.4764471525662071E-2</v>
      </c>
      <c r="L197" s="210">
        <f t="shared" si="20"/>
        <v>2.3448852738593429E-2</v>
      </c>
      <c r="M197" s="210">
        <f t="shared" si="21"/>
        <v>2.9648136975135131E-2</v>
      </c>
      <c r="N197" s="210">
        <f t="shared" si="22"/>
        <v>4.1470460336436865E-2</v>
      </c>
      <c r="O197" s="210">
        <f t="shared" si="23"/>
        <v>5.2783762930235456E-2</v>
      </c>
      <c r="P197" s="211">
        <f t="shared" si="24"/>
        <v>4.1735460148231374E-2</v>
      </c>
    </row>
    <row r="198" spans="1:16" x14ac:dyDescent="0.25">
      <c r="A198" s="7">
        <v>192</v>
      </c>
      <c r="B198" s="1">
        <v>44925</v>
      </c>
      <c r="C198" s="200">
        <v>68.59</v>
      </c>
      <c r="D198">
        <v>130.4</v>
      </c>
      <c r="E198">
        <v>1715.4646600000001</v>
      </c>
      <c r="F198" s="2">
        <v>2530.2568200000001</v>
      </c>
      <c r="G198" s="2">
        <v>2343.5011600000003</v>
      </c>
      <c r="H198" s="2">
        <v>5742.4931200000001</v>
      </c>
      <c r="I198" s="201">
        <v>2845.9303599999998</v>
      </c>
      <c r="J198" s="209">
        <f t="shared" si="18"/>
        <v>-1.9302259079210682E-2</v>
      </c>
      <c r="K198" s="210">
        <f t="shared" si="19"/>
        <v>3.8491147036181506E-3</v>
      </c>
      <c r="L198" s="210">
        <f t="shared" si="20"/>
        <v>-1.0194365654081161E-2</v>
      </c>
      <c r="M198" s="210">
        <f t="shared" si="21"/>
        <v>3.9640134081855294E-3</v>
      </c>
      <c r="N198" s="210">
        <f t="shared" si="22"/>
        <v>2.1576034132271271E-3</v>
      </c>
      <c r="O198" s="210">
        <f t="shared" si="23"/>
        <v>1.4426284322626604E-2</v>
      </c>
      <c r="P198" s="211">
        <f t="shared" si="24"/>
        <v>2.2457792525714115E-3</v>
      </c>
    </row>
    <row r="199" spans="1:16" x14ac:dyDescent="0.25">
      <c r="A199" s="7">
        <v>193</v>
      </c>
      <c r="B199" s="1">
        <v>44928</v>
      </c>
      <c r="C199" s="200">
        <v>69.19</v>
      </c>
      <c r="D199">
        <v>128.62</v>
      </c>
      <c r="E199">
        <v>1714.3194899999999</v>
      </c>
      <c r="F199" s="2">
        <v>2528.5677299999998</v>
      </c>
      <c r="G199" s="2">
        <v>2341.9367400000001</v>
      </c>
      <c r="H199" s="2">
        <v>5738.6596799999998</v>
      </c>
      <c r="I199" s="201">
        <v>2844.0305399999993</v>
      </c>
      <c r="J199" s="209">
        <f t="shared" si="18"/>
        <v>8.7476308499780941E-3</v>
      </c>
      <c r="K199" s="210">
        <f t="shared" si="19"/>
        <v>-1.3650306748466234E-2</v>
      </c>
      <c r="L199" s="210">
        <f t="shared" si="20"/>
        <v>-6.6755674232321649E-4</v>
      </c>
      <c r="M199" s="210">
        <f t="shared" si="21"/>
        <v>-6.6755674232321649E-4</v>
      </c>
      <c r="N199" s="210">
        <f t="shared" si="22"/>
        <v>-6.6755674232321649E-4</v>
      </c>
      <c r="O199" s="210">
        <f t="shared" si="23"/>
        <v>-6.6755674232310547E-4</v>
      </c>
      <c r="P199" s="211">
        <f t="shared" si="24"/>
        <v>-6.6755674232332751E-4</v>
      </c>
    </row>
    <row r="200" spans="1:16" x14ac:dyDescent="0.25">
      <c r="A200" s="7">
        <v>194</v>
      </c>
      <c r="B200" s="1">
        <v>44929</v>
      </c>
      <c r="C200" s="200">
        <v>69.239999999999995</v>
      </c>
      <c r="D200">
        <v>129.88</v>
      </c>
      <c r="E200">
        <v>1784.412</v>
      </c>
      <c r="F200" s="2">
        <v>2426.3579999999997</v>
      </c>
      <c r="G200" s="2">
        <v>2419.9559999999997</v>
      </c>
      <c r="H200" s="2">
        <v>5722.03</v>
      </c>
      <c r="I200" s="201">
        <v>2777.11</v>
      </c>
      <c r="J200" s="209">
        <f t="shared" ref="J200:J263" si="25" xml:space="preserve"> (C200/C199) - 1</f>
        <v>7.2264778147124176E-4</v>
      </c>
      <c r="K200" s="210">
        <f t="shared" ref="K200:K263" si="26" xml:space="preserve"> (D200/D199) - 1</f>
        <v>9.7962991758668849E-3</v>
      </c>
      <c r="L200" s="210">
        <f t="shared" ref="L200:L263" si="27" xml:space="preserve"> (E200/E199) - 1</f>
        <v>4.088649193389271E-2</v>
      </c>
      <c r="M200" s="210">
        <f t="shared" ref="M200:M263" si="28" xml:space="preserve"> (F200/F199) - 1</f>
        <v>-4.0421986244362995E-2</v>
      </c>
      <c r="N200" s="210">
        <f t="shared" ref="N200:N263" si="29" xml:space="preserve"> (G200/G199) - 1</f>
        <v>3.3313991222495343E-2</v>
      </c>
      <c r="O200" s="210">
        <f t="shared" ref="O200:O263" si="30" xml:space="preserve"> (H200/H199) - 1</f>
        <v>-2.8978334536819972E-3</v>
      </c>
      <c r="P200" s="211">
        <f t="shared" ref="P200:P263" si="31" xml:space="preserve"> (I200/I199) - 1</f>
        <v>-2.3530176296911121E-2</v>
      </c>
    </row>
    <row r="201" spans="1:16" x14ac:dyDescent="0.25">
      <c r="A201" s="7">
        <v>195</v>
      </c>
      <c r="B201" s="1">
        <v>44930</v>
      </c>
      <c r="C201" s="200">
        <v>70.62</v>
      </c>
      <c r="D201">
        <v>136.88</v>
      </c>
      <c r="E201">
        <v>2012.4107999999999</v>
      </c>
      <c r="F201" s="2">
        <v>2446.9613999999997</v>
      </c>
      <c r="G201" s="2">
        <v>2466.5200500000001</v>
      </c>
      <c r="H201" s="2">
        <v>5991.7246500000001</v>
      </c>
      <c r="I201" s="201">
        <v>2856.1438499999999</v>
      </c>
      <c r="J201" s="209">
        <f t="shared" si="25"/>
        <v>1.9930675909878737E-2</v>
      </c>
      <c r="K201" s="210">
        <f t="shared" si="26"/>
        <v>5.3895903911302723E-2</v>
      </c>
      <c r="L201" s="210">
        <f t="shared" si="27"/>
        <v>0.12777250993604605</v>
      </c>
      <c r="M201" s="210">
        <f t="shared" si="28"/>
        <v>8.4914921870555826E-3</v>
      </c>
      <c r="N201" s="210">
        <f t="shared" si="29"/>
        <v>1.9241692824167211E-2</v>
      </c>
      <c r="O201" s="210">
        <f t="shared" si="30"/>
        <v>4.7132687175705179E-2</v>
      </c>
      <c r="P201" s="211">
        <f t="shared" si="31"/>
        <v>2.8459027550223004E-2</v>
      </c>
    </row>
    <row r="202" spans="1:16" x14ac:dyDescent="0.25">
      <c r="A202" s="7">
        <v>196</v>
      </c>
      <c r="B202" s="1">
        <v>44931</v>
      </c>
      <c r="C202" s="200">
        <v>70.489999999999995</v>
      </c>
      <c r="D202">
        <v>138.03</v>
      </c>
      <c r="E202">
        <v>2019.4397999999999</v>
      </c>
      <c r="F202" s="2">
        <v>2414.1361999999999</v>
      </c>
      <c r="G202" s="2">
        <v>2451.2113999999997</v>
      </c>
      <c r="H202" s="2">
        <v>5980.3069999999998</v>
      </c>
      <c r="I202" s="201">
        <v>2754.5715</v>
      </c>
      <c r="J202" s="209">
        <f t="shared" si="25"/>
        <v>-1.8408382894365971E-3</v>
      </c>
      <c r="K202" s="210">
        <f t="shared" si="26"/>
        <v>8.4015195791935504E-3</v>
      </c>
      <c r="L202" s="210">
        <f t="shared" si="27"/>
        <v>3.4928256198982766E-3</v>
      </c>
      <c r="M202" s="210">
        <f t="shared" si="28"/>
        <v>-1.3414678302649086E-2</v>
      </c>
      <c r="N202" s="210">
        <f t="shared" si="29"/>
        <v>-6.2065783734457369E-3</v>
      </c>
      <c r="O202" s="210">
        <f t="shared" si="30"/>
        <v>-1.9055698762793227E-3</v>
      </c>
      <c r="P202" s="211">
        <f t="shared" si="31"/>
        <v>-3.5562757106929355E-2</v>
      </c>
    </row>
    <row r="203" spans="1:16" x14ac:dyDescent="0.25">
      <c r="A203" s="7">
        <v>197</v>
      </c>
      <c r="B203" s="1">
        <v>44932</v>
      </c>
      <c r="C203" s="200">
        <v>72.459999999999994</v>
      </c>
      <c r="D203">
        <v>143.62</v>
      </c>
      <c r="E203">
        <v>2053.9175999999998</v>
      </c>
      <c r="F203" s="2">
        <v>2478.8528799999999</v>
      </c>
      <c r="G203" s="2">
        <v>2486.5024800000001</v>
      </c>
      <c r="H203" s="2">
        <v>6034.5781999999999</v>
      </c>
      <c r="I203" s="201">
        <v>2841.6351599999998</v>
      </c>
      <c r="J203" s="209">
        <f t="shared" si="25"/>
        <v>2.7947226556958471E-2</v>
      </c>
      <c r="K203" s="210">
        <f t="shared" si="26"/>
        <v>4.0498442367601362E-2</v>
      </c>
      <c r="L203" s="210">
        <f t="shared" si="27"/>
        <v>1.7072952607946057E-2</v>
      </c>
      <c r="M203" s="210">
        <f t="shared" si="28"/>
        <v>2.6807385598211164E-2</v>
      </c>
      <c r="N203" s="210">
        <f t="shared" si="29"/>
        <v>1.43974036674277E-2</v>
      </c>
      <c r="O203" s="210">
        <f t="shared" si="30"/>
        <v>9.0749856152869679E-3</v>
      </c>
      <c r="P203" s="211">
        <f t="shared" si="31"/>
        <v>3.1606970448942784E-2</v>
      </c>
    </row>
    <row r="204" spans="1:16" x14ac:dyDescent="0.25">
      <c r="A204" s="7">
        <v>198</v>
      </c>
      <c r="B204" s="1">
        <v>44935</v>
      </c>
      <c r="C204" s="200">
        <v>72.33</v>
      </c>
      <c r="D204">
        <v>147.97</v>
      </c>
      <c r="E204">
        <v>2120.1778999999997</v>
      </c>
      <c r="F204" s="2">
        <v>2489.7694999999999</v>
      </c>
      <c r="G204" s="2">
        <v>2476.7610999999997</v>
      </c>
      <c r="H204" s="2">
        <v>6029.2021000000004</v>
      </c>
      <c r="I204" s="201">
        <v>2989.6363999999999</v>
      </c>
      <c r="J204" s="209">
        <f t="shared" si="25"/>
        <v>-1.7940932928511844E-3</v>
      </c>
      <c r="K204" s="210">
        <f t="shared" si="26"/>
        <v>3.0288260687926449E-2</v>
      </c>
      <c r="L204" s="210">
        <f t="shared" si="27"/>
        <v>3.226044705980402E-2</v>
      </c>
      <c r="M204" s="210">
        <f t="shared" si="28"/>
        <v>4.4038999200306517E-3</v>
      </c>
      <c r="N204" s="210">
        <f t="shared" si="29"/>
        <v>-3.9177037136920445E-3</v>
      </c>
      <c r="O204" s="210">
        <f t="shared" si="30"/>
        <v>-8.9088248123114777E-4</v>
      </c>
      <c r="P204" s="211">
        <f t="shared" si="31"/>
        <v>5.2083125266510377E-2</v>
      </c>
    </row>
    <row r="205" spans="1:16" x14ac:dyDescent="0.25">
      <c r="A205" s="7">
        <v>199</v>
      </c>
      <c r="B205" s="1">
        <v>44936</v>
      </c>
      <c r="C205" s="200">
        <v>72.17</v>
      </c>
      <c r="D205">
        <v>147.06</v>
      </c>
      <c r="E205">
        <v>2188.2342399999998</v>
      </c>
      <c r="F205" s="2">
        <v>2490.1450399999994</v>
      </c>
      <c r="G205" s="2">
        <v>2533.1935199999998</v>
      </c>
      <c r="H205" s="2">
        <v>6238.9819200000002</v>
      </c>
      <c r="I205" s="201">
        <v>3030.3463199999997</v>
      </c>
      <c r="J205" s="209">
        <f t="shared" si="25"/>
        <v>-2.2120835061523181E-3</v>
      </c>
      <c r="K205" s="210">
        <f t="shared" si="26"/>
        <v>-6.149895249036974E-3</v>
      </c>
      <c r="L205" s="210">
        <f t="shared" si="27"/>
        <v>3.2099353549529974E-2</v>
      </c>
      <c r="M205" s="210">
        <f t="shared" si="28"/>
        <v>1.5083323978370977E-4</v>
      </c>
      <c r="N205" s="210">
        <f t="shared" si="29"/>
        <v>2.2784765151552255E-2</v>
      </c>
      <c r="O205" s="210">
        <f t="shared" si="30"/>
        <v>3.4793960547449432E-2</v>
      </c>
      <c r="P205" s="211">
        <f t="shared" si="31"/>
        <v>1.3617013761272112E-2</v>
      </c>
    </row>
    <row r="206" spans="1:16" x14ac:dyDescent="0.25">
      <c r="A206" s="7">
        <v>200</v>
      </c>
      <c r="B206" s="1">
        <v>44937</v>
      </c>
      <c r="C206" s="200">
        <v>72.91</v>
      </c>
      <c r="D206">
        <v>152.57</v>
      </c>
      <c r="E206">
        <v>2175.0281999999997</v>
      </c>
      <c r="F206" s="2">
        <v>2524.2959000000001</v>
      </c>
      <c r="G206" s="2">
        <v>2512.9498999999996</v>
      </c>
      <c r="H206" s="2">
        <v>6188.4866000000002</v>
      </c>
      <c r="I206" s="201">
        <v>3025.7891</v>
      </c>
      <c r="J206" s="209">
        <f t="shared" si="25"/>
        <v>1.0253567964528143E-2</v>
      </c>
      <c r="K206" s="210">
        <f t="shared" si="26"/>
        <v>3.7467700258397851E-2</v>
      </c>
      <c r="L206" s="210">
        <f t="shared" si="27"/>
        <v>-6.0350211867629122E-3</v>
      </c>
      <c r="M206" s="210">
        <f t="shared" si="28"/>
        <v>1.3714405968899168E-2</v>
      </c>
      <c r="N206" s="210">
        <f t="shared" si="29"/>
        <v>-7.9913436696301687E-3</v>
      </c>
      <c r="O206" s="210">
        <f t="shared" si="30"/>
        <v>-8.0935192067361772E-3</v>
      </c>
      <c r="P206" s="211">
        <f t="shared" si="31"/>
        <v>-1.5038611164415183E-3</v>
      </c>
    </row>
    <row r="207" spans="1:16" x14ac:dyDescent="0.25">
      <c r="A207" s="7">
        <v>201</v>
      </c>
      <c r="B207" s="1">
        <v>44938</v>
      </c>
      <c r="C207" s="200">
        <v>72.89</v>
      </c>
      <c r="D207">
        <v>156.58000000000001</v>
      </c>
      <c r="E207">
        <v>2130.2184750000001</v>
      </c>
      <c r="F207" s="2">
        <v>2511.6433649999999</v>
      </c>
      <c r="G207" s="2">
        <v>2573.7708149999999</v>
      </c>
      <c r="H207" s="2">
        <v>6215.1924449999997</v>
      </c>
      <c r="I207" s="201">
        <v>3108.4434150000002</v>
      </c>
      <c r="J207" s="209">
        <f t="shared" si="25"/>
        <v>-2.7431079412965076E-4</v>
      </c>
      <c r="K207" s="210">
        <f t="shared" si="26"/>
        <v>2.6283017631251404E-2</v>
      </c>
      <c r="L207" s="210">
        <f t="shared" si="27"/>
        <v>-2.060190529943462E-2</v>
      </c>
      <c r="M207" s="210">
        <f t="shared" si="28"/>
        <v>-5.0123026385299196E-3</v>
      </c>
      <c r="N207" s="210">
        <f t="shared" si="29"/>
        <v>2.4202995451680254E-2</v>
      </c>
      <c r="O207" s="210">
        <f t="shared" si="30"/>
        <v>4.3154080676202078E-3</v>
      </c>
      <c r="P207" s="211">
        <f t="shared" si="31"/>
        <v>2.7316614697303399E-2</v>
      </c>
    </row>
    <row r="208" spans="1:16" x14ac:dyDescent="0.25">
      <c r="A208" s="7">
        <v>202</v>
      </c>
      <c r="B208" s="1">
        <v>44939</v>
      </c>
      <c r="C208" s="200">
        <v>73.33</v>
      </c>
      <c r="D208">
        <v>157.44999999999999</v>
      </c>
      <c r="E208">
        <v>2194.2885300000003</v>
      </c>
      <c r="F208" s="2">
        <v>2527.1542799999997</v>
      </c>
      <c r="G208" s="2">
        <v>2568.7859399999998</v>
      </c>
      <c r="H208" s="2">
        <v>6241.3734599999998</v>
      </c>
      <c r="I208" s="201">
        <v>3169.0694700000004</v>
      </c>
      <c r="J208" s="209">
        <f t="shared" si="25"/>
        <v>6.0364933461380943E-3</v>
      </c>
      <c r="K208" s="210">
        <f t="shared" si="26"/>
        <v>5.5562651679650354E-3</v>
      </c>
      <c r="L208" s="210">
        <f t="shared" si="27"/>
        <v>3.0076753042900917E-2</v>
      </c>
      <c r="M208" s="210">
        <f t="shared" si="28"/>
        <v>6.1756040750633456E-3</v>
      </c>
      <c r="N208" s="210">
        <f t="shared" si="29"/>
        <v>-1.9367983236689978E-3</v>
      </c>
      <c r="O208" s="210">
        <f t="shared" si="30"/>
        <v>4.2124222591148897E-3</v>
      </c>
      <c r="P208" s="211">
        <f t="shared" si="31"/>
        <v>1.9503670135169626E-2</v>
      </c>
    </row>
    <row r="209" spans="1:32" x14ac:dyDescent="0.25">
      <c r="A209" s="7">
        <v>203</v>
      </c>
      <c r="B209" s="1">
        <v>44942</v>
      </c>
      <c r="C209" s="200">
        <v>72.23</v>
      </c>
      <c r="D209">
        <v>158.41</v>
      </c>
      <c r="E209">
        <v>2196.4649159999999</v>
      </c>
      <c r="F209" s="2">
        <v>2529.6608159999996</v>
      </c>
      <c r="G209" s="2">
        <v>2571.3337679999995</v>
      </c>
      <c r="H209" s="2">
        <v>6247.5639119999996</v>
      </c>
      <c r="I209" s="201">
        <v>3172.2126840000001</v>
      </c>
      <c r="J209" s="209">
        <f t="shared" si="25"/>
        <v>-1.5000681849174913E-2</v>
      </c>
      <c r="K209" s="210">
        <f t="shared" si="26"/>
        <v>6.0971737059385411E-3</v>
      </c>
      <c r="L209" s="210">
        <f t="shared" si="27"/>
        <v>9.9184130539087256E-4</v>
      </c>
      <c r="M209" s="210">
        <f t="shared" si="28"/>
        <v>9.9184130539109461E-4</v>
      </c>
      <c r="N209" s="210">
        <f t="shared" si="29"/>
        <v>9.9184130539109461E-4</v>
      </c>
      <c r="O209" s="210">
        <f t="shared" si="30"/>
        <v>9.9184130539109461E-4</v>
      </c>
      <c r="P209" s="211">
        <f t="shared" si="31"/>
        <v>9.9184130539109461E-4</v>
      </c>
    </row>
    <row r="210" spans="1:32" x14ac:dyDescent="0.25">
      <c r="A210" s="7">
        <v>204</v>
      </c>
      <c r="B210" s="1">
        <v>44943</v>
      </c>
      <c r="C210" s="200">
        <v>71.849999999999994</v>
      </c>
      <c r="D210">
        <v>150.32</v>
      </c>
      <c r="E210">
        <v>2148.2934999999998</v>
      </c>
      <c r="F210" s="2">
        <v>2535.2809999999999</v>
      </c>
      <c r="G210" s="2">
        <v>2524.4639999999999</v>
      </c>
      <c r="H210" s="2">
        <v>6084.0029999999997</v>
      </c>
      <c r="I210" s="201">
        <v>3301.4229999999998</v>
      </c>
      <c r="J210" s="209">
        <f t="shared" si="25"/>
        <v>-5.2609718953344764E-3</v>
      </c>
      <c r="K210" s="210">
        <f t="shared" si="26"/>
        <v>-5.1070008206552608E-2</v>
      </c>
      <c r="L210" s="210">
        <f t="shared" si="27"/>
        <v>-2.1931338692960045E-2</v>
      </c>
      <c r="M210" s="210">
        <f t="shared" si="28"/>
        <v>2.2217144545437773E-3</v>
      </c>
      <c r="N210" s="210">
        <f t="shared" si="29"/>
        <v>-1.822780402267854E-2</v>
      </c>
      <c r="O210" s="210">
        <f t="shared" si="30"/>
        <v>-2.6179950185998169E-2</v>
      </c>
      <c r="P210" s="211">
        <f t="shared" si="31"/>
        <v>4.0731920861331483E-2</v>
      </c>
    </row>
    <row r="211" spans="1:32" x14ac:dyDescent="0.25">
      <c r="A211" s="7">
        <v>205</v>
      </c>
      <c r="B211" s="1">
        <v>44944</v>
      </c>
      <c r="C211" s="200">
        <v>71.73</v>
      </c>
      <c r="D211">
        <v>148.25</v>
      </c>
      <c r="E211">
        <v>2137.0275000000001</v>
      </c>
      <c r="F211" s="2">
        <v>2552.0887500000003</v>
      </c>
      <c r="G211" s="2">
        <v>2510.7525000000001</v>
      </c>
      <c r="H211" s="2">
        <v>6159.4787499999993</v>
      </c>
      <c r="I211" s="201">
        <v>3279.9087500000001</v>
      </c>
      <c r="J211" s="209">
        <f t="shared" si="25"/>
        <v>-1.670146137786932E-3</v>
      </c>
      <c r="K211" s="210">
        <f t="shared" si="26"/>
        <v>-1.3770622671633759E-2</v>
      </c>
      <c r="L211" s="210">
        <f t="shared" si="27"/>
        <v>-5.2441624014594179E-3</v>
      </c>
      <c r="M211" s="210">
        <f t="shared" si="28"/>
        <v>6.6295412618957439E-3</v>
      </c>
      <c r="N211" s="210">
        <f t="shared" si="29"/>
        <v>-5.4314500028520563E-3</v>
      </c>
      <c r="O211" s="210">
        <f t="shared" si="30"/>
        <v>1.2405606966334526E-2</v>
      </c>
      <c r="P211" s="211">
        <f t="shared" si="31"/>
        <v>-6.5166596343454453E-3</v>
      </c>
    </row>
    <row r="212" spans="1:32" x14ac:dyDescent="0.25">
      <c r="A212" s="7">
        <v>206</v>
      </c>
      <c r="B212" s="1">
        <v>44945</v>
      </c>
      <c r="C212" s="200">
        <v>72.790000000000006</v>
      </c>
      <c r="D212">
        <v>148.13999999999999</v>
      </c>
      <c r="E212">
        <v>2212.1055000000001</v>
      </c>
      <c r="F212" s="2">
        <v>2566.7482500000006</v>
      </c>
      <c r="G212" s="2">
        <v>2583.4462500000004</v>
      </c>
      <c r="H212" s="2">
        <v>5991.9255000000003</v>
      </c>
      <c r="I212" s="201">
        <v>3181.1587500000005</v>
      </c>
      <c r="J212" s="209">
        <f t="shared" si="25"/>
        <v>1.4777638366095136E-2</v>
      </c>
      <c r="K212" s="210">
        <f t="shared" si="26"/>
        <v>-7.4198988195628424E-4</v>
      </c>
      <c r="L212" s="210">
        <f t="shared" si="27"/>
        <v>3.5131976542182919E-2</v>
      </c>
      <c r="M212" s="210">
        <f t="shared" si="28"/>
        <v>5.7441184206465934E-3</v>
      </c>
      <c r="N212" s="210">
        <f t="shared" si="29"/>
        <v>2.8952973262000192E-2</v>
      </c>
      <c r="O212" s="210">
        <f t="shared" si="30"/>
        <v>-2.7202504757403267E-2</v>
      </c>
      <c r="P212" s="211">
        <f t="shared" si="31"/>
        <v>-3.0107544912644113E-2</v>
      </c>
    </row>
    <row r="213" spans="1:32" x14ac:dyDescent="0.25">
      <c r="A213" s="7">
        <v>207</v>
      </c>
      <c r="B213" s="1">
        <v>44946</v>
      </c>
      <c r="C213" s="200">
        <v>73.900000000000006</v>
      </c>
      <c r="D213">
        <v>148.16999999999999</v>
      </c>
      <c r="E213">
        <v>2259.9603000000002</v>
      </c>
      <c r="F213" s="2">
        <v>2599.5388500000004</v>
      </c>
      <c r="G213" s="2">
        <v>2627.8213500000002</v>
      </c>
      <c r="H213" s="2">
        <v>6457.8375000000005</v>
      </c>
      <c r="I213" s="201">
        <v>3363.5434499999997</v>
      </c>
      <c r="J213" s="209">
        <f t="shared" si="25"/>
        <v>1.5249347437834793E-2</v>
      </c>
      <c r="K213" s="210">
        <f t="shared" si="26"/>
        <v>2.0251113811253774E-4</v>
      </c>
      <c r="L213" s="210">
        <f t="shared" si="27"/>
        <v>2.1633145435423495E-2</v>
      </c>
      <c r="M213" s="210">
        <f t="shared" si="28"/>
        <v>1.2775152374215004E-2</v>
      </c>
      <c r="N213" s="210">
        <f t="shared" si="29"/>
        <v>1.7176707276181924E-2</v>
      </c>
      <c r="O213" s="210">
        <f t="shared" si="30"/>
        <v>7.7756640999625315E-2</v>
      </c>
      <c r="P213" s="211">
        <f t="shared" si="31"/>
        <v>5.733278793458485E-2</v>
      </c>
    </row>
    <row r="214" spans="1:32" x14ac:dyDescent="0.25">
      <c r="A214" s="7">
        <v>208</v>
      </c>
      <c r="B214" s="1">
        <v>44949</v>
      </c>
      <c r="C214" s="202">
        <v>74.599999999999994</v>
      </c>
      <c r="D214" s="2">
        <v>149.11000000000001</v>
      </c>
      <c r="E214" s="2">
        <v>2247.2835299999997</v>
      </c>
      <c r="F214" s="2">
        <v>2653.00911</v>
      </c>
      <c r="G214" s="2">
        <v>2693.6192700000001</v>
      </c>
      <c r="H214" s="2">
        <v>6719.8534199999995</v>
      </c>
      <c r="I214" s="201">
        <v>3608.4759299999996</v>
      </c>
      <c r="J214" s="209">
        <f t="shared" si="25"/>
        <v>9.4722598105545508E-3</v>
      </c>
      <c r="K214" s="210">
        <f t="shared" si="26"/>
        <v>6.3440642505232514E-3</v>
      </c>
      <c r="L214" s="210">
        <f t="shared" si="27"/>
        <v>-5.6092888003388408E-3</v>
      </c>
      <c r="M214" s="210">
        <f t="shared" si="28"/>
        <v>2.0569132867546802E-2</v>
      </c>
      <c r="N214" s="210">
        <f t="shared" si="29"/>
        <v>2.503896240891712E-2</v>
      </c>
      <c r="O214" s="210">
        <f t="shared" si="30"/>
        <v>4.057332195181429E-2</v>
      </c>
      <c r="P214" s="211">
        <f t="shared" si="31"/>
        <v>7.2819775823023791E-2</v>
      </c>
    </row>
    <row r="215" spans="1:32" x14ac:dyDescent="0.25">
      <c r="A215" s="7">
        <v>209</v>
      </c>
      <c r="B215" s="1">
        <v>44950</v>
      </c>
      <c r="C215" s="202">
        <v>75.22</v>
      </c>
      <c r="D215" s="2">
        <v>148.13</v>
      </c>
      <c r="E215" s="2">
        <v>2243.0832</v>
      </c>
      <c r="F215" s="2">
        <v>2676.7134000000001</v>
      </c>
      <c r="G215" s="2">
        <v>2688.1691999999998</v>
      </c>
      <c r="H215" s="2">
        <v>6832.7273999999998</v>
      </c>
      <c r="I215" s="201">
        <v>3617.9670000000006</v>
      </c>
      <c r="J215" s="209">
        <f t="shared" si="25"/>
        <v>8.3109919571047186E-3</v>
      </c>
      <c r="K215" s="210">
        <f t="shared" si="26"/>
        <v>-6.5723291529744543E-3</v>
      </c>
      <c r="L215" s="210">
        <f t="shared" si="27"/>
        <v>-1.8690698988034216E-3</v>
      </c>
      <c r="M215" s="210">
        <f t="shared" si="28"/>
        <v>8.9348694320918742E-3</v>
      </c>
      <c r="N215" s="210">
        <f t="shared" si="29"/>
        <v>-2.0233260359769911E-3</v>
      </c>
      <c r="O215" s="210">
        <f t="shared" si="30"/>
        <v>1.6797089600802728E-2</v>
      </c>
      <c r="P215" s="211">
        <f t="shared" si="31"/>
        <v>2.6302156877628935E-3</v>
      </c>
    </row>
    <row r="216" spans="1:32" x14ac:dyDescent="0.25">
      <c r="A216" s="7">
        <v>210</v>
      </c>
      <c r="B216" s="1">
        <v>44951</v>
      </c>
      <c r="C216" s="202">
        <v>75.959999999999994</v>
      </c>
      <c r="D216" s="2">
        <v>147.74</v>
      </c>
      <c r="E216" s="2">
        <v>2257.6937499999999</v>
      </c>
      <c r="F216" s="2">
        <v>2663.4214999999999</v>
      </c>
      <c r="G216" s="2">
        <v>2656.6624999999999</v>
      </c>
      <c r="H216" s="2">
        <v>6908.4489999999987</v>
      </c>
      <c r="I216" s="201">
        <v>3627.8932499999996</v>
      </c>
      <c r="J216" s="209">
        <f t="shared" si="25"/>
        <v>9.8378090933262108E-3</v>
      </c>
      <c r="K216" s="210">
        <f t="shared" si="26"/>
        <v>-2.6328225207586931E-3</v>
      </c>
      <c r="L216" s="210">
        <f t="shared" si="27"/>
        <v>6.513601457137197E-3</v>
      </c>
      <c r="M216" s="210">
        <f t="shared" si="28"/>
        <v>-4.965753898045322E-3</v>
      </c>
      <c r="N216" s="210">
        <f t="shared" si="29"/>
        <v>-1.1720504795605824E-2</v>
      </c>
      <c r="O216" s="210">
        <f t="shared" si="30"/>
        <v>1.108219244924058E-2</v>
      </c>
      <c r="P216" s="211">
        <f t="shared" si="31"/>
        <v>2.7435988222113128E-3</v>
      </c>
    </row>
    <row r="217" spans="1:32" x14ac:dyDescent="0.25">
      <c r="A217" s="7">
        <v>211</v>
      </c>
      <c r="B217" s="1">
        <v>44952</v>
      </c>
      <c r="C217" s="202">
        <v>75.95</v>
      </c>
      <c r="D217" s="2">
        <v>148.97</v>
      </c>
      <c r="E217" s="2">
        <v>2265.5102999999999</v>
      </c>
      <c r="F217" s="2">
        <v>2705.0084000000002</v>
      </c>
      <c r="G217" s="2">
        <v>2767.7670000000003</v>
      </c>
      <c r="H217" s="2">
        <v>6855.9072999999999</v>
      </c>
      <c r="I217" s="201">
        <v>3720.7957999999999</v>
      </c>
      <c r="J217" s="209">
        <f t="shared" si="25"/>
        <v>-1.3164823591349517E-4</v>
      </c>
      <c r="K217" s="210">
        <f t="shared" si="26"/>
        <v>8.3254365777716277E-3</v>
      </c>
      <c r="L217" s="210">
        <f t="shared" si="27"/>
        <v>3.4621834781620731E-3</v>
      </c>
      <c r="M217" s="210">
        <f t="shared" si="28"/>
        <v>1.5614088870274712E-2</v>
      </c>
      <c r="N217" s="210">
        <f t="shared" si="29"/>
        <v>4.1821081902575274E-2</v>
      </c>
      <c r="O217" s="210">
        <f t="shared" si="30"/>
        <v>-7.6054263409918166E-3</v>
      </c>
      <c r="P217" s="211">
        <f t="shared" si="31"/>
        <v>2.5607851057910969E-2</v>
      </c>
    </row>
    <row r="218" spans="1:32" x14ac:dyDescent="0.25">
      <c r="A218" s="7">
        <v>212</v>
      </c>
      <c r="B218" s="1">
        <v>44953</v>
      </c>
      <c r="C218" s="202">
        <v>75.42</v>
      </c>
      <c r="D218" s="2">
        <v>147.16999999999999</v>
      </c>
      <c r="E218" s="2">
        <v>2220.8088000000002</v>
      </c>
      <c r="F218" s="2">
        <v>2737.6468000000004</v>
      </c>
      <c r="G218" s="2">
        <v>2846.6424000000006</v>
      </c>
      <c r="H218" s="2">
        <v>6768.0452000000005</v>
      </c>
      <c r="I218" s="201">
        <v>3820.4740000000006</v>
      </c>
      <c r="J218" s="209">
        <f t="shared" si="25"/>
        <v>-6.9782751810402166E-3</v>
      </c>
      <c r="K218" s="210">
        <f t="shared" si="26"/>
        <v>-1.20829697254482E-2</v>
      </c>
      <c r="L218" s="210">
        <f t="shared" si="27"/>
        <v>-1.9731316163073553E-2</v>
      </c>
      <c r="M218" s="210">
        <f t="shared" si="28"/>
        <v>1.2065914471836914E-2</v>
      </c>
      <c r="N218" s="210">
        <f t="shared" si="29"/>
        <v>2.8497846820198403E-2</v>
      </c>
      <c r="O218" s="210">
        <f t="shared" si="30"/>
        <v>-1.2815532088655823E-2</v>
      </c>
      <c r="P218" s="211">
        <f t="shared" si="31"/>
        <v>2.6789484120574691E-2</v>
      </c>
    </row>
    <row r="219" spans="1:32" x14ac:dyDescent="0.25">
      <c r="A219" s="7">
        <v>213</v>
      </c>
      <c r="B219" s="1">
        <v>44956</v>
      </c>
      <c r="C219" s="202">
        <v>75.489999999999995</v>
      </c>
      <c r="D219" s="2">
        <v>145.75</v>
      </c>
      <c r="E219" s="2">
        <v>2086.1787199999999</v>
      </c>
      <c r="F219" s="2">
        <v>2682.7658000000001</v>
      </c>
      <c r="G219" s="2">
        <v>2758.9338360000002</v>
      </c>
      <c r="H219" s="2">
        <v>6624.5554660000007</v>
      </c>
      <c r="I219" s="201">
        <v>3594.906172</v>
      </c>
      <c r="J219" s="209">
        <f t="shared" si="25"/>
        <v>9.2813577300443484E-4</v>
      </c>
      <c r="K219" s="210">
        <f t="shared" si="26"/>
        <v>-9.6487055785825504E-3</v>
      </c>
      <c r="L219" s="210">
        <f t="shared" si="27"/>
        <v>-6.0622094076716704E-2</v>
      </c>
      <c r="M219" s="210">
        <f t="shared" si="28"/>
        <v>-2.0046778861320003E-2</v>
      </c>
      <c r="N219" s="210">
        <f t="shared" si="29"/>
        <v>-3.0811233613326494E-2</v>
      </c>
      <c r="O219" s="210">
        <f t="shared" si="30"/>
        <v>-2.1201060241146097E-2</v>
      </c>
      <c r="P219" s="211">
        <f t="shared" si="31"/>
        <v>-5.9041843499000546E-2</v>
      </c>
    </row>
    <row r="220" spans="1:32" x14ac:dyDescent="0.25">
      <c r="A220" s="7">
        <v>214</v>
      </c>
      <c r="B220" s="1">
        <v>44957</v>
      </c>
      <c r="C220" s="202">
        <v>73.760000000000005</v>
      </c>
      <c r="D220" s="2">
        <v>151.07</v>
      </c>
      <c r="E220" s="2">
        <v>2073.9639999999999</v>
      </c>
      <c r="F220" s="2">
        <v>2715.5378000000001</v>
      </c>
      <c r="G220" s="2">
        <v>2803.6154000000001</v>
      </c>
      <c r="H220" s="2">
        <v>6659.6451999999999</v>
      </c>
      <c r="I220" s="201">
        <v>3676.8634000000002</v>
      </c>
      <c r="J220" s="209">
        <f t="shared" si="25"/>
        <v>-2.291694264140931E-2</v>
      </c>
      <c r="K220" s="210">
        <f t="shared" si="26"/>
        <v>3.6500857632933092E-2</v>
      </c>
      <c r="L220" s="210">
        <f t="shared" si="27"/>
        <v>-5.8550688313031563E-3</v>
      </c>
      <c r="M220" s="210">
        <f t="shared" si="28"/>
        <v>1.2215751371215555E-2</v>
      </c>
      <c r="N220" s="210">
        <f t="shared" si="29"/>
        <v>1.6195228539724882E-2</v>
      </c>
      <c r="O220" s="210">
        <f t="shared" si="30"/>
        <v>5.2969190431109148E-3</v>
      </c>
      <c r="P220" s="211">
        <f t="shared" si="31"/>
        <v>2.2798154966699347E-2</v>
      </c>
    </row>
    <row r="221" spans="1:32" x14ac:dyDescent="0.25">
      <c r="A221" s="7">
        <v>215</v>
      </c>
      <c r="B221" s="1">
        <v>44958</v>
      </c>
      <c r="C221" s="202">
        <v>74.95</v>
      </c>
      <c r="D221" s="2">
        <v>157.22999999999999</v>
      </c>
      <c r="E221" s="2">
        <v>2098.4407179999998</v>
      </c>
      <c r="F221" s="2">
        <v>2704.9834570000003</v>
      </c>
      <c r="G221" s="2">
        <v>2848.0166880000002</v>
      </c>
      <c r="H221" s="2">
        <v>6732.9778010000009</v>
      </c>
      <c r="I221" s="201">
        <v>3895.3770570000006</v>
      </c>
      <c r="J221" s="209">
        <f t="shared" si="25"/>
        <v>1.6133405639913168E-2</v>
      </c>
      <c r="K221" s="210">
        <f t="shared" si="26"/>
        <v>4.0775799298338411E-2</v>
      </c>
      <c r="L221" s="210">
        <f t="shared" si="27"/>
        <v>1.1801901093750899E-2</v>
      </c>
      <c r="M221" s="210">
        <f t="shared" si="28"/>
        <v>-3.8866492670438513E-3</v>
      </c>
      <c r="N221" s="210">
        <f t="shared" si="29"/>
        <v>1.5837153698042838E-2</v>
      </c>
      <c r="O221" s="210">
        <f t="shared" si="30"/>
        <v>1.101148766904303E-2</v>
      </c>
      <c r="P221" s="211">
        <f t="shared" si="31"/>
        <v>5.9429364985384092E-2</v>
      </c>
    </row>
    <row r="222" spans="1:32" x14ac:dyDescent="0.25">
      <c r="A222" s="7">
        <v>216</v>
      </c>
      <c r="B222" s="1">
        <v>44959</v>
      </c>
      <c r="C222" s="202">
        <v>72.599999999999994</v>
      </c>
      <c r="D222" s="2">
        <v>154.59</v>
      </c>
      <c r="E222" s="2">
        <v>2046.1022999999998</v>
      </c>
      <c r="F222" s="2">
        <v>2812.0389</v>
      </c>
      <c r="G222" s="2">
        <v>3519.6166499999999</v>
      </c>
      <c r="H222" s="2">
        <v>6840.6640499999994</v>
      </c>
      <c r="I222" s="201">
        <v>4047.6430500000001</v>
      </c>
      <c r="J222" s="209">
        <f t="shared" si="25"/>
        <v>-3.1354236157438375E-2</v>
      </c>
      <c r="K222" s="210">
        <f t="shared" si="26"/>
        <v>-1.6790688799847242E-2</v>
      </c>
      <c r="L222" s="210">
        <f t="shared" si="27"/>
        <v>-2.4941575690488493E-2</v>
      </c>
      <c r="M222" s="210">
        <f t="shared" si="28"/>
        <v>3.9577115609694458E-2</v>
      </c>
      <c r="N222" s="210">
        <f t="shared" si="29"/>
        <v>0.23581321163943958</v>
      </c>
      <c r="O222" s="210">
        <f t="shared" si="30"/>
        <v>1.5993851781897162E-2</v>
      </c>
      <c r="P222" s="211">
        <f t="shared" si="31"/>
        <v>3.9088897113663812E-2</v>
      </c>
      <c r="AC222" s="317" t="s">
        <v>81</v>
      </c>
      <c r="AD222" s="318"/>
      <c r="AE222" s="318"/>
      <c r="AF222" s="319"/>
    </row>
    <row r="223" spans="1:32" x14ac:dyDescent="0.25">
      <c r="A223" s="7">
        <v>217</v>
      </c>
      <c r="B223" s="1">
        <v>44960</v>
      </c>
      <c r="C223" s="202">
        <v>73</v>
      </c>
      <c r="D223" s="2">
        <v>153.83000000000001</v>
      </c>
      <c r="E223" s="2">
        <v>2015.4851499999997</v>
      </c>
      <c r="F223" s="2">
        <v>2928.5474999999997</v>
      </c>
      <c r="G223" s="2">
        <v>3535.6761499999998</v>
      </c>
      <c r="H223" s="2">
        <v>6935.6344999999992</v>
      </c>
      <c r="I223" s="201">
        <v>3999.5049999999997</v>
      </c>
      <c r="J223" s="209">
        <f t="shared" si="25"/>
        <v>5.5096418732782926E-3</v>
      </c>
      <c r="K223" s="210">
        <f t="shared" si="26"/>
        <v>-4.9162300278154936E-3</v>
      </c>
      <c r="L223" s="210">
        <f t="shared" si="27"/>
        <v>-1.496364575710607E-2</v>
      </c>
      <c r="M223" s="210">
        <f t="shared" si="28"/>
        <v>4.1432072650203988E-2</v>
      </c>
      <c r="N223" s="210">
        <f t="shared" si="29"/>
        <v>4.562854877959488E-3</v>
      </c>
      <c r="O223" s="210">
        <f t="shared" si="30"/>
        <v>1.3883220884089331E-2</v>
      </c>
      <c r="P223" s="211">
        <f t="shared" si="31"/>
        <v>-1.1892859475343465E-2</v>
      </c>
    </row>
    <row r="224" spans="1:32" x14ac:dyDescent="0.25">
      <c r="A224" s="7">
        <v>218</v>
      </c>
      <c r="B224" s="1">
        <v>44964</v>
      </c>
      <c r="C224" s="202">
        <v>72.16</v>
      </c>
      <c r="D224" s="2">
        <v>153.34</v>
      </c>
      <c r="E224" s="2">
        <v>1991.2914000000001</v>
      </c>
      <c r="F224" s="2">
        <v>2918.9878200000003</v>
      </c>
      <c r="G224" s="2">
        <v>3616.7891760000002</v>
      </c>
      <c r="H224" s="2">
        <v>6850.6086599999999</v>
      </c>
      <c r="I224" s="201">
        <v>4185.1094039999998</v>
      </c>
      <c r="J224" s="209">
        <f t="shared" si="25"/>
        <v>-1.1506849315068512E-2</v>
      </c>
      <c r="K224" s="210">
        <f t="shared" si="26"/>
        <v>-3.185334460118372E-3</v>
      </c>
      <c r="L224" s="210">
        <f t="shared" si="27"/>
        <v>-1.2003933643470299E-2</v>
      </c>
      <c r="M224" s="210">
        <f t="shared" si="28"/>
        <v>-3.2643076473914956E-3</v>
      </c>
      <c r="N224" s="210">
        <f t="shared" si="29"/>
        <v>2.2941305300260728E-2</v>
      </c>
      <c r="O224" s="210">
        <f t="shared" si="30"/>
        <v>-1.2259273466616372E-2</v>
      </c>
      <c r="P224" s="211">
        <f t="shared" si="31"/>
        <v>4.640684384692606E-2</v>
      </c>
    </row>
    <row r="225" spans="1:16" x14ac:dyDescent="0.25">
      <c r="A225" s="7">
        <v>219</v>
      </c>
      <c r="B225" s="1">
        <v>44965</v>
      </c>
      <c r="C225" s="202">
        <v>71.97</v>
      </c>
      <c r="D225" s="2">
        <v>148.72999999999999</v>
      </c>
      <c r="E225" s="2">
        <v>1989.7322999999999</v>
      </c>
      <c r="F225" s="2">
        <v>2875.8455999999996</v>
      </c>
      <c r="G225" s="2">
        <v>3472.3299000000002</v>
      </c>
      <c r="H225" s="2">
        <v>6944.0918999999994</v>
      </c>
      <c r="I225" s="201">
        <v>4203.4065000000001</v>
      </c>
      <c r="J225" s="209">
        <f t="shared" si="25"/>
        <v>-2.6330376940132405E-3</v>
      </c>
      <c r="K225" s="210">
        <f t="shared" si="26"/>
        <v>-3.0063910264771176E-2</v>
      </c>
      <c r="L225" s="210">
        <f t="shared" si="27"/>
        <v>-7.8295923941629209E-4</v>
      </c>
      <c r="M225" s="210">
        <f t="shared" si="28"/>
        <v>-1.477985612149646E-2</v>
      </c>
      <c r="N225" s="210">
        <f t="shared" si="29"/>
        <v>-3.9941304004831535E-2</v>
      </c>
      <c r="O225" s="210">
        <f t="shared" si="30"/>
        <v>1.3645975801513499E-2</v>
      </c>
      <c r="P225" s="211">
        <f t="shared" si="31"/>
        <v>4.3719516585425389E-3</v>
      </c>
    </row>
    <row r="226" spans="1:16" x14ac:dyDescent="0.25">
      <c r="A226" s="7">
        <v>220</v>
      </c>
      <c r="B226" s="1">
        <v>44966</v>
      </c>
      <c r="C226" s="202">
        <v>71.33</v>
      </c>
      <c r="D226" s="2">
        <v>150.91</v>
      </c>
      <c r="E226" s="2">
        <v>2035.8267379999998</v>
      </c>
      <c r="F226" s="2">
        <v>2831.8751609999999</v>
      </c>
      <c r="G226" s="2">
        <v>3339.6117759999997</v>
      </c>
      <c r="H226" s="2">
        <v>6804.2337499999994</v>
      </c>
      <c r="I226" s="201">
        <v>4192.7219109999996</v>
      </c>
      <c r="J226" s="209">
        <f t="shared" si="25"/>
        <v>-8.8925941364457195E-3</v>
      </c>
      <c r="K226" s="210">
        <f t="shared" si="26"/>
        <v>1.4657432932158931E-2</v>
      </c>
      <c r="L226" s="210">
        <f t="shared" si="27"/>
        <v>2.3166150541959807E-2</v>
      </c>
      <c r="M226" s="210">
        <f t="shared" si="28"/>
        <v>-1.5289568744580651E-2</v>
      </c>
      <c r="N226" s="210">
        <f t="shared" si="29"/>
        <v>-3.8221634413250993E-2</v>
      </c>
      <c r="O226" s="210">
        <f t="shared" si="30"/>
        <v>-2.0140596065556071E-2</v>
      </c>
      <c r="P226" s="211">
        <f t="shared" si="31"/>
        <v>-2.5418881090849554E-3</v>
      </c>
    </row>
    <row r="227" spans="1:16" x14ac:dyDescent="0.25">
      <c r="A227" s="7">
        <v>221</v>
      </c>
      <c r="B227" s="1">
        <v>44967</v>
      </c>
      <c r="C227" s="202">
        <v>71.27</v>
      </c>
      <c r="D227" s="2">
        <v>147.63</v>
      </c>
      <c r="E227" s="2">
        <v>1932.5542500000001</v>
      </c>
      <c r="F227" s="2">
        <v>2815.5814499999997</v>
      </c>
      <c r="G227" s="2">
        <v>3247.02675</v>
      </c>
      <c r="H227" s="2">
        <v>6476.5272000000004</v>
      </c>
      <c r="I227" s="201">
        <v>3964.85925</v>
      </c>
      <c r="J227" s="209">
        <f t="shared" si="25"/>
        <v>-8.4116080190665965E-4</v>
      </c>
      <c r="K227" s="210">
        <f t="shared" si="26"/>
        <v>-2.1734808826452845E-2</v>
      </c>
      <c r="L227" s="210">
        <f t="shared" si="27"/>
        <v>-5.0727542807230575E-2</v>
      </c>
      <c r="M227" s="210">
        <f t="shared" si="28"/>
        <v>-5.7536826567758936E-3</v>
      </c>
      <c r="N227" s="210">
        <f t="shared" si="29"/>
        <v>-2.7723290073822016E-2</v>
      </c>
      <c r="O227" s="210">
        <f t="shared" si="30"/>
        <v>-4.8162153453355283E-2</v>
      </c>
      <c r="P227" s="211">
        <f t="shared" si="31"/>
        <v>-5.4347191594601219E-2</v>
      </c>
    </row>
    <row r="228" spans="1:16" x14ac:dyDescent="0.25">
      <c r="A228" s="7">
        <v>222</v>
      </c>
      <c r="B228" s="1">
        <v>44970</v>
      </c>
      <c r="C228" s="202">
        <v>71.3</v>
      </c>
      <c r="D228" s="2">
        <v>148</v>
      </c>
      <c r="E228" s="2">
        <v>1944.2736600000001</v>
      </c>
      <c r="F228" s="2">
        <v>2854.5328999999997</v>
      </c>
      <c r="G228" s="2">
        <v>3329.1442199999997</v>
      </c>
      <c r="H228" s="2">
        <v>6652.9077799999995</v>
      </c>
      <c r="I228" s="201">
        <v>4042.5455199999997</v>
      </c>
      <c r="J228" s="209">
        <f t="shared" si="25"/>
        <v>4.209344745333965E-4</v>
      </c>
      <c r="K228" s="210">
        <f t="shared" si="26"/>
        <v>2.5062656641603454E-3</v>
      </c>
      <c r="L228" s="210">
        <f t="shared" si="27"/>
        <v>6.0642075118977345E-3</v>
      </c>
      <c r="M228" s="210">
        <f t="shared" si="28"/>
        <v>1.383424727421767E-2</v>
      </c>
      <c r="N228" s="210">
        <f t="shared" si="29"/>
        <v>2.5290050351448379E-2</v>
      </c>
      <c r="O228" s="210">
        <f t="shared" si="30"/>
        <v>2.7233820619173565E-2</v>
      </c>
      <c r="P228" s="211">
        <f t="shared" si="31"/>
        <v>1.9593701844523137E-2</v>
      </c>
    </row>
    <row r="229" spans="1:16" x14ac:dyDescent="0.25">
      <c r="A229" s="7">
        <v>223</v>
      </c>
      <c r="B229" s="1">
        <v>44971</v>
      </c>
      <c r="C229" s="202">
        <v>70.930000000000007</v>
      </c>
      <c r="D229" s="2">
        <v>144.13</v>
      </c>
      <c r="E229" s="2">
        <v>1929.21642</v>
      </c>
      <c r="F229" s="2">
        <v>2835.8851999999997</v>
      </c>
      <c r="G229" s="2">
        <v>3322.3542799999996</v>
      </c>
      <c r="H229" s="2">
        <v>6663.2195599999995</v>
      </c>
      <c r="I229" s="201">
        <v>4252.1618099999996</v>
      </c>
      <c r="J229" s="209">
        <f t="shared" si="25"/>
        <v>-5.1893408134641161E-3</v>
      </c>
      <c r="K229" s="210">
        <f t="shared" si="26"/>
        <v>-2.6148648648648631E-2</v>
      </c>
      <c r="L229" s="210">
        <f t="shared" si="27"/>
        <v>-7.7444036350315937E-3</v>
      </c>
      <c r="M229" s="210">
        <f t="shared" si="28"/>
        <v>-6.53266248919393E-3</v>
      </c>
      <c r="N229" s="210">
        <f t="shared" si="29"/>
        <v>-2.0395451657543306E-3</v>
      </c>
      <c r="O229" s="210">
        <f t="shared" si="30"/>
        <v>1.5499658707127661E-3</v>
      </c>
      <c r="P229" s="211">
        <f t="shared" si="31"/>
        <v>5.1852549083974298E-2</v>
      </c>
    </row>
    <row r="230" spans="1:16" x14ac:dyDescent="0.25">
      <c r="A230" s="7">
        <v>224</v>
      </c>
      <c r="B230" s="1">
        <v>44972</v>
      </c>
      <c r="C230" s="202">
        <v>71.569999999999993</v>
      </c>
      <c r="D230" s="2">
        <v>145.93</v>
      </c>
      <c r="E230" s="2">
        <v>1914.7109999999998</v>
      </c>
      <c r="F230" s="2">
        <v>2885.2547500000001</v>
      </c>
      <c r="G230" s="2">
        <v>3290.7469999999998</v>
      </c>
      <c r="H230" s="2">
        <v>6713.3765000000003</v>
      </c>
      <c r="I230" s="201">
        <v>4228.4129999999996</v>
      </c>
      <c r="J230" s="209">
        <f t="shared" si="25"/>
        <v>9.0229804032142535E-3</v>
      </c>
      <c r="K230" s="210">
        <f t="shared" si="26"/>
        <v>1.2488725456185401E-2</v>
      </c>
      <c r="L230" s="210">
        <f t="shared" si="27"/>
        <v>-7.5188142966355898E-3</v>
      </c>
      <c r="M230" s="210">
        <f t="shared" si="28"/>
        <v>1.7408867608604384E-2</v>
      </c>
      <c r="N230" s="210">
        <f t="shared" si="29"/>
        <v>-9.5135188291839423E-3</v>
      </c>
      <c r="O230" s="210">
        <f t="shared" si="30"/>
        <v>7.5274331797645644E-3</v>
      </c>
      <c r="P230" s="211">
        <f t="shared" si="31"/>
        <v>-5.5851143632749123E-3</v>
      </c>
    </row>
    <row r="231" spans="1:16" x14ac:dyDescent="0.25">
      <c r="A231" s="7">
        <v>225</v>
      </c>
      <c r="B231" s="1">
        <v>44973</v>
      </c>
      <c r="C231" s="202">
        <v>71.05</v>
      </c>
      <c r="D231" s="2">
        <v>152.74</v>
      </c>
      <c r="E231" s="2">
        <v>1908.66921</v>
      </c>
      <c r="F231" s="2">
        <v>2845.3258099999998</v>
      </c>
      <c r="G231" s="2">
        <v>3192.0368399999998</v>
      </c>
      <c r="H231" s="2">
        <v>6491.9928099999997</v>
      </c>
      <c r="I231" s="201">
        <v>4072.7902199999999</v>
      </c>
      <c r="J231" s="209">
        <f t="shared" si="25"/>
        <v>-7.2656140841134143E-3</v>
      </c>
      <c r="K231" s="210">
        <f t="shared" si="26"/>
        <v>4.6666209826629279E-2</v>
      </c>
      <c r="L231" s="210">
        <f t="shared" si="27"/>
        <v>-3.1554579255040904E-3</v>
      </c>
      <c r="M231" s="210">
        <f t="shared" si="28"/>
        <v>-1.3838965172832784E-2</v>
      </c>
      <c r="N231" s="210">
        <f t="shared" si="29"/>
        <v>-2.9996277440958008E-2</v>
      </c>
      <c r="O231" s="210">
        <f t="shared" si="30"/>
        <v>-3.2976504446011745E-2</v>
      </c>
      <c r="P231" s="211">
        <f t="shared" si="31"/>
        <v>-3.6804063368455209E-2</v>
      </c>
    </row>
    <row r="232" spans="1:16" x14ac:dyDescent="0.25">
      <c r="A232" s="7">
        <v>226</v>
      </c>
      <c r="B232" s="1">
        <v>44974</v>
      </c>
      <c r="C232" s="202">
        <v>70.790000000000006</v>
      </c>
      <c r="D232" s="2">
        <v>154.22</v>
      </c>
      <c r="E232" s="2">
        <v>1835.28351</v>
      </c>
      <c r="F232" s="2">
        <v>2799.4450500000003</v>
      </c>
      <c r="G232" s="2">
        <v>3172.5208799999996</v>
      </c>
      <c r="H232" s="2">
        <v>6385.413959999999</v>
      </c>
      <c r="I232" s="201">
        <v>3924.9118799999997</v>
      </c>
      <c r="J232" s="209">
        <f t="shared" si="25"/>
        <v>-3.6593947923996284E-3</v>
      </c>
      <c r="K232" s="210">
        <f t="shared" si="26"/>
        <v>9.6896687180829666E-3</v>
      </c>
      <c r="L232" s="210">
        <f t="shared" si="27"/>
        <v>-3.8448621487429002E-2</v>
      </c>
      <c r="M232" s="210">
        <f t="shared" si="28"/>
        <v>-1.6124958287289992E-2</v>
      </c>
      <c r="N232" s="210">
        <f t="shared" si="29"/>
        <v>-6.1139519931104891E-3</v>
      </c>
      <c r="O232" s="210">
        <f t="shared" si="30"/>
        <v>-1.641696981485119E-2</v>
      </c>
      <c r="P232" s="211">
        <f t="shared" si="31"/>
        <v>-3.630885265679118E-2</v>
      </c>
    </row>
    <row r="233" spans="1:16" x14ac:dyDescent="0.25">
      <c r="A233" s="7">
        <v>227</v>
      </c>
      <c r="B233" s="1">
        <v>44977</v>
      </c>
      <c r="C233" s="202">
        <v>70.5</v>
      </c>
      <c r="D233" s="2">
        <v>152.97999999999999</v>
      </c>
      <c r="E233" s="2">
        <v>1837.1837000000003</v>
      </c>
      <c r="F233" s="2">
        <v>2802.3435000000004</v>
      </c>
      <c r="G233" s="2">
        <v>3175.8056000000001</v>
      </c>
      <c r="H233" s="2">
        <v>6392.0252</v>
      </c>
      <c r="I233" s="201">
        <v>3928.9756000000002</v>
      </c>
      <c r="J233" s="209">
        <f t="shared" si="25"/>
        <v>-4.0966238169233282E-3</v>
      </c>
      <c r="K233" s="210">
        <f t="shared" si="26"/>
        <v>-8.0404616781222238E-3</v>
      </c>
      <c r="L233" s="210">
        <f t="shared" si="27"/>
        <v>1.0353659201134402E-3</v>
      </c>
      <c r="M233" s="210">
        <f t="shared" si="28"/>
        <v>1.0353659201134402E-3</v>
      </c>
      <c r="N233" s="210">
        <f t="shared" si="29"/>
        <v>1.0353659201134402E-3</v>
      </c>
      <c r="O233" s="210">
        <f t="shared" si="30"/>
        <v>1.0353659201134402E-3</v>
      </c>
      <c r="P233" s="211">
        <f t="shared" si="31"/>
        <v>1.0353659201134402E-3</v>
      </c>
    </row>
    <row r="234" spans="1:16" x14ac:dyDescent="0.25">
      <c r="A234" s="7">
        <v>228</v>
      </c>
      <c r="B234" s="1">
        <v>44978</v>
      </c>
      <c r="C234" s="202">
        <v>70.23</v>
      </c>
      <c r="D234" s="2">
        <v>151.13999999999999</v>
      </c>
      <c r="E234" s="2">
        <v>1753.9293</v>
      </c>
      <c r="F234" s="2">
        <v>2738.4166399999999</v>
      </c>
      <c r="G234" s="2">
        <v>3173.6714400000005</v>
      </c>
      <c r="H234" s="2">
        <v>6224.5125000000007</v>
      </c>
      <c r="I234" s="201">
        <v>3809.4016500000007</v>
      </c>
      <c r="J234" s="209">
        <f t="shared" si="25"/>
        <v>-3.829787234042481E-3</v>
      </c>
      <c r="K234" s="210">
        <f t="shared" si="26"/>
        <v>-1.2027716041312586E-2</v>
      </c>
      <c r="L234" s="210">
        <f t="shared" si="27"/>
        <v>-4.5316317578911858E-2</v>
      </c>
      <c r="M234" s="210">
        <f t="shared" si="28"/>
        <v>-2.2811928658995728E-2</v>
      </c>
      <c r="N234" s="210">
        <f t="shared" si="29"/>
        <v>-6.720058683691299E-4</v>
      </c>
      <c r="O234" s="210">
        <f t="shared" si="30"/>
        <v>-2.6206514329761954E-2</v>
      </c>
      <c r="P234" s="211">
        <f t="shared" si="31"/>
        <v>-3.0433874417545304E-2</v>
      </c>
    </row>
    <row r="235" spans="1:16" x14ac:dyDescent="0.25">
      <c r="A235" s="7">
        <v>229</v>
      </c>
      <c r="B235" s="1">
        <v>44979</v>
      </c>
      <c r="C235" s="202">
        <v>72.12</v>
      </c>
      <c r="D235" s="2">
        <v>147.31</v>
      </c>
      <c r="E235" s="2">
        <v>1738.7391</v>
      </c>
      <c r="F235" s="2">
        <v>2731.7539499999998</v>
      </c>
      <c r="G235" s="2">
        <v>3139.1963999999998</v>
      </c>
      <c r="H235" s="2">
        <v>6143.3735999999999</v>
      </c>
      <c r="I235" s="201">
        <v>3807.3212999999996</v>
      </c>
      <c r="J235" s="209">
        <f t="shared" si="25"/>
        <v>2.6911576249466052E-2</v>
      </c>
      <c r="K235" s="210">
        <f t="shared" si="26"/>
        <v>-2.5340743681354971E-2</v>
      </c>
      <c r="L235" s="210">
        <f t="shared" si="27"/>
        <v>-8.6606683633142501E-3</v>
      </c>
      <c r="M235" s="210">
        <f t="shared" si="28"/>
        <v>-2.4330446662784722E-3</v>
      </c>
      <c r="N235" s="210">
        <f t="shared" si="29"/>
        <v>-1.0862825800266429E-2</v>
      </c>
      <c r="O235" s="210">
        <f t="shared" si="30"/>
        <v>-1.3035382288974606E-2</v>
      </c>
      <c r="P235" s="211">
        <f t="shared" si="31"/>
        <v>-5.461093870217093E-4</v>
      </c>
    </row>
    <row r="236" spans="1:16" x14ac:dyDescent="0.25">
      <c r="A236" s="7">
        <v>230</v>
      </c>
      <c r="B236" s="1">
        <v>44980</v>
      </c>
      <c r="C236" s="202">
        <v>70.83</v>
      </c>
      <c r="D236" s="2">
        <v>144.36000000000001</v>
      </c>
      <c r="E236" s="2">
        <v>1728.7775999999999</v>
      </c>
      <c r="F236" s="2">
        <v>2742.9839999999999</v>
      </c>
      <c r="G236" s="2">
        <v>3158.6543999999999</v>
      </c>
      <c r="H236" s="2">
        <v>5942.213999999999</v>
      </c>
      <c r="I236" s="201">
        <v>4344.7103999999999</v>
      </c>
      <c r="J236" s="209">
        <f t="shared" si="25"/>
        <v>-1.7886855241264654E-2</v>
      </c>
      <c r="K236" s="210">
        <f t="shared" si="26"/>
        <v>-2.0025795940533442E-2</v>
      </c>
      <c r="L236" s="210">
        <f t="shared" si="27"/>
        <v>-5.7291516593835912E-3</v>
      </c>
      <c r="M236" s="210">
        <f t="shared" si="28"/>
        <v>4.1109302688113747E-3</v>
      </c>
      <c r="N236" s="210">
        <f t="shared" si="29"/>
        <v>6.1984016036715772E-3</v>
      </c>
      <c r="O236" s="210">
        <f t="shared" si="30"/>
        <v>-3.2744158681803248E-2</v>
      </c>
      <c r="P236" s="211">
        <f t="shared" si="31"/>
        <v>0.14114624368581663</v>
      </c>
    </row>
    <row r="237" spans="1:16" x14ac:dyDescent="0.25">
      <c r="A237" s="7">
        <v>231</v>
      </c>
      <c r="B237" s="1">
        <v>44981</v>
      </c>
      <c r="C237" s="202">
        <v>70.7</v>
      </c>
      <c r="D237" s="2">
        <v>142.66</v>
      </c>
      <c r="E237" s="2">
        <v>1636.7989999999998</v>
      </c>
      <c r="F237" s="2">
        <v>2698.1436100000001</v>
      </c>
      <c r="G237" s="2">
        <v>3133.6424899999993</v>
      </c>
      <c r="H237" s="2">
        <v>5832.705649999999</v>
      </c>
      <c r="I237" s="201">
        <v>4282.52826</v>
      </c>
      <c r="J237" s="209">
        <f t="shared" si="25"/>
        <v>-1.835380488493521E-3</v>
      </c>
      <c r="K237" s="210">
        <f t="shared" si="26"/>
        <v>-1.1776115267387199E-2</v>
      </c>
      <c r="L237" s="210">
        <f t="shared" si="27"/>
        <v>-5.3204414494958829E-2</v>
      </c>
      <c r="M237" s="210">
        <f t="shared" si="28"/>
        <v>-1.6347302791412499E-2</v>
      </c>
      <c r="N237" s="210">
        <f t="shared" si="29"/>
        <v>-7.9185332843000333E-3</v>
      </c>
      <c r="O237" s="210">
        <f t="shared" si="30"/>
        <v>-1.8428880211988297E-2</v>
      </c>
      <c r="P237" s="211">
        <f t="shared" si="31"/>
        <v>-1.4312148400040581E-2</v>
      </c>
    </row>
    <row r="238" spans="1:16" x14ac:dyDescent="0.25">
      <c r="A238" s="7">
        <v>232</v>
      </c>
      <c r="B238" s="1">
        <v>44984</v>
      </c>
      <c r="C238" s="202">
        <v>71.83</v>
      </c>
      <c r="D238" s="2">
        <v>143.04</v>
      </c>
      <c r="E238" s="2">
        <v>1637.7375000000002</v>
      </c>
      <c r="F238" s="2">
        <v>2714.3319999999999</v>
      </c>
      <c r="G238" s="2">
        <v>3111.0590000000002</v>
      </c>
      <c r="H238" s="2">
        <v>5927.6004999999996</v>
      </c>
      <c r="I238" s="201">
        <v>4312.4335000000001</v>
      </c>
      <c r="J238" s="209">
        <f t="shared" si="25"/>
        <v>1.5983026874115902E-2</v>
      </c>
      <c r="K238" s="210">
        <f t="shared" si="26"/>
        <v>2.6636758727043297E-3</v>
      </c>
      <c r="L238" s="210">
        <f t="shared" si="27"/>
        <v>5.7337522811318209E-4</v>
      </c>
      <c r="M238" s="210">
        <f t="shared" si="28"/>
        <v>5.9998251909207934E-3</v>
      </c>
      <c r="N238" s="210">
        <f t="shared" si="29"/>
        <v>-7.2067857364287446E-3</v>
      </c>
      <c r="O238" s="210">
        <f t="shared" si="30"/>
        <v>1.626943920957169E-2</v>
      </c>
      <c r="P238" s="211">
        <f t="shared" si="31"/>
        <v>6.9830805973478682E-3</v>
      </c>
    </row>
    <row r="239" spans="1:16" x14ac:dyDescent="0.25">
      <c r="A239" s="7">
        <v>233</v>
      </c>
      <c r="B239" s="1">
        <v>44985</v>
      </c>
      <c r="C239" s="202">
        <v>72.010000000000005</v>
      </c>
      <c r="D239" s="2">
        <v>143.86000000000001</v>
      </c>
      <c r="E239" s="2">
        <v>1606.6447900000001</v>
      </c>
      <c r="F239" s="2">
        <v>2697.7504099999996</v>
      </c>
      <c r="G239" s="2">
        <v>3201.5769399999995</v>
      </c>
      <c r="H239" s="2">
        <v>5895.3011299999998</v>
      </c>
      <c r="I239" s="201">
        <v>4248.7601599999998</v>
      </c>
      <c r="J239" s="209">
        <f t="shared" si="25"/>
        <v>2.505916747876924E-3</v>
      </c>
      <c r="K239" s="210">
        <f t="shared" si="26"/>
        <v>5.7326621923938781E-3</v>
      </c>
      <c r="L239" s="210">
        <f t="shared" si="27"/>
        <v>-1.8985160930857448E-2</v>
      </c>
      <c r="M239" s="210">
        <f t="shared" si="28"/>
        <v>-6.1089026692388027E-3</v>
      </c>
      <c r="N239" s="210">
        <f t="shared" si="29"/>
        <v>2.9095539493143363E-2</v>
      </c>
      <c r="O239" s="210">
        <f t="shared" si="30"/>
        <v>-5.448978891205547E-3</v>
      </c>
      <c r="P239" s="211">
        <f t="shared" si="31"/>
        <v>-1.4765060145275344E-2</v>
      </c>
    </row>
    <row r="240" spans="1:16" x14ac:dyDescent="0.25">
      <c r="A240" s="7">
        <v>234</v>
      </c>
      <c r="B240" s="1">
        <v>44986</v>
      </c>
      <c r="C240" s="202">
        <v>71.290000000000006</v>
      </c>
      <c r="D240" s="2">
        <v>149.38999999999999</v>
      </c>
      <c r="E240" s="2">
        <v>1627.2854500000001</v>
      </c>
      <c r="F240" s="2">
        <v>2628.80321</v>
      </c>
      <c r="G240" s="2">
        <v>3137.3412199999998</v>
      </c>
      <c r="H240" s="2">
        <v>5671.1666800000003</v>
      </c>
      <c r="I240" s="201">
        <v>4106.2951800000001</v>
      </c>
      <c r="J240" s="209">
        <f t="shared" si="25"/>
        <v>-9.998611303985494E-3</v>
      </c>
      <c r="K240" s="210">
        <f t="shared" si="26"/>
        <v>3.8440150145975016E-2</v>
      </c>
      <c r="L240" s="210">
        <f t="shared" si="27"/>
        <v>1.284705874532488E-2</v>
      </c>
      <c r="M240" s="210">
        <f t="shared" si="28"/>
        <v>-2.5557293863964103E-2</v>
      </c>
      <c r="N240" s="210">
        <f t="shared" si="29"/>
        <v>-2.0063775196981437E-2</v>
      </c>
      <c r="O240" s="210">
        <f t="shared" si="30"/>
        <v>-3.8019169005536368E-2</v>
      </c>
      <c r="P240" s="211">
        <f t="shared" si="31"/>
        <v>-3.3530953651194073E-2</v>
      </c>
    </row>
    <row r="241" spans="1:45" x14ac:dyDescent="0.25">
      <c r="A241" s="7">
        <v>235</v>
      </c>
      <c r="B241" s="1">
        <v>44987</v>
      </c>
      <c r="C241" s="202">
        <v>71.08</v>
      </c>
      <c r="D241" s="2">
        <v>148.18</v>
      </c>
      <c r="E241" s="2">
        <v>1625.7315000000001</v>
      </c>
      <c r="F241" s="2">
        <v>2643.0137399999999</v>
      </c>
      <c r="G241" s="2">
        <v>3161.43642</v>
      </c>
      <c r="H241" s="2">
        <v>5649.3943200000003</v>
      </c>
      <c r="I241" s="201">
        <v>4223.0979600000001</v>
      </c>
      <c r="J241" s="209">
        <f t="shared" si="25"/>
        <v>-2.9457146864918515E-3</v>
      </c>
      <c r="K241" s="210">
        <f t="shared" si="26"/>
        <v>-8.0996050605796066E-3</v>
      </c>
      <c r="L241" s="210">
        <f t="shared" si="27"/>
        <v>-9.5493387469292035E-4</v>
      </c>
      <c r="M241" s="210">
        <f t="shared" si="28"/>
        <v>5.4057032287326834E-3</v>
      </c>
      <c r="N241" s="210">
        <f t="shared" si="29"/>
        <v>7.6801336897618366E-3</v>
      </c>
      <c r="O241" s="210">
        <f t="shared" si="30"/>
        <v>-3.8391324446136466E-3</v>
      </c>
      <c r="P241" s="211">
        <f t="shared" si="31"/>
        <v>2.8444808490362794E-2</v>
      </c>
    </row>
    <row r="242" spans="1:45" x14ac:dyDescent="0.25">
      <c r="A242" s="7">
        <v>236</v>
      </c>
      <c r="B242" s="1">
        <v>44988</v>
      </c>
      <c r="C242" s="202">
        <v>72.260000000000005</v>
      </c>
      <c r="D242" s="2">
        <v>150.04</v>
      </c>
      <c r="E242" s="2">
        <v>1609.4871000000003</v>
      </c>
      <c r="F242" s="2">
        <v>2709.9312900000004</v>
      </c>
      <c r="G242" s="2">
        <v>3323.9407500000002</v>
      </c>
      <c r="H242" s="2">
        <v>5655.2747400000007</v>
      </c>
      <c r="I242" s="201">
        <v>4286.5827000000008</v>
      </c>
      <c r="J242" s="209">
        <f t="shared" si="25"/>
        <v>1.660101294316263E-2</v>
      </c>
      <c r="K242" s="210">
        <f t="shared" si="26"/>
        <v>1.2552301255229992E-2</v>
      </c>
      <c r="L242" s="210">
        <f t="shared" si="27"/>
        <v>-9.9920558837666151E-3</v>
      </c>
      <c r="M242" s="210">
        <f t="shared" si="28"/>
        <v>2.531865384854215E-2</v>
      </c>
      <c r="N242" s="210">
        <f t="shared" si="29"/>
        <v>5.1402055398602764E-2</v>
      </c>
      <c r="O242" s="210">
        <f t="shared" si="30"/>
        <v>1.040893884709515E-3</v>
      </c>
      <c r="P242" s="211">
        <f t="shared" si="31"/>
        <v>1.503274150903211E-2</v>
      </c>
    </row>
    <row r="243" spans="1:45" x14ac:dyDescent="0.25">
      <c r="A243" s="7">
        <v>237</v>
      </c>
      <c r="B243" s="1">
        <v>44991</v>
      </c>
      <c r="C243" s="202">
        <v>73.22</v>
      </c>
      <c r="D243" s="2">
        <v>145.96</v>
      </c>
      <c r="E243" s="2">
        <v>1611.7260800000001</v>
      </c>
      <c r="F243" s="2">
        <v>2766.4787200000005</v>
      </c>
      <c r="G243" s="2">
        <v>3325.2416000000003</v>
      </c>
      <c r="H243" s="2">
        <v>5611.5475200000001</v>
      </c>
      <c r="I243" s="201">
        <v>4235.95136</v>
      </c>
      <c r="J243" s="209">
        <f t="shared" si="25"/>
        <v>1.328535842789913E-2</v>
      </c>
      <c r="K243" s="210">
        <f t="shared" si="26"/>
        <v>-2.7192748600373129E-2</v>
      </c>
      <c r="L243" s="210">
        <f t="shared" si="27"/>
        <v>1.391113976620062E-3</v>
      </c>
      <c r="M243" s="210">
        <f t="shared" si="28"/>
        <v>2.0866739392495948E-2</v>
      </c>
      <c r="N243" s="210">
        <f t="shared" si="29"/>
        <v>3.9135775810694717E-4</v>
      </c>
      <c r="O243" s="210">
        <f t="shared" si="30"/>
        <v>-7.7321124101569216E-3</v>
      </c>
      <c r="P243" s="211">
        <f t="shared" si="31"/>
        <v>-1.1811585951672088E-2</v>
      </c>
    </row>
    <row r="244" spans="1:45" x14ac:dyDescent="0.25">
      <c r="A244" s="7">
        <v>238</v>
      </c>
      <c r="B244" s="1">
        <v>44992</v>
      </c>
      <c r="C244" s="202">
        <v>72.64</v>
      </c>
      <c r="D244" s="2">
        <v>146.85</v>
      </c>
      <c r="E244" s="2">
        <v>1605.1257000000001</v>
      </c>
      <c r="F244" s="2">
        <v>2742.444</v>
      </c>
      <c r="G244" s="2">
        <v>3337.7858999999999</v>
      </c>
      <c r="H244" s="2">
        <v>5580.2223000000004</v>
      </c>
      <c r="I244" s="201">
        <v>4212.7991999999995</v>
      </c>
      <c r="J244" s="209">
        <f t="shared" si="25"/>
        <v>-7.9213329691341094E-3</v>
      </c>
      <c r="K244" s="210">
        <f t="shared" si="26"/>
        <v>6.0975609756097615E-3</v>
      </c>
      <c r="L244" s="210">
        <f t="shared" si="27"/>
        <v>-4.0952244192760112E-3</v>
      </c>
      <c r="M244" s="210">
        <f t="shared" si="28"/>
        <v>-8.6878383796137326E-3</v>
      </c>
      <c r="N244" s="210">
        <f t="shared" si="29"/>
        <v>3.7724476922216255E-3</v>
      </c>
      <c r="O244" s="210">
        <f t="shared" si="30"/>
        <v>-5.5822783088540495E-3</v>
      </c>
      <c r="P244" s="211">
        <f t="shared" si="31"/>
        <v>-5.4656340529841696E-3</v>
      </c>
    </row>
    <row r="245" spans="1:45" x14ac:dyDescent="0.25">
      <c r="A245" s="7">
        <v>239</v>
      </c>
      <c r="B245" s="1">
        <v>44993</v>
      </c>
      <c r="C245" s="202">
        <v>72.39</v>
      </c>
      <c r="D245" s="2">
        <v>144.66999999999999</v>
      </c>
      <c r="E245" s="2">
        <v>1562.3176000000001</v>
      </c>
      <c r="F245" s="2">
        <v>2746.7681600000001</v>
      </c>
      <c r="G245" s="2">
        <v>3323.5409599999998</v>
      </c>
      <c r="H245" s="2">
        <v>5602.2427200000002</v>
      </c>
      <c r="I245" s="201">
        <v>4344.8420800000004</v>
      </c>
      <c r="J245" s="209">
        <f t="shared" si="25"/>
        <v>-3.4416299559471009E-3</v>
      </c>
      <c r="K245" s="210">
        <f t="shared" si="26"/>
        <v>-1.4845080013619394E-2</v>
      </c>
      <c r="L245" s="210">
        <f t="shared" si="27"/>
        <v>-2.6669624690452531E-2</v>
      </c>
      <c r="M245" s="210">
        <f t="shared" si="28"/>
        <v>1.576754165262928E-3</v>
      </c>
      <c r="N245" s="210">
        <f t="shared" si="29"/>
        <v>-4.2677812258719028E-3</v>
      </c>
      <c r="O245" s="210">
        <f t="shared" si="30"/>
        <v>3.946154618248876E-3</v>
      </c>
      <c r="P245" s="211">
        <f t="shared" si="31"/>
        <v>3.1343264592340603E-2</v>
      </c>
    </row>
    <row r="246" spans="1:45" x14ac:dyDescent="0.25">
      <c r="A246" s="7">
        <v>240</v>
      </c>
      <c r="B246" s="1">
        <v>44994</v>
      </c>
      <c r="C246" s="202">
        <v>71.930000000000007</v>
      </c>
      <c r="D246" s="2">
        <v>143.47</v>
      </c>
      <c r="E246" s="2">
        <v>1529.3392800000001</v>
      </c>
      <c r="F246" s="2">
        <v>2762.4229600000003</v>
      </c>
      <c r="G246" s="2">
        <v>3332.9213600000003</v>
      </c>
      <c r="H246" s="2">
        <v>5462.4763199999998</v>
      </c>
      <c r="I246" s="201">
        <v>4299.0998400000008</v>
      </c>
      <c r="J246" s="209">
        <f t="shared" si="25"/>
        <v>-6.3544688492884749E-3</v>
      </c>
      <c r="K246" s="210">
        <f t="shared" si="26"/>
        <v>-8.2947397525401367E-3</v>
      </c>
      <c r="L246" s="210">
        <f t="shared" si="27"/>
        <v>-2.1108588932237549E-2</v>
      </c>
      <c r="M246" s="210">
        <f t="shared" si="28"/>
        <v>5.6993525074209295E-3</v>
      </c>
      <c r="N246" s="210">
        <f t="shared" si="29"/>
        <v>2.8224114319326254E-3</v>
      </c>
      <c r="O246" s="210">
        <f t="shared" si="30"/>
        <v>-2.4948294278831273E-2</v>
      </c>
      <c r="P246" s="211">
        <f t="shared" si="31"/>
        <v>-1.052794075314234E-2</v>
      </c>
      <c r="W246" s="67" t="s">
        <v>63</v>
      </c>
      <c r="X246" s="280" t="s">
        <v>64</v>
      </c>
      <c r="Y246" s="320">
        <f>AK255/COUNT(AK259:AK509)</f>
        <v>0</v>
      </c>
      <c r="AJ246" s="67" t="s">
        <v>63</v>
      </c>
      <c r="AK246" s="280" t="s">
        <v>64</v>
      </c>
      <c r="AL246" s="281">
        <f>AL255/COUNT(AL259:AL509)</f>
        <v>0</v>
      </c>
    </row>
    <row r="247" spans="1:45" x14ac:dyDescent="0.25">
      <c r="A247" s="7">
        <v>241</v>
      </c>
      <c r="B247" s="1">
        <v>44995</v>
      </c>
      <c r="C247" s="202">
        <v>73.31</v>
      </c>
      <c r="D247" s="2">
        <v>140.74</v>
      </c>
      <c r="E247" s="2">
        <v>1533.1007999999999</v>
      </c>
      <c r="F247" s="2">
        <v>2744.28</v>
      </c>
      <c r="G247" s="2">
        <v>3317.3447999999999</v>
      </c>
      <c r="H247" s="2">
        <v>5410.2047999999995</v>
      </c>
      <c r="I247" s="201">
        <v>4243.9319999999998</v>
      </c>
      <c r="J247" s="209">
        <f t="shared" si="25"/>
        <v>1.9185319060197381E-2</v>
      </c>
      <c r="K247" s="210">
        <f t="shared" si="26"/>
        <v>-1.9028368299992993E-2</v>
      </c>
      <c r="L247" s="210">
        <f t="shared" si="27"/>
        <v>2.4595719531899096E-3</v>
      </c>
      <c r="M247" s="210">
        <f t="shared" si="28"/>
        <v>-6.5677704908737589E-3</v>
      </c>
      <c r="N247" s="210">
        <f t="shared" si="29"/>
        <v>-4.6735456128494945E-3</v>
      </c>
      <c r="O247" s="210">
        <f t="shared" si="30"/>
        <v>-9.5691984619898918E-3</v>
      </c>
      <c r="P247" s="211">
        <f t="shared" si="31"/>
        <v>-1.2832416564673488E-2</v>
      </c>
      <c r="W247" s="68" t="s">
        <v>79</v>
      </c>
      <c r="X247" s="280"/>
      <c r="Y247" s="321"/>
      <c r="AJ247" s="68" t="s">
        <v>80</v>
      </c>
      <c r="AK247" s="280"/>
      <c r="AL247" s="281"/>
    </row>
    <row r="248" spans="1:45" x14ac:dyDescent="0.25">
      <c r="A248" s="7">
        <v>242</v>
      </c>
      <c r="B248" s="1">
        <v>44998</v>
      </c>
      <c r="C248" s="202">
        <v>73.78</v>
      </c>
      <c r="D248" s="2">
        <v>139.78</v>
      </c>
      <c r="E248" s="2">
        <v>1567.0587</v>
      </c>
      <c r="F248" s="2">
        <v>2844.3344099999999</v>
      </c>
      <c r="G248" s="2">
        <v>3419.5526999999997</v>
      </c>
      <c r="H248" s="2">
        <v>5548.2195299999994</v>
      </c>
      <c r="I248" s="201">
        <v>4341.2629799999995</v>
      </c>
      <c r="J248" s="209">
        <f t="shared" si="25"/>
        <v>6.4111308143499635E-3</v>
      </c>
      <c r="K248" s="210">
        <f t="shared" si="26"/>
        <v>-6.8210885320449943E-3</v>
      </c>
      <c r="L248" s="210">
        <f t="shared" si="27"/>
        <v>2.2149815589425081E-2</v>
      </c>
      <c r="M248" s="210">
        <f t="shared" si="28"/>
        <v>3.6459257072893436E-2</v>
      </c>
      <c r="N248" s="210">
        <f t="shared" si="29"/>
        <v>3.0810152746256536E-2</v>
      </c>
      <c r="O248" s="210">
        <f t="shared" si="30"/>
        <v>2.5510074960563456E-2</v>
      </c>
      <c r="P248" s="211">
        <f t="shared" si="31"/>
        <v>2.2934151631081701E-2</v>
      </c>
    </row>
    <row r="249" spans="1:45" x14ac:dyDescent="0.25">
      <c r="A249" s="7">
        <v>243</v>
      </c>
      <c r="B249" s="1">
        <v>44999</v>
      </c>
      <c r="C249" s="202">
        <v>73.64</v>
      </c>
      <c r="D249" s="2">
        <v>139.51</v>
      </c>
      <c r="E249" s="2">
        <v>1558.763115</v>
      </c>
      <c r="F249" s="2">
        <v>2836.6328410000001</v>
      </c>
      <c r="G249" s="2">
        <v>3606.812398</v>
      </c>
      <c r="H249" s="2">
        <v>5482.9051060000002</v>
      </c>
      <c r="I249" s="201">
        <v>4473.2876370000004</v>
      </c>
      <c r="J249" s="209">
        <f t="shared" si="25"/>
        <v>-1.8975332068311701E-3</v>
      </c>
      <c r="K249" s="210">
        <f t="shared" si="26"/>
        <v>-1.9316068107025908E-3</v>
      </c>
      <c r="L249" s="210">
        <f t="shared" si="27"/>
        <v>-5.2937295839652343E-3</v>
      </c>
      <c r="M249" s="210">
        <f t="shared" si="28"/>
        <v>-2.7076875957070534E-3</v>
      </c>
      <c r="N249" s="210">
        <f t="shared" si="29"/>
        <v>5.4761459883335029E-2</v>
      </c>
      <c r="O249" s="210">
        <f t="shared" si="30"/>
        <v>-1.1772141251231161E-2</v>
      </c>
      <c r="P249" s="211">
        <f t="shared" si="31"/>
        <v>3.0411577830744774E-2</v>
      </c>
    </row>
    <row r="250" spans="1:45" x14ac:dyDescent="0.25">
      <c r="A250" s="7">
        <v>244</v>
      </c>
      <c r="B250" s="1">
        <v>45000</v>
      </c>
      <c r="C250" s="202">
        <v>74.34</v>
      </c>
      <c r="D250" s="2">
        <v>137.13999999999999</v>
      </c>
      <c r="E250" s="2">
        <v>1545.258429</v>
      </c>
      <c r="F250" s="2">
        <v>2900.3691210000002</v>
      </c>
      <c r="G250" s="2">
        <v>3748.9247249999999</v>
      </c>
      <c r="H250" s="2">
        <v>5759.2204410000004</v>
      </c>
      <c r="I250" s="201">
        <v>4593.1200119999994</v>
      </c>
      <c r="J250" s="209">
        <f t="shared" si="25"/>
        <v>9.5057034220533687E-3</v>
      </c>
      <c r="K250" s="210">
        <f t="shared" si="26"/>
        <v>-1.6988029531933235E-2</v>
      </c>
      <c r="L250" s="210">
        <f t="shared" si="27"/>
        <v>-8.6637192463975277E-3</v>
      </c>
      <c r="M250" s="210">
        <f t="shared" si="28"/>
        <v>2.2468991784474701E-2</v>
      </c>
      <c r="N250" s="210">
        <f t="shared" si="29"/>
        <v>3.940108642157325E-2</v>
      </c>
      <c r="O250" s="210">
        <f t="shared" si="30"/>
        <v>5.0395790125498552E-2</v>
      </c>
      <c r="P250" s="211">
        <f t="shared" si="31"/>
        <v>2.6788434977627507E-2</v>
      </c>
    </row>
    <row r="251" spans="1:45" x14ac:dyDescent="0.25">
      <c r="A251" s="7">
        <v>245</v>
      </c>
      <c r="B251" s="1">
        <v>45001</v>
      </c>
      <c r="C251" s="202">
        <v>73.28</v>
      </c>
      <c r="D251" s="2">
        <v>138.07</v>
      </c>
      <c r="E251" s="2">
        <v>1537.7031060000002</v>
      </c>
      <c r="F251" s="2">
        <v>2914.753455</v>
      </c>
      <c r="G251" s="2">
        <v>3832.6623390000004</v>
      </c>
      <c r="H251" s="2">
        <v>5798.8351380000004</v>
      </c>
      <c r="I251" s="201">
        <v>4776.7544429999998</v>
      </c>
      <c r="J251" s="209">
        <f t="shared" si="25"/>
        <v>-1.4258810868980398E-2</v>
      </c>
      <c r="K251" s="210">
        <f t="shared" si="26"/>
        <v>6.7813912789851383E-3</v>
      </c>
      <c r="L251" s="210">
        <f t="shared" si="27"/>
        <v>-4.8893588659401077E-3</v>
      </c>
      <c r="M251" s="210">
        <f t="shared" si="28"/>
        <v>4.9594839139097679E-3</v>
      </c>
      <c r="N251" s="210">
        <f t="shared" si="29"/>
        <v>2.2336435149414857E-2</v>
      </c>
      <c r="O251" s="210">
        <f t="shared" si="30"/>
        <v>6.8784824970375968E-3</v>
      </c>
      <c r="P251" s="211">
        <f t="shared" si="31"/>
        <v>3.9980325034015385E-2</v>
      </c>
      <c r="AK251" s="67" t="s">
        <v>75</v>
      </c>
      <c r="AL251" s="67" t="s">
        <v>77</v>
      </c>
    </row>
    <row r="252" spans="1:45" x14ac:dyDescent="0.25">
      <c r="A252" s="7">
        <v>246</v>
      </c>
      <c r="B252" s="1">
        <v>45002</v>
      </c>
      <c r="C252" s="202">
        <v>71.31</v>
      </c>
      <c r="D252" s="2">
        <v>137.19999999999999</v>
      </c>
      <c r="E252" s="2">
        <v>1542.17461</v>
      </c>
      <c r="F252" s="2">
        <v>2926.8649999999998</v>
      </c>
      <c r="G252" s="2">
        <v>3693.70363</v>
      </c>
      <c r="H252" s="2">
        <v>5730.9904999999999</v>
      </c>
      <c r="I252" s="201">
        <v>4857.65175</v>
      </c>
      <c r="J252" s="209">
        <f t="shared" si="25"/>
        <v>-2.6883187772925754E-2</v>
      </c>
      <c r="K252" s="210">
        <f t="shared" si="26"/>
        <v>-6.3011515897732906E-3</v>
      </c>
      <c r="L252" s="210">
        <f t="shared" si="27"/>
        <v>2.9079111452350315E-3</v>
      </c>
      <c r="M252" s="210">
        <f t="shared" si="28"/>
        <v>4.1552553884869337E-3</v>
      </c>
      <c r="N252" s="210">
        <f t="shared" si="29"/>
        <v>-3.6256444400540877E-2</v>
      </c>
      <c r="O252" s="210">
        <f t="shared" si="30"/>
        <v>-1.1699701127112938E-2</v>
      </c>
      <c r="P252" s="211">
        <f t="shared" si="31"/>
        <v>1.6935621867385287E-2</v>
      </c>
      <c r="AK252" s="68" t="s">
        <v>76</v>
      </c>
      <c r="AL252" s="68" t="s">
        <v>78</v>
      </c>
      <c r="AN252" s="11"/>
    </row>
    <row r="253" spans="1:45" x14ac:dyDescent="0.25">
      <c r="A253" s="7">
        <v>247</v>
      </c>
      <c r="B253" s="1">
        <v>45006</v>
      </c>
      <c r="C253" s="202">
        <v>72.52</v>
      </c>
      <c r="D253" s="2">
        <v>140.84</v>
      </c>
      <c r="E253" s="2">
        <v>1555.7319</v>
      </c>
      <c r="F253" s="2">
        <v>2960.5373599999998</v>
      </c>
      <c r="G253" s="2">
        <v>3757.54792</v>
      </c>
      <c r="H253" s="2">
        <v>5683.7187300000005</v>
      </c>
      <c r="I253" s="201">
        <v>4869.6081300000005</v>
      </c>
      <c r="J253" s="209">
        <f t="shared" si="25"/>
        <v>1.6968167157481284E-2</v>
      </c>
      <c r="K253" s="210">
        <f t="shared" si="26"/>
        <v>2.6530612244898055E-2</v>
      </c>
      <c r="L253" s="210">
        <f t="shared" si="27"/>
        <v>8.7910214006181597E-3</v>
      </c>
      <c r="M253" s="210">
        <f t="shared" si="28"/>
        <v>1.1504582548221398E-2</v>
      </c>
      <c r="N253" s="210">
        <f t="shared" si="29"/>
        <v>1.7284627137234665E-2</v>
      </c>
      <c r="O253" s="210">
        <f t="shared" si="30"/>
        <v>-8.2484467562805586E-3</v>
      </c>
      <c r="P253" s="211">
        <f t="shared" si="31"/>
        <v>2.4613497663763528E-3</v>
      </c>
      <c r="AK253" s="308" t="s">
        <v>62</v>
      </c>
      <c r="AL253" s="308" t="s">
        <v>62</v>
      </c>
      <c r="AR253" s="7"/>
      <c r="AS253" s="44"/>
    </row>
    <row r="254" spans="1:45" x14ac:dyDescent="0.25">
      <c r="A254" s="7">
        <v>248</v>
      </c>
      <c r="B254" s="1">
        <v>45007</v>
      </c>
      <c r="C254" s="202">
        <v>72.510000000000005</v>
      </c>
      <c r="D254" s="2">
        <v>140.27000000000001</v>
      </c>
      <c r="E254" s="2">
        <v>1556.3919000000003</v>
      </c>
      <c r="F254" s="2">
        <v>2936.5849800000005</v>
      </c>
      <c r="G254" s="2">
        <v>3717.6648600000003</v>
      </c>
      <c r="H254" s="2">
        <v>5468.3033999999998</v>
      </c>
      <c r="I254" s="201">
        <v>4924.6360800000002</v>
      </c>
      <c r="J254" s="209">
        <f t="shared" si="25"/>
        <v>-1.3789299503574881E-4</v>
      </c>
      <c r="K254" s="210">
        <f t="shared" si="26"/>
        <v>-4.0471456972450692E-3</v>
      </c>
      <c r="L254" s="210">
        <f t="shared" si="27"/>
        <v>4.2423762089094375E-4</v>
      </c>
      <c r="M254" s="210">
        <f t="shared" si="28"/>
        <v>-8.0905515071761913E-3</v>
      </c>
      <c r="N254" s="210">
        <f t="shared" si="29"/>
        <v>-1.0614118794790905E-2</v>
      </c>
      <c r="O254" s="210">
        <f t="shared" si="30"/>
        <v>-3.7900420522744782E-2</v>
      </c>
      <c r="P254" s="211">
        <f t="shared" si="31"/>
        <v>1.1300283006550504E-2</v>
      </c>
      <c r="AK254" s="309" t="s">
        <v>65</v>
      </c>
      <c r="AL254" s="309" t="s">
        <v>65</v>
      </c>
    </row>
    <row r="255" spans="1:45" x14ac:dyDescent="0.25">
      <c r="A255" s="7">
        <v>249</v>
      </c>
      <c r="B255" s="1">
        <v>45008</v>
      </c>
      <c r="C255" s="202">
        <v>72.23</v>
      </c>
      <c r="D255" s="2">
        <v>139.76</v>
      </c>
      <c r="E255" s="2">
        <v>1605.2574719999998</v>
      </c>
      <c r="F255" s="2">
        <v>2948.7236480000001</v>
      </c>
      <c r="G255" s="2">
        <v>3790.1294079999998</v>
      </c>
      <c r="H255" s="2">
        <v>5944.0168320000002</v>
      </c>
      <c r="I255" s="201">
        <v>5044.9093760000005</v>
      </c>
      <c r="J255" s="209">
        <f t="shared" si="25"/>
        <v>-3.8615363398152303E-3</v>
      </c>
      <c r="K255" s="210">
        <f t="shared" si="26"/>
        <v>-3.6358451557712002E-3</v>
      </c>
      <c r="L255" s="210">
        <f t="shared" si="27"/>
        <v>3.1396701563404017E-2</v>
      </c>
      <c r="M255" s="210">
        <f t="shared" si="28"/>
        <v>4.1336001112419751E-3</v>
      </c>
      <c r="N255" s="210">
        <f t="shared" si="29"/>
        <v>1.9491952806095503E-2</v>
      </c>
      <c r="O255" s="210">
        <f t="shared" si="30"/>
        <v>8.6994703329738465E-2</v>
      </c>
      <c r="P255" s="211">
        <f t="shared" si="31"/>
        <v>2.4422778464475048E-2</v>
      </c>
      <c r="AK255" s="54">
        <f>SUM(AK259:AK509)</f>
        <v>0</v>
      </c>
      <c r="AL255" s="54">
        <f>SUM(AL259:AL509)</f>
        <v>0</v>
      </c>
    </row>
    <row r="256" spans="1:45" x14ac:dyDescent="0.25">
      <c r="A256" s="7">
        <v>250</v>
      </c>
      <c r="B256" s="1">
        <v>45009</v>
      </c>
      <c r="C256" s="202">
        <v>72.94</v>
      </c>
      <c r="D256" s="2">
        <v>140.18</v>
      </c>
      <c r="E256" s="2">
        <v>1600.1766000000002</v>
      </c>
      <c r="F256" s="2">
        <v>2950.8435000000004</v>
      </c>
      <c r="G256" s="2">
        <v>3793.4681399999999</v>
      </c>
      <c r="H256" s="2">
        <v>6046.9734600000002</v>
      </c>
      <c r="I256" s="201">
        <v>4931.0850600000003</v>
      </c>
      <c r="J256" s="209">
        <f t="shared" si="25"/>
        <v>9.8297106465456974E-3</v>
      </c>
      <c r="K256" s="210">
        <f t="shared" si="26"/>
        <v>3.0051516886091534E-3</v>
      </c>
      <c r="L256" s="210">
        <f t="shared" si="27"/>
        <v>-3.1651445880948037E-3</v>
      </c>
      <c r="M256" s="210">
        <f t="shared" si="28"/>
        <v>7.1890494093529433E-4</v>
      </c>
      <c r="N256" s="210">
        <f t="shared" si="29"/>
        <v>8.8090184808797822E-4</v>
      </c>
      <c r="O256" s="210">
        <f t="shared" si="30"/>
        <v>1.7321052565956174E-2</v>
      </c>
      <c r="P256" s="211">
        <f t="shared" si="31"/>
        <v>-2.2562212225554212E-2</v>
      </c>
    </row>
    <row r="257" spans="1:38" x14ac:dyDescent="0.25">
      <c r="A257" s="7">
        <f t="shared" ref="A257:A320" si="32">+A256+1</f>
        <v>251</v>
      </c>
      <c r="B257" s="1">
        <v>45012</v>
      </c>
      <c r="C257" s="202">
        <v>73.540000000000006</v>
      </c>
      <c r="D257" s="2">
        <v>142.05000000000001</v>
      </c>
      <c r="E257" s="2">
        <v>1578.8810200000003</v>
      </c>
      <c r="F257" s="2">
        <v>2901.82638</v>
      </c>
      <c r="G257" s="2">
        <v>3718.7671400000004</v>
      </c>
      <c r="H257" s="2">
        <v>6007.1546100000005</v>
      </c>
      <c r="I257" s="201">
        <v>4864.0608849999999</v>
      </c>
      <c r="J257" s="209">
        <f t="shared" si="25"/>
        <v>8.2259391280505856E-3</v>
      </c>
      <c r="K257" s="210">
        <f t="shared" si="26"/>
        <v>1.3339991439577759E-2</v>
      </c>
      <c r="L257" s="210">
        <f t="shared" si="27"/>
        <v>-1.3308268599853235E-2</v>
      </c>
      <c r="M257" s="210">
        <f t="shared" si="28"/>
        <v>-1.6611223197706138E-2</v>
      </c>
      <c r="N257" s="210">
        <f t="shared" si="29"/>
        <v>-1.9692006692324404E-2</v>
      </c>
      <c r="O257" s="210">
        <f t="shared" si="30"/>
        <v>-6.584922236453794E-3</v>
      </c>
      <c r="P257" s="211">
        <f t="shared" si="31"/>
        <v>-1.3592175795888672E-2</v>
      </c>
      <c r="AE257" s="233" t="s">
        <v>164</v>
      </c>
      <c r="AG257" s="37"/>
      <c r="AH257" s="56"/>
      <c r="AI257" s="56"/>
      <c r="AJ257" s="56"/>
      <c r="AK257" s="308" t="s">
        <v>66</v>
      </c>
      <c r="AL257" s="308" t="s">
        <v>66</v>
      </c>
    </row>
    <row r="258" spans="1:38" x14ac:dyDescent="0.25">
      <c r="A258" s="7">
        <f t="shared" si="32"/>
        <v>252</v>
      </c>
      <c r="B258" s="1">
        <v>45013</v>
      </c>
      <c r="C258" s="202">
        <v>73.97</v>
      </c>
      <c r="D258" s="2">
        <v>141.63</v>
      </c>
      <c r="E258" s="2">
        <v>1793.3400000000001</v>
      </c>
      <c r="F258" s="2">
        <v>2873.1712500000003</v>
      </c>
      <c r="G258" s="2">
        <v>3657.3930000000005</v>
      </c>
      <c r="H258" s="2">
        <v>5896.152</v>
      </c>
      <c r="I258" s="201">
        <v>4813.2225000000008</v>
      </c>
      <c r="J258" s="209">
        <f t="shared" si="25"/>
        <v>5.8471580092465114E-3</v>
      </c>
      <c r="K258" s="210">
        <f t="shared" si="26"/>
        <v>-2.9567053854278047E-3</v>
      </c>
      <c r="L258" s="210">
        <f t="shared" si="27"/>
        <v>0.13582972832240392</v>
      </c>
      <c r="M258" s="210">
        <f t="shared" si="28"/>
        <v>-9.8748602595581936E-3</v>
      </c>
      <c r="N258" s="210">
        <f t="shared" si="29"/>
        <v>-1.6503894352470794E-2</v>
      </c>
      <c r="O258" s="210">
        <f t="shared" si="30"/>
        <v>-1.8478400708251574E-2</v>
      </c>
      <c r="P258" s="211">
        <f t="shared" si="31"/>
        <v>-1.0451839769682336E-2</v>
      </c>
      <c r="Q258" s="215">
        <f xml:space="preserve"> AVERAGE(J7:J258)</f>
        <v>-1.0636300281320907E-4</v>
      </c>
      <c r="R258" s="216">
        <f t="shared" ref="R258:W258" si="33" xml:space="preserve"> AVERAGE(K7:K258)</f>
        <v>7.86204265184098E-5</v>
      </c>
      <c r="S258" s="216">
        <f t="shared" si="33"/>
        <v>-3.2607875834611116E-4</v>
      </c>
      <c r="T258" s="216">
        <f t="shared" si="33"/>
        <v>-6.4806186501630068E-4</v>
      </c>
      <c r="U258" s="216">
        <f t="shared" si="33"/>
        <v>-1.7741547043514453E-4</v>
      </c>
      <c r="V258" s="216">
        <f t="shared" si="33"/>
        <v>-2.8470211657676236E-4</v>
      </c>
      <c r="W258" s="217">
        <f t="shared" si="33"/>
        <v>-3.0813593874974233E-5</v>
      </c>
      <c r="X258" s="224" cm="1">
        <f t="array" ref="X258">DinamicaBacktesting(J7:J258)</f>
        <v>0.19920240147294013</v>
      </c>
      <c r="Y258" s="225" cm="1">
        <f t="array" ref="Y258">DinamicaBacktesting(K7:K258)</f>
        <v>0.27212156252712588</v>
      </c>
      <c r="Z258" s="225" cm="1">
        <f t="array" ref="Z258">DinamicaBacktesting(L7:L258)</f>
        <v>0.56069682161454626</v>
      </c>
      <c r="AA258" s="225" cm="1">
        <f t="array" ref="AA258">DinamicaBacktesting(M7:M258)</f>
        <v>0.24893220249408274</v>
      </c>
      <c r="AB258" s="225" cm="1">
        <f t="array" ref="AB258">DinamicaBacktesting(N7:N258)</f>
        <v>0.52598107964428675</v>
      </c>
      <c r="AC258" s="225" cm="1">
        <f t="array" ref="AC258">DinamicaBacktesting(O7:O258)</f>
        <v>0.44331598510889703</v>
      </c>
      <c r="AD258" s="226" cm="1">
        <f t="array" ref="AD258">DinamicaBacktesting(P7:P258)</f>
        <v>0.51058613797814756</v>
      </c>
      <c r="AE258" s="234">
        <f>SUMPRODUCT($C$3:$I$3, C258:I258)</f>
        <v>1273194.1850000001</v>
      </c>
      <c r="AF258" s="55"/>
      <c r="AG258" s="37"/>
      <c r="AH258" s="4" t="s">
        <v>165</v>
      </c>
      <c r="AI258" s="4" t="s">
        <v>166</v>
      </c>
      <c r="AJ258" s="56"/>
      <c r="AK258" s="309" t="s">
        <v>65</v>
      </c>
      <c r="AL258" s="309" t="s">
        <v>65</v>
      </c>
    </row>
    <row r="259" spans="1:38" x14ac:dyDescent="0.25">
      <c r="A259" s="7">
        <f t="shared" si="32"/>
        <v>253</v>
      </c>
      <c r="B259" s="1">
        <v>45014</v>
      </c>
      <c r="C259" s="202">
        <v>73.23</v>
      </c>
      <c r="D259" s="2">
        <v>143.6</v>
      </c>
      <c r="E259" s="2">
        <v>1806.9133120000001</v>
      </c>
      <c r="F259" s="2">
        <v>2907.3003720000002</v>
      </c>
      <c r="G259" s="2">
        <v>3713.4672599999999</v>
      </c>
      <c r="H259" s="2">
        <v>6004.2977080000001</v>
      </c>
      <c r="I259" s="201">
        <v>4879.6786240000001</v>
      </c>
      <c r="J259" s="209">
        <f t="shared" si="25"/>
        <v>-1.000405569825602E-2</v>
      </c>
      <c r="K259" s="210">
        <f t="shared" si="26"/>
        <v>1.3909482454282251E-2</v>
      </c>
      <c r="L259" s="210">
        <f t="shared" si="27"/>
        <v>7.5687332017353448E-3</v>
      </c>
      <c r="M259" s="210">
        <f t="shared" si="28"/>
        <v>1.1878554750260673E-2</v>
      </c>
      <c r="N259" s="210">
        <f t="shared" si="29"/>
        <v>1.5331756800540441E-2</v>
      </c>
      <c r="O259" s="210">
        <f t="shared" si="30"/>
        <v>1.8341743564277202E-2</v>
      </c>
      <c r="P259" s="211">
        <f t="shared" si="31"/>
        <v>1.3806991885374043E-2</v>
      </c>
      <c r="Q259" s="218">
        <f t="shared" ref="Q259:Q322" si="34" xml:space="preserve"> AVERAGE(J8:J259)</f>
        <v>-2.349408295133756E-4</v>
      </c>
      <c r="R259" s="219">
        <f t="shared" ref="R259:R322" si="35" xml:space="preserve"> AVERAGE(K8:K259)</f>
        <v>2.7021866813863412E-4</v>
      </c>
      <c r="S259" s="219">
        <f t="shared" ref="S259:S322" si="36" xml:space="preserve"> AVERAGE(L8:L259)</f>
        <v>-2.701806751533291E-4</v>
      </c>
      <c r="T259" s="219">
        <f t="shared" ref="T259:T322" si="37" xml:space="preserve"> AVERAGE(M8:M259)</f>
        <v>-5.5321325119155865E-4</v>
      </c>
      <c r="U259" s="219">
        <f t="shared" ref="U259:U322" si="38" xml:space="preserve"> AVERAGE(N8:N259)</f>
        <v>-6.0595461398857982E-5</v>
      </c>
      <c r="V259" s="219">
        <f t="shared" ref="V259:V322" si="39" xml:space="preserve"> AVERAGE(O8:O259)</f>
        <v>-8.6195082876587982E-5</v>
      </c>
      <c r="W259" s="220">
        <f t="shared" ref="W259:W322" si="40" xml:space="preserve"> AVERAGE(P8:P259)</f>
        <v>1.7849030984849371E-4</v>
      </c>
      <c r="X259" s="227" cm="1">
        <f t="array" ref="X259">DinamicaBacktesting(J8:J259)</f>
        <v>0.19774473041248755</v>
      </c>
      <c r="Y259" s="228" cm="1">
        <f t="array" ref="Y259">DinamicaBacktesting(K8:K259)</f>
        <v>0.27025533884319192</v>
      </c>
      <c r="Z259" s="228" cm="1">
        <f t="array" ref="Z259">DinamicaBacktesting(L8:L259)</f>
        <v>0.54989372994321284</v>
      </c>
      <c r="AA259" s="228" cm="1">
        <f t="array" ref="AA259">DinamicaBacktesting(M8:M259)</f>
        <v>0.24680111582519812</v>
      </c>
      <c r="AB259" s="228" cm="1">
        <f t="array" ref="AB259">DinamicaBacktesting(N8:N259)</f>
        <v>0.5176477727620209</v>
      </c>
      <c r="AC259" s="228" cm="1">
        <f t="array" ref="AC259">DinamicaBacktesting(O8:O259)</f>
        <v>0.43824498238371312</v>
      </c>
      <c r="AD259" s="229" cm="1">
        <f t="array" ref="AD259">DinamicaBacktesting(P8:P259)</f>
        <v>0.50218655533633461</v>
      </c>
      <c r="AE259" s="235">
        <f>SUMPRODUCT($C$3:$I$3, C259:I259)</f>
        <v>1286698.90592</v>
      </c>
      <c r="AF259" s="238">
        <f xml:space="preserve"> AE259 - AE258</f>
        <v>13504.720919999992</v>
      </c>
      <c r="AG259" s="241">
        <f xml:space="preserve"> AE259 / AE258 - 1</f>
        <v>1.0606960885546357E-2</v>
      </c>
      <c r="AH259" s="305">
        <f xml:space="preserve"> Backtesting!C15</f>
        <v>-2.4411986891410786E-2</v>
      </c>
      <c r="AI259" s="305">
        <f xml:space="preserve"> Backtesting!G15</f>
        <v>-4.7982941029041284E-2</v>
      </c>
      <c r="AJ259" s="56"/>
      <c r="AK259" s="57">
        <f xml:space="preserve"> IF( AG259 &lt; AH259, 1, 0)</f>
        <v>0</v>
      </c>
      <c r="AL259" s="57">
        <f xml:space="preserve"> IF( AG259 &lt; AI259, 1, 0)</f>
        <v>0</v>
      </c>
    </row>
    <row r="260" spans="1:38" x14ac:dyDescent="0.25">
      <c r="A260" s="7">
        <f t="shared" si="32"/>
        <v>254</v>
      </c>
      <c r="B260" s="1">
        <v>45015</v>
      </c>
      <c r="C260" s="202">
        <v>73.5</v>
      </c>
      <c r="D260" s="2">
        <v>142.91999999999999</v>
      </c>
      <c r="E260" s="2">
        <v>1868.69688</v>
      </c>
      <c r="F260" s="2">
        <v>2934.8193600000004</v>
      </c>
      <c r="G260" s="2">
        <v>3756.9158400000001</v>
      </c>
      <c r="H260" s="2">
        <v>6117.4606800000001</v>
      </c>
      <c r="I260" s="201">
        <v>4949.75108</v>
      </c>
      <c r="J260" s="209">
        <f t="shared" si="25"/>
        <v>3.6870135190494313E-3</v>
      </c>
      <c r="K260" s="210">
        <f t="shared" si="26"/>
        <v>-4.7353760445683069E-3</v>
      </c>
      <c r="L260" s="210">
        <f t="shared" si="27"/>
        <v>3.4192878866786458E-2</v>
      </c>
      <c r="M260" s="210">
        <f t="shared" si="28"/>
        <v>9.4654780995571119E-3</v>
      </c>
      <c r="N260" s="210">
        <f t="shared" si="29"/>
        <v>1.1700272806498324E-2</v>
      </c>
      <c r="O260" s="210">
        <f t="shared" si="30"/>
        <v>1.8846995519430143E-2</v>
      </c>
      <c r="P260" s="211">
        <f t="shared" si="31"/>
        <v>1.4360055528115812E-2</v>
      </c>
      <c r="Q260" s="218">
        <f t="shared" si="34"/>
        <v>-2.9835116366266418E-4</v>
      </c>
      <c r="R260" s="219">
        <f t="shared" si="35"/>
        <v>1.5186658250390938E-4</v>
      </c>
      <c r="S260" s="219">
        <f t="shared" si="36"/>
        <v>1.3237958699013764E-4</v>
      </c>
      <c r="T260" s="219">
        <f t="shared" si="37"/>
        <v>-4.4295373957132649E-4</v>
      </c>
      <c r="U260" s="219">
        <f t="shared" si="38"/>
        <v>8.3593873872319719E-5</v>
      </c>
      <c r="V260" s="219">
        <f t="shared" si="39"/>
        <v>6.232272287737614E-5</v>
      </c>
      <c r="W260" s="220">
        <f t="shared" si="40"/>
        <v>2.9553819169140741E-4</v>
      </c>
      <c r="X260" s="227" cm="1">
        <f t="array" ref="X260">DinamicaBacktesting(J9:J260)</f>
        <v>0.19410243342777106</v>
      </c>
      <c r="Y260" s="228" cm="1">
        <f t="array" ref="Y260">DinamicaBacktesting(K9:K260)</f>
        <v>0.26522112631674744</v>
      </c>
      <c r="Z260" s="228" cm="1">
        <f t="array" ref="Z260">DinamicaBacktesting(L9:L260)</f>
        <v>0.54961013305531226</v>
      </c>
      <c r="AA260" s="228" cm="1">
        <f t="array" ref="AA260">DinamicaBacktesting(M9:M260)</f>
        <v>0.24367470994262652</v>
      </c>
      <c r="AB260" s="228" cm="1">
        <f t="array" ref="AB260">DinamicaBacktesting(N9:N260)</f>
        <v>0.50854749543324318</v>
      </c>
      <c r="AC260" s="228" cm="1">
        <f t="array" ref="AC260">DinamicaBacktesting(O9:O260)</f>
        <v>0.43353974281212904</v>
      </c>
      <c r="AD260" s="229" cm="1">
        <f t="array" ref="AD260">DinamicaBacktesting(P9:P260)</f>
        <v>0.4941479667821333</v>
      </c>
      <c r="AE260" s="236">
        <f t="shared" ref="AE260:AE323" si="41">SUMPRODUCT($C$3:$I$3, C260:I260)</f>
        <v>1299274.7848</v>
      </c>
      <c r="AF260" s="239">
        <f t="shared" ref="AF260:AF323" si="42" xml:space="preserve"> AE260 - AE259</f>
        <v>12575.878879999975</v>
      </c>
      <c r="AG260" s="242">
        <f t="shared" ref="AG260:AG323" si="43" xml:space="preserve"> AE260 / AE259 - 1</f>
        <v>9.7737542342961614E-3</v>
      </c>
      <c r="AH260" s="306">
        <f xml:space="preserve"> Backtesting!C16</f>
        <v>-2.3440116463202106E-2</v>
      </c>
      <c r="AI260" s="306">
        <f xml:space="preserve"> Backtesting!G16</f>
        <v>-4.868784302887276E-2</v>
      </c>
      <c r="AJ260" s="56"/>
      <c r="AK260" s="57">
        <f t="shared" ref="AK260:AK323" si="44" xml:space="preserve"> IF( AG260 &lt; AH260, 1, 0)</f>
        <v>0</v>
      </c>
      <c r="AL260" s="57">
        <f t="shared" ref="AL260:AL323" si="45" xml:space="preserve"> IF( AG260 &lt; AI260, 1, 0)</f>
        <v>0</v>
      </c>
    </row>
    <row r="261" spans="1:38" x14ac:dyDescent="0.25">
      <c r="A261" s="7">
        <f t="shared" si="32"/>
        <v>255</v>
      </c>
      <c r="B261" s="1">
        <v>45016</v>
      </c>
      <c r="C261" s="202">
        <v>72.03</v>
      </c>
      <c r="D261" s="2">
        <v>142.85</v>
      </c>
      <c r="E261" s="2">
        <v>1840.2515819999999</v>
      </c>
      <c r="F261" s="2">
        <v>2969.8325099999997</v>
      </c>
      <c r="G261" s="2">
        <v>3817.0182059999997</v>
      </c>
      <c r="H261" s="2">
        <v>6222.0602519999993</v>
      </c>
      <c r="I261" s="201">
        <v>5002.6099229999991</v>
      </c>
      <c r="J261" s="209">
        <f t="shared" si="25"/>
        <v>-2.0000000000000018E-2</v>
      </c>
      <c r="K261" s="210">
        <f t="shared" si="26"/>
        <v>-4.8978449482217634E-4</v>
      </c>
      <c r="L261" s="210">
        <f t="shared" si="27"/>
        <v>-1.5221996838781116E-2</v>
      </c>
      <c r="M261" s="210">
        <f t="shared" si="28"/>
        <v>1.1930257268031319E-2</v>
      </c>
      <c r="N261" s="210">
        <f t="shared" si="29"/>
        <v>1.5997794084202654E-2</v>
      </c>
      <c r="O261" s="210">
        <f t="shared" si="30"/>
        <v>1.7098527881342918E-2</v>
      </c>
      <c r="P261" s="211">
        <f t="shared" si="31"/>
        <v>1.0679091159468745E-2</v>
      </c>
      <c r="Q261" s="218">
        <f t="shared" si="34"/>
        <v>-3.0941499674798167E-4</v>
      </c>
      <c r="R261" s="219">
        <f t="shared" si="35"/>
        <v>2.2767763831784148E-4</v>
      </c>
      <c r="S261" s="219">
        <f t="shared" si="36"/>
        <v>2.2938100654093211E-5</v>
      </c>
      <c r="T261" s="219">
        <f t="shared" si="37"/>
        <v>-3.8679734503824226E-4</v>
      </c>
      <c r="U261" s="219">
        <f t="shared" si="38"/>
        <v>1.0466246476704856E-4</v>
      </c>
      <c r="V261" s="219">
        <f t="shared" si="39"/>
        <v>1.4403249337665905E-4</v>
      </c>
      <c r="W261" s="220">
        <f t="shared" si="40"/>
        <v>4.233509892941052E-4</v>
      </c>
      <c r="X261" s="227" cm="1">
        <f t="array" ref="X261">DinamicaBacktesting(J10:J261)</f>
        <v>0.2005009295271841</v>
      </c>
      <c r="Y261" s="228" cm="1">
        <f t="array" ref="Y261">DinamicaBacktesting(K10:K261)</f>
        <v>0.25986697028507394</v>
      </c>
      <c r="Z261" s="228" cm="1">
        <f t="array" ref="Z261">DinamicaBacktesting(L10:L261)</f>
        <v>0.54066997567488961</v>
      </c>
      <c r="AA261" s="228" cm="1">
        <f t="array" ref="AA261">DinamicaBacktesting(M10:M261)</f>
        <v>0.24173738823085561</v>
      </c>
      <c r="AB261" s="228" cm="1">
        <f t="array" ref="AB261">DinamicaBacktesting(N10:N261)</f>
        <v>0.5008547316172216</v>
      </c>
      <c r="AC261" s="228" cm="1">
        <f t="array" ref="AC261">DinamicaBacktesting(O10:O261)</f>
        <v>0.42823524072044911</v>
      </c>
      <c r="AD261" s="229" cm="1">
        <f t="array" ref="AD261">DinamicaBacktesting(P10:P261)</f>
        <v>0.48534968702045372</v>
      </c>
      <c r="AE261" s="236">
        <f t="shared" si="41"/>
        <v>1304224.09351</v>
      </c>
      <c r="AF261" s="239">
        <f t="shared" si="42"/>
        <v>4949.3087100000121</v>
      </c>
      <c r="AG261" s="242">
        <f t="shared" si="43"/>
        <v>3.8092855860063501E-3</v>
      </c>
      <c r="AH261" s="306">
        <f xml:space="preserve"> Backtesting!C17</f>
        <v>-2.3436996109914732E-2</v>
      </c>
      <c r="AI261" s="306">
        <f xml:space="preserve"> Backtesting!G17</f>
        <v>-4.9287938766212291E-2</v>
      </c>
      <c r="AJ261" s="56"/>
      <c r="AK261" s="57">
        <f t="shared" si="44"/>
        <v>0</v>
      </c>
      <c r="AL261" s="57">
        <f t="shared" si="45"/>
        <v>0</v>
      </c>
    </row>
    <row r="262" spans="1:38" x14ac:dyDescent="0.25">
      <c r="A262" s="7">
        <f t="shared" si="32"/>
        <v>256</v>
      </c>
      <c r="B262" s="1">
        <v>45019</v>
      </c>
      <c r="C262" s="202">
        <v>72.44</v>
      </c>
      <c r="D262" s="2">
        <v>142.13</v>
      </c>
      <c r="E262" s="2">
        <v>1776.5298400000001</v>
      </c>
      <c r="F262" s="2">
        <v>3000.3655199999998</v>
      </c>
      <c r="G262" s="2">
        <v>3847.1919200000002</v>
      </c>
      <c r="H262" s="2">
        <v>6288.5436799999998</v>
      </c>
      <c r="I262" s="201">
        <v>5049.3603999999996</v>
      </c>
      <c r="J262" s="209">
        <f t="shared" si="25"/>
        <v>5.6920727474663035E-3</v>
      </c>
      <c r="K262" s="210">
        <f t="shared" si="26"/>
        <v>-5.0402520126006101E-3</v>
      </c>
      <c r="L262" s="210">
        <f t="shared" si="27"/>
        <v>-3.4626647042871439E-2</v>
      </c>
      <c r="M262" s="210">
        <f t="shared" si="28"/>
        <v>1.0281054536641188E-2</v>
      </c>
      <c r="N262" s="210">
        <f t="shared" si="29"/>
        <v>7.9050484885216932E-3</v>
      </c>
      <c r="O262" s="210">
        <f t="shared" si="30"/>
        <v>1.0685114786316952E-2</v>
      </c>
      <c r="P262" s="211">
        <f t="shared" si="31"/>
        <v>9.3452173404646732E-3</v>
      </c>
      <c r="Q262" s="218">
        <f t="shared" si="34"/>
        <v>-1.6261923358248104E-4</v>
      </c>
      <c r="R262" s="219">
        <f t="shared" si="35"/>
        <v>1.7691279171451886E-4</v>
      </c>
      <c r="S262" s="219">
        <f t="shared" si="36"/>
        <v>-3.673131929094971E-4</v>
      </c>
      <c r="T262" s="219">
        <f t="shared" si="37"/>
        <v>-4.3039525671075853E-4</v>
      </c>
      <c r="U262" s="219">
        <f t="shared" si="38"/>
        <v>-1.3729268766181071E-5</v>
      </c>
      <c r="V262" s="219">
        <f t="shared" si="39"/>
        <v>4.7153829056542067E-6</v>
      </c>
      <c r="W262" s="220">
        <f t="shared" si="40"/>
        <v>3.7380133979179029E-4</v>
      </c>
      <c r="X262" s="227" cm="1">
        <f t="array" ref="X262">DinamicaBacktesting(J11:J262)</f>
        <v>0.19727861081397099</v>
      </c>
      <c r="Y262" s="228" cm="1">
        <f t="array" ref="Y262">DinamicaBacktesting(K11:K262)</f>
        <v>0.25511891668560227</v>
      </c>
      <c r="Z262" s="228" cm="1">
        <f t="array" ref="Z262">DinamicaBacktesting(L11:L262)</f>
        <v>0.54103200898453974</v>
      </c>
      <c r="AA262" s="228" cm="1">
        <f t="array" ref="AA262">DinamicaBacktesting(M11:M262)</f>
        <v>0.23909158867481067</v>
      </c>
      <c r="AB262" s="228" cm="1">
        <f t="array" ref="AB262">DinamicaBacktesting(N11:N262)</f>
        <v>0.49137628319029919</v>
      </c>
      <c r="AC262" s="228" cm="1">
        <f t="array" ref="AC262">DinamicaBacktesting(O11:O262)</f>
        <v>0.42095146385882193</v>
      </c>
      <c r="AD262" s="229" cm="1">
        <f t="array" ref="AD262">DinamicaBacktesting(P11:P262)</f>
        <v>0.47646815191012004</v>
      </c>
      <c r="AE262" s="236">
        <f t="shared" si="41"/>
        <v>1307685.0392</v>
      </c>
      <c r="AF262" s="239">
        <f t="shared" si="42"/>
        <v>3460.9456899999641</v>
      </c>
      <c r="AG262" s="242">
        <f t="shared" si="43"/>
        <v>2.6536434246400287E-3</v>
      </c>
      <c r="AH262" s="306">
        <f xml:space="preserve"> Backtesting!C18</f>
        <v>-2.3089072411139291E-2</v>
      </c>
      <c r="AI262" s="306">
        <f xml:space="preserve"> Backtesting!G18</f>
        <v>-4.9823534511095592E-2</v>
      </c>
      <c r="AJ262" s="56"/>
      <c r="AK262" s="57">
        <f t="shared" si="44"/>
        <v>0</v>
      </c>
      <c r="AL262" s="57">
        <f t="shared" si="45"/>
        <v>0</v>
      </c>
    </row>
    <row r="263" spans="1:38" x14ac:dyDescent="0.25">
      <c r="A263" s="7">
        <f t="shared" si="32"/>
        <v>257</v>
      </c>
      <c r="B263" s="1">
        <v>45020</v>
      </c>
      <c r="C263" s="202">
        <v>71.52</v>
      </c>
      <c r="D263" s="2">
        <v>143.47999999999999</v>
      </c>
      <c r="E263" s="2">
        <v>1824.74424</v>
      </c>
      <c r="F263" s="2">
        <v>3000.7187100000001</v>
      </c>
      <c r="G263" s="2">
        <v>3890.0822400000002</v>
      </c>
      <c r="H263" s="2">
        <v>6282.0697500000006</v>
      </c>
      <c r="I263" s="201">
        <v>4973.6600099999996</v>
      </c>
      <c r="J263" s="209">
        <f t="shared" si="25"/>
        <v>-1.2700165654334628E-2</v>
      </c>
      <c r="K263" s="210">
        <f t="shared" si="26"/>
        <v>9.4983465841131931E-3</v>
      </c>
      <c r="L263" s="210">
        <f t="shared" si="27"/>
        <v>2.7139651085174021E-2</v>
      </c>
      <c r="M263" s="210">
        <f t="shared" si="28"/>
        <v>1.1771565752427549E-4</v>
      </c>
      <c r="N263" s="210">
        <f t="shared" si="29"/>
        <v>1.1148474235722627E-2</v>
      </c>
      <c r="O263" s="210">
        <f t="shared" si="30"/>
        <v>-1.0294800083187061E-3</v>
      </c>
      <c r="P263" s="211">
        <f t="shared" si="31"/>
        <v>-1.4992075035879737E-2</v>
      </c>
      <c r="Q263" s="218">
        <f t="shared" si="34"/>
        <v>-2.4761618676235415E-4</v>
      </c>
      <c r="R263" s="219">
        <f t="shared" si="35"/>
        <v>2.400906416233573E-4</v>
      </c>
      <c r="S263" s="219">
        <f t="shared" si="36"/>
        <v>-7.8931914783128337E-5</v>
      </c>
      <c r="T263" s="219">
        <f t="shared" si="37"/>
        <v>-3.9509336033583371E-4</v>
      </c>
      <c r="U263" s="219">
        <f t="shared" si="38"/>
        <v>2.4541627717147278E-5</v>
      </c>
      <c r="V263" s="219">
        <f t="shared" si="39"/>
        <v>7.5755493932954158E-5</v>
      </c>
      <c r="W263" s="220">
        <f t="shared" si="40"/>
        <v>4.8260582923298668E-4</v>
      </c>
      <c r="X263" s="227" cm="1">
        <f t="array" ref="X263">DinamicaBacktesting(J12:J263)</f>
        <v>0.19745357879697717</v>
      </c>
      <c r="Y263" s="228" cm="1">
        <f t="array" ref="Y263">DinamicaBacktesting(K12:K263)</f>
        <v>0.25177693378301813</v>
      </c>
      <c r="Z263" s="228" cm="1">
        <f t="array" ref="Z263">DinamicaBacktesting(L12:L263)</f>
        <v>0.53705756568873109</v>
      </c>
      <c r="AA263" s="228" cm="1">
        <f t="array" ref="AA263">DinamicaBacktesting(M12:M263)</f>
        <v>0.23426119926144745</v>
      </c>
      <c r="AB263" s="228" cm="1">
        <f t="array" ref="AB263">DinamicaBacktesting(N12:N263)</f>
        <v>0.48274781479950152</v>
      </c>
      <c r="AC263" s="228" cm="1">
        <f t="array" ref="AC263">DinamicaBacktesting(O12:O263)</f>
        <v>0.41245931863118168</v>
      </c>
      <c r="AD263" s="229" cm="1">
        <f t="array" ref="AD263">DinamicaBacktesting(P12:P263)</f>
        <v>0.46926113224523203</v>
      </c>
      <c r="AE263" s="236">
        <f t="shared" si="41"/>
        <v>1308675.1654000003</v>
      </c>
      <c r="AF263" s="239">
        <f t="shared" si="42"/>
        <v>990.12620000028983</v>
      </c>
      <c r="AG263" s="242">
        <f t="shared" si="43"/>
        <v>7.5715953790056467E-4</v>
      </c>
      <c r="AH263" s="306">
        <f xml:space="preserve"> Backtesting!C19</f>
        <v>-2.1613998057108123E-2</v>
      </c>
      <c r="AI263" s="306">
        <f xml:space="preserve"> Backtesting!G19</f>
        <v>-5.0066128767107324E-2</v>
      </c>
      <c r="AJ263" s="56"/>
      <c r="AK263" s="57">
        <f t="shared" si="44"/>
        <v>0</v>
      </c>
      <c r="AL263" s="57">
        <f t="shared" si="45"/>
        <v>0</v>
      </c>
    </row>
    <row r="264" spans="1:38" x14ac:dyDescent="0.25">
      <c r="A264" s="7">
        <f t="shared" si="32"/>
        <v>258</v>
      </c>
      <c r="B264" s="1">
        <v>45021</v>
      </c>
      <c r="C264" s="202">
        <v>70.33</v>
      </c>
      <c r="D264" s="2">
        <v>139.02000000000001</v>
      </c>
      <c r="E264" s="2">
        <v>1802.0853000000002</v>
      </c>
      <c r="F264" s="2">
        <v>2994.5153599999999</v>
      </c>
      <c r="G264" s="2">
        <v>3867.1232800000002</v>
      </c>
      <c r="H264" s="2">
        <v>6260.2121000000006</v>
      </c>
      <c r="I264" s="201">
        <v>4915.4596600000004</v>
      </c>
      <c r="J264" s="209">
        <f t="shared" ref="J264:J327" si="46" xml:space="preserve"> (C264/C263) - 1</f>
        <v>-1.6638702460850086E-2</v>
      </c>
      <c r="K264" s="210">
        <f t="shared" ref="K264:K327" si="47" xml:space="preserve"> (D264/D263) - 1</f>
        <v>-3.108447170337314E-2</v>
      </c>
      <c r="L264" s="210">
        <f t="shared" ref="L264:L327" si="48" xml:space="preserve"> (E264/E263) - 1</f>
        <v>-1.2417597767016231E-2</v>
      </c>
      <c r="M264" s="210">
        <f t="shared" ref="M264:M327" si="49" xml:space="preserve"> (F264/F263) - 1</f>
        <v>-2.067288073129725E-3</v>
      </c>
      <c r="N264" s="210">
        <f t="shared" ref="N264:N327" si="50" xml:space="preserve"> (G264/G263) - 1</f>
        <v>-5.901921497680207E-3</v>
      </c>
      <c r="O264" s="210">
        <f t="shared" ref="O264:O327" si="51" xml:space="preserve"> (H264/H263) - 1</f>
        <v>-3.4793707917680772E-3</v>
      </c>
      <c r="P264" s="211">
        <f t="shared" ref="P264:P327" si="52" xml:space="preserve"> (I264/I263) - 1</f>
        <v>-1.1701714609157476E-2</v>
      </c>
      <c r="Q264" s="218">
        <f t="shared" si="34"/>
        <v>-4.2209258720720349E-4</v>
      </c>
      <c r="R264" s="219">
        <f t="shared" si="35"/>
        <v>2.04121203594392E-4</v>
      </c>
      <c r="S264" s="219">
        <f t="shared" si="36"/>
        <v>-4.1673090141363516E-5</v>
      </c>
      <c r="T264" s="219">
        <f t="shared" si="37"/>
        <v>-3.6261429871431439E-4</v>
      </c>
      <c r="U264" s="219">
        <f t="shared" si="38"/>
        <v>1.153693656692899E-4</v>
      </c>
      <c r="V264" s="219">
        <f t="shared" si="39"/>
        <v>1.5300693200070067E-4</v>
      </c>
      <c r="W264" s="220">
        <f t="shared" si="40"/>
        <v>6.381916595834937E-4</v>
      </c>
      <c r="X264" s="227" cm="1">
        <f t="array" ref="X264">DinamicaBacktesting(J13:J264)</f>
        <v>0.20054614074633512</v>
      </c>
      <c r="Y264" s="228" cm="1">
        <f t="array" ref="Y264">DinamicaBacktesting(K13:K264)</f>
        <v>0.26569820521840176</v>
      </c>
      <c r="Z264" s="228" cm="1">
        <f t="array" ref="Z264">DinamicaBacktesting(L13:L264)</f>
        <v>0.52768147161621437</v>
      </c>
      <c r="AA264" s="228" cm="1">
        <f t="array" ref="AA264">DinamicaBacktesting(M13:M264)</f>
        <v>0.22962190596907328</v>
      </c>
      <c r="AB264" s="228" cm="1">
        <f t="array" ref="AB264">DinamicaBacktesting(N13:N264)</f>
        <v>0.47336504235584387</v>
      </c>
      <c r="AC264" s="228" cm="1">
        <f t="array" ref="AC264">DinamicaBacktesting(O13:O264)</f>
        <v>0.40427667483384266</v>
      </c>
      <c r="AD264" s="229" cm="1">
        <f t="array" ref="AD264">DinamicaBacktesting(P13:P264)</f>
        <v>0.46127772052339128</v>
      </c>
      <c r="AE264" s="236">
        <f t="shared" si="41"/>
        <v>1290685.3894</v>
      </c>
      <c r="AF264" s="239">
        <f t="shared" si="42"/>
        <v>-17989.776000000304</v>
      </c>
      <c r="AG264" s="242">
        <f t="shared" si="43"/>
        <v>-1.3746555658448401E-2</v>
      </c>
      <c r="AH264" s="306">
        <f xml:space="preserve"> Backtesting!C20</f>
        <v>-2.0666317358536707E-2</v>
      </c>
      <c r="AI264" s="306">
        <f xml:space="preserve"> Backtesting!G20</f>
        <v>-5.0210247674676356E-2</v>
      </c>
      <c r="AJ264" s="56"/>
      <c r="AK264" s="57">
        <f t="shared" si="44"/>
        <v>0</v>
      </c>
      <c r="AL264" s="57">
        <f t="shared" si="45"/>
        <v>0</v>
      </c>
    </row>
    <row r="265" spans="1:38" x14ac:dyDescent="0.25">
      <c r="A265" s="7">
        <f t="shared" si="32"/>
        <v>259</v>
      </c>
      <c r="B265" s="1">
        <v>45026</v>
      </c>
      <c r="C265" s="202">
        <v>70.540000000000006</v>
      </c>
      <c r="D265" s="2">
        <v>139.19999999999999</v>
      </c>
      <c r="E265" s="2">
        <v>1844.16948</v>
      </c>
      <c r="F265" s="2">
        <v>2942.7888599999997</v>
      </c>
      <c r="G265" s="2">
        <v>3900.2894999999999</v>
      </c>
      <c r="H265" s="2">
        <v>6156.7363800000003</v>
      </c>
      <c r="I265" s="201">
        <v>5008.8979799999997</v>
      </c>
      <c r="J265" s="209">
        <f t="shared" si="46"/>
        <v>2.9859235034837006E-3</v>
      </c>
      <c r="K265" s="210">
        <f t="shared" si="47"/>
        <v>1.2947777298228935E-3</v>
      </c>
      <c r="L265" s="210">
        <f t="shared" si="48"/>
        <v>2.3353045496791847E-2</v>
      </c>
      <c r="M265" s="210">
        <f t="shared" si="49"/>
        <v>-1.7273746760811504E-2</v>
      </c>
      <c r="N265" s="210">
        <f t="shared" si="50"/>
        <v>8.576457898699319E-3</v>
      </c>
      <c r="O265" s="210">
        <f t="shared" si="51"/>
        <v>-1.652910769588789E-2</v>
      </c>
      <c r="P265" s="211">
        <f t="shared" si="52"/>
        <v>1.9009070659324445E-2</v>
      </c>
      <c r="Q265" s="218">
        <f t="shared" si="34"/>
        <v>-3.8225674106117508E-4</v>
      </c>
      <c r="R265" s="219">
        <f t="shared" si="35"/>
        <v>2.1790589981434842E-4</v>
      </c>
      <c r="S265" s="219">
        <f t="shared" si="36"/>
        <v>1.8409759197649331E-4</v>
      </c>
      <c r="T265" s="219">
        <f t="shared" si="37"/>
        <v>-4.3062954304815611E-4</v>
      </c>
      <c r="U265" s="219">
        <f t="shared" si="38"/>
        <v>1.632874119326437E-4</v>
      </c>
      <c r="V265" s="219">
        <f t="shared" si="39"/>
        <v>1.6175563091584181E-4</v>
      </c>
      <c r="W265" s="220">
        <f t="shared" si="40"/>
        <v>7.5359332680670821E-4</v>
      </c>
      <c r="X265" s="227" cm="1">
        <f t="array" ref="X265">DinamicaBacktesting(J14:J265)</f>
        <v>0.19672279470093512</v>
      </c>
      <c r="Y265" s="228" cm="1">
        <f t="array" ref="Y265">DinamicaBacktesting(K14:K265)</f>
        <v>0.2603624623197584</v>
      </c>
      <c r="Z265" s="228" cm="1">
        <f t="array" ref="Z265">DinamicaBacktesting(L14:L265)</f>
        <v>0.52230902370905452</v>
      </c>
      <c r="AA265" s="228" cm="1">
        <f t="array" ref="AA265">DinamicaBacktesting(M14:M265)</f>
        <v>0.23157043154171605</v>
      </c>
      <c r="AB265" s="228" cm="1">
        <f t="array" ref="AB265">DinamicaBacktesting(N14:N265)</f>
        <v>0.46459974315400637</v>
      </c>
      <c r="AC265" s="228" cm="1">
        <f t="array" ref="AC265">DinamicaBacktesting(O14:O265)</f>
        <v>0.39956963726692213</v>
      </c>
      <c r="AD265" s="229" cm="1">
        <f t="array" ref="AD265">DinamicaBacktesting(P14:P265)</f>
        <v>0.45596970343402632</v>
      </c>
      <c r="AE265" s="236">
        <f t="shared" si="41"/>
        <v>1294831.4938000001</v>
      </c>
      <c r="AF265" s="239">
        <f t="shared" si="42"/>
        <v>4146.1044000000693</v>
      </c>
      <c r="AG265" s="242">
        <f t="shared" si="43"/>
        <v>3.212327678031146E-3</v>
      </c>
      <c r="AH265" s="306">
        <f xml:space="preserve"> Backtesting!C21</f>
        <v>-2.340381607669605E-2</v>
      </c>
      <c r="AI265" s="306">
        <f xml:space="preserve"> Backtesting!G21</f>
        <v>-4.9694095741564401E-2</v>
      </c>
      <c r="AJ265" s="56"/>
      <c r="AK265" s="57">
        <f t="shared" si="44"/>
        <v>0</v>
      </c>
      <c r="AL265" s="57">
        <f t="shared" si="45"/>
        <v>0</v>
      </c>
    </row>
    <row r="266" spans="1:38" x14ac:dyDescent="0.25">
      <c r="A266" s="7">
        <f t="shared" si="32"/>
        <v>260</v>
      </c>
      <c r="B266" s="1">
        <v>45027</v>
      </c>
      <c r="C266" s="202">
        <v>71.22</v>
      </c>
      <c r="D266" s="2">
        <v>140</v>
      </c>
      <c r="E266" s="2">
        <v>1811.3423200000002</v>
      </c>
      <c r="F266" s="2">
        <v>2919.6456000000003</v>
      </c>
      <c r="G266" s="2">
        <v>3882.8744499999998</v>
      </c>
      <c r="H266" s="2">
        <v>6140.8789699999998</v>
      </c>
      <c r="I266" s="201">
        <v>4933.0753299999997</v>
      </c>
      <c r="J266" s="209">
        <f t="shared" si="46"/>
        <v>9.6399206124184733E-3</v>
      </c>
      <c r="K266" s="210">
        <f t="shared" si="47"/>
        <v>5.7471264367816577E-3</v>
      </c>
      <c r="L266" s="210">
        <f t="shared" si="48"/>
        <v>-1.7800511480105308E-2</v>
      </c>
      <c r="M266" s="210">
        <f t="shared" si="49"/>
        <v>-7.8643970400239516E-3</v>
      </c>
      <c r="N266" s="210">
        <f t="shared" si="50"/>
        <v>-4.4650659906143586E-3</v>
      </c>
      <c r="O266" s="210">
        <f t="shared" si="51"/>
        <v>-2.5756194550594635E-3</v>
      </c>
      <c r="P266" s="211">
        <f t="shared" si="52"/>
        <v>-1.5137591203245093E-2</v>
      </c>
      <c r="Q266" s="218">
        <f t="shared" si="34"/>
        <v>-3.1334492633800919E-4</v>
      </c>
      <c r="R266" s="219">
        <f t="shared" si="35"/>
        <v>3.0108210409436289E-4</v>
      </c>
      <c r="S266" s="219">
        <f t="shared" si="36"/>
        <v>1.614009866021772E-4</v>
      </c>
      <c r="T266" s="219">
        <f t="shared" si="37"/>
        <v>-3.9489792717947595E-4</v>
      </c>
      <c r="U266" s="219">
        <f t="shared" si="38"/>
        <v>1.7646796257557903E-4</v>
      </c>
      <c r="V266" s="219">
        <f t="shared" si="39"/>
        <v>2.3981266876581847E-4</v>
      </c>
      <c r="W266" s="220">
        <f t="shared" si="40"/>
        <v>8.9105904169935429E-4</v>
      </c>
      <c r="X266" s="227" cm="1">
        <f t="array" ref="X266">DinamicaBacktesting(J15:J266)</f>
        <v>0.19516290138949582</v>
      </c>
      <c r="Y266" s="228" cm="1">
        <f t="array" ref="Y266">DinamicaBacktesting(K15:K266)</f>
        <v>0.25575364086123559</v>
      </c>
      <c r="Z266" s="228" cm="1">
        <f t="array" ref="Z266">DinamicaBacktesting(L15:L266)</f>
        <v>0.5148672918566739</v>
      </c>
      <c r="AA266" s="228" cm="1">
        <f t="array" ref="AA266">DinamicaBacktesting(M15:M266)</f>
        <v>0.22826127083324893</v>
      </c>
      <c r="AB266" s="228" cm="1">
        <f t="array" ref="AB266">DinamicaBacktesting(N15:N266)</f>
        <v>0.45543358105468768</v>
      </c>
      <c r="AC266" s="228" cm="1">
        <f t="array" ref="AC266">DinamicaBacktesting(O15:O266)</f>
        <v>0.39158186645717713</v>
      </c>
      <c r="AD266" s="229" cm="1">
        <f t="array" ref="AD266">DinamicaBacktesting(P15:P266)</f>
        <v>0.44933393271822719</v>
      </c>
      <c r="AE266" s="236">
        <f t="shared" si="41"/>
        <v>1290426.7981</v>
      </c>
      <c r="AF266" s="239">
        <f t="shared" si="42"/>
        <v>-4404.6957000000402</v>
      </c>
      <c r="AG266" s="242">
        <f t="shared" si="43"/>
        <v>-3.4017520589287864E-3</v>
      </c>
      <c r="AH266" s="306">
        <f xml:space="preserve"> Backtesting!C22</f>
        <v>-2.399491930673945E-2</v>
      </c>
      <c r="AI266" s="306">
        <f xml:space="preserve"> Backtesting!G22</f>
        <v>-4.9969421828624072E-2</v>
      </c>
      <c r="AJ266" s="56"/>
      <c r="AK266" s="57">
        <f t="shared" si="44"/>
        <v>0</v>
      </c>
      <c r="AL266" s="57">
        <f t="shared" si="45"/>
        <v>0</v>
      </c>
    </row>
    <row r="267" spans="1:38" x14ac:dyDescent="0.25">
      <c r="A267" s="7">
        <f t="shared" si="32"/>
        <v>261</v>
      </c>
      <c r="B267" s="1">
        <v>45028</v>
      </c>
      <c r="C267" s="202">
        <v>70.989999999999995</v>
      </c>
      <c r="D267" s="2">
        <v>140.02000000000001</v>
      </c>
      <c r="E267" s="2">
        <v>1695.0319199999999</v>
      </c>
      <c r="F267" s="2">
        <v>2891.8862999999997</v>
      </c>
      <c r="G267" s="2">
        <v>3865.482</v>
      </c>
      <c r="H267" s="2">
        <v>5979.3948899999987</v>
      </c>
      <c r="I267" s="201">
        <v>4785.7918499999996</v>
      </c>
      <c r="J267" s="209">
        <f t="shared" si="46"/>
        <v>-3.2294299354114209E-3</v>
      </c>
      <c r="K267" s="210">
        <f t="shared" si="47"/>
        <v>1.4285714285722229E-4</v>
      </c>
      <c r="L267" s="210">
        <f t="shared" si="48"/>
        <v>-6.4212268832762764E-2</v>
      </c>
      <c r="M267" s="210">
        <f t="shared" si="49"/>
        <v>-9.5077635450003806E-3</v>
      </c>
      <c r="N267" s="210">
        <f t="shared" si="50"/>
        <v>-4.4792717930912662E-3</v>
      </c>
      <c r="O267" s="210">
        <f t="shared" si="51"/>
        <v>-2.6296574283404484E-2</v>
      </c>
      <c r="P267" s="211">
        <f t="shared" si="52"/>
        <v>-2.9856320884522169E-2</v>
      </c>
      <c r="Q267" s="218">
        <f t="shared" si="34"/>
        <v>-2.9077822926069414E-4</v>
      </c>
      <c r="R267" s="219">
        <f t="shared" si="35"/>
        <v>3.230609673374943E-4</v>
      </c>
      <c r="S267" s="219">
        <f t="shared" si="36"/>
        <v>1.7537439694947568E-7</v>
      </c>
      <c r="T267" s="219">
        <f t="shared" si="37"/>
        <v>-3.1379628842193735E-4</v>
      </c>
      <c r="U267" s="219">
        <f t="shared" si="38"/>
        <v>2.8102497730113607E-4</v>
      </c>
      <c r="V267" s="219">
        <f t="shared" si="39"/>
        <v>2.4096556012120907E-4</v>
      </c>
      <c r="W267" s="220">
        <f t="shared" si="40"/>
        <v>9.9599822879405174E-4</v>
      </c>
      <c r="X267" s="227" cm="1">
        <f t="array" ref="X267">DinamicaBacktesting(J16:J267)</f>
        <v>0.19149442542633655</v>
      </c>
      <c r="Y267" s="228" cm="1">
        <f t="array" ref="Y267">DinamicaBacktesting(K16:K267)</f>
        <v>0.25058675850336914</v>
      </c>
      <c r="Z267" s="228" cm="1">
        <f t="array" ref="Z267">DinamicaBacktesting(L16:L267)</f>
        <v>0.54410165963973822</v>
      </c>
      <c r="AA267" s="228" cm="1">
        <f t="array" ref="AA267">DinamicaBacktesting(M16:M267)</f>
        <v>0.22567671344261761</v>
      </c>
      <c r="AB267" s="228" cm="1">
        <f t="array" ref="AB267">DinamicaBacktesting(N16:N267)</f>
        <v>0.44645814405617246</v>
      </c>
      <c r="AC267" s="228" cm="1">
        <f t="array" ref="AC267">DinamicaBacktesting(O16:O267)</f>
        <v>0.39264879987316514</v>
      </c>
      <c r="AD267" s="229" cm="1">
        <f t="array" ref="AD267">DinamicaBacktesting(P16:P267)</f>
        <v>0.45034338697280235</v>
      </c>
      <c r="AE267" s="236">
        <f t="shared" si="41"/>
        <v>1269887.5872</v>
      </c>
      <c r="AF267" s="239">
        <f t="shared" si="42"/>
        <v>-20539.210900000064</v>
      </c>
      <c r="AG267" s="242">
        <f t="shared" si="43"/>
        <v>-1.5916602886922093E-2</v>
      </c>
      <c r="AH267" s="306">
        <f xml:space="preserve"> Backtesting!C23</f>
        <v>-2.0176171359534357E-2</v>
      </c>
      <c r="AI267" s="306">
        <f xml:space="preserve"> Backtesting!G23</f>
        <v>-4.9646228321662447E-2</v>
      </c>
      <c r="AJ267" s="56"/>
      <c r="AK267" s="57">
        <f t="shared" si="44"/>
        <v>0</v>
      </c>
      <c r="AL267" s="57">
        <f t="shared" si="45"/>
        <v>0</v>
      </c>
    </row>
    <row r="268" spans="1:38" x14ac:dyDescent="0.25">
      <c r="A268" s="7">
        <f t="shared" si="32"/>
        <v>262</v>
      </c>
      <c r="B268" s="1">
        <v>45029</v>
      </c>
      <c r="C268" s="202">
        <v>70.78</v>
      </c>
      <c r="D268" s="2">
        <v>142.19999999999999</v>
      </c>
      <c r="E268" s="2">
        <v>1730.8676600000001</v>
      </c>
      <c r="F268" s="2">
        <v>2979.7488800000001</v>
      </c>
      <c r="G268" s="2">
        <v>3965.8593000000001</v>
      </c>
      <c r="H268" s="2">
        <v>6230.7276200000006</v>
      </c>
      <c r="I268" s="201">
        <v>4762.8107399999999</v>
      </c>
      <c r="J268" s="209">
        <f t="shared" si="46"/>
        <v>-2.9581631215663817E-3</v>
      </c>
      <c r="K268" s="210">
        <f t="shared" si="47"/>
        <v>1.5569204399371372E-2</v>
      </c>
      <c r="L268" s="210">
        <f t="shared" si="48"/>
        <v>2.1141631362316948E-2</v>
      </c>
      <c r="M268" s="210">
        <f t="shared" si="49"/>
        <v>3.0382446225496684E-2</v>
      </c>
      <c r="N268" s="210">
        <f t="shared" si="50"/>
        <v>2.5967602487865671E-2</v>
      </c>
      <c r="O268" s="210">
        <f t="shared" si="51"/>
        <v>4.2033137905030049E-2</v>
      </c>
      <c r="P268" s="211">
        <f t="shared" si="52"/>
        <v>-4.8019451577275829E-3</v>
      </c>
      <c r="Q268" s="218">
        <f t="shared" si="34"/>
        <v>-3.1458464733093269E-4</v>
      </c>
      <c r="R268" s="219">
        <f t="shared" si="35"/>
        <v>3.8631805404394447E-4</v>
      </c>
      <c r="S268" s="219">
        <f t="shared" si="36"/>
        <v>1.8218286233380565E-4</v>
      </c>
      <c r="T268" s="219">
        <f t="shared" si="37"/>
        <v>-2.10357915766094E-4</v>
      </c>
      <c r="U268" s="219">
        <f t="shared" si="38"/>
        <v>4.545743603436402E-4</v>
      </c>
      <c r="V268" s="219">
        <f t="shared" si="39"/>
        <v>4.8019364270690973E-4</v>
      </c>
      <c r="W268" s="220">
        <f t="shared" si="40"/>
        <v>1.0794621245600062E-3</v>
      </c>
      <c r="X268" s="227" cm="1">
        <f t="array" ref="X268">DinamicaBacktesting(J17:J268)</f>
        <v>0.18786035915967844</v>
      </c>
      <c r="Y268" s="228" cm="1">
        <f t="array" ref="Y268">DinamicaBacktesting(K17:K268)</f>
        <v>0.25045033003505063</v>
      </c>
      <c r="Z268" s="228" cm="1">
        <f t="array" ref="Z268">DinamicaBacktesting(L17:L268)</f>
        <v>0.53731739662201761</v>
      </c>
      <c r="AA268" s="228" cm="1">
        <f t="array" ref="AA268">DinamicaBacktesting(M17:M268)</f>
        <v>0.24124168641281182</v>
      </c>
      <c r="AB268" s="228" cm="1">
        <f t="array" ref="AB268">DinamicaBacktesting(N17:N268)</f>
        <v>0.44513916938155507</v>
      </c>
      <c r="AC268" s="228" cm="1">
        <f t="array" ref="AC268">DinamicaBacktesting(O17:O268)</f>
        <v>0.40720416504537144</v>
      </c>
      <c r="AD268" s="229" cm="1">
        <f t="array" ref="AD268">DinamicaBacktesting(P17:P268)</f>
        <v>0.44150764637234019</v>
      </c>
      <c r="AE268" s="236">
        <f t="shared" si="41"/>
        <v>1290438.6688000001</v>
      </c>
      <c r="AF268" s="239">
        <f t="shared" si="42"/>
        <v>20551.081600000151</v>
      </c>
      <c r="AG268" s="242">
        <f t="shared" si="43"/>
        <v>1.6183386472273131E-2</v>
      </c>
      <c r="AH268" s="306">
        <f xml:space="preserve"> Backtesting!C24</f>
        <v>-2.0572459196419656E-2</v>
      </c>
      <c r="AI268" s="306">
        <f xml:space="preserve"> Backtesting!G24</f>
        <v>-4.8812638137434687E-2</v>
      </c>
      <c r="AJ268" s="56"/>
      <c r="AK268" s="57">
        <f t="shared" si="44"/>
        <v>0</v>
      </c>
      <c r="AL268" s="57">
        <f t="shared" si="45"/>
        <v>0</v>
      </c>
    </row>
    <row r="269" spans="1:38" x14ac:dyDescent="0.25">
      <c r="A269" s="7">
        <f t="shared" si="32"/>
        <v>263</v>
      </c>
      <c r="B269" s="1">
        <v>45030</v>
      </c>
      <c r="C269" s="202">
        <v>70.510000000000005</v>
      </c>
      <c r="D269" s="2">
        <v>143.19999999999999</v>
      </c>
      <c r="E269" s="2">
        <v>1701.5217999999998</v>
      </c>
      <c r="F269" s="2">
        <v>2973.1191599999997</v>
      </c>
      <c r="G269" s="2">
        <v>3985.9340399999996</v>
      </c>
      <c r="H269" s="2">
        <v>6093.9854799999994</v>
      </c>
      <c r="I269" s="201">
        <v>4815.3696799999998</v>
      </c>
      <c r="J269" s="209">
        <f t="shared" si="46"/>
        <v>-3.8146369030799265E-3</v>
      </c>
      <c r="K269" s="210">
        <f t="shared" si="47"/>
        <v>7.0323488045007654E-3</v>
      </c>
      <c r="L269" s="210">
        <f t="shared" si="48"/>
        <v>-1.6954421576055312E-2</v>
      </c>
      <c r="M269" s="210">
        <f t="shared" si="49"/>
        <v>-2.2249257460918992E-3</v>
      </c>
      <c r="N269" s="210">
        <f t="shared" si="50"/>
        <v>5.0618891093789919E-3</v>
      </c>
      <c r="O269" s="210">
        <f t="shared" si="51"/>
        <v>-2.1946415946842657E-2</v>
      </c>
      <c r="P269" s="211">
        <f t="shared" si="52"/>
        <v>1.1035277878792993E-2</v>
      </c>
      <c r="Q269" s="218">
        <f t="shared" si="34"/>
        <v>-2.6455370022600397E-4</v>
      </c>
      <c r="R269" s="219">
        <f t="shared" si="35"/>
        <v>4.0802887384767044E-4</v>
      </c>
      <c r="S269" s="219">
        <f t="shared" si="36"/>
        <v>1.065800138987374E-4</v>
      </c>
      <c r="T269" s="219">
        <f t="shared" si="37"/>
        <v>-2.8118500166553185E-4</v>
      </c>
      <c r="U269" s="219">
        <f t="shared" si="38"/>
        <v>4.6172859443336793E-4</v>
      </c>
      <c r="V269" s="219">
        <f t="shared" si="39"/>
        <v>3.2296475310872894E-4</v>
      </c>
      <c r="W269" s="220">
        <f t="shared" si="40"/>
        <v>9.9716145636954924E-4</v>
      </c>
      <c r="X269" s="227" cm="1">
        <f t="array" ref="X269">DinamicaBacktesting(J18:J269)</f>
        <v>0.18446257075401407</v>
      </c>
      <c r="Y269" s="228" cm="1">
        <f t="array" ref="Y269">DinamicaBacktesting(K18:K269)</f>
        <v>0.24640383088845849</v>
      </c>
      <c r="Z269" s="228" cm="1">
        <f t="array" ref="Z269">DinamicaBacktesting(L18:L269)</f>
        <v>0.52920610740617624</v>
      </c>
      <c r="AA269" s="228" cm="1">
        <f t="array" ref="AA269">DinamicaBacktesting(M18:M269)</f>
        <v>0.23647296749983404</v>
      </c>
      <c r="AB269" s="228" cm="1">
        <f t="array" ref="AB269">DinamicaBacktesting(N18:N269)</f>
        <v>0.43644151761357075</v>
      </c>
      <c r="AC269" s="228" cm="1">
        <f t="array" ref="AC269">DinamicaBacktesting(O18:O269)</f>
        <v>0.40501543033078247</v>
      </c>
      <c r="AD269" s="229" cm="1">
        <f t="array" ref="AD269">DinamicaBacktesting(P18:P269)</f>
        <v>0.43400346862265332</v>
      </c>
      <c r="AE269" s="236">
        <f t="shared" si="41"/>
        <v>1289560.6068</v>
      </c>
      <c r="AF269" s="239">
        <f t="shared" si="42"/>
        <v>-878.06200000015087</v>
      </c>
      <c r="AG269" s="242">
        <f t="shared" si="43"/>
        <v>-6.8043683224150442E-4</v>
      </c>
      <c r="AH269" s="306">
        <f xml:space="preserve"> Backtesting!C25</f>
        <v>-2.1847863726530727E-2</v>
      </c>
      <c r="AI269" s="306">
        <f xml:space="preserve"> Backtesting!G25</f>
        <v>-4.9777774416136303E-2</v>
      </c>
      <c r="AJ269" s="56"/>
      <c r="AK269" s="57">
        <f t="shared" si="44"/>
        <v>0</v>
      </c>
      <c r="AL269" s="57">
        <f t="shared" si="45"/>
        <v>0</v>
      </c>
    </row>
    <row r="270" spans="1:38" x14ac:dyDescent="0.25">
      <c r="A270" s="7">
        <f t="shared" si="32"/>
        <v>264</v>
      </c>
      <c r="B270" s="1">
        <v>45033</v>
      </c>
      <c r="C270" s="202">
        <v>70.27</v>
      </c>
      <c r="D270" s="2">
        <v>143.91</v>
      </c>
      <c r="E270" s="2">
        <v>1736.71704</v>
      </c>
      <c r="F270" s="2">
        <v>2976.1227599999997</v>
      </c>
      <c r="G270" s="2">
        <v>3942.1063200000003</v>
      </c>
      <c r="H270" s="2">
        <v>5992.9526400000004</v>
      </c>
      <c r="I270" s="201">
        <v>4863.6002399999998</v>
      </c>
      <c r="J270" s="209">
        <f t="shared" si="46"/>
        <v>-3.4037725145370512E-3</v>
      </c>
      <c r="K270" s="210">
        <f t="shared" si="47"/>
        <v>4.9581005586591953E-3</v>
      </c>
      <c r="L270" s="210">
        <f t="shared" si="48"/>
        <v>2.0684566016139438E-2</v>
      </c>
      <c r="M270" s="210">
        <f t="shared" si="49"/>
        <v>1.0102521420634059E-3</v>
      </c>
      <c r="N270" s="210">
        <f t="shared" si="50"/>
        <v>-1.0995595903036892E-2</v>
      </c>
      <c r="O270" s="210">
        <f t="shared" si="51"/>
        <v>-1.6579107438240759E-2</v>
      </c>
      <c r="P270" s="211">
        <f t="shared" si="52"/>
        <v>1.001596205589772E-2</v>
      </c>
      <c r="Q270" s="218">
        <f t="shared" si="34"/>
        <v>-2.6429977111340551E-4</v>
      </c>
      <c r="R270" s="219">
        <f t="shared" si="35"/>
        <v>3.9824830919807906E-4</v>
      </c>
      <c r="S270" s="219">
        <f t="shared" si="36"/>
        <v>3.9172870778122641E-4</v>
      </c>
      <c r="T270" s="219">
        <f t="shared" si="37"/>
        <v>-1.6121703756237439E-4</v>
      </c>
      <c r="U270" s="219">
        <f t="shared" si="38"/>
        <v>4.8772386885794313E-4</v>
      </c>
      <c r="V270" s="219">
        <f t="shared" si="39"/>
        <v>3.9139012119026884E-4</v>
      </c>
      <c r="W270" s="220">
        <f t="shared" si="40"/>
        <v>1.1037027122656844E-3</v>
      </c>
      <c r="X270" s="227" cm="1">
        <f t="array" ref="X270">DinamicaBacktesting(J19:J270)</f>
        <v>0.18105844859019163</v>
      </c>
      <c r="Y270" s="228" cm="1">
        <f t="array" ref="Y270">DinamicaBacktesting(K19:K270)</f>
        <v>0.2419380690852635</v>
      </c>
      <c r="Z270" s="228" cm="1">
        <f t="array" ref="Z270">DinamicaBacktesting(L19:L270)</f>
        <v>0.52265531805688248</v>
      </c>
      <c r="AA270" s="228" cm="1">
        <f t="array" ref="AA270">DinamicaBacktesting(M19:M270)</f>
        <v>0.23171681054184634</v>
      </c>
      <c r="AB270" s="228" cm="1">
        <f t="array" ref="AB270">DinamicaBacktesting(N19:N270)</f>
        <v>0.42904609097453777</v>
      </c>
      <c r="AC270" s="228" cm="1">
        <f t="array" ref="AC270">DinamicaBacktesting(O19:O270)</f>
        <v>0.40030771088113043</v>
      </c>
      <c r="AD270" s="229" cm="1">
        <f t="array" ref="AD270">DinamicaBacktesting(P19:P270)</f>
        <v>0.42642206036494928</v>
      </c>
      <c r="AE270" s="236">
        <f t="shared" si="41"/>
        <v>1289449.6695999999</v>
      </c>
      <c r="AF270" s="239">
        <f t="shared" si="42"/>
        <v>-110.93720000004396</v>
      </c>
      <c r="AG270" s="242">
        <f t="shared" si="43"/>
        <v>-8.6027131578791938E-5</v>
      </c>
      <c r="AH270" s="306">
        <f xml:space="preserve"> Backtesting!C26</f>
        <v>-1.9518401809793626E-2</v>
      </c>
      <c r="AI270" s="306">
        <f xml:space="preserve"> Backtesting!G26</f>
        <v>-4.9831553918684539E-2</v>
      </c>
      <c r="AJ270" s="56"/>
      <c r="AK270" s="57">
        <f t="shared" si="44"/>
        <v>0</v>
      </c>
      <c r="AL270" s="57">
        <f t="shared" si="45"/>
        <v>0</v>
      </c>
    </row>
    <row r="271" spans="1:38" x14ac:dyDescent="0.25">
      <c r="A271" s="7">
        <f t="shared" si="32"/>
        <v>265</v>
      </c>
      <c r="B271" s="1">
        <v>45034</v>
      </c>
      <c r="C271" s="202">
        <v>70.08</v>
      </c>
      <c r="D271" s="2">
        <v>141.96</v>
      </c>
      <c r="E271" s="2">
        <v>1723.6899899999999</v>
      </c>
      <c r="F271" s="2">
        <v>3004.9499699999997</v>
      </c>
      <c r="G271" s="2">
        <v>3933.1323899999993</v>
      </c>
      <c r="H271" s="2">
        <v>6023.6186999999991</v>
      </c>
      <c r="I271" s="201">
        <v>4994.1701699999994</v>
      </c>
      <c r="J271" s="209">
        <f t="shared" si="46"/>
        <v>-2.7038565532944148E-3</v>
      </c>
      <c r="K271" s="210">
        <f t="shared" si="47"/>
        <v>-1.3550135501354976E-2</v>
      </c>
      <c r="L271" s="210">
        <f t="shared" si="48"/>
        <v>-7.5009628511505388E-3</v>
      </c>
      <c r="M271" s="210">
        <f t="shared" si="49"/>
        <v>9.6861629457785092E-3</v>
      </c>
      <c r="N271" s="210">
        <f t="shared" si="50"/>
        <v>-2.2764302308317941E-3</v>
      </c>
      <c r="O271" s="210">
        <f t="shared" si="51"/>
        <v>5.1170202473014292E-3</v>
      </c>
      <c r="P271" s="211">
        <f t="shared" si="52"/>
        <v>2.6846353227419018E-2</v>
      </c>
      <c r="Q271" s="218">
        <f t="shared" si="34"/>
        <v>-2.0393936169485572E-4</v>
      </c>
      <c r="R271" s="219">
        <f t="shared" si="35"/>
        <v>3.6289820726541464E-4</v>
      </c>
      <c r="S271" s="219">
        <f t="shared" si="36"/>
        <v>3.7489880840233149E-4</v>
      </c>
      <c r="T271" s="219">
        <f t="shared" si="37"/>
        <v>-2.1758323630171675E-4</v>
      </c>
      <c r="U271" s="219">
        <f t="shared" si="38"/>
        <v>3.1612160421232291E-4</v>
      </c>
      <c r="V271" s="219">
        <f t="shared" si="39"/>
        <v>2.4596649907965989E-4</v>
      </c>
      <c r="W271" s="220">
        <f t="shared" si="40"/>
        <v>1.0956550773161147E-3</v>
      </c>
      <c r="X271" s="227" cm="1">
        <f t="array" ref="X271">DinamicaBacktesting(J20:J271)</f>
        <v>0.17760759666005496</v>
      </c>
      <c r="Y271" s="228" cm="1">
        <f t="array" ref="Y271">DinamicaBacktesting(K20:K271)</f>
        <v>0.24092200172893688</v>
      </c>
      <c r="Z271" s="228" cm="1">
        <f t="array" ref="Z271">DinamicaBacktesting(L20:L271)</f>
        <v>0.51264898339568477</v>
      </c>
      <c r="AA271" s="228" cm="1">
        <f t="array" ref="AA271">DinamicaBacktesting(M20:M271)</f>
        <v>0.2291080538541902</v>
      </c>
      <c r="AB271" s="228" cm="1">
        <f t="array" ref="AB271">DinamicaBacktesting(N20:N271)</f>
        <v>0.42043903936167604</v>
      </c>
      <c r="AC271" s="228" cm="1">
        <f t="array" ref="AC271">DinamicaBacktesting(O20:O271)</f>
        <v>0.39255540698261354</v>
      </c>
      <c r="AD271" s="229" cm="1">
        <f t="array" ref="AD271">DinamicaBacktesting(P20:P271)</f>
        <v>0.42641175085156408</v>
      </c>
      <c r="AE271" s="236">
        <f t="shared" si="41"/>
        <v>1292576.1872999999</v>
      </c>
      <c r="AF271" s="239">
        <f t="shared" si="42"/>
        <v>3126.5176999999676</v>
      </c>
      <c r="AG271" s="242">
        <f t="shared" si="43"/>
        <v>2.4246915360177645E-3</v>
      </c>
      <c r="AH271" s="306">
        <f xml:space="preserve"> Backtesting!C27</f>
        <v>-2.1048241604231934E-2</v>
      </c>
      <c r="AI271" s="306">
        <f xml:space="preserve"> Backtesting!G27</f>
        <v>-4.9705962506353937E-2</v>
      </c>
      <c r="AJ271" s="56"/>
      <c r="AK271" s="57">
        <f t="shared" si="44"/>
        <v>0</v>
      </c>
      <c r="AL271" s="57">
        <f t="shared" si="45"/>
        <v>0</v>
      </c>
    </row>
    <row r="272" spans="1:38" x14ac:dyDescent="0.25">
      <c r="A272" s="7">
        <f t="shared" si="32"/>
        <v>266</v>
      </c>
      <c r="B272" s="1">
        <v>45035</v>
      </c>
      <c r="C272" s="202">
        <v>69.930000000000007</v>
      </c>
      <c r="D272" s="2">
        <v>143.44</v>
      </c>
      <c r="E272" s="2">
        <v>1685.90517</v>
      </c>
      <c r="F272" s="2">
        <v>3022.8717900000001</v>
      </c>
      <c r="G272" s="2">
        <v>3889.7181</v>
      </c>
      <c r="H272" s="2">
        <v>5826.8229600000004</v>
      </c>
      <c r="I272" s="201">
        <v>5036.7972300000001</v>
      </c>
      <c r="J272" s="209">
        <f t="shared" si="46"/>
        <v>-2.1404109589039377E-3</v>
      </c>
      <c r="K272" s="210">
        <f t="shared" si="47"/>
        <v>1.0425471963933397E-2</v>
      </c>
      <c r="L272" s="210">
        <f t="shared" si="48"/>
        <v>-2.1920890774564272E-2</v>
      </c>
      <c r="M272" s="210">
        <f t="shared" si="49"/>
        <v>5.9640992958029937E-3</v>
      </c>
      <c r="N272" s="210">
        <f t="shared" si="50"/>
        <v>-1.1038095262285164E-2</v>
      </c>
      <c r="O272" s="210">
        <f t="shared" si="51"/>
        <v>-3.2670683487983521E-2</v>
      </c>
      <c r="P272" s="211">
        <f t="shared" si="52"/>
        <v>8.5353639441565488E-3</v>
      </c>
      <c r="Q272" s="218">
        <f t="shared" si="34"/>
        <v>-2.2701456662072369E-4</v>
      </c>
      <c r="R272" s="219">
        <f t="shared" si="35"/>
        <v>4.1866282414069529E-4</v>
      </c>
      <c r="S272" s="219">
        <f t="shared" si="36"/>
        <v>4.658582929698298E-4</v>
      </c>
      <c r="T272" s="219">
        <f t="shared" si="37"/>
        <v>-1.8532879761596889E-4</v>
      </c>
      <c r="U272" s="219">
        <f t="shared" si="38"/>
        <v>5.8495205479367461E-4</v>
      </c>
      <c r="V272" s="219">
        <f t="shared" si="39"/>
        <v>1.5127970993036302E-3</v>
      </c>
      <c r="W272" s="220">
        <f t="shared" si="40"/>
        <v>1.2619371997876639E-3</v>
      </c>
      <c r="X272" s="227" cm="1">
        <f t="array" ref="X272">DinamicaBacktesting(J21:J272)</f>
        <v>0.17415181744206018</v>
      </c>
      <c r="Y272" s="228" cm="1">
        <f t="array" ref="Y272">DinamicaBacktesting(K21:K272)</f>
        <v>0.23836373435622252</v>
      </c>
      <c r="Z272" s="228" cm="1">
        <f t="array" ref="Z272">DinamicaBacktesting(L21:L272)</f>
        <v>0.5070893678439955</v>
      </c>
      <c r="AA272" s="228" cm="1">
        <f t="array" ref="AA272">DinamicaBacktesting(M21:M272)</f>
        <v>0.22527633955118195</v>
      </c>
      <c r="AB272" s="228" cm="1">
        <f t="array" ref="AB272">DinamicaBacktesting(N21:N272)</f>
        <v>0.41342984597753651</v>
      </c>
      <c r="AC272" s="228" cm="1">
        <f t="array" ref="AC272">DinamicaBacktesting(O21:O272)</f>
        <v>0.39831188118745431</v>
      </c>
      <c r="AD272" s="229" cm="1">
        <f t="array" ref="AD272">DinamicaBacktesting(P21:P272)</f>
        <v>0.41867394501238853</v>
      </c>
      <c r="AE272" s="236">
        <f t="shared" si="41"/>
        <v>1288045.5854</v>
      </c>
      <c r="AF272" s="239">
        <f t="shared" si="42"/>
        <v>-4530.6018999998923</v>
      </c>
      <c r="AG272" s="242">
        <f t="shared" si="43"/>
        <v>-3.5050946663837124E-3</v>
      </c>
      <c r="AH272" s="306">
        <f xml:space="preserve"> Backtesting!C28</f>
        <v>-2.0056822983075595E-2</v>
      </c>
      <c r="AI272" s="306">
        <f xml:space="preserve"> Backtesting!G28</f>
        <v>-4.9941812873218472E-2</v>
      </c>
      <c r="AJ272" s="56"/>
      <c r="AK272" s="57">
        <f t="shared" si="44"/>
        <v>0</v>
      </c>
      <c r="AL272" s="57">
        <f t="shared" si="45"/>
        <v>0</v>
      </c>
    </row>
    <row r="273" spans="1:40" x14ac:dyDescent="0.25">
      <c r="A273" s="7">
        <f t="shared" si="32"/>
        <v>267</v>
      </c>
      <c r="B273" s="1">
        <v>45036</v>
      </c>
      <c r="C273" s="202">
        <v>70.430000000000007</v>
      </c>
      <c r="D273" s="2">
        <v>142.66999999999999</v>
      </c>
      <c r="E273" s="2">
        <v>1632.1403799999998</v>
      </c>
      <c r="F273" s="2">
        <v>2997.5335499999997</v>
      </c>
      <c r="G273" s="2">
        <v>3832.4900899999993</v>
      </c>
      <c r="H273" s="2">
        <v>5852.0704500000002</v>
      </c>
      <c r="I273" s="201">
        <v>4875.1964799999996</v>
      </c>
      <c r="J273" s="209">
        <f t="shared" si="46"/>
        <v>7.1500071500072426E-3</v>
      </c>
      <c r="K273" s="210">
        <f t="shared" si="47"/>
        <v>-5.368098159509227E-3</v>
      </c>
      <c r="L273" s="210">
        <f t="shared" si="48"/>
        <v>-3.1890755753480549E-2</v>
      </c>
      <c r="M273" s="210">
        <f t="shared" si="49"/>
        <v>-8.3821748854259193E-3</v>
      </c>
      <c r="N273" s="210">
        <f t="shared" si="50"/>
        <v>-1.4712636887490804E-2</v>
      </c>
      <c r="O273" s="210">
        <f t="shared" si="51"/>
        <v>4.3329770225246644E-3</v>
      </c>
      <c r="P273" s="211">
        <f t="shared" si="52"/>
        <v>-3.2084029318766194E-2</v>
      </c>
      <c r="Q273" s="218">
        <f t="shared" si="34"/>
        <v>-1.7581160937738644E-4</v>
      </c>
      <c r="R273" s="219">
        <f t="shared" si="35"/>
        <v>4.8315296505587157E-4</v>
      </c>
      <c r="S273" s="219">
        <f t="shared" si="36"/>
        <v>4.572919336978363E-4</v>
      </c>
      <c r="T273" s="219">
        <f t="shared" si="37"/>
        <v>-2.3434932408306517E-4</v>
      </c>
      <c r="U273" s="219">
        <f t="shared" si="38"/>
        <v>7.3811172612807819E-4</v>
      </c>
      <c r="V273" s="219">
        <f t="shared" si="39"/>
        <v>1.6359058868354963E-3</v>
      </c>
      <c r="W273" s="220">
        <f t="shared" si="40"/>
        <v>1.3415533894204665E-3</v>
      </c>
      <c r="X273" s="227" cm="1">
        <f t="array" ref="X273">DinamicaBacktesting(J22:J273)</f>
        <v>0.17213659042145404</v>
      </c>
      <c r="Y273" s="228" cm="1">
        <f t="array" ref="Y273">DinamicaBacktesting(K22:K273)</f>
        <v>0.23416850481409202</v>
      </c>
      <c r="Z273" s="228" cm="1">
        <f t="array" ref="Z273">DinamicaBacktesting(L22:L273)</f>
        <v>0.50705552258066711</v>
      </c>
      <c r="AA273" s="228" cm="1">
        <f t="array" ref="AA273">DinamicaBacktesting(M22:M273)</f>
        <v>0.222323359111293</v>
      </c>
      <c r="AB273" s="228" cm="1">
        <f t="array" ref="AB273">DinamicaBacktesting(N22:N273)</f>
        <v>0.40776001018813746</v>
      </c>
      <c r="AC273" s="228" cm="1">
        <f t="array" ref="AC273">DinamicaBacktesting(O22:O273)</f>
        <v>0.39050642087419196</v>
      </c>
      <c r="AD273" s="229" cm="1">
        <f t="array" ref="AD273">DinamicaBacktesting(P22:P273)</f>
        <v>0.42267200482837214</v>
      </c>
      <c r="AE273" s="236">
        <f t="shared" si="41"/>
        <v>1273869.8029999998</v>
      </c>
      <c r="AF273" s="239">
        <f t="shared" si="42"/>
        <v>-14175.782400000142</v>
      </c>
      <c r="AG273" s="242">
        <f t="shared" si="43"/>
        <v>-1.1005652719657366E-2</v>
      </c>
      <c r="AH273" s="306">
        <f xml:space="preserve"> Backtesting!C29</f>
        <v>-2.1832210456308086E-2</v>
      </c>
      <c r="AI273" s="306">
        <f xml:space="preserve"> Backtesting!G29</f>
        <v>-4.9632059213604793E-2</v>
      </c>
      <c r="AJ273" s="56"/>
      <c r="AK273" s="57">
        <f t="shared" si="44"/>
        <v>0</v>
      </c>
      <c r="AL273" s="57">
        <f t="shared" si="45"/>
        <v>0</v>
      </c>
    </row>
    <row r="274" spans="1:40" x14ac:dyDescent="0.25">
      <c r="A274" s="7">
        <f t="shared" si="32"/>
        <v>268</v>
      </c>
      <c r="B274" s="1">
        <v>45037</v>
      </c>
      <c r="C274" s="202">
        <v>71.2</v>
      </c>
      <c r="D274" s="2">
        <v>139.4</v>
      </c>
      <c r="E274" s="2">
        <v>1601.48784</v>
      </c>
      <c r="F274" s="2">
        <v>2965.0793600000002</v>
      </c>
      <c r="G274" s="2">
        <v>3825.2075199999999</v>
      </c>
      <c r="H274" s="2">
        <v>5893.1446400000004</v>
      </c>
      <c r="I274" s="201">
        <v>4872.7419200000004</v>
      </c>
      <c r="J274" s="209">
        <f t="shared" si="46"/>
        <v>1.0932841118841408E-2</v>
      </c>
      <c r="K274" s="210">
        <f t="shared" si="47"/>
        <v>-2.2920025233055141E-2</v>
      </c>
      <c r="L274" s="210">
        <f t="shared" si="48"/>
        <v>-1.8780578175511931E-2</v>
      </c>
      <c r="M274" s="210">
        <f t="shared" si="49"/>
        <v>-1.0826964722379651E-2</v>
      </c>
      <c r="N274" s="210">
        <f t="shared" si="50"/>
        <v>-1.9002188731033209E-3</v>
      </c>
      <c r="O274" s="210">
        <f t="shared" si="51"/>
        <v>7.0187449640153332E-3</v>
      </c>
      <c r="P274" s="211">
        <f t="shared" si="52"/>
        <v>-5.0347919516036121E-4</v>
      </c>
      <c r="Q274" s="218">
        <f t="shared" si="34"/>
        <v>-1.1468394272132903E-4</v>
      </c>
      <c r="R274" s="219">
        <f t="shared" si="35"/>
        <v>4.7446438657185858E-4</v>
      </c>
      <c r="S274" s="219">
        <f t="shared" si="36"/>
        <v>3.4820891581022943E-4</v>
      </c>
      <c r="T274" s="219">
        <f t="shared" si="37"/>
        <v>-1.7801096071011027E-4</v>
      </c>
      <c r="U274" s="219">
        <f t="shared" si="38"/>
        <v>8.0295047430011966E-4</v>
      </c>
      <c r="V274" s="219">
        <f t="shared" si="39"/>
        <v>1.7015812520741558E-3</v>
      </c>
      <c r="W274" s="220">
        <f t="shared" si="40"/>
        <v>1.4598546499827469E-3</v>
      </c>
      <c r="X274" s="227" cm="1">
        <f t="array" ref="X274">DinamicaBacktesting(J23:J274)</f>
        <v>0.17219346960973378</v>
      </c>
      <c r="Y274" s="228" cm="1">
        <f t="array" ref="Y274">DinamicaBacktesting(K23:K274)</f>
        <v>0.24070032673678204</v>
      </c>
      <c r="Z274" s="228" cm="1">
        <f t="array" ref="Z274">DinamicaBacktesting(L23:L274)</f>
        <v>0.50037624123582292</v>
      </c>
      <c r="AA274" s="228" cm="1">
        <f t="array" ref="AA274">DinamicaBacktesting(M23:M274)</f>
        <v>0.2205265594520798</v>
      </c>
      <c r="AB274" s="228" cm="1">
        <f t="array" ref="AB274">DinamicaBacktesting(N23:N274)</f>
        <v>0.39956699039142451</v>
      </c>
      <c r="AC274" s="228" cm="1">
        <f t="array" ref="AC274">DinamicaBacktesting(O23:O274)</f>
        <v>0.38326491071740992</v>
      </c>
      <c r="AD274" s="229" cm="1">
        <f t="array" ref="AD274">DinamicaBacktesting(P23:P274)</f>
        <v>0.41413500010352561</v>
      </c>
      <c r="AE274" s="236">
        <f t="shared" si="41"/>
        <v>1267169.3776000002</v>
      </c>
      <c r="AF274" s="239">
        <f t="shared" si="42"/>
        <v>-6700.4253999995999</v>
      </c>
      <c r="AG274" s="242">
        <f t="shared" si="43"/>
        <v>-5.2598981341891449E-3</v>
      </c>
      <c r="AH274" s="306">
        <f xml:space="preserve"> Backtesting!C30</f>
        <v>-1.8778983193077324E-2</v>
      </c>
      <c r="AI274" s="306">
        <f xml:space="preserve"> Backtesting!G30</f>
        <v>-4.8857656737093302E-2</v>
      </c>
      <c r="AJ274" s="56"/>
      <c r="AK274" s="57">
        <f t="shared" si="44"/>
        <v>0</v>
      </c>
      <c r="AL274" s="57">
        <f t="shared" si="45"/>
        <v>0</v>
      </c>
    </row>
    <row r="275" spans="1:40" x14ac:dyDescent="0.25">
      <c r="A275" s="7">
        <f t="shared" si="32"/>
        <v>269</v>
      </c>
      <c r="B275" s="1">
        <v>45040</v>
      </c>
      <c r="C275" s="202">
        <v>71.959999999999994</v>
      </c>
      <c r="D275" s="2">
        <v>141.61000000000001</v>
      </c>
      <c r="E275" s="2">
        <v>1561.1526299999998</v>
      </c>
      <c r="F275" s="2">
        <v>2970.4841099999999</v>
      </c>
      <c r="G275" s="2">
        <v>3823.1979299999998</v>
      </c>
      <c r="H275" s="2">
        <v>5911.5023399999991</v>
      </c>
      <c r="I275" s="201">
        <v>4858.6361399999996</v>
      </c>
      <c r="J275" s="209">
        <f t="shared" si="46"/>
        <v>1.0674157303370624E-2</v>
      </c>
      <c r="K275" s="210">
        <f t="shared" si="47"/>
        <v>1.585365853658538E-2</v>
      </c>
      <c r="L275" s="210">
        <f t="shared" si="48"/>
        <v>-2.5186085708899464E-2</v>
      </c>
      <c r="M275" s="210">
        <f t="shared" si="49"/>
        <v>1.8228011273193623E-3</v>
      </c>
      <c r="N275" s="210">
        <f t="shared" si="50"/>
        <v>-5.2535450416557605E-4</v>
      </c>
      <c r="O275" s="210">
        <f t="shared" si="51"/>
        <v>3.1150940832835872E-3</v>
      </c>
      <c r="P275" s="211">
        <f t="shared" si="52"/>
        <v>-2.8948342086626555E-3</v>
      </c>
      <c r="Q275" s="218">
        <f t="shared" si="34"/>
        <v>-1.2212592821832214E-4</v>
      </c>
      <c r="R275" s="219">
        <f t="shared" si="35"/>
        <v>5.5368446603780755E-4</v>
      </c>
      <c r="S275" s="219">
        <f t="shared" si="36"/>
        <v>2.8081400410908303E-4</v>
      </c>
      <c r="T275" s="219">
        <f t="shared" si="37"/>
        <v>-1.9474592038819569E-4</v>
      </c>
      <c r="U275" s="219">
        <f t="shared" si="38"/>
        <v>7.415818530620592E-4</v>
      </c>
      <c r="V275" s="219">
        <f t="shared" si="39"/>
        <v>1.8199129528274161E-3</v>
      </c>
      <c r="W275" s="220">
        <f t="shared" si="40"/>
        <v>1.3724754861121685E-3</v>
      </c>
      <c r="X275" s="227" cm="1">
        <f t="array" ref="X275">DinamicaBacktesting(J24:J275)</f>
        <v>0.17208429505783379</v>
      </c>
      <c r="Y275" s="228" cm="1">
        <f t="array" ref="Y275">DinamicaBacktesting(K24:K275)</f>
        <v>0.24114864206185901</v>
      </c>
      <c r="Z275" s="228" cm="1">
        <f t="array" ref="Z275">DinamicaBacktesting(L24:L275)</f>
        <v>0.49674484458595253</v>
      </c>
      <c r="AA275" s="228" cm="1">
        <f t="array" ref="AA275">DinamicaBacktesting(M24:M275)</f>
        <v>0.21614847722454833</v>
      </c>
      <c r="AB275" s="228" cm="1">
        <f t="array" ref="AB275">DinamicaBacktesting(N24:N275)</f>
        <v>0.39149755302692418</v>
      </c>
      <c r="AC275" s="228" cm="1">
        <f t="array" ref="AC275">DinamicaBacktesting(O24:O275)</f>
        <v>0.37565127663441872</v>
      </c>
      <c r="AD275" s="229" cm="1">
        <f t="array" ref="AD275">DinamicaBacktesting(P24:P275)</f>
        <v>0.40587169380376381</v>
      </c>
      <c r="AE275" s="236">
        <f t="shared" si="41"/>
        <v>1271433.7696</v>
      </c>
      <c r="AF275" s="239">
        <f t="shared" si="42"/>
        <v>4264.3919999997597</v>
      </c>
      <c r="AG275" s="242">
        <f t="shared" si="43"/>
        <v>3.3652896569174029E-3</v>
      </c>
      <c r="AH275" s="306">
        <f xml:space="preserve"> Backtesting!C31</f>
        <v>-1.8446991258051486E-2</v>
      </c>
      <c r="AI275" s="306">
        <f xml:space="preserve"> Backtesting!G31</f>
        <v>-4.8639260577264205E-2</v>
      </c>
      <c r="AJ275" s="56"/>
      <c r="AK275" s="57">
        <f t="shared" si="44"/>
        <v>0</v>
      </c>
      <c r="AL275" s="57">
        <f t="shared" si="45"/>
        <v>0</v>
      </c>
    </row>
    <row r="276" spans="1:40" x14ac:dyDescent="0.25">
      <c r="A276" s="7">
        <f t="shared" si="32"/>
        <v>270</v>
      </c>
      <c r="B276" s="1">
        <v>45041</v>
      </c>
      <c r="C276" s="202">
        <v>72.44</v>
      </c>
      <c r="D276" s="2">
        <v>140.41</v>
      </c>
      <c r="E276" s="2">
        <v>1498.3644000000002</v>
      </c>
      <c r="F276" s="2">
        <v>2959.3239000000003</v>
      </c>
      <c r="G276" s="2">
        <v>3750.4285000000004</v>
      </c>
      <c r="H276" s="2">
        <v>5828.4785000000002</v>
      </c>
      <c r="I276" s="201">
        <v>4741.7487000000001</v>
      </c>
      <c r="J276" s="209">
        <f t="shared" si="46"/>
        <v>6.6703724291272692E-3</v>
      </c>
      <c r="K276" s="210">
        <f t="shared" si="47"/>
        <v>-8.4739778264247834E-3</v>
      </c>
      <c r="L276" s="210">
        <f t="shared" si="48"/>
        <v>-4.0219148847732922E-2</v>
      </c>
      <c r="M276" s="210">
        <f t="shared" si="49"/>
        <v>-3.7570340680932457E-3</v>
      </c>
      <c r="N276" s="210">
        <f t="shared" si="50"/>
        <v>-1.903365489633424E-2</v>
      </c>
      <c r="O276" s="210">
        <f t="shared" si="51"/>
        <v>-1.4044456929031557E-2</v>
      </c>
      <c r="P276" s="211">
        <f t="shared" si="52"/>
        <v>-2.4057664873830098E-2</v>
      </c>
      <c r="Q276" s="218">
        <f t="shared" si="34"/>
        <v>-7.8571737002187174E-5</v>
      </c>
      <c r="R276" s="219">
        <f t="shared" si="35"/>
        <v>5.1017015053001684E-4</v>
      </c>
      <c r="S276" s="219">
        <f t="shared" si="36"/>
        <v>1.646502982637403E-4</v>
      </c>
      <c r="T276" s="219">
        <f t="shared" si="37"/>
        <v>-1.0293545192263488E-4</v>
      </c>
      <c r="U276" s="219">
        <f t="shared" si="38"/>
        <v>7.5260656223434769E-4</v>
      </c>
      <c r="V276" s="219">
        <f t="shared" si="39"/>
        <v>1.9411172709173073E-3</v>
      </c>
      <c r="W276" s="220">
        <f t="shared" si="40"/>
        <v>1.4585227122651478E-3</v>
      </c>
      <c r="X276" s="227" cm="1">
        <f t="array" ref="X276">DinamicaBacktesting(J25:J276)</f>
        <v>0.16993226959288543</v>
      </c>
      <c r="Y276" s="228" cm="1">
        <f t="array" ref="Y276">DinamicaBacktesting(K25:K276)</f>
        <v>0.23780325144882908</v>
      </c>
      <c r="Z276" s="228" cm="1">
        <f t="array" ref="Z276">DinamicaBacktesting(L25:L276)</f>
        <v>0.50318027344899507</v>
      </c>
      <c r="AA276" s="228" cm="1">
        <f t="array" ref="AA276">DinamicaBacktesting(M25:M276)</f>
        <v>0.21211645750118999</v>
      </c>
      <c r="AB276" s="228" cm="1">
        <f t="array" ref="AB276">DinamicaBacktesting(N25:N276)</f>
        <v>0.38831834861897335</v>
      </c>
      <c r="AC276" s="228" cm="1">
        <f t="array" ref="AC276">DinamicaBacktesting(O25:O276)</f>
        <v>0.37075179175825623</v>
      </c>
      <c r="AD276" s="229" cm="1">
        <f t="array" ref="AD276">DinamicaBacktesting(P25:P276)</f>
        <v>0.40493932155079604</v>
      </c>
      <c r="AE276" s="236">
        <f t="shared" si="41"/>
        <v>1254674.3910000001</v>
      </c>
      <c r="AF276" s="239">
        <f t="shared" si="42"/>
        <v>-16759.378599999938</v>
      </c>
      <c r="AG276" s="242">
        <f t="shared" si="43"/>
        <v>-1.3181479838523136E-2</v>
      </c>
      <c r="AH276" s="306">
        <f xml:space="preserve"> Backtesting!C32</f>
        <v>-1.9363518168011216E-2</v>
      </c>
      <c r="AI276" s="306">
        <f xml:space="preserve"> Backtesting!G32</f>
        <v>-4.8663225793837646E-2</v>
      </c>
      <c r="AJ276" s="56"/>
      <c r="AK276" s="57">
        <f t="shared" si="44"/>
        <v>0</v>
      </c>
      <c r="AL276" s="57">
        <f t="shared" si="45"/>
        <v>0</v>
      </c>
    </row>
    <row r="277" spans="1:40" x14ac:dyDescent="0.25">
      <c r="A277" s="7">
        <f t="shared" si="32"/>
        <v>271</v>
      </c>
      <c r="B277" s="1">
        <v>45042</v>
      </c>
      <c r="C277" s="202">
        <v>72.260000000000005</v>
      </c>
      <c r="D277" s="2">
        <v>141.94</v>
      </c>
      <c r="E277" s="2">
        <v>1502.1063399999998</v>
      </c>
      <c r="F277" s="2">
        <v>2970.1151199999999</v>
      </c>
      <c r="G277" s="2">
        <v>3797.8878000000004</v>
      </c>
      <c r="H277" s="2">
        <v>5824.6975499999999</v>
      </c>
      <c r="I277" s="201">
        <v>4889.00972</v>
      </c>
      <c r="J277" s="209">
        <f t="shared" si="46"/>
        <v>-2.4848150193262919E-3</v>
      </c>
      <c r="K277" s="210">
        <f t="shared" si="47"/>
        <v>1.0896659782066775E-2</v>
      </c>
      <c r="L277" s="210">
        <f t="shared" si="48"/>
        <v>2.4973497768632225E-3</v>
      </c>
      <c r="M277" s="210">
        <f t="shared" si="49"/>
        <v>3.6465153408857809E-3</v>
      </c>
      <c r="N277" s="210">
        <f t="shared" si="50"/>
        <v>1.2654367360956265E-2</v>
      </c>
      <c r="O277" s="210">
        <f t="shared" si="51"/>
        <v>-6.4870274463568744E-4</v>
      </c>
      <c r="P277" s="211">
        <f t="shared" si="52"/>
        <v>3.1056268334085146E-2</v>
      </c>
      <c r="Q277" s="218">
        <f t="shared" si="34"/>
        <v>2.7516606445462548E-5</v>
      </c>
      <c r="R277" s="219">
        <f t="shared" si="35"/>
        <v>3.1023009649830489E-4</v>
      </c>
      <c r="S277" s="219">
        <f t="shared" si="36"/>
        <v>-2.0394498438614755E-5</v>
      </c>
      <c r="T277" s="219">
        <f t="shared" si="37"/>
        <v>-7.3506116216207377E-5</v>
      </c>
      <c r="U277" s="219">
        <f t="shared" si="38"/>
        <v>9.4325121004829439E-4</v>
      </c>
      <c r="V277" s="219">
        <f t="shared" si="39"/>
        <v>2.1444525389884839E-3</v>
      </c>
      <c r="W277" s="220">
        <f t="shared" si="40"/>
        <v>1.6695139970016417E-3</v>
      </c>
      <c r="X277" s="227" cm="1">
        <f t="array" ref="X277">DinamicaBacktesting(J26:J277)</f>
        <v>0.16668485538161426</v>
      </c>
      <c r="Y277" s="228" cm="1">
        <f t="array" ref="Y277">DinamicaBacktesting(K26:K277)</f>
        <v>0.23555031780163388</v>
      </c>
      <c r="Z277" s="228" cm="1">
        <f t="array" ref="Z277">DinamicaBacktesting(L26:L277)</f>
        <v>0.49307688013647305</v>
      </c>
      <c r="AA277" s="228" cm="1">
        <f t="array" ref="AA277">DinamicaBacktesting(M26:M277)</f>
        <v>0.20815303386784004</v>
      </c>
      <c r="AB277" s="228" cm="1">
        <f t="array" ref="AB277">DinamicaBacktesting(N26:N277)</f>
        <v>0.38258751286076359</v>
      </c>
      <c r="AC277" s="228" cm="1">
        <f t="array" ref="AC277">DinamicaBacktesting(O26:O277)</f>
        <v>0.36326565023720003</v>
      </c>
      <c r="AD277" s="229" cm="1">
        <f t="array" ref="AD277">DinamicaBacktesting(P26:P277)</f>
        <v>0.40882603808389018</v>
      </c>
      <c r="AE277" s="236">
        <f t="shared" si="41"/>
        <v>1267525.7243000001</v>
      </c>
      <c r="AF277" s="239">
        <f t="shared" si="42"/>
        <v>12851.333300000057</v>
      </c>
      <c r="AG277" s="242">
        <f t="shared" si="43"/>
        <v>1.0242763694058743E-2</v>
      </c>
      <c r="AH277" s="306">
        <f xml:space="preserve"> Backtesting!C33</f>
        <v>-2.1424103421358722E-2</v>
      </c>
      <c r="AI277" s="306">
        <f xml:space="preserve"> Backtesting!G33</f>
        <v>-4.7774444076501624E-2</v>
      </c>
      <c r="AJ277" s="56"/>
      <c r="AK277" s="57">
        <f t="shared" si="44"/>
        <v>0</v>
      </c>
      <c r="AL277" s="57">
        <f t="shared" si="45"/>
        <v>0</v>
      </c>
    </row>
    <row r="278" spans="1:40" x14ac:dyDescent="0.25">
      <c r="A278" s="7">
        <f t="shared" si="32"/>
        <v>272</v>
      </c>
      <c r="B278" s="1">
        <v>45043</v>
      </c>
      <c r="C278" s="202">
        <v>71.91</v>
      </c>
      <c r="D278" s="2">
        <v>142.1</v>
      </c>
      <c r="E278" s="2">
        <v>1522.6562200000001</v>
      </c>
      <c r="F278" s="2">
        <v>3035.75866</v>
      </c>
      <c r="G278" s="2">
        <v>4300.2825599999996</v>
      </c>
      <c r="H278" s="2">
        <v>5873.7721000000001</v>
      </c>
      <c r="I278" s="201">
        <v>4907.7587599999997</v>
      </c>
      <c r="J278" s="209">
        <f t="shared" si="46"/>
        <v>-4.8436202601717104E-3</v>
      </c>
      <c r="K278" s="210">
        <f t="shared" si="47"/>
        <v>1.1272368606454197E-3</v>
      </c>
      <c r="L278" s="210">
        <f t="shared" si="48"/>
        <v>1.3680709183345963E-2</v>
      </c>
      <c r="M278" s="210">
        <f t="shared" si="49"/>
        <v>2.2101345351219992E-2</v>
      </c>
      <c r="N278" s="210">
        <f t="shared" si="50"/>
        <v>0.1322826756493436</v>
      </c>
      <c r="O278" s="210">
        <f t="shared" si="51"/>
        <v>8.4252529129174025E-3</v>
      </c>
      <c r="P278" s="211">
        <f t="shared" si="52"/>
        <v>3.8349361269012228E-3</v>
      </c>
      <c r="Q278" s="218">
        <f t="shared" si="34"/>
        <v>4.8465826019890235E-5</v>
      </c>
      <c r="R278" s="219">
        <f t="shared" si="35"/>
        <v>3.0279617340525557E-4</v>
      </c>
      <c r="S278" s="219">
        <f t="shared" si="36"/>
        <v>-9.4523591329199246E-5</v>
      </c>
      <c r="T278" s="219">
        <f t="shared" si="37"/>
        <v>-1.7722408509982321E-4</v>
      </c>
      <c r="U278" s="219">
        <f t="shared" si="38"/>
        <v>7.562599271931118E-4</v>
      </c>
      <c r="V278" s="219">
        <f t="shared" si="39"/>
        <v>1.9344007033628118E-3</v>
      </c>
      <c r="W278" s="220">
        <f t="shared" si="40"/>
        <v>1.3775832672698542E-3</v>
      </c>
      <c r="X278" s="227" cm="1">
        <f t="array" ref="X278">DinamicaBacktesting(J27:J278)</f>
        <v>0.16403943308927285</v>
      </c>
      <c r="Y278" s="228" cm="1">
        <f t="array" ref="Y278">DinamicaBacktesting(K27:K278)</f>
        <v>0.23081897521292169</v>
      </c>
      <c r="Z278" s="228" cm="1">
        <f t="array" ref="Z278">DinamicaBacktesting(L27:L278)</f>
        <v>0.48506293270390355</v>
      </c>
      <c r="AA278" s="228" cm="1">
        <f t="array" ref="AA278">DinamicaBacktesting(M27:M278)</f>
        <v>0.21567927860691921</v>
      </c>
      <c r="AB278" s="228" cm="1">
        <f t="array" ref="AB278">DinamicaBacktesting(N27:N278)</f>
        <v>0.56293355125498701</v>
      </c>
      <c r="AC278" s="228" cm="1">
        <f t="array" ref="AC278">DinamicaBacktesting(O27:O278)</f>
        <v>0.35692813018067066</v>
      </c>
      <c r="AD278" s="229" cm="1">
        <f t="array" ref="AD278">DinamicaBacktesting(P27:P278)</f>
        <v>0.40074850813312268</v>
      </c>
      <c r="AE278" s="236">
        <f t="shared" si="41"/>
        <v>1298153.3864</v>
      </c>
      <c r="AF278" s="239">
        <f t="shared" si="42"/>
        <v>30627.662099999841</v>
      </c>
      <c r="AG278" s="242">
        <f t="shared" si="43"/>
        <v>2.4163345573845696E-2</v>
      </c>
      <c r="AH278" s="306">
        <f xml:space="preserve"> Backtesting!C34</f>
        <v>-2.0529956534521481E-2</v>
      </c>
      <c r="AI278" s="306">
        <f xml:space="preserve"> Backtesting!G34</f>
        <v>-4.8440319915718538E-2</v>
      </c>
      <c r="AJ278" s="56"/>
      <c r="AK278" s="57">
        <f t="shared" si="44"/>
        <v>0</v>
      </c>
      <c r="AL278" s="57">
        <f t="shared" si="45"/>
        <v>0</v>
      </c>
    </row>
    <row r="279" spans="1:40" x14ac:dyDescent="0.25">
      <c r="A279" s="7">
        <f t="shared" si="32"/>
        <v>273</v>
      </c>
      <c r="B279" s="1">
        <v>45044</v>
      </c>
      <c r="C279" s="202">
        <v>72.489999999999995</v>
      </c>
      <c r="D279" s="2">
        <v>142.93</v>
      </c>
      <c r="E279" s="2">
        <v>1522.7262000000001</v>
      </c>
      <c r="F279" s="2">
        <v>3050.8464000000004</v>
      </c>
      <c r="G279" s="2">
        <v>4320.9535999999998</v>
      </c>
      <c r="H279" s="2">
        <v>5932.1414000000004</v>
      </c>
      <c r="I279" s="201">
        <v>4989.2701999999999</v>
      </c>
      <c r="J279" s="209">
        <f t="shared" si="46"/>
        <v>8.0656376025587395E-3</v>
      </c>
      <c r="K279" s="210">
        <f t="shared" si="47"/>
        <v>5.8409570724842208E-3</v>
      </c>
      <c r="L279" s="210">
        <f t="shared" si="48"/>
        <v>4.5959159448383247E-5</v>
      </c>
      <c r="M279" s="210">
        <f t="shared" si="49"/>
        <v>4.9700064101934061E-3</v>
      </c>
      <c r="N279" s="210">
        <f t="shared" si="50"/>
        <v>4.8069027352473093E-3</v>
      </c>
      <c r="O279" s="210">
        <f t="shared" si="51"/>
        <v>9.9372769331653732E-3</v>
      </c>
      <c r="P279" s="211">
        <f t="shared" si="52"/>
        <v>1.6608689217642025E-2</v>
      </c>
      <c r="Q279" s="218">
        <f t="shared" si="34"/>
        <v>1.4431933402195857E-4</v>
      </c>
      <c r="R279" s="219">
        <f t="shared" si="35"/>
        <v>3.8620053766763145E-4</v>
      </c>
      <c r="S279" s="219">
        <f t="shared" si="36"/>
        <v>-3.5891592639276384E-4</v>
      </c>
      <c r="T279" s="219">
        <f t="shared" si="37"/>
        <v>-7.5681320303937974E-6</v>
      </c>
      <c r="U279" s="219">
        <f t="shared" si="38"/>
        <v>8.8152360960992119E-4</v>
      </c>
      <c r="V279" s="219">
        <f t="shared" si="39"/>
        <v>2.1606492326593355E-3</v>
      </c>
      <c r="W279" s="220">
        <f t="shared" si="40"/>
        <v>1.6957822346520427E-3</v>
      </c>
      <c r="X279" s="227" cm="1">
        <f t="array" ref="X279">DinamicaBacktesting(J28:J279)</f>
        <v>0.16275207754671481</v>
      </c>
      <c r="Y279" s="228" cm="1">
        <f t="array" ref="Y279">DinamicaBacktesting(K28:K279)</f>
        <v>0.22691434811969163</v>
      </c>
      <c r="Z279" s="228" cm="1">
        <f t="array" ref="Z279">DinamicaBacktesting(L28:L279)</f>
        <v>0.47526108770288478</v>
      </c>
      <c r="AA279" s="228" cm="1">
        <f t="array" ref="AA279">DinamicaBacktesting(M28:M279)</f>
        <v>0.21190881209481488</v>
      </c>
      <c r="AB279" s="228" cm="1">
        <f t="array" ref="AB279">DinamicaBacktesting(N28:N279)</f>
        <v>0.55177085963451811</v>
      </c>
      <c r="AC279" s="228" cm="1">
        <f t="array" ref="AC279">DinamicaBacktesting(O28:O279)</f>
        <v>0.3511358940740899</v>
      </c>
      <c r="AD279" s="229" cm="1">
        <f t="array" ref="AD279">DinamicaBacktesting(P28:P279)</f>
        <v>0.39617490767393337</v>
      </c>
      <c r="AE279" s="236">
        <f t="shared" si="41"/>
        <v>1308730.5980000002</v>
      </c>
      <c r="AF279" s="239">
        <f t="shared" si="42"/>
        <v>10577.211600000272</v>
      </c>
      <c r="AG279" s="242">
        <f t="shared" si="43"/>
        <v>8.1478904656504536E-3</v>
      </c>
      <c r="AH279" s="306">
        <f xml:space="preserve"> Backtesting!C35</f>
        <v>-2.2462849282189373E-2</v>
      </c>
      <c r="AI279" s="306">
        <f xml:space="preserve"> Backtesting!G35</f>
        <v>-4.3282081109060143E-2</v>
      </c>
      <c r="AJ279" s="56"/>
      <c r="AK279" s="57">
        <f t="shared" si="44"/>
        <v>0</v>
      </c>
      <c r="AL279" s="57">
        <f t="shared" si="45"/>
        <v>0</v>
      </c>
    </row>
    <row r="280" spans="1:40" x14ac:dyDescent="0.25">
      <c r="A280" s="7">
        <f t="shared" si="32"/>
        <v>274</v>
      </c>
      <c r="B280" s="1">
        <v>45048</v>
      </c>
      <c r="C280" s="202">
        <v>72.180000000000007</v>
      </c>
      <c r="D280" s="2">
        <v>143.38</v>
      </c>
      <c r="E280" s="2">
        <v>1465.42022</v>
      </c>
      <c r="F280" s="2">
        <v>3029.3379599999998</v>
      </c>
      <c r="G280" s="2">
        <v>4300.0997600000001</v>
      </c>
      <c r="H280" s="2">
        <v>5707.6437000000005</v>
      </c>
      <c r="I280" s="201">
        <v>5070.4654</v>
      </c>
      <c r="J280" s="209">
        <f t="shared" si="46"/>
        <v>-4.2764519244031796E-3</v>
      </c>
      <c r="K280" s="210">
        <f t="shared" si="47"/>
        <v>3.1483943188972408E-3</v>
      </c>
      <c r="L280" s="210">
        <f t="shared" si="48"/>
        <v>-3.7633804422620432E-2</v>
      </c>
      <c r="M280" s="210">
        <f t="shared" si="49"/>
        <v>-7.0499911106637336E-3</v>
      </c>
      <c r="N280" s="210">
        <f t="shared" si="50"/>
        <v>-4.8262124360696212E-3</v>
      </c>
      <c r="O280" s="210">
        <f t="shared" si="51"/>
        <v>-3.7844293462053979E-2</v>
      </c>
      <c r="P280" s="211">
        <f t="shared" si="52"/>
        <v>1.6273963274227921E-2</v>
      </c>
      <c r="Q280" s="218">
        <f t="shared" si="34"/>
        <v>4.1561091158604839E-5</v>
      </c>
      <c r="R280" s="219">
        <f t="shared" si="35"/>
        <v>3.0020079114023007E-4</v>
      </c>
      <c r="S280" s="219">
        <f t="shared" si="36"/>
        <v>-6.8698474120014431E-4</v>
      </c>
      <c r="T280" s="219">
        <f t="shared" si="37"/>
        <v>-5.3282173006191996E-5</v>
      </c>
      <c r="U280" s="219">
        <f t="shared" si="38"/>
        <v>6.4091738049984687E-4</v>
      </c>
      <c r="V280" s="219">
        <f t="shared" si="39"/>
        <v>1.8103851347170761E-3</v>
      </c>
      <c r="W280" s="220">
        <f t="shared" si="40"/>
        <v>1.5389577907695628E-3</v>
      </c>
      <c r="X280" s="227" cm="1">
        <f t="array" ref="X280">DinamicaBacktesting(J29:J280)</f>
        <v>0.16004028290609651</v>
      </c>
      <c r="Y280" s="228" cm="1">
        <f t="array" ref="Y280">DinamicaBacktesting(K29:K280)</f>
        <v>0.222553862760446</v>
      </c>
      <c r="Z280" s="228" cm="1">
        <f t="array" ref="Z280">DinamicaBacktesting(L29:L280)</f>
        <v>0.48074298477681182</v>
      </c>
      <c r="AA280" s="228" cm="1">
        <f t="array" ref="AA280">DinamicaBacktesting(M29:M280)</f>
        <v>0.20883037119351927</v>
      </c>
      <c r="AB280" s="228" cm="1">
        <f t="array" ref="AB280">DinamicaBacktesting(N29:N280)</f>
        <v>0.54083893667962235</v>
      </c>
      <c r="AC280" s="228" cm="1">
        <f t="array" ref="AC280">DinamicaBacktesting(O29:O280)</f>
        <v>0.36441757243510575</v>
      </c>
      <c r="AD280" s="229" cm="1">
        <f t="array" ref="AD280">DinamicaBacktesting(P29:P280)</f>
        <v>0.39159278889959032</v>
      </c>
      <c r="AE280" s="236">
        <f t="shared" si="41"/>
        <v>1301412.0983999998</v>
      </c>
      <c r="AF280" s="239">
        <f t="shared" si="42"/>
        <v>-7318.4996000004467</v>
      </c>
      <c r="AG280" s="242">
        <f t="shared" si="43"/>
        <v>-5.592059673079075E-3</v>
      </c>
      <c r="AH280" s="306">
        <f xml:space="preserve"> Backtesting!C36</f>
        <v>-2.1708019036910067E-2</v>
      </c>
      <c r="AI280" s="306">
        <f xml:space="preserve"> Backtesting!G36</f>
        <v>-4.3606755436576834E-2</v>
      </c>
      <c r="AJ280" s="56"/>
      <c r="AK280" s="57">
        <f t="shared" si="44"/>
        <v>0</v>
      </c>
      <c r="AL280" s="57">
        <f t="shared" si="45"/>
        <v>0</v>
      </c>
    </row>
    <row r="281" spans="1:40" x14ac:dyDescent="0.25">
      <c r="A281" s="7">
        <f t="shared" si="32"/>
        <v>275</v>
      </c>
      <c r="B281" s="1">
        <v>45049</v>
      </c>
      <c r="C281" s="202">
        <v>72.06</v>
      </c>
      <c r="D281" s="2">
        <v>143.01</v>
      </c>
      <c r="E281" s="2">
        <v>1459.7956800000002</v>
      </c>
      <c r="F281" s="2">
        <v>3000.0342000000001</v>
      </c>
      <c r="G281" s="2">
        <v>4246.6294800000005</v>
      </c>
      <c r="H281" s="2">
        <v>5720.5788000000002</v>
      </c>
      <c r="I281" s="201">
        <v>4981.0063199999995</v>
      </c>
      <c r="J281" s="209">
        <f t="shared" si="46"/>
        <v>-1.6625103906899863E-3</v>
      </c>
      <c r="K281" s="210">
        <f t="shared" si="47"/>
        <v>-2.5805551680848637E-3</v>
      </c>
      <c r="L281" s="210">
        <f t="shared" si="48"/>
        <v>-3.8381755098205739E-3</v>
      </c>
      <c r="M281" s="210">
        <f t="shared" si="49"/>
        <v>-9.6733214936506329E-3</v>
      </c>
      <c r="N281" s="210">
        <f t="shared" si="50"/>
        <v>-1.2434660353089044E-2</v>
      </c>
      <c r="O281" s="210">
        <f t="shared" si="51"/>
        <v>2.2662767124022043E-3</v>
      </c>
      <c r="P281" s="211">
        <f t="shared" si="52"/>
        <v>-1.7643169402161929E-2</v>
      </c>
      <c r="Q281" s="218">
        <f t="shared" si="34"/>
        <v>1.6738250325835197E-4</v>
      </c>
      <c r="R281" s="219">
        <f t="shared" si="35"/>
        <v>2.0733635007966078E-4</v>
      </c>
      <c r="S281" s="219">
        <f t="shared" si="36"/>
        <v>-6.3408950223382409E-4</v>
      </c>
      <c r="T281" s="219">
        <f t="shared" si="37"/>
        <v>-9.3630828412442888E-5</v>
      </c>
      <c r="U281" s="219">
        <f t="shared" si="38"/>
        <v>6.1068822575993578E-4</v>
      </c>
      <c r="V281" s="219">
        <f t="shared" si="39"/>
        <v>1.8471726772163253E-3</v>
      </c>
      <c r="W281" s="220">
        <f t="shared" si="40"/>
        <v>1.4909317362745849E-3</v>
      </c>
      <c r="X281" s="227" cm="1">
        <f t="array" ref="X281">DinamicaBacktesting(J30:J281)</f>
        <v>0.15689440587870726</v>
      </c>
      <c r="Y281" s="228" cm="1">
        <f t="array" ref="Y281">DinamicaBacktesting(K30:K281)</f>
        <v>0.21821088302562455</v>
      </c>
      <c r="Z281" s="228" cm="1">
        <f t="array" ref="Z281">DinamicaBacktesting(L30:L281)</f>
        <v>0.47118749765000129</v>
      </c>
      <c r="AA281" s="228" cm="1">
        <f t="array" ref="AA281">DinamicaBacktesting(M30:M281)</f>
        <v>0.2069032049790811</v>
      </c>
      <c r="AB281" s="228" cm="1">
        <f t="array" ref="AB281">DinamicaBacktesting(N30:N281)</f>
        <v>0.53138032960095227</v>
      </c>
      <c r="AC281" s="228" cm="1">
        <f t="array" ref="AC281">DinamicaBacktesting(O30:O281)</f>
        <v>0.35712730860374159</v>
      </c>
      <c r="AD281" s="229" cm="1">
        <f t="array" ref="AD281">DinamicaBacktesting(P30:P281)</f>
        <v>0.38774840046482734</v>
      </c>
      <c r="AE281" s="236">
        <f t="shared" si="41"/>
        <v>1292160.3059999999</v>
      </c>
      <c r="AF281" s="239">
        <f t="shared" si="42"/>
        <v>-9251.7923999999184</v>
      </c>
      <c r="AG281" s="242">
        <f t="shared" si="43"/>
        <v>-7.1090413339283121E-3</v>
      </c>
      <c r="AH281" s="306">
        <f xml:space="preserve"> Backtesting!C37</f>
        <v>-2.2348578008730607E-2</v>
      </c>
      <c r="AI281" s="306">
        <f xml:space="preserve"> Backtesting!G37</f>
        <v>-4.3450198510010626E-2</v>
      </c>
      <c r="AJ281" s="56"/>
      <c r="AK281" s="57">
        <f t="shared" si="44"/>
        <v>0</v>
      </c>
      <c r="AL281" s="57">
        <f t="shared" si="45"/>
        <v>0</v>
      </c>
    </row>
    <row r="282" spans="1:40" x14ac:dyDescent="0.25">
      <c r="A282" s="7">
        <f t="shared" si="32"/>
        <v>276</v>
      </c>
      <c r="B282" s="1">
        <v>45050</v>
      </c>
      <c r="C282" s="202">
        <v>71.709999999999994</v>
      </c>
      <c r="D282" s="2">
        <v>142.01</v>
      </c>
      <c r="E282" s="2">
        <v>1476.7359799999999</v>
      </c>
      <c r="F282" s="2">
        <v>2967.9725800000001</v>
      </c>
      <c r="G282" s="2">
        <v>4180.4750400000003</v>
      </c>
      <c r="H282" s="2">
        <v>5742.6035599999996</v>
      </c>
      <c r="I282" s="201">
        <v>4934.1492400000006</v>
      </c>
      <c r="J282" s="209">
        <f t="shared" si="46"/>
        <v>-4.8570635581460797E-3</v>
      </c>
      <c r="K282" s="210">
        <f t="shared" si="47"/>
        <v>-6.992518005733861E-3</v>
      </c>
      <c r="L282" s="210">
        <f t="shared" si="48"/>
        <v>1.1604569209301863E-2</v>
      </c>
      <c r="M282" s="210">
        <f t="shared" si="49"/>
        <v>-1.0687084833899574E-2</v>
      </c>
      <c r="N282" s="210">
        <f t="shared" si="50"/>
        <v>-1.5578105015180199E-2</v>
      </c>
      <c r="O282" s="210">
        <f t="shared" si="51"/>
        <v>3.8500929311557908E-3</v>
      </c>
      <c r="P282" s="211">
        <f t="shared" si="52"/>
        <v>-9.4071512842406335E-3</v>
      </c>
      <c r="Q282" s="218">
        <f t="shared" si="34"/>
        <v>7.9056590261820212E-5</v>
      </c>
      <c r="R282" s="219">
        <f t="shared" si="35"/>
        <v>1.3883777937027524E-4</v>
      </c>
      <c r="S282" s="219">
        <f t="shared" si="36"/>
        <v>-5.767600953987495E-4</v>
      </c>
      <c r="T282" s="219">
        <f t="shared" si="37"/>
        <v>-2.4519078512547484E-4</v>
      </c>
      <c r="U282" s="219">
        <f t="shared" si="38"/>
        <v>3.9011975713381687E-4</v>
      </c>
      <c r="V282" s="219">
        <f t="shared" si="39"/>
        <v>1.8327903390373585E-3</v>
      </c>
      <c r="W282" s="220">
        <f t="shared" si="40"/>
        <v>1.3588064775698556E-3</v>
      </c>
      <c r="X282" s="227" cm="1">
        <f t="array" ref="X282">DinamicaBacktesting(J31:J282)</f>
        <v>0.15449567753962279</v>
      </c>
      <c r="Y282" s="228" cm="1">
        <f t="array" ref="Y282">DinamicaBacktesting(K31:K282)</f>
        <v>0.21495157218109728</v>
      </c>
      <c r="Z282" s="228" cm="1">
        <f t="array" ref="Z282">DinamicaBacktesting(L31:L282)</f>
        <v>0.46313538236340762</v>
      </c>
      <c r="AA282" s="228" cm="1">
        <f t="array" ref="AA282">DinamicaBacktesting(M31:M282)</f>
        <v>0.2055421949134453</v>
      </c>
      <c r="AB282" s="228" cm="1">
        <f t="array" ref="AB282">DinamicaBacktesting(N31:N282)</f>
        <v>0.52298765822064042</v>
      </c>
      <c r="AC282" s="228" cm="1">
        <f t="array" ref="AC282">DinamicaBacktesting(O31:O282)</f>
        <v>0.35012528728478226</v>
      </c>
      <c r="AD282" s="229" cm="1">
        <f t="array" ref="AD282">DinamicaBacktesting(P31:P282)</f>
        <v>0.38108620773343505</v>
      </c>
      <c r="AE282" s="236">
        <f t="shared" si="41"/>
        <v>1283860.0229999998</v>
      </c>
      <c r="AF282" s="239">
        <f t="shared" si="42"/>
        <v>-8300.283000000054</v>
      </c>
      <c r="AG282" s="242">
        <f t="shared" si="43"/>
        <v>-6.423570637063114E-3</v>
      </c>
      <c r="AH282" s="306">
        <f xml:space="preserve"> Backtesting!C38</f>
        <v>-2.0858960814263906E-2</v>
      </c>
      <c r="AI282" s="306">
        <f xml:space="preserve"> Backtesting!G38</f>
        <v>-4.2959620876420114E-2</v>
      </c>
      <c r="AJ282" s="56"/>
      <c r="AK282" s="57">
        <f t="shared" si="44"/>
        <v>0</v>
      </c>
      <c r="AL282" s="57">
        <f t="shared" si="45"/>
        <v>0</v>
      </c>
    </row>
    <row r="283" spans="1:40" x14ac:dyDescent="0.25">
      <c r="A283" s="7">
        <f t="shared" si="32"/>
        <v>277</v>
      </c>
      <c r="B283" s="1">
        <v>45051</v>
      </c>
      <c r="C283" s="202">
        <v>72.41</v>
      </c>
      <c r="D283" s="2">
        <v>143.97</v>
      </c>
      <c r="E283" s="2">
        <v>1476.7389000000001</v>
      </c>
      <c r="F283" s="2">
        <v>3079.9996500000002</v>
      </c>
      <c r="G283" s="2">
        <v>4130.6811000000007</v>
      </c>
      <c r="H283" s="2">
        <v>5727.3762000000006</v>
      </c>
      <c r="I283" s="201">
        <v>5089.2660000000005</v>
      </c>
      <c r="J283" s="209">
        <f t="shared" si="46"/>
        <v>9.7615395342351974E-3</v>
      </c>
      <c r="K283" s="210">
        <f t="shared" si="47"/>
        <v>1.3801844940497299E-2</v>
      </c>
      <c r="L283" s="210">
        <f t="shared" si="48"/>
        <v>1.9773338224560177E-6</v>
      </c>
      <c r="M283" s="210">
        <f t="shared" si="49"/>
        <v>3.7745318388352489E-2</v>
      </c>
      <c r="N283" s="210">
        <f t="shared" si="50"/>
        <v>-1.1911072192407945E-2</v>
      </c>
      <c r="O283" s="210">
        <f t="shared" si="51"/>
        <v>-2.6516474349831398E-3</v>
      </c>
      <c r="P283" s="211">
        <f t="shared" si="52"/>
        <v>3.1437387167478459E-2</v>
      </c>
      <c r="Q283" s="218">
        <f t="shared" si="34"/>
        <v>1.884004116209912E-4</v>
      </c>
      <c r="R283" s="219">
        <f t="shared" si="35"/>
        <v>3.6969566721770802E-4</v>
      </c>
      <c r="S283" s="219">
        <f t="shared" si="36"/>
        <v>-3.5032454230550535E-4</v>
      </c>
      <c r="T283" s="219">
        <f t="shared" si="37"/>
        <v>8.6744988679105227E-5</v>
      </c>
      <c r="U283" s="219">
        <f t="shared" si="38"/>
        <v>5.7314773294669854E-4</v>
      </c>
      <c r="V283" s="219">
        <f t="shared" si="39"/>
        <v>2.0893891716767025E-3</v>
      </c>
      <c r="W283" s="220">
        <f t="shared" si="40"/>
        <v>1.7361179394543322E-3</v>
      </c>
      <c r="X283" s="227" cm="1">
        <f t="array" ref="X283">DinamicaBacktesting(J32:J283)</f>
        <v>0.15451391081418342</v>
      </c>
      <c r="Y283" s="228" cm="1">
        <f t="array" ref="Y283">DinamicaBacktesting(K32:K283)</f>
        <v>0.21511737158904537</v>
      </c>
      <c r="Z283" s="228" cm="1">
        <f t="array" ref="Z283">DinamicaBacktesting(L32:L283)</f>
        <v>0.45377691552573463</v>
      </c>
      <c r="AA283" s="228" cm="1">
        <f t="array" ref="AA283">DinamicaBacktesting(M32:M283)</f>
        <v>0.23434597049215827</v>
      </c>
      <c r="AB283" s="228" cm="1">
        <f t="array" ref="AB283">DinamicaBacktesting(N32:N283)</f>
        <v>0.51381356223596752</v>
      </c>
      <c r="AC283" s="228" cm="1">
        <f t="array" ref="AC283">DinamicaBacktesting(O32:O283)</f>
        <v>0.34315233773660353</v>
      </c>
      <c r="AD283" s="229" cm="1">
        <f t="array" ref="AD283">DinamicaBacktesting(P32:P283)</f>
        <v>0.38649501501916445</v>
      </c>
      <c r="AE283" s="236">
        <f t="shared" si="41"/>
        <v>1298820.5720000002</v>
      </c>
      <c r="AF283" s="239">
        <f t="shared" si="42"/>
        <v>14960.549000000348</v>
      </c>
      <c r="AG283" s="242">
        <f t="shared" si="43"/>
        <v>1.1652788257275892E-2</v>
      </c>
      <c r="AH283" s="306">
        <f xml:space="preserve"> Backtesting!C39</f>
        <v>-2.0641767460464026E-2</v>
      </c>
      <c r="AI283" s="306">
        <f xml:space="preserve"> Backtesting!G39</f>
        <v>-4.2465842437316194E-2</v>
      </c>
      <c r="AJ283" s="56"/>
      <c r="AK283" s="57">
        <f t="shared" si="44"/>
        <v>0</v>
      </c>
      <c r="AL283" s="57">
        <f t="shared" si="45"/>
        <v>0</v>
      </c>
    </row>
    <row r="284" spans="1:40" x14ac:dyDescent="0.25">
      <c r="A284" s="7">
        <f t="shared" si="32"/>
        <v>278</v>
      </c>
      <c r="B284" s="1">
        <v>45054</v>
      </c>
      <c r="C284" s="202">
        <v>72.849999999999994</v>
      </c>
      <c r="D284" s="2">
        <v>142.85</v>
      </c>
      <c r="E284" s="2">
        <v>1482.0849000000001</v>
      </c>
      <c r="F284" s="2">
        <v>3086.5650000000001</v>
      </c>
      <c r="G284" s="2">
        <v>4149.8733000000002</v>
      </c>
      <c r="H284" s="2">
        <v>5892.2258999999995</v>
      </c>
      <c r="I284" s="201">
        <v>5185.9628999999995</v>
      </c>
      <c r="J284" s="209">
        <f t="shared" si="46"/>
        <v>6.0765087695069386E-3</v>
      </c>
      <c r="K284" s="210">
        <f t="shared" si="47"/>
        <v>-7.7793984857956744E-3</v>
      </c>
      <c r="L284" s="210">
        <f t="shared" si="48"/>
        <v>3.6201389426391284E-3</v>
      </c>
      <c r="M284" s="210">
        <f t="shared" si="49"/>
        <v>2.1316073850852213E-3</v>
      </c>
      <c r="N284" s="210">
        <f t="shared" si="50"/>
        <v>4.6462555533515193E-3</v>
      </c>
      <c r="O284" s="210">
        <f t="shared" si="51"/>
        <v>2.8782760943832919E-2</v>
      </c>
      <c r="P284" s="211">
        <f t="shared" si="52"/>
        <v>1.9000166232222782E-2</v>
      </c>
      <c r="Q284" s="218">
        <f t="shared" si="34"/>
        <v>3.0000348310175453E-4</v>
      </c>
      <c r="R284" s="219">
        <f t="shared" si="35"/>
        <v>2.9370477971725196E-4</v>
      </c>
      <c r="S284" s="219">
        <f t="shared" si="36"/>
        <v>-1.2725587444841212E-4</v>
      </c>
      <c r="T284" s="219">
        <f t="shared" si="37"/>
        <v>9.9422270327224701E-5</v>
      </c>
      <c r="U284" s="219">
        <f t="shared" si="38"/>
        <v>6.9421473727171847E-4</v>
      </c>
      <c r="V284" s="219">
        <f t="shared" si="39"/>
        <v>2.3748907755197211E-3</v>
      </c>
      <c r="W284" s="220">
        <f t="shared" si="40"/>
        <v>1.8640234913334702E-3</v>
      </c>
      <c r="X284" s="227" cm="1">
        <f t="array" ref="X284">DinamicaBacktesting(J33:J284)</f>
        <v>0.15261583557050964</v>
      </c>
      <c r="Y284" s="228" cm="1">
        <f t="array" ref="Y284">DinamicaBacktesting(K33:K284)</f>
        <v>0.21221322237571505</v>
      </c>
      <c r="Z284" s="228" cm="1">
        <f t="array" ref="Z284">DinamicaBacktesting(L33:L284)</f>
        <v>0.44475622773731222</v>
      </c>
      <c r="AA284" s="228" cm="1">
        <f t="array" ref="AA284">DinamicaBacktesting(M33:M284)</f>
        <v>0.2297109338774051</v>
      </c>
      <c r="AB284" s="228" cm="1">
        <f t="array" ref="AB284">DinamicaBacktesting(N33:N284)</f>
        <v>0.50364826604719881</v>
      </c>
      <c r="AC284" s="228" cm="1">
        <f t="array" ref="AC284">DinamicaBacktesting(O33:O284)</f>
        <v>0.34841569292341662</v>
      </c>
      <c r="AD284" s="229" cm="1">
        <f t="array" ref="AD284">DinamicaBacktesting(P33:P284)</f>
        <v>0.38346074677450098</v>
      </c>
      <c r="AE284" s="236">
        <f t="shared" si="41"/>
        <v>1308950.432</v>
      </c>
      <c r="AF284" s="239">
        <f t="shared" si="42"/>
        <v>10129.85999999987</v>
      </c>
      <c r="AG284" s="242">
        <f t="shared" si="43"/>
        <v>7.7992759110685483E-3</v>
      </c>
      <c r="AH284" s="306">
        <f xml:space="preserve"> Backtesting!C40</f>
        <v>-2.107602492536929E-2</v>
      </c>
      <c r="AI284" s="306">
        <f xml:space="preserve"> Backtesting!G40</f>
        <v>-4.2563059681340457E-2</v>
      </c>
      <c r="AJ284" s="56"/>
      <c r="AK284" s="57">
        <f t="shared" si="44"/>
        <v>0</v>
      </c>
      <c r="AL284" s="57">
        <f t="shared" si="45"/>
        <v>0</v>
      </c>
    </row>
    <row r="285" spans="1:40" x14ac:dyDescent="0.25">
      <c r="A285" s="7">
        <f t="shared" si="32"/>
        <v>279</v>
      </c>
      <c r="B285" s="1">
        <v>45055</v>
      </c>
      <c r="C285" s="202">
        <v>73.56</v>
      </c>
      <c r="D285" s="2">
        <v>143.24</v>
      </c>
      <c r="E285" s="2">
        <v>1459.15834</v>
      </c>
      <c r="F285" s="2">
        <v>3048.4021900000002</v>
      </c>
      <c r="G285" s="2">
        <v>4141.6173900000003</v>
      </c>
      <c r="H285" s="2">
        <v>5894.4885799999993</v>
      </c>
      <c r="I285" s="201">
        <v>5070.4953699999996</v>
      </c>
      <c r="J285" s="209">
        <f t="shared" si="46"/>
        <v>9.7460535346602928E-3</v>
      </c>
      <c r="K285" s="210">
        <f t="shared" si="47"/>
        <v>2.7301365068255201E-3</v>
      </c>
      <c r="L285" s="210">
        <f t="shared" si="48"/>
        <v>-1.5469127308428865E-2</v>
      </c>
      <c r="M285" s="210">
        <f t="shared" si="49"/>
        <v>-1.2364168582226442E-2</v>
      </c>
      <c r="N285" s="210">
        <f t="shared" si="50"/>
        <v>-1.9894366413547582E-3</v>
      </c>
      <c r="O285" s="210">
        <f t="shared" si="51"/>
        <v>3.8401107466023987E-4</v>
      </c>
      <c r="P285" s="211">
        <f t="shared" si="52"/>
        <v>-2.2265398389178626E-2</v>
      </c>
      <c r="Q285" s="218">
        <f t="shared" si="34"/>
        <v>3.4779548187057824E-4</v>
      </c>
      <c r="R285" s="219">
        <f t="shared" si="35"/>
        <v>3.8052465950382479E-4</v>
      </c>
      <c r="S285" s="219">
        <f t="shared" si="36"/>
        <v>-4.5425997151195124E-6</v>
      </c>
      <c r="T285" s="219">
        <f t="shared" si="37"/>
        <v>1.3537871149400782E-4</v>
      </c>
      <c r="U285" s="219">
        <f t="shared" si="38"/>
        <v>7.8705118552860689E-4</v>
      </c>
      <c r="V285" s="219">
        <f t="shared" si="39"/>
        <v>2.5028001791668683E-3</v>
      </c>
      <c r="W285" s="220">
        <f t="shared" si="40"/>
        <v>2.0983891744157696E-3</v>
      </c>
      <c r="X285" s="227" cm="1">
        <f t="array" ref="X285">DinamicaBacktesting(J34:J285)</f>
        <v>0.15270030177848931</v>
      </c>
      <c r="Y285" s="228" cm="1">
        <f t="array" ref="Y285">DinamicaBacktesting(K34:K285)</f>
        <v>0.20810593578877512</v>
      </c>
      <c r="Z285" s="228" cm="1">
        <f t="array" ref="Z285">DinamicaBacktesting(L34:L285)</f>
        <v>0.43852835873804752</v>
      </c>
      <c r="AA285" s="228" cm="1">
        <f t="array" ref="AA285">DinamicaBacktesting(M34:M285)</f>
        <v>0.22846712551190565</v>
      </c>
      <c r="AB285" s="228" cm="1">
        <f t="array" ref="AB285">DinamicaBacktesting(N34:N285)</f>
        <v>0.49351270174985357</v>
      </c>
      <c r="AC285" s="228" cm="1">
        <f t="array" ref="AC285">DinamicaBacktesting(O34:O285)</f>
        <v>0.34137793333991051</v>
      </c>
      <c r="AD285" s="229" cm="1">
        <f t="array" ref="AD285">DinamicaBacktesting(P34:P285)</f>
        <v>0.38230266384622569</v>
      </c>
      <c r="AE285" s="236">
        <f t="shared" si="41"/>
        <v>1302714.3</v>
      </c>
      <c r="AF285" s="239">
        <f t="shared" si="42"/>
        <v>-6236.1319999999832</v>
      </c>
      <c r="AG285" s="242">
        <f t="shared" si="43"/>
        <v>-4.764223187941119E-3</v>
      </c>
      <c r="AH285" s="306">
        <f xml:space="preserve"> Backtesting!C41</f>
        <v>-2.0534839565077699E-2</v>
      </c>
      <c r="AI285" s="306">
        <f xml:space="preserve"> Backtesting!G41</f>
        <v>-4.2919024760695632E-2</v>
      </c>
      <c r="AJ285" s="56"/>
      <c r="AK285" s="57">
        <f t="shared" si="44"/>
        <v>0</v>
      </c>
      <c r="AL285" s="57">
        <f t="shared" si="45"/>
        <v>0</v>
      </c>
    </row>
    <row r="286" spans="1:40" x14ac:dyDescent="0.25">
      <c r="A286" s="7">
        <f t="shared" si="32"/>
        <v>280</v>
      </c>
      <c r="B286" s="1">
        <v>45056</v>
      </c>
      <c r="C286" s="202">
        <v>74.87</v>
      </c>
      <c r="D286" s="2">
        <v>141.26</v>
      </c>
      <c r="E286" s="2">
        <v>1455.4821750000001</v>
      </c>
      <c r="F286" s="2">
        <v>3045.1950750000005</v>
      </c>
      <c r="G286" s="2">
        <v>4089.7382200000006</v>
      </c>
      <c r="H286" s="2">
        <v>5885.4470300000012</v>
      </c>
      <c r="I286" s="201">
        <v>5068.3065250000009</v>
      </c>
      <c r="J286" s="209">
        <f t="shared" si="46"/>
        <v>1.7808591625883663E-2</v>
      </c>
      <c r="K286" s="210">
        <f t="shared" si="47"/>
        <v>-1.3822954481988448E-2</v>
      </c>
      <c r="L286" s="210">
        <f t="shared" si="48"/>
        <v>-2.5193735999891054E-3</v>
      </c>
      <c r="M286" s="210">
        <f t="shared" si="49"/>
        <v>-1.0520642619009646E-3</v>
      </c>
      <c r="N286" s="210">
        <f t="shared" si="50"/>
        <v>-1.252630678180533E-2</v>
      </c>
      <c r="O286" s="210">
        <f t="shared" si="51"/>
        <v>-1.5338989765246724E-3</v>
      </c>
      <c r="P286" s="211">
        <f t="shared" si="52"/>
        <v>-4.3168267403403959E-4</v>
      </c>
      <c r="Q286" s="218">
        <f t="shared" si="34"/>
        <v>2.745381865295873E-4</v>
      </c>
      <c r="R286" s="219">
        <f t="shared" si="35"/>
        <v>3.0102230271370904E-4</v>
      </c>
      <c r="S286" s="219">
        <f t="shared" si="36"/>
        <v>-2.6876740252631873E-6</v>
      </c>
      <c r="T286" s="219">
        <f t="shared" si="37"/>
        <v>6.6475701683711274E-5</v>
      </c>
      <c r="U286" s="219">
        <f t="shared" si="38"/>
        <v>7.0743573488357995E-4</v>
      </c>
      <c r="V286" s="219">
        <f t="shared" si="39"/>
        <v>2.391377582064572E-3</v>
      </c>
      <c r="W286" s="220">
        <f t="shared" si="40"/>
        <v>1.9448633030393814E-3</v>
      </c>
      <c r="X286" s="227" cm="1">
        <f t="array" ref="X286">DinamicaBacktesting(J35:J286)</f>
        <v>0.15994082081883468</v>
      </c>
      <c r="Y286" s="228" cm="1">
        <f t="array" ref="Y286">DinamicaBacktesting(K35:K286)</f>
        <v>0.20857078096325327</v>
      </c>
      <c r="Z286" s="228" cm="1">
        <f t="array" ref="Z286">DinamicaBacktesting(L35:L286)</f>
        <v>0.42974272967677529</v>
      </c>
      <c r="AA286" s="228" cm="1">
        <f t="array" ref="AA286">DinamicaBacktesting(M35:M286)</f>
        <v>0.22387586719510436</v>
      </c>
      <c r="AB286" s="228" cm="1">
        <f t="array" ref="AB286">DinamicaBacktesting(N35:N286)</f>
        <v>0.48517441409770634</v>
      </c>
      <c r="AC286" s="228" cm="1">
        <f t="array" ref="AC286">DinamicaBacktesting(O35:O286)</f>
        <v>0.33451578789926856</v>
      </c>
      <c r="AD286" s="229" cm="1">
        <f t="array" ref="AD286">DinamicaBacktesting(P35:P286)</f>
        <v>0.37458041795039337</v>
      </c>
      <c r="AE286" s="236">
        <f t="shared" si="41"/>
        <v>1298742.5599000002</v>
      </c>
      <c r="AF286" s="239">
        <f t="shared" si="42"/>
        <v>-3971.7400999998208</v>
      </c>
      <c r="AG286" s="242">
        <f t="shared" si="43"/>
        <v>-3.0488189927752041E-3</v>
      </c>
      <c r="AH286" s="306">
        <f xml:space="preserve"> Backtesting!C42</f>
        <v>-1.9923743340168408E-2</v>
      </c>
      <c r="AI286" s="306">
        <f xml:space="preserve"> Backtesting!G42</f>
        <v>-4.2628059102291421E-2</v>
      </c>
      <c r="AJ286" s="56"/>
      <c r="AK286" s="57">
        <f t="shared" si="44"/>
        <v>0</v>
      </c>
      <c r="AL286" s="57">
        <f t="shared" si="45"/>
        <v>0</v>
      </c>
    </row>
    <row r="287" spans="1:40" x14ac:dyDescent="0.25">
      <c r="A287" s="7">
        <f t="shared" si="32"/>
        <v>281</v>
      </c>
      <c r="B287" s="1">
        <v>45057</v>
      </c>
      <c r="C287" s="202">
        <v>73.92</v>
      </c>
      <c r="D287" s="2">
        <v>140.66999999999999</v>
      </c>
      <c r="E287" s="2">
        <v>1544.4909700000001</v>
      </c>
      <c r="F287" s="2">
        <v>3053.3087500000001</v>
      </c>
      <c r="G287" s="2">
        <v>4143.5376699999997</v>
      </c>
      <c r="H287" s="2">
        <v>6058.4674800000003</v>
      </c>
      <c r="I287" s="201">
        <v>5022.0119399999994</v>
      </c>
      <c r="J287" s="209">
        <f t="shared" si="46"/>
        <v>-1.2688660344597369E-2</v>
      </c>
      <c r="K287" s="210">
        <f t="shared" si="47"/>
        <v>-4.1766954551890612E-3</v>
      </c>
      <c r="L287" s="210">
        <f t="shared" si="48"/>
        <v>6.1154163567822328E-2</v>
      </c>
      <c r="M287" s="210">
        <f t="shared" si="49"/>
        <v>2.6644187975377598E-3</v>
      </c>
      <c r="N287" s="210">
        <f t="shared" si="50"/>
        <v>1.3154741723297558E-2</v>
      </c>
      <c r="O287" s="210">
        <f t="shared" si="51"/>
        <v>2.939801328906011E-2</v>
      </c>
      <c r="P287" s="211">
        <f t="shared" si="52"/>
        <v>-9.1341328255598597E-3</v>
      </c>
      <c r="Q287" s="218">
        <f t="shared" si="34"/>
        <v>1.189174003296862E-4</v>
      </c>
      <c r="R287" s="219">
        <f t="shared" si="35"/>
        <v>2.5936765277898846E-4</v>
      </c>
      <c r="S287" s="219">
        <f t="shared" si="36"/>
        <v>3.8811094481110738E-4</v>
      </c>
      <c r="T287" s="219">
        <f t="shared" si="37"/>
        <v>2.9735029172207552E-4</v>
      </c>
      <c r="U287" s="219">
        <f t="shared" si="38"/>
        <v>9.5321076032708061E-4</v>
      </c>
      <c r="V287" s="219">
        <f t="shared" si="39"/>
        <v>2.7746143499156211E-3</v>
      </c>
      <c r="W287" s="220">
        <f t="shared" si="40"/>
        <v>2.1407919743713501E-3</v>
      </c>
      <c r="X287" s="227" cm="1">
        <f t="array" ref="X287">DinamicaBacktesting(J36:J287)</f>
        <v>0.1618038412231568</v>
      </c>
      <c r="Y287" s="228" cm="1">
        <f t="array" ref="Y287">DinamicaBacktesting(K36:K287)</f>
        <v>0.20478654633309901</v>
      </c>
      <c r="Z287" s="228" cm="1">
        <f t="array" ref="Z287">DinamicaBacktesting(L36:L287)</f>
        <v>0.46366872488978284</v>
      </c>
      <c r="AA287" s="228" cm="1">
        <f t="array" ref="AA287">DinamicaBacktesting(M36:M287)</f>
        <v>0.21951329929563251</v>
      </c>
      <c r="AB287" s="228" cm="1">
        <f t="array" ref="AB287">DinamicaBacktesting(N36:N287)</f>
        <v>0.4772022029830032</v>
      </c>
      <c r="AC287" s="228" cm="1">
        <f t="array" ref="AC287">DinamicaBacktesting(O36:O287)</f>
        <v>0.34078556515884378</v>
      </c>
      <c r="AD287" s="229" cm="1">
        <f t="array" ref="AD287">DinamicaBacktesting(P36:P287)</f>
        <v>0.36815471311479087</v>
      </c>
      <c r="AE287" s="236">
        <f t="shared" si="41"/>
        <v>1305528.4034000002</v>
      </c>
      <c r="AF287" s="239">
        <f t="shared" si="42"/>
        <v>6785.843499999959</v>
      </c>
      <c r="AG287" s="242">
        <f t="shared" si="43"/>
        <v>5.2249334929952429E-3</v>
      </c>
      <c r="AH287" s="306">
        <f xml:space="preserve"> Backtesting!C43</f>
        <v>-1.8176893355991597E-2</v>
      </c>
      <c r="AI287" s="306">
        <f xml:space="preserve"> Backtesting!G43</f>
        <v>-4.2217873975866786E-2</v>
      </c>
      <c r="AJ287" s="56"/>
      <c r="AK287" s="57">
        <f t="shared" si="44"/>
        <v>0</v>
      </c>
      <c r="AL287" s="57">
        <f t="shared" si="45"/>
        <v>0</v>
      </c>
    </row>
    <row r="288" spans="1:40" x14ac:dyDescent="0.25">
      <c r="A288" s="7">
        <f t="shared" si="32"/>
        <v>282</v>
      </c>
      <c r="B288" s="1">
        <v>45058</v>
      </c>
      <c r="C288" s="202">
        <v>74.02</v>
      </c>
      <c r="D288" s="2">
        <v>140.44</v>
      </c>
      <c r="E288" s="2">
        <v>1500.3625400000001</v>
      </c>
      <c r="F288" s="2">
        <v>3033.9531699999998</v>
      </c>
      <c r="G288" s="2">
        <v>4110.6136100000003</v>
      </c>
      <c r="H288" s="2">
        <v>5975.6060899999993</v>
      </c>
      <c r="I288" s="201">
        <v>4982.4553999999998</v>
      </c>
      <c r="J288" s="209">
        <f t="shared" si="46"/>
        <v>1.3528138528138278E-3</v>
      </c>
      <c r="K288" s="210">
        <f t="shared" si="47"/>
        <v>-1.6350323452050119E-3</v>
      </c>
      <c r="L288" s="210">
        <f t="shared" si="48"/>
        <v>-2.8571504047058327E-2</v>
      </c>
      <c r="M288" s="210">
        <f t="shared" si="49"/>
        <v>-6.3392147944423272E-3</v>
      </c>
      <c r="N288" s="210">
        <f t="shared" si="50"/>
        <v>-7.9458816649299324E-3</v>
      </c>
      <c r="O288" s="210">
        <f t="shared" si="51"/>
        <v>-1.3676955479837161E-2</v>
      </c>
      <c r="P288" s="211">
        <f t="shared" si="52"/>
        <v>-7.8766320097597431E-3</v>
      </c>
      <c r="Q288" s="218">
        <f t="shared" si="34"/>
        <v>1.3448687628292961E-4</v>
      </c>
      <c r="R288" s="219">
        <f t="shared" si="35"/>
        <v>2.0216414075891715E-4</v>
      </c>
      <c r="S288" s="219">
        <f t="shared" si="36"/>
        <v>3.1794428039005895E-4</v>
      </c>
      <c r="T288" s="219">
        <f t="shared" si="37"/>
        <v>3.9082272525100441E-4</v>
      </c>
      <c r="U288" s="219">
        <f t="shared" si="38"/>
        <v>8.8151315851520357E-4</v>
      </c>
      <c r="V288" s="219">
        <f t="shared" si="39"/>
        <v>2.5437739287916205E-3</v>
      </c>
      <c r="W288" s="220">
        <f t="shared" si="40"/>
        <v>2.2300070293370658E-3</v>
      </c>
      <c r="X288" s="227" cm="1">
        <f t="array" ref="X288">DinamicaBacktesting(J37:J288)</f>
        <v>0.1585929030739075</v>
      </c>
      <c r="Y288" s="228" cm="1">
        <f t="array" ref="Y288">DinamicaBacktesting(K37:K288)</f>
        <v>0.20071601694989435</v>
      </c>
      <c r="Z288" s="228" cm="1">
        <f t="array" ref="Z288">DinamicaBacktesting(L37:L288)</f>
        <v>0.46326851087033921</v>
      </c>
      <c r="AA288" s="228" cm="1">
        <f t="array" ref="AA288">DinamicaBacktesting(M37:M288)</f>
        <v>0.21601715076701139</v>
      </c>
      <c r="AB288" s="228" cm="1">
        <f t="array" ref="AB288">DinamicaBacktesting(N37:N288)</f>
        <v>0.46824080446328659</v>
      </c>
      <c r="AC288" s="228" cm="1">
        <f t="array" ref="AC288">DinamicaBacktesting(O37:O288)</f>
        <v>0.33671098189343124</v>
      </c>
      <c r="AD288" s="229" cm="1">
        <f t="array" ref="AD288">DinamicaBacktesting(P37:P288)</f>
        <v>0.36158185407504934</v>
      </c>
      <c r="AE288" s="236">
        <f t="shared" si="41"/>
        <v>1296227.8869999999</v>
      </c>
      <c r="AF288" s="239">
        <f t="shared" si="42"/>
        <v>-9300.5164000003133</v>
      </c>
      <c r="AG288" s="242">
        <f t="shared" si="43"/>
        <v>-7.1239479553097951E-3</v>
      </c>
      <c r="AH288" s="306">
        <f xml:space="preserve"> Backtesting!C44</f>
        <v>-1.9896217021865639E-2</v>
      </c>
      <c r="AI288" s="306">
        <f xml:space="preserve"> Backtesting!G44</f>
        <v>-4.2617467037369287E-2</v>
      </c>
      <c r="AJ288" s="56"/>
      <c r="AK288" s="57">
        <f t="shared" si="44"/>
        <v>0</v>
      </c>
      <c r="AL288" s="57">
        <f t="shared" si="45"/>
        <v>0</v>
      </c>
      <c r="AN288" s="69" t="s">
        <v>82</v>
      </c>
    </row>
    <row r="289" spans="1:38" x14ac:dyDescent="0.25">
      <c r="A289" s="7">
        <f t="shared" si="32"/>
        <v>283</v>
      </c>
      <c r="B289" s="1">
        <v>45061</v>
      </c>
      <c r="C289" s="202">
        <v>72.739999999999995</v>
      </c>
      <c r="D289" s="2">
        <v>141.77000000000001</v>
      </c>
      <c r="E289" s="2">
        <v>1540.1195600000001</v>
      </c>
      <c r="F289" s="2">
        <v>2999.8683799999999</v>
      </c>
      <c r="G289" s="2">
        <v>4164.2852400000002</v>
      </c>
      <c r="H289" s="2">
        <v>5855.9062599999997</v>
      </c>
      <c r="I289" s="201">
        <v>5047.6660199999997</v>
      </c>
      <c r="J289" s="209">
        <f t="shared" si="46"/>
        <v>-1.7292623615239089E-2</v>
      </c>
      <c r="K289" s="210">
        <f t="shared" si="47"/>
        <v>9.4702363998862005E-3</v>
      </c>
      <c r="L289" s="210">
        <f t="shared" si="48"/>
        <v>2.6498275543456407E-2</v>
      </c>
      <c r="M289" s="210">
        <f t="shared" si="49"/>
        <v>-1.1234448289127674E-2</v>
      </c>
      <c r="N289" s="210">
        <f t="shared" si="50"/>
        <v>1.3056841409134545E-2</v>
      </c>
      <c r="O289" s="210">
        <f t="shared" si="51"/>
        <v>-2.0031412411924854E-2</v>
      </c>
      <c r="P289" s="211">
        <f t="shared" si="52"/>
        <v>1.3088048916604311E-2</v>
      </c>
      <c r="Q289" s="218">
        <f t="shared" si="34"/>
        <v>3.8950989050058458E-5</v>
      </c>
      <c r="R289" s="219">
        <f t="shared" si="35"/>
        <v>2.2658179015893557E-4</v>
      </c>
      <c r="S289" s="219">
        <f t="shared" si="36"/>
        <v>1.1827849870109794E-4</v>
      </c>
      <c r="T289" s="219">
        <f t="shared" si="37"/>
        <v>2.5082337458657173E-4</v>
      </c>
      <c r="U289" s="219">
        <f t="shared" si="38"/>
        <v>8.1162622045963609E-4</v>
      </c>
      <c r="V289" s="219">
        <f t="shared" si="39"/>
        <v>2.1934028680987219E-3</v>
      </c>
      <c r="W289" s="220">
        <f t="shared" si="40"/>
        <v>1.9394726124057832E-3</v>
      </c>
      <c r="X289" s="227" cm="1">
        <f t="array" ref="X289">DinamicaBacktesting(J38:J289)</f>
        <v>0.16480259662237864</v>
      </c>
      <c r="Y289" s="228" cm="1">
        <f t="array" ref="Y289">DinamicaBacktesting(K38:K289)</f>
        <v>0.19894589090602363</v>
      </c>
      <c r="Z289" s="228" cm="1">
        <f t="array" ref="Z289">DinamicaBacktesting(L38:L289)</f>
        <v>0.46163701882074204</v>
      </c>
      <c r="AA289" s="228" cm="1">
        <f t="array" ref="AA289">DinamicaBacktesting(M38:M289)</f>
        <v>0.21463666929510289</v>
      </c>
      <c r="AB289" s="228" cm="1">
        <f t="array" ref="AB289">DinamicaBacktesting(N38:N289)</f>
        <v>0.46064910669408543</v>
      </c>
      <c r="AC289" s="228" cm="1">
        <f t="array" ref="AC289">DinamicaBacktesting(O38:O289)</f>
        <v>0.33597974516226126</v>
      </c>
      <c r="AD289" s="229" cm="1">
        <f t="array" ref="AD289">DinamicaBacktesting(P38:P289)</f>
        <v>0.3567014100788119</v>
      </c>
      <c r="AE289" s="236">
        <f t="shared" si="41"/>
        <v>1298665.4639999999</v>
      </c>
      <c r="AF289" s="239">
        <f t="shared" si="42"/>
        <v>2437.5770000000484</v>
      </c>
      <c r="AG289" s="242">
        <f t="shared" si="43"/>
        <v>1.8805157831016661E-3</v>
      </c>
      <c r="AH289" s="306">
        <f xml:space="preserve"> Backtesting!C45</f>
        <v>-2.1561464634752524E-2</v>
      </c>
      <c r="AI289" s="306">
        <f xml:space="preserve"> Backtesting!G45</f>
        <v>-4.225878315512778E-2</v>
      </c>
      <c r="AJ289" s="56"/>
      <c r="AK289" s="57">
        <f t="shared" si="44"/>
        <v>0</v>
      </c>
      <c r="AL289" s="57">
        <f t="shared" si="45"/>
        <v>0</v>
      </c>
    </row>
    <row r="290" spans="1:38" x14ac:dyDescent="0.25">
      <c r="A290" s="7">
        <f t="shared" si="32"/>
        <v>284</v>
      </c>
      <c r="B290" s="1">
        <v>45062</v>
      </c>
      <c r="C290" s="202">
        <v>72.88</v>
      </c>
      <c r="D290" s="2">
        <v>142.19</v>
      </c>
      <c r="E290" s="2">
        <v>1552.23488</v>
      </c>
      <c r="F290" s="2">
        <v>3009.1601599999999</v>
      </c>
      <c r="G290" s="2">
        <v>4176.48416</v>
      </c>
      <c r="H290" s="2">
        <v>5836.62</v>
      </c>
      <c r="I290" s="201">
        <v>5108.76944</v>
      </c>
      <c r="J290" s="209">
        <f t="shared" si="46"/>
        <v>1.9246631839429096E-3</v>
      </c>
      <c r="K290" s="210">
        <f t="shared" si="47"/>
        <v>2.9625449672003867E-3</v>
      </c>
      <c r="L290" s="210">
        <f t="shared" si="48"/>
        <v>7.8664801841747956E-3</v>
      </c>
      <c r="M290" s="210">
        <f t="shared" si="49"/>
        <v>3.0973958930824441E-3</v>
      </c>
      <c r="N290" s="210">
        <f t="shared" si="50"/>
        <v>2.9294150849281664E-3</v>
      </c>
      <c r="O290" s="210">
        <f t="shared" si="51"/>
        <v>-3.2934714361360085E-3</v>
      </c>
      <c r="P290" s="211">
        <f t="shared" si="52"/>
        <v>1.2105281878376006E-2</v>
      </c>
      <c r="Q290" s="218">
        <f t="shared" si="34"/>
        <v>-8.7076709517036694E-5</v>
      </c>
      <c r="R290" s="219">
        <f t="shared" si="35"/>
        <v>1.3338481904659957E-4</v>
      </c>
      <c r="S290" s="219">
        <f t="shared" si="36"/>
        <v>2.3079649398771807E-4</v>
      </c>
      <c r="T290" s="219">
        <f t="shared" si="37"/>
        <v>3.1875456767631517E-4</v>
      </c>
      <c r="U290" s="219">
        <f t="shared" si="38"/>
        <v>8.0840951997866836E-4</v>
      </c>
      <c r="V290" s="219">
        <f t="shared" si="39"/>
        <v>2.2175831003650058E-3</v>
      </c>
      <c r="W290" s="220">
        <f t="shared" si="40"/>
        <v>2.0996677446508548E-3</v>
      </c>
      <c r="X290" s="227" cm="1">
        <f t="array" ref="X290">DinamicaBacktesting(J39:J290)</f>
        <v>0.16158728298362005</v>
      </c>
      <c r="Y290" s="228" cm="1">
        <f t="array" ref="Y290">DinamicaBacktesting(K39:K290)</f>
        <v>0.19515254918182007</v>
      </c>
      <c r="Z290" s="228" cm="1">
        <f t="array" ref="Z290">DinamicaBacktesting(L39:L290)</f>
        <v>0.45299890633006801</v>
      </c>
      <c r="AA290" s="228" cm="1">
        <f t="array" ref="AA290">DinamicaBacktesting(M39:M290)</f>
        <v>0.21052976612160268</v>
      </c>
      <c r="AB290" s="228" cm="1">
        <f t="array" ref="AB290">DinamicaBacktesting(N39:N290)</f>
        <v>0.45143791595282506</v>
      </c>
      <c r="AC290" s="228" cm="1">
        <f t="array" ref="AC290">DinamicaBacktesting(O39:O290)</f>
        <v>0.32935755742240197</v>
      </c>
      <c r="AD290" s="229" cm="1">
        <f t="array" ref="AD290">DinamicaBacktesting(P39:P290)</f>
        <v>0.35160103427669598</v>
      </c>
      <c r="AE290" s="236">
        <f t="shared" si="41"/>
        <v>1303919.4304</v>
      </c>
      <c r="AF290" s="239">
        <f t="shared" si="42"/>
        <v>5253.9664000000339</v>
      </c>
      <c r="AG290" s="242">
        <f t="shared" si="43"/>
        <v>4.045665758922512E-3</v>
      </c>
      <c r="AH290" s="306">
        <f xml:space="preserve"> Backtesting!C46</f>
        <v>-2.0381353302386249E-2</v>
      </c>
      <c r="AI290" s="306">
        <f xml:space="preserve"> Backtesting!G46</f>
        <v>-4.2657292534488925E-2</v>
      </c>
      <c r="AJ290" s="56"/>
      <c r="AK290" s="57">
        <f t="shared" si="44"/>
        <v>0</v>
      </c>
      <c r="AL290" s="57">
        <f t="shared" si="45"/>
        <v>0</v>
      </c>
    </row>
    <row r="291" spans="1:38" x14ac:dyDescent="0.25">
      <c r="A291" s="7">
        <f t="shared" si="32"/>
        <v>285</v>
      </c>
      <c r="B291" s="1">
        <v>45063</v>
      </c>
      <c r="C291" s="202">
        <v>72.099999999999994</v>
      </c>
      <c r="D291" s="2">
        <v>143.24</v>
      </c>
      <c r="E291" s="2">
        <v>1594.78916</v>
      </c>
      <c r="F291" s="2">
        <v>3037.0990299999999</v>
      </c>
      <c r="G291" s="2">
        <v>4264.6716299999998</v>
      </c>
      <c r="H291" s="2">
        <v>5978.8765199999998</v>
      </c>
      <c r="I291" s="201">
        <v>5307.4048599999996</v>
      </c>
      <c r="J291" s="209">
        <f t="shared" si="46"/>
        <v>-1.0702524698133931E-2</v>
      </c>
      <c r="K291" s="210">
        <f t="shared" si="47"/>
        <v>7.3844855475069249E-3</v>
      </c>
      <c r="L291" s="210">
        <f t="shared" si="48"/>
        <v>2.7414845876933214E-2</v>
      </c>
      <c r="M291" s="210">
        <f t="shared" si="49"/>
        <v>9.2846071709256073E-3</v>
      </c>
      <c r="N291" s="210">
        <f t="shared" si="50"/>
        <v>2.1115241102698246E-2</v>
      </c>
      <c r="O291" s="210">
        <f t="shared" si="51"/>
        <v>2.4373099499367834E-2</v>
      </c>
      <c r="P291" s="211">
        <f t="shared" si="52"/>
        <v>3.8881265309166135E-2</v>
      </c>
      <c r="Q291" s="218">
        <f t="shared" si="34"/>
        <v>-1.5644344895093148E-4</v>
      </c>
      <c r="R291" s="219">
        <f t="shared" si="35"/>
        <v>1.5852058284226801E-4</v>
      </c>
      <c r="S291" s="219">
        <f t="shared" si="36"/>
        <v>1.0572754190312986E-4</v>
      </c>
      <c r="T291" s="219">
        <f t="shared" si="37"/>
        <v>2.7300787987777131E-4</v>
      </c>
      <c r="U291" s="219">
        <f t="shared" si="38"/>
        <v>8.5908930368587305E-4</v>
      </c>
      <c r="V291" s="219">
        <f t="shared" si="39"/>
        <v>2.2463591676146959E-3</v>
      </c>
      <c r="W291" s="220">
        <f t="shared" si="40"/>
        <v>2.0628816234058533E-3</v>
      </c>
      <c r="X291" s="227" cm="1">
        <f t="array" ref="X291">DinamicaBacktesting(J40:J291)</f>
        <v>0.16192782378869286</v>
      </c>
      <c r="Y291" s="228" cm="1">
        <f t="array" ref="Y291">DinamicaBacktesting(K40:K291)</f>
        <v>0.1926416494256335</v>
      </c>
      <c r="Z291" s="228" cm="1">
        <f t="array" ref="Z291">DinamicaBacktesting(L40:L291)</f>
        <v>0.45229897165112282</v>
      </c>
      <c r="AA291" s="228" cm="1">
        <f t="array" ref="AA291">DinamicaBacktesting(M40:M291)</f>
        <v>0.20837144235486857</v>
      </c>
      <c r="AB291" s="228" cm="1">
        <f t="array" ref="AB291">DinamicaBacktesting(N40:N291)</f>
        <v>0.44736844179455543</v>
      </c>
      <c r="AC291" s="228" cm="1">
        <f t="array" ref="AC291">DinamicaBacktesting(O40:O291)</f>
        <v>0.33185124313047543</v>
      </c>
      <c r="AD291" s="229" cm="1">
        <f t="array" ref="AD291">DinamicaBacktesting(P40:P291)</f>
        <v>0.36594538901920542</v>
      </c>
      <c r="AE291" s="236">
        <f t="shared" si="41"/>
        <v>1325923.5393000001</v>
      </c>
      <c r="AF291" s="239">
        <f t="shared" si="42"/>
        <v>22004.108900000108</v>
      </c>
      <c r="AG291" s="242">
        <f t="shared" si="43"/>
        <v>1.687535931054418E-2</v>
      </c>
      <c r="AH291" s="306">
        <f xml:space="preserve"> Backtesting!C47</f>
        <v>-2.0462861428757018E-2</v>
      </c>
      <c r="AI291" s="306">
        <f xml:space="preserve"> Backtesting!G47</f>
        <v>-4.2840685145535823E-2</v>
      </c>
      <c r="AJ291" s="56"/>
      <c r="AK291" s="57">
        <f t="shared" si="44"/>
        <v>0</v>
      </c>
      <c r="AL291" s="57">
        <f t="shared" si="45"/>
        <v>0</v>
      </c>
    </row>
    <row r="292" spans="1:38" x14ac:dyDescent="0.25">
      <c r="A292" s="7">
        <f t="shared" si="32"/>
        <v>286</v>
      </c>
      <c r="B292" s="1">
        <v>45064</v>
      </c>
      <c r="C292" s="202">
        <v>72.12</v>
      </c>
      <c r="D292" s="2">
        <v>144</v>
      </c>
      <c r="E292" s="2">
        <v>1518.3863099999999</v>
      </c>
      <c r="F292" s="2">
        <v>3098.9101500000002</v>
      </c>
      <c r="G292" s="2">
        <v>4369.9855499999994</v>
      </c>
      <c r="H292" s="2">
        <v>6572.9468699999998</v>
      </c>
      <c r="I292" s="201">
        <v>5607.9563399999997</v>
      </c>
      <c r="J292" s="209">
        <f t="shared" si="46"/>
        <v>2.7739251040226343E-4</v>
      </c>
      <c r="K292" s="210">
        <f t="shared" si="47"/>
        <v>5.3057805082379339E-3</v>
      </c>
      <c r="L292" s="210">
        <f t="shared" si="48"/>
        <v>-4.7907806195522484E-2</v>
      </c>
      <c r="M292" s="210">
        <f t="shared" si="49"/>
        <v>2.0352026519201205E-2</v>
      </c>
      <c r="N292" s="210">
        <f t="shared" si="50"/>
        <v>2.4694496818738587E-2</v>
      </c>
      <c r="O292" s="210">
        <f t="shared" si="51"/>
        <v>9.9361535233713161E-2</v>
      </c>
      <c r="P292" s="211">
        <f t="shared" si="52"/>
        <v>5.6628707989689664E-2</v>
      </c>
      <c r="Q292" s="218">
        <f t="shared" si="34"/>
        <v>-7.3655427000000244E-5</v>
      </c>
      <c r="R292" s="219">
        <f t="shared" si="35"/>
        <v>2.4341372390701554E-4</v>
      </c>
      <c r="S292" s="219">
        <f t="shared" si="36"/>
        <v>9.8793491508968902E-5</v>
      </c>
      <c r="T292" s="219">
        <f t="shared" si="37"/>
        <v>5.5905584465224423E-4</v>
      </c>
      <c r="U292" s="219">
        <f t="shared" si="38"/>
        <v>1.1416705976538839E-3</v>
      </c>
      <c r="V292" s="219">
        <f t="shared" si="39"/>
        <v>2.9007413031269542E-3</v>
      </c>
      <c r="W292" s="220">
        <f t="shared" si="40"/>
        <v>2.539718836051438E-3</v>
      </c>
      <c r="X292" s="227" cm="1">
        <f t="array" ref="X292">DinamicaBacktesting(J41:J292)</f>
        <v>0.15865820311163797</v>
      </c>
      <c r="Y292" s="228" cm="1">
        <f t="array" ref="Y292">DinamicaBacktesting(K41:K292)</f>
        <v>0.18949947015167856</v>
      </c>
      <c r="Z292" s="228" cm="1">
        <f t="array" ref="Z292">DinamicaBacktesting(L41:L292)</f>
        <v>0.46853585264377035</v>
      </c>
      <c r="AA292" s="228" cm="1">
        <f t="array" ref="AA292">DinamicaBacktesting(M41:M292)</f>
        <v>0.21414055867621926</v>
      </c>
      <c r="AB292" s="228" cm="1">
        <f t="array" ref="AB292">DinamicaBacktesting(N41:N292)</f>
        <v>0.44528553305060375</v>
      </c>
      <c r="AC292" s="228" cm="1">
        <f t="array" ref="AC292">DinamicaBacktesting(O41:O292)</f>
        <v>0.45302949842790369</v>
      </c>
      <c r="AD292" s="229" cm="1">
        <f t="array" ref="AD292">DinamicaBacktesting(P41:P292)</f>
        <v>0.40110179625791426</v>
      </c>
      <c r="AE292" s="236">
        <f t="shared" si="41"/>
        <v>1364261.2220999999</v>
      </c>
      <c r="AF292" s="239">
        <f t="shared" si="42"/>
        <v>38337.682799999835</v>
      </c>
      <c r="AG292" s="242">
        <f t="shared" si="43"/>
        <v>2.8913946893377895E-2</v>
      </c>
      <c r="AH292" s="306">
        <f xml:space="preserve"> Backtesting!C48</f>
        <v>-1.9519446601454795E-2</v>
      </c>
      <c r="AI292" s="306">
        <f xml:space="preserve"> Backtesting!G48</f>
        <v>-4.3885455125253783E-2</v>
      </c>
      <c r="AJ292" s="56"/>
      <c r="AK292" s="57">
        <f t="shared" si="44"/>
        <v>0</v>
      </c>
      <c r="AL292" s="57">
        <f t="shared" si="45"/>
        <v>0</v>
      </c>
    </row>
    <row r="293" spans="1:38" x14ac:dyDescent="0.25">
      <c r="A293" s="7">
        <f t="shared" si="32"/>
        <v>287</v>
      </c>
      <c r="B293" s="1">
        <v>45065</v>
      </c>
      <c r="C293" s="202">
        <v>72.040000000000006</v>
      </c>
      <c r="D293" s="2">
        <v>141.85</v>
      </c>
      <c r="E293" s="2">
        <v>1492.3246000000001</v>
      </c>
      <c r="F293" s="2">
        <v>3112.5931999999998</v>
      </c>
      <c r="G293" s="2">
        <v>4365.0227999999997</v>
      </c>
      <c r="H293" s="2">
        <v>6492.4472000000005</v>
      </c>
      <c r="I293" s="201">
        <v>5555.6127999999999</v>
      </c>
      <c r="J293" s="209">
        <f t="shared" si="46"/>
        <v>-1.1092623405435376E-3</v>
      </c>
      <c r="K293" s="210">
        <f t="shared" si="47"/>
        <v>-1.4930555555555558E-2</v>
      </c>
      <c r="L293" s="210">
        <f t="shared" si="48"/>
        <v>-1.7164083888506432E-2</v>
      </c>
      <c r="M293" s="210">
        <f t="shared" si="49"/>
        <v>4.4154394085933468E-3</v>
      </c>
      <c r="N293" s="210">
        <f t="shared" si="50"/>
        <v>-1.1356444874285332E-3</v>
      </c>
      <c r="O293" s="210">
        <f t="shared" si="51"/>
        <v>-1.2247120141410717E-2</v>
      </c>
      <c r="P293" s="211">
        <f t="shared" si="52"/>
        <v>-9.3337994853219808E-3</v>
      </c>
      <c r="Q293" s="218">
        <f t="shared" si="34"/>
        <v>-3.6092910401111553E-5</v>
      </c>
      <c r="R293" s="219">
        <f t="shared" si="35"/>
        <v>2.5271498030919891E-4</v>
      </c>
      <c r="S293" s="219">
        <f t="shared" si="36"/>
        <v>3.4702670509053256E-5</v>
      </c>
      <c r="T293" s="219">
        <f t="shared" si="37"/>
        <v>6.950377445340153E-4</v>
      </c>
      <c r="U293" s="219">
        <f t="shared" si="38"/>
        <v>1.1778688068233901E-3</v>
      </c>
      <c r="V293" s="219">
        <f t="shared" si="39"/>
        <v>2.7332260606983496E-3</v>
      </c>
      <c r="W293" s="220">
        <f t="shared" si="40"/>
        <v>2.4805358721386754E-3</v>
      </c>
      <c r="X293" s="227" cm="1">
        <f t="array" ref="X293">DinamicaBacktesting(J42:J293)</f>
        <v>0.15549242123248155</v>
      </c>
      <c r="Y293" s="228" cm="1">
        <f t="array" ref="Y293">DinamicaBacktesting(K42:K293)</f>
        <v>0.19162618128972428</v>
      </c>
      <c r="Z293" s="228" cm="1">
        <f t="array" ref="Z293">DinamicaBacktesting(L42:L293)</f>
        <v>0.46229258837987314</v>
      </c>
      <c r="AA293" s="228" cm="1">
        <f t="array" ref="AA293">DinamicaBacktesting(M42:M293)</f>
        <v>0.21028111286949977</v>
      </c>
      <c r="AB293" s="228" cm="1">
        <f t="array" ref="AB293">DinamicaBacktesting(N42:N293)</f>
        <v>0.43630379511601286</v>
      </c>
      <c r="AC293" s="228" cm="1">
        <f t="array" ref="AC293">DinamicaBacktesting(O42:O293)</f>
        <v>0.44557592829869125</v>
      </c>
      <c r="AD293" s="229" cm="1">
        <f t="array" ref="AD293">DinamicaBacktesting(P42:P293)</f>
        <v>0.39411356477864706</v>
      </c>
      <c r="AE293" s="236">
        <f t="shared" si="41"/>
        <v>1353725.1540000001</v>
      </c>
      <c r="AF293" s="239">
        <f t="shared" si="42"/>
        <v>-10536.0680999998</v>
      </c>
      <c r="AG293" s="242">
        <f t="shared" si="43"/>
        <v>-7.7229110740109075E-3</v>
      </c>
      <c r="AH293" s="306">
        <f xml:space="preserve"> Backtesting!C49</f>
        <v>-2.3758444866072013E-2</v>
      </c>
      <c r="AI293" s="306">
        <f xml:space="preserve"> Backtesting!G49</f>
        <v>-4.5472824989229034E-2</v>
      </c>
      <c r="AJ293" s="56"/>
      <c r="AK293" s="57">
        <f t="shared" si="44"/>
        <v>0</v>
      </c>
      <c r="AL293" s="57">
        <f t="shared" si="45"/>
        <v>0</v>
      </c>
    </row>
    <row r="294" spans="1:38" x14ac:dyDescent="0.25">
      <c r="A294" s="7">
        <f t="shared" si="32"/>
        <v>288</v>
      </c>
      <c r="B294" s="1">
        <v>45068</v>
      </c>
      <c r="C294" s="202">
        <v>70.61</v>
      </c>
      <c r="D294" s="2">
        <v>139.72</v>
      </c>
      <c r="E294" s="2">
        <v>1539.3819000000001</v>
      </c>
      <c r="F294" s="2">
        <v>3114.5218</v>
      </c>
      <c r="G294" s="2">
        <v>4439.7132799999999</v>
      </c>
      <c r="H294" s="2">
        <v>6490.2557900000002</v>
      </c>
      <c r="I294" s="201">
        <v>5573.9570400000002</v>
      </c>
      <c r="J294" s="209">
        <f t="shared" si="46"/>
        <v>-1.9850083287062836E-2</v>
      </c>
      <c r="K294" s="210">
        <f t="shared" si="47"/>
        <v>-1.5015861825872334E-2</v>
      </c>
      <c r="L294" s="210">
        <f t="shared" si="48"/>
        <v>3.153288500370488E-2</v>
      </c>
      <c r="M294" s="210">
        <f t="shared" si="49"/>
        <v>6.1961196856707978E-4</v>
      </c>
      <c r="N294" s="210">
        <f t="shared" si="50"/>
        <v>1.7111131699014237E-2</v>
      </c>
      <c r="O294" s="210">
        <f t="shared" si="51"/>
        <v>-3.3753220203325274E-4</v>
      </c>
      <c r="P294" s="211">
        <f t="shared" si="52"/>
        <v>3.3019291769218473E-3</v>
      </c>
      <c r="Q294" s="218">
        <f t="shared" si="34"/>
        <v>-5.3894584332925616E-5</v>
      </c>
      <c r="R294" s="219">
        <f t="shared" si="35"/>
        <v>7.7731952781487501E-5</v>
      </c>
      <c r="S294" s="219">
        <f t="shared" si="36"/>
        <v>2.1455836246422403E-4</v>
      </c>
      <c r="T294" s="219">
        <f t="shared" si="37"/>
        <v>7.0472972007330575E-4</v>
      </c>
      <c r="U294" s="219">
        <f t="shared" si="38"/>
        <v>1.213403348726634E-3</v>
      </c>
      <c r="V294" s="219">
        <f t="shared" si="39"/>
        <v>2.6841787662563719E-3</v>
      </c>
      <c r="W294" s="220">
        <f t="shared" si="40"/>
        <v>2.6070727406073513E-3</v>
      </c>
      <c r="X294" s="227" cm="1">
        <f t="array" ref="X294">DinamicaBacktesting(J43:J294)</f>
        <v>0.16487109026369909</v>
      </c>
      <c r="Y294" s="228" cm="1">
        <f t="array" ref="Y294">DinamicaBacktesting(K43:K294)</f>
        <v>0.19371184366003169</v>
      </c>
      <c r="Z294" s="228" cm="1">
        <f t="array" ref="Z294">DinamicaBacktesting(L43:L294)</f>
        <v>0.46388421902725574</v>
      </c>
      <c r="AA294" s="228" cm="1">
        <f t="array" ref="AA294">DinamicaBacktesting(M43:M294)</f>
        <v>0.20604196013171266</v>
      </c>
      <c r="AB294" s="228" cm="1">
        <f t="array" ref="AB294">DinamicaBacktesting(N43:N294)</f>
        <v>0.43092675742836989</v>
      </c>
      <c r="AC294" s="228" cm="1">
        <f t="array" ref="AC294">DinamicaBacktesting(O43:O294)</f>
        <v>0.43657472478679055</v>
      </c>
      <c r="AD294" s="229" cm="1">
        <f t="array" ref="AD294">DinamicaBacktesting(P43:P294)</f>
        <v>0.38629276570955617</v>
      </c>
      <c r="AE294" s="236">
        <f t="shared" si="41"/>
        <v>1352906.1566999999</v>
      </c>
      <c r="AF294" s="239">
        <f t="shared" si="42"/>
        <v>-818.9973000001628</v>
      </c>
      <c r="AG294" s="242">
        <f t="shared" si="43"/>
        <v>-6.049952588825791E-4</v>
      </c>
      <c r="AH294" s="306">
        <f xml:space="preserve"> Backtesting!C50</f>
        <v>-2.2540595855440566E-2</v>
      </c>
      <c r="AI294" s="306">
        <f xml:space="preserve"> Backtesting!G50</f>
        <v>-4.5238693976874744E-2</v>
      </c>
      <c r="AJ294" s="56"/>
      <c r="AK294" s="57">
        <f t="shared" si="44"/>
        <v>0</v>
      </c>
      <c r="AL294" s="57">
        <f t="shared" si="45"/>
        <v>0</v>
      </c>
    </row>
    <row r="295" spans="1:38" x14ac:dyDescent="0.25">
      <c r="A295" s="7">
        <f t="shared" si="32"/>
        <v>289</v>
      </c>
      <c r="B295" s="1">
        <v>45069</v>
      </c>
      <c r="C295" s="202">
        <v>71.09</v>
      </c>
      <c r="D295" s="2">
        <v>138.16</v>
      </c>
      <c r="E295" s="2">
        <v>1487.36448</v>
      </c>
      <c r="F295" s="2">
        <v>3078.8157600000004</v>
      </c>
      <c r="G295" s="2">
        <v>4427.9960400000009</v>
      </c>
      <c r="H295" s="2">
        <v>6388.5965400000005</v>
      </c>
      <c r="I295" s="201">
        <v>5507.2684800000006</v>
      </c>
      <c r="J295" s="209">
        <f t="shared" si="46"/>
        <v>6.7979039796064455E-3</v>
      </c>
      <c r="K295" s="210">
        <f t="shared" si="47"/>
        <v>-1.1165187517892972E-2</v>
      </c>
      <c r="L295" s="210">
        <f t="shared" si="48"/>
        <v>-3.3791107976519741E-2</v>
      </c>
      <c r="M295" s="210">
        <f t="shared" si="49"/>
        <v>-1.1464373118210136E-2</v>
      </c>
      <c r="N295" s="210">
        <f t="shared" si="50"/>
        <v>-2.6391884477726668E-3</v>
      </c>
      <c r="O295" s="210">
        <f t="shared" si="51"/>
        <v>-1.5663365711507615E-2</v>
      </c>
      <c r="P295" s="211">
        <f t="shared" si="52"/>
        <v>-1.1964311802446059E-2</v>
      </c>
      <c r="Q295" s="218">
        <f t="shared" si="34"/>
        <v>4.0385396891740739E-5</v>
      </c>
      <c r="R295" s="219">
        <f t="shared" si="35"/>
        <v>-1.4423172309268006E-6</v>
      </c>
      <c r="S295" s="219">
        <f t="shared" si="36"/>
        <v>5.9946942478817088E-5</v>
      </c>
      <c r="T295" s="219">
        <f t="shared" si="37"/>
        <v>4.9961717859849737E-4</v>
      </c>
      <c r="U295" s="219">
        <f t="shared" si="38"/>
        <v>1.147370511479742E-3</v>
      </c>
      <c r="V295" s="219">
        <f t="shared" si="39"/>
        <v>2.5984092658861216E-3</v>
      </c>
      <c r="W295" s="220">
        <f t="shared" si="40"/>
        <v>2.5106987214435117E-3</v>
      </c>
      <c r="X295" s="227" cm="1">
        <f t="array" ref="X295">DinamicaBacktesting(J44:J295)</f>
        <v>0.16297512223460803</v>
      </c>
      <c r="Y295" s="228" cm="1">
        <f t="array" ref="Y295">DinamicaBacktesting(K44:K295)</f>
        <v>0.19307995173468517</v>
      </c>
      <c r="Z295" s="228" cm="1">
        <f t="array" ref="Z295">DinamicaBacktesting(L44:L295)</f>
        <v>0.46700187754945516</v>
      </c>
      <c r="AA295" s="228" cm="1">
        <f t="array" ref="AA295">DinamicaBacktesting(M44:M295)</f>
        <v>0.20513272580184971</v>
      </c>
      <c r="AB295" s="228" cm="1">
        <f t="array" ref="AB295">DinamicaBacktesting(N44:N295)</f>
        <v>0.42230332525372533</v>
      </c>
      <c r="AC295" s="228" cm="1">
        <f t="array" ref="AC295">DinamicaBacktesting(O44:O295)</f>
        <v>0.43063513104035783</v>
      </c>
      <c r="AD295" s="229" cm="1">
        <f t="array" ref="AD295">DinamicaBacktesting(P44:P295)</f>
        <v>0.3803893581788963</v>
      </c>
      <c r="AE295" s="236">
        <f t="shared" si="41"/>
        <v>1339986.9766000002</v>
      </c>
      <c r="AF295" s="239">
        <f t="shared" si="42"/>
        <v>-12919.180099999765</v>
      </c>
      <c r="AG295" s="242">
        <f t="shared" si="43"/>
        <v>-9.5492063777077307E-3</v>
      </c>
      <c r="AH295" s="306">
        <f xml:space="preserve"> Backtesting!C51</f>
        <v>-2.329960023966083E-2</v>
      </c>
      <c r="AI295" s="306">
        <f xml:space="preserve"> Backtesting!G51</f>
        <v>-4.5689284059122391E-2</v>
      </c>
      <c r="AJ295" s="56"/>
      <c r="AK295" s="57">
        <f t="shared" si="44"/>
        <v>0</v>
      </c>
      <c r="AL295" s="57">
        <f t="shared" si="45"/>
        <v>0</v>
      </c>
    </row>
    <row r="296" spans="1:38" x14ac:dyDescent="0.25">
      <c r="A296" s="7">
        <f t="shared" si="32"/>
        <v>290</v>
      </c>
      <c r="B296" s="1">
        <v>45070</v>
      </c>
      <c r="C296" s="202">
        <v>70.58</v>
      </c>
      <c r="D296" s="2">
        <v>138.08000000000001</v>
      </c>
      <c r="E296" s="2">
        <v>1445.13195</v>
      </c>
      <c r="F296" s="2">
        <v>3057.8928000000005</v>
      </c>
      <c r="G296" s="2">
        <v>4434.6919500000004</v>
      </c>
      <c r="H296" s="2">
        <v>6492.5057500000012</v>
      </c>
      <c r="I296" s="201">
        <v>5434.2371000000003</v>
      </c>
      <c r="J296" s="209">
        <f t="shared" si="46"/>
        <v>-7.1740047826699405E-3</v>
      </c>
      <c r="K296" s="210">
        <f t="shared" si="47"/>
        <v>-5.7903879559917382E-4</v>
      </c>
      <c r="L296" s="210">
        <f t="shared" si="48"/>
        <v>-2.8394203685703223E-2</v>
      </c>
      <c r="M296" s="210">
        <f t="shared" si="49"/>
        <v>-6.7957817651290719E-3</v>
      </c>
      <c r="N296" s="210">
        <f t="shared" si="50"/>
        <v>1.5121761491005969E-3</v>
      </c>
      <c r="O296" s="210">
        <f t="shared" si="51"/>
        <v>1.626479452089491E-2</v>
      </c>
      <c r="P296" s="211">
        <f t="shared" si="52"/>
        <v>-1.3260907882958417E-2</v>
      </c>
      <c r="Q296" s="218">
        <f t="shared" si="34"/>
        <v>7.9287067090978472E-5</v>
      </c>
      <c r="R296" s="219">
        <f t="shared" si="35"/>
        <v>8.3638367994359053E-5</v>
      </c>
      <c r="S296" s="219">
        <f t="shared" si="36"/>
        <v>1.6797017241338834E-4</v>
      </c>
      <c r="T296" s="219">
        <f t="shared" si="37"/>
        <v>5.5321660996080684E-4</v>
      </c>
      <c r="U296" s="219">
        <f t="shared" si="38"/>
        <v>1.4597594158756401E-3</v>
      </c>
      <c r="V296" s="219">
        <f t="shared" si="39"/>
        <v>2.8174955836645648E-3</v>
      </c>
      <c r="W296" s="220">
        <f t="shared" si="40"/>
        <v>2.6369976332004763E-3</v>
      </c>
      <c r="X296" s="227" cm="1">
        <f t="array" ref="X296">DinamicaBacktesting(J45:J296)</f>
        <v>0.16129828462542245</v>
      </c>
      <c r="Y296" s="228" cm="1">
        <f t="array" ref="Y296">DinamicaBacktesting(K45:K296)</f>
        <v>0.18918743676816163</v>
      </c>
      <c r="Z296" s="228" cm="1">
        <f t="array" ref="Z296">DinamicaBacktesting(L45:L296)</f>
        <v>0.46636130603846315</v>
      </c>
      <c r="AA296" s="228" cm="1">
        <f t="array" ref="AA296">DinamicaBacktesting(M45:M296)</f>
        <v>0.20214261634356098</v>
      </c>
      <c r="AB296" s="228" cm="1">
        <f t="array" ref="AB296">DinamicaBacktesting(N45:N296)</f>
        <v>0.41379644403845706</v>
      </c>
      <c r="AC296" s="228" cm="1">
        <f t="array" ref="AC296">DinamicaBacktesting(O45:O296)</f>
        <v>0.42508214439419073</v>
      </c>
      <c r="AD296" s="229" cm="1">
        <f t="array" ref="AD296">DinamicaBacktesting(P45:P296)</f>
        <v>0.37507347019471249</v>
      </c>
      <c r="AE296" s="236">
        <f t="shared" si="41"/>
        <v>1335403.9345000002</v>
      </c>
      <c r="AF296" s="239">
        <f t="shared" si="42"/>
        <v>-4583.0420999999624</v>
      </c>
      <c r="AG296" s="242">
        <f t="shared" si="43"/>
        <v>-3.4202139125476538E-3</v>
      </c>
      <c r="AH296" s="306">
        <f xml:space="preserve"> Backtesting!C52</f>
        <v>-2.2145097178119199E-2</v>
      </c>
      <c r="AI296" s="306">
        <f xml:space="preserve"> Backtesting!G52</f>
        <v>-4.5329329697206953E-2</v>
      </c>
      <c r="AJ296" s="56"/>
      <c r="AK296" s="57">
        <f t="shared" si="44"/>
        <v>0</v>
      </c>
      <c r="AL296" s="57">
        <f t="shared" si="45"/>
        <v>0</v>
      </c>
    </row>
    <row r="297" spans="1:38" x14ac:dyDescent="0.25">
      <c r="A297" s="7">
        <f t="shared" si="32"/>
        <v>291</v>
      </c>
      <c r="B297" s="1">
        <v>45071</v>
      </c>
      <c r="C297" s="202">
        <v>70.03</v>
      </c>
      <c r="D297" s="2">
        <v>139.25</v>
      </c>
      <c r="E297" s="2">
        <v>1406.0654399999999</v>
      </c>
      <c r="F297" s="2">
        <v>3087.5255200000001</v>
      </c>
      <c r="G297" s="2">
        <v>4510.0111200000001</v>
      </c>
      <c r="H297" s="2">
        <v>6407.4319999999998</v>
      </c>
      <c r="I297" s="201">
        <v>6778.6704</v>
      </c>
      <c r="J297" s="209">
        <f t="shared" si="46"/>
        <v>-7.7925758005100709E-3</v>
      </c>
      <c r="K297" s="210">
        <f t="shared" si="47"/>
        <v>8.4733487833139609E-3</v>
      </c>
      <c r="L297" s="210">
        <f t="shared" si="48"/>
        <v>-2.7033178527400281E-2</v>
      </c>
      <c r="M297" s="210">
        <f t="shared" si="49"/>
        <v>9.6905686164012739E-3</v>
      </c>
      <c r="N297" s="210">
        <f t="shared" si="50"/>
        <v>1.6984081611350677E-2</v>
      </c>
      <c r="O297" s="210">
        <f t="shared" si="51"/>
        <v>-1.3103376920382659E-2</v>
      </c>
      <c r="P297" s="211">
        <f t="shared" si="52"/>
        <v>0.24740055968481744</v>
      </c>
      <c r="Q297" s="218">
        <f t="shared" si="34"/>
        <v>2.6634028634668075E-5</v>
      </c>
      <c r="R297" s="219">
        <f t="shared" si="35"/>
        <v>1.5628086893413302E-4</v>
      </c>
      <c r="S297" s="219">
        <f t="shared" si="36"/>
        <v>7.0990761295946093E-5</v>
      </c>
      <c r="T297" s="219">
        <f t="shared" si="37"/>
        <v>5.8975204363131614E-4</v>
      </c>
      <c r="U297" s="219">
        <f t="shared" si="38"/>
        <v>1.4739745147085016E-3</v>
      </c>
      <c r="V297" s="219">
        <f t="shared" si="39"/>
        <v>2.6033952985382186E-3</v>
      </c>
      <c r="W297" s="220">
        <f t="shared" si="40"/>
        <v>3.419799578388589E-3</v>
      </c>
      <c r="X297" s="227" cm="1">
        <f t="array" ref="X297">DinamicaBacktesting(J46:J297)</f>
        <v>0.15996418716588692</v>
      </c>
      <c r="Y297" s="228" cm="1">
        <f t="array" ref="Y297">DinamicaBacktesting(K46:K297)</f>
        <v>0.187306961398604</v>
      </c>
      <c r="Z297" s="228" cm="1">
        <f t="array" ref="Z297">DinamicaBacktesting(L46:L297)</f>
        <v>0.4649296092743041</v>
      </c>
      <c r="AA297" s="228" cm="1">
        <f t="array" ref="AA297">DinamicaBacktesting(M46:M297)</f>
        <v>0.20043391813489586</v>
      </c>
      <c r="AB297" s="228" cm="1">
        <f t="array" ref="AB297">DinamicaBacktesting(N46:N297)</f>
        <v>0.40900611552793137</v>
      </c>
      <c r="AC297" s="228" cm="1">
        <f t="array" ref="AC297">DinamicaBacktesting(O46:O297)</f>
        <v>0.4185656268719839</v>
      </c>
      <c r="AD297" s="229" cm="1">
        <f t="array" ref="AD297">DinamicaBacktesting(P46:P297)</f>
        <v>0.86719027488473233</v>
      </c>
      <c r="AE297" s="236">
        <f t="shared" si="41"/>
        <v>1404036.3288</v>
      </c>
      <c r="AF297" s="239">
        <f t="shared" si="42"/>
        <v>68632.394299999811</v>
      </c>
      <c r="AG297" s="242">
        <f t="shared" si="43"/>
        <v>5.139448261824775E-2</v>
      </c>
      <c r="AH297" s="306">
        <f xml:space="preserve"> Backtesting!C53</f>
        <v>-2.1563488407042027E-2</v>
      </c>
      <c r="AI297" s="306">
        <f xml:space="preserve"> Backtesting!G53</f>
        <v>-4.5292218961843655E-2</v>
      </c>
      <c r="AJ297" s="56"/>
      <c r="AK297" s="57">
        <f t="shared" si="44"/>
        <v>0</v>
      </c>
      <c r="AL297" s="57">
        <f t="shared" si="45"/>
        <v>0</v>
      </c>
    </row>
    <row r="298" spans="1:38" x14ac:dyDescent="0.25">
      <c r="A298" s="7">
        <f t="shared" si="32"/>
        <v>292</v>
      </c>
      <c r="B298" s="1">
        <v>45072</v>
      </c>
      <c r="C298" s="202">
        <v>68.489999999999995</v>
      </c>
      <c r="D298" s="2">
        <v>139.43</v>
      </c>
      <c r="E298" s="2">
        <v>1425.8816999999999</v>
      </c>
      <c r="F298" s="2">
        <v>3089.3222999999998</v>
      </c>
      <c r="G298" s="2">
        <v>4614.5244000000002</v>
      </c>
      <c r="H298" s="2">
        <v>6672.0767999999998</v>
      </c>
      <c r="I298" s="201">
        <v>6858.3905999999997</v>
      </c>
      <c r="J298" s="209">
        <f t="shared" si="46"/>
        <v>-2.1990575467656814E-2</v>
      </c>
      <c r="K298" s="210">
        <f t="shared" si="47"/>
        <v>1.2926391382406255E-3</v>
      </c>
      <c r="L298" s="210">
        <f t="shared" si="48"/>
        <v>1.4093412323682442E-2</v>
      </c>
      <c r="M298" s="210">
        <f t="shared" si="49"/>
        <v>5.8194822629342724E-4</v>
      </c>
      <c r="N298" s="210">
        <f t="shared" si="50"/>
        <v>2.3173619137329293E-2</v>
      </c>
      <c r="O298" s="210">
        <f t="shared" si="51"/>
        <v>4.1302787138435493E-2</v>
      </c>
      <c r="P298" s="211">
        <f t="shared" si="52"/>
        <v>1.1760447889603842E-2</v>
      </c>
      <c r="Q298" s="218">
        <f t="shared" si="34"/>
        <v>-1.1327422158970125E-4</v>
      </c>
      <c r="R298" s="219">
        <f t="shared" si="35"/>
        <v>1.3599665951361415E-4</v>
      </c>
      <c r="S298" s="219">
        <f t="shared" si="36"/>
        <v>-4.4698672845934332E-4</v>
      </c>
      <c r="T298" s="219">
        <f t="shared" si="37"/>
        <v>5.1143199200797708E-4</v>
      </c>
      <c r="U298" s="219">
        <f t="shared" si="38"/>
        <v>1.409205479498614E-3</v>
      </c>
      <c r="V298" s="219">
        <f t="shared" si="39"/>
        <v>2.7032579020482362E-3</v>
      </c>
      <c r="W298" s="220">
        <f t="shared" si="40"/>
        <v>3.2734347735013879E-3</v>
      </c>
      <c r="X298" s="227" cm="1">
        <f t="array" ref="X298">DinamicaBacktesting(J47:J298)</f>
        <v>0.17157936943937024</v>
      </c>
      <c r="Y298" s="228" cm="1">
        <f t="array" ref="Y298">DinamicaBacktesting(K47:K298)</f>
        <v>0.18356843580742582</v>
      </c>
      <c r="Z298" s="228" cm="1">
        <f t="array" ref="Z298">DinamicaBacktesting(L47:L298)</f>
        <v>0.45772055866318767</v>
      </c>
      <c r="AA298" s="228" cm="1">
        <f t="array" ref="AA298">DinamicaBacktesting(M47:M298)</f>
        <v>0.19639266094507096</v>
      </c>
      <c r="AB298" s="228" cm="1">
        <f t="array" ref="AB298">DinamicaBacktesting(N47:N298)</f>
        <v>0.40743975545813388</v>
      </c>
      <c r="AC298" s="228" cm="1">
        <f t="array" ref="AC298">DinamicaBacktesting(O47:O298)</f>
        <v>0.43056344838098343</v>
      </c>
      <c r="AD298" s="229" cm="1">
        <f t="array" ref="AD298">DinamicaBacktesting(P47:P298)</f>
        <v>0.85048900483035195</v>
      </c>
      <c r="AE298" s="236">
        <f t="shared" si="41"/>
        <v>1418760.031</v>
      </c>
      <c r="AF298" s="239">
        <f t="shared" si="42"/>
        <v>14723.702199999942</v>
      </c>
      <c r="AG298" s="242">
        <f t="shared" si="43"/>
        <v>1.0486696033416676E-2</v>
      </c>
      <c r="AH298" s="306">
        <f xml:space="preserve"> Backtesting!C54</f>
        <v>-3.9987292365306522E-2</v>
      </c>
      <c r="AI298" s="306">
        <f xml:space="preserve"> Backtesting!G54</f>
        <v>-5.7910758071798976E-2</v>
      </c>
      <c r="AJ298" s="56"/>
      <c r="AK298" s="57">
        <f t="shared" si="44"/>
        <v>0</v>
      </c>
      <c r="AL298" s="57">
        <f t="shared" si="45"/>
        <v>0</v>
      </c>
    </row>
    <row r="299" spans="1:38" x14ac:dyDescent="0.25">
      <c r="A299" s="7">
        <f t="shared" si="32"/>
        <v>293</v>
      </c>
      <c r="B299" s="1">
        <v>45075</v>
      </c>
      <c r="C299" s="202">
        <v>68.900000000000006</v>
      </c>
      <c r="D299" s="2">
        <v>139.04</v>
      </c>
      <c r="E299" s="2">
        <v>1423.04775</v>
      </c>
      <c r="F299" s="2">
        <v>3083.1822499999998</v>
      </c>
      <c r="G299" s="2">
        <v>4605.3530000000001</v>
      </c>
      <c r="H299" s="2">
        <v>6658.8159999999998</v>
      </c>
      <c r="I299" s="201">
        <v>6844.7594999999992</v>
      </c>
      <c r="J299" s="209">
        <f t="shared" si="46"/>
        <v>5.9862753686670267E-3</v>
      </c>
      <c r="K299" s="210">
        <f t="shared" si="47"/>
        <v>-2.7971024887041285E-3</v>
      </c>
      <c r="L299" s="210">
        <f t="shared" si="48"/>
        <v>-1.9875070982395826E-3</v>
      </c>
      <c r="M299" s="210">
        <f t="shared" si="49"/>
        <v>-1.9875070982395826E-3</v>
      </c>
      <c r="N299" s="210">
        <f t="shared" si="50"/>
        <v>-1.9875070982396936E-3</v>
      </c>
      <c r="O299" s="210">
        <f t="shared" si="51"/>
        <v>-1.9875070982396936E-3</v>
      </c>
      <c r="P299" s="211">
        <f t="shared" si="52"/>
        <v>-1.9875070982396936E-3</v>
      </c>
      <c r="Q299" s="218">
        <f t="shared" si="34"/>
        <v>-1.3217679697610961E-4</v>
      </c>
      <c r="R299" s="219">
        <f t="shared" si="35"/>
        <v>7.0988262395686971E-5</v>
      </c>
      <c r="S299" s="219">
        <f t="shared" si="36"/>
        <v>-3.7078324616693798E-4</v>
      </c>
      <c r="T299" s="219">
        <f t="shared" si="37"/>
        <v>3.8302375455916116E-4</v>
      </c>
      <c r="U299" s="219">
        <f t="shared" si="38"/>
        <v>1.3691619438134794E-3</v>
      </c>
      <c r="V299" s="219">
        <f t="shared" si="39"/>
        <v>2.6571756317690168E-3</v>
      </c>
      <c r="W299" s="220">
        <f t="shared" si="40"/>
        <v>3.0938684076975403E-3</v>
      </c>
      <c r="X299" s="227" cm="1">
        <f t="array" ref="X299">DinamicaBacktesting(J48:J299)</f>
        <v>0.16918357751481697</v>
      </c>
      <c r="Y299" s="228" cm="1">
        <f t="array" ref="Y299">DinamicaBacktesting(K48:K299)</f>
        <v>0.18007852772816116</v>
      </c>
      <c r="Z299" s="228" cm="1">
        <f t="array" ref="Z299">DinamicaBacktesting(L48:L299)</f>
        <v>0.44851694402998143</v>
      </c>
      <c r="AA299" s="228" cm="1">
        <f t="array" ref="AA299">DinamicaBacktesting(M48:M299)</f>
        <v>0.1925273364344251</v>
      </c>
      <c r="AB299" s="228" cm="1">
        <f t="array" ref="AB299">DinamicaBacktesting(N48:N299)</f>
        <v>0.39925764045759693</v>
      </c>
      <c r="AC299" s="228" cm="1">
        <f t="array" ref="AC299">DinamicaBacktesting(O48:O299)</f>
        <v>0.42191145256177409</v>
      </c>
      <c r="AD299" s="229" cm="1">
        <f t="array" ref="AD299">DinamicaBacktesting(P48:P299)</f>
        <v>0.83332914298204341</v>
      </c>
      <c r="AE299" s="236">
        <f t="shared" si="41"/>
        <v>1417079.7825000002</v>
      </c>
      <c r="AF299" s="239">
        <f t="shared" si="42"/>
        <v>-1680.2484999997541</v>
      </c>
      <c r="AG299" s="242">
        <f t="shared" si="43"/>
        <v>-1.1843077499268384E-3</v>
      </c>
      <c r="AH299" s="306">
        <f xml:space="preserve"> Backtesting!C55</f>
        <v>-3.7369211946681267E-2</v>
      </c>
      <c r="AI299" s="306">
        <f xml:space="preserve"> Backtesting!G55</f>
        <v>-5.893114350212874E-2</v>
      </c>
      <c r="AJ299" s="56"/>
      <c r="AK299" s="57">
        <f t="shared" si="44"/>
        <v>0</v>
      </c>
      <c r="AL299" s="57">
        <f t="shared" si="45"/>
        <v>0</v>
      </c>
    </row>
    <row r="300" spans="1:38" x14ac:dyDescent="0.25">
      <c r="A300" s="7">
        <f t="shared" si="32"/>
        <v>294</v>
      </c>
      <c r="B300" s="1">
        <v>45076</v>
      </c>
      <c r="C300" s="202">
        <v>68.37</v>
      </c>
      <c r="D300" s="2">
        <v>137.96</v>
      </c>
      <c r="E300" s="2">
        <v>1387.9748100000002</v>
      </c>
      <c r="F300" s="2">
        <v>3128.1039000000005</v>
      </c>
      <c r="G300" s="2">
        <v>4631.6403599999994</v>
      </c>
      <c r="H300" s="2">
        <v>6933.3461400000006</v>
      </c>
      <c r="I300" s="201">
        <v>7076.7837300000001</v>
      </c>
      <c r="J300" s="209">
        <f t="shared" si="46"/>
        <v>-7.692307692307665E-3</v>
      </c>
      <c r="K300" s="210">
        <f t="shared" si="47"/>
        <v>-7.7675489067893233E-3</v>
      </c>
      <c r="L300" s="210">
        <f t="shared" si="48"/>
        <v>-2.4646354980006668E-2</v>
      </c>
      <c r="M300" s="210">
        <f t="shared" si="49"/>
        <v>1.4569897708771817E-2</v>
      </c>
      <c r="N300" s="210">
        <f t="shared" si="50"/>
        <v>5.7080011021954924E-3</v>
      </c>
      <c r="O300" s="210">
        <f t="shared" si="51"/>
        <v>4.1228071176617753E-2</v>
      </c>
      <c r="P300" s="211">
        <f t="shared" si="52"/>
        <v>3.3898083636101584E-2</v>
      </c>
      <c r="Q300" s="218">
        <f t="shared" si="34"/>
        <v>-6.9636694894147861E-5</v>
      </c>
      <c r="R300" s="219">
        <f t="shared" si="35"/>
        <v>7.0116911167519437E-5</v>
      </c>
      <c r="S300" s="219">
        <f t="shared" si="36"/>
        <v>-4.6452975965754773E-4</v>
      </c>
      <c r="T300" s="219">
        <f t="shared" si="37"/>
        <v>4.4489729142084745E-4</v>
      </c>
      <c r="U300" s="219">
        <f t="shared" si="38"/>
        <v>1.3958692242998629E-3</v>
      </c>
      <c r="V300" s="219">
        <f t="shared" si="39"/>
        <v>2.8248355712808849E-3</v>
      </c>
      <c r="W300" s="220">
        <f t="shared" si="40"/>
        <v>3.2324410950645035E-3</v>
      </c>
      <c r="X300" s="227" cm="1">
        <f t="array" ref="X300">DinamicaBacktesting(J49:J300)</f>
        <v>0.16755423124668076</v>
      </c>
      <c r="Y300" s="228" cm="1">
        <f t="array" ref="Y300">DinamicaBacktesting(K49:K300)</f>
        <v>0.17815527071531781</v>
      </c>
      <c r="Z300" s="228" cm="1">
        <f t="array" ref="Z300">DinamicaBacktesting(L49:L300)</f>
        <v>0.44636730875252728</v>
      </c>
      <c r="AA300" s="228" cm="1">
        <f t="array" ref="AA300">DinamicaBacktesting(M49:M300)</f>
        <v>0.19422642881617416</v>
      </c>
      <c r="AB300" s="228" cm="1">
        <f t="array" ref="AB300">DinamicaBacktesting(N49:N300)</f>
        <v>0.3916105410153326</v>
      </c>
      <c r="AC300" s="228" cm="1">
        <f t="array" ref="AC300">DinamicaBacktesting(O49:O300)</f>
        <v>0.43361552247296681</v>
      </c>
      <c r="AD300" s="229" cm="1">
        <f t="array" ref="AD300">DinamicaBacktesting(P49:P300)</f>
        <v>0.82355490946903342</v>
      </c>
      <c r="AE300" s="236">
        <f t="shared" si="41"/>
        <v>1434789.4852</v>
      </c>
      <c r="AF300" s="239">
        <f t="shared" si="42"/>
        <v>17709.702699999791</v>
      </c>
      <c r="AG300" s="242">
        <f t="shared" si="43"/>
        <v>1.2497322252919663E-2</v>
      </c>
      <c r="AH300" s="306">
        <f xml:space="preserve"> Backtesting!C56</f>
        <v>-3.6106976699911711E-2</v>
      </c>
      <c r="AI300" s="306">
        <f xml:space="preserve"> Backtesting!G56</f>
        <v>-5.8793557430285373E-2</v>
      </c>
      <c r="AJ300" s="56"/>
      <c r="AK300" s="57">
        <f t="shared" si="44"/>
        <v>0</v>
      </c>
      <c r="AL300" s="57">
        <f t="shared" si="45"/>
        <v>0</v>
      </c>
    </row>
    <row r="301" spans="1:38" x14ac:dyDescent="0.25">
      <c r="A301" s="7">
        <f t="shared" si="32"/>
        <v>295</v>
      </c>
      <c r="B301" s="1">
        <v>45077</v>
      </c>
      <c r="C301" s="202">
        <v>67.22</v>
      </c>
      <c r="D301" s="2">
        <v>135.29</v>
      </c>
      <c r="E301" s="2">
        <v>1406.5951449999998</v>
      </c>
      <c r="F301" s="2">
        <v>3134.116775</v>
      </c>
      <c r="G301" s="2">
        <v>4680.7525679999999</v>
      </c>
      <c r="H301" s="2">
        <v>6988.4173369999999</v>
      </c>
      <c r="I301" s="201">
        <v>6689.7700459999987</v>
      </c>
      <c r="J301" s="209">
        <f t="shared" si="46"/>
        <v>-1.6820242796548257E-2</v>
      </c>
      <c r="K301" s="210">
        <f t="shared" si="47"/>
        <v>-1.9353435778486583E-2</v>
      </c>
      <c r="L301" s="210">
        <f t="shared" si="48"/>
        <v>1.3415470414769093E-2</v>
      </c>
      <c r="M301" s="210">
        <f t="shared" si="49"/>
        <v>1.922210767999033E-3</v>
      </c>
      <c r="N301" s="210">
        <f t="shared" si="50"/>
        <v>1.0603631582483342E-2</v>
      </c>
      <c r="O301" s="210">
        <f t="shared" si="51"/>
        <v>7.9429464342306577E-3</v>
      </c>
      <c r="P301" s="211">
        <f t="shared" si="52"/>
        <v>-5.4687793037869414E-2</v>
      </c>
      <c r="Q301" s="218">
        <f t="shared" si="34"/>
        <v>-2.001018144342684E-4</v>
      </c>
      <c r="R301" s="219">
        <f t="shared" si="35"/>
        <v>9.2883534180987311E-5</v>
      </c>
      <c r="S301" s="219">
        <f t="shared" si="36"/>
        <v>-5.4588929741425591E-4</v>
      </c>
      <c r="T301" s="219">
        <f t="shared" si="37"/>
        <v>4.5203082940423498E-4</v>
      </c>
      <c r="U301" s="219">
        <f t="shared" si="38"/>
        <v>1.4465892136233628E-3</v>
      </c>
      <c r="V301" s="219">
        <f t="shared" si="39"/>
        <v>2.7885347276575519E-3</v>
      </c>
      <c r="W301" s="220">
        <f t="shared" si="40"/>
        <v>3.0230840101838291E-3</v>
      </c>
      <c r="X301" s="227" cm="1">
        <f t="array" ref="X301">DinamicaBacktesting(J50:J301)</f>
        <v>0.17263601702812129</v>
      </c>
      <c r="Y301" s="228" cm="1">
        <f t="array" ref="Y301">DinamicaBacktesting(K50:K301)</f>
        <v>0.18505413120876216</v>
      </c>
      <c r="Z301" s="228" cm="1">
        <f t="array" ref="Z301">DinamicaBacktesting(L50:L301)</f>
        <v>0.43941754031064473</v>
      </c>
      <c r="AA301" s="228" cm="1">
        <f t="array" ref="AA301">DinamicaBacktesting(M50:M301)</f>
        <v>0.19040008916288367</v>
      </c>
      <c r="AB301" s="228" cm="1">
        <f t="array" ref="AB301">DinamicaBacktesting(N50:N301)</f>
        <v>0.38517246339764005</v>
      </c>
      <c r="AC301" s="228" cm="1">
        <f t="array" ref="AC301">DinamicaBacktesting(O50:O301)</f>
        <v>0.42560236768738874</v>
      </c>
      <c r="AD301" s="229" cm="1">
        <f t="array" ref="AD301">DinamicaBacktesting(P50:P301)</f>
        <v>0.82538463005155027</v>
      </c>
      <c r="AE301" s="236">
        <f t="shared" si="41"/>
        <v>1412503.0790599999</v>
      </c>
      <c r="AF301" s="239">
        <f t="shared" si="42"/>
        <v>-22286.406140000094</v>
      </c>
      <c r="AG301" s="242">
        <f t="shared" si="43"/>
        <v>-1.5532875289292702E-2</v>
      </c>
      <c r="AH301" s="306">
        <f xml:space="preserve"> Backtesting!C57</f>
        <v>-3.6450558911181569E-2</v>
      </c>
      <c r="AI301" s="306">
        <f xml:space="preserve"> Backtesting!G57</f>
        <v>-6.0322835270703486E-2</v>
      </c>
      <c r="AJ301" s="56"/>
      <c r="AK301" s="57">
        <f t="shared" si="44"/>
        <v>0</v>
      </c>
      <c r="AL301" s="57">
        <f t="shared" si="45"/>
        <v>0</v>
      </c>
    </row>
    <row r="302" spans="1:38" x14ac:dyDescent="0.25">
      <c r="A302" s="7">
        <f t="shared" si="32"/>
        <v>296</v>
      </c>
      <c r="B302" s="1">
        <v>45078</v>
      </c>
      <c r="C302" s="202">
        <v>66.569999999999993</v>
      </c>
      <c r="D302" s="2">
        <v>138.66999999999999</v>
      </c>
      <c r="E302" s="2">
        <v>1456.4341999999999</v>
      </c>
      <c r="F302" s="2">
        <v>3160.1112659999999</v>
      </c>
      <c r="G302" s="2">
        <v>4783.5967140000002</v>
      </c>
      <c r="H302" s="2">
        <v>7073.8833619999996</v>
      </c>
      <c r="I302" s="201">
        <v>6978.6009799999993</v>
      </c>
      <c r="J302" s="209">
        <f t="shared" si="46"/>
        <v>-9.6697411484677476E-3</v>
      </c>
      <c r="K302" s="210">
        <f t="shared" si="47"/>
        <v>2.498336905905818E-2</v>
      </c>
      <c r="L302" s="210">
        <f t="shared" si="48"/>
        <v>3.5432409373203244E-2</v>
      </c>
      <c r="M302" s="210">
        <f t="shared" si="49"/>
        <v>8.2940403520861405E-3</v>
      </c>
      <c r="N302" s="210">
        <f t="shared" si="50"/>
        <v>2.1971711707876818E-2</v>
      </c>
      <c r="O302" s="210">
        <f t="shared" si="51"/>
        <v>1.2229668160701035E-2</v>
      </c>
      <c r="P302" s="211">
        <f t="shared" si="52"/>
        <v>4.3175016781436426E-2</v>
      </c>
      <c r="Q302" s="218">
        <f t="shared" si="34"/>
        <v>-2.8373491063069894E-4</v>
      </c>
      <c r="R302" s="219">
        <f t="shared" si="35"/>
        <v>1.5904189922738213E-4</v>
      </c>
      <c r="S302" s="219">
        <f t="shared" si="36"/>
        <v>-3.0115859196860049E-4</v>
      </c>
      <c r="T302" s="219">
        <f t="shared" si="37"/>
        <v>4.8205468626066103E-4</v>
      </c>
      <c r="U302" s="219">
        <f t="shared" si="38"/>
        <v>1.6300469949485001E-3</v>
      </c>
      <c r="V302" s="219">
        <f t="shared" si="39"/>
        <v>2.9218969221323113E-3</v>
      </c>
      <c r="W302" s="220">
        <f t="shared" si="40"/>
        <v>3.2629813928864273E-3</v>
      </c>
      <c r="X302" s="227" cm="1">
        <f t="array" ref="X302">DinamicaBacktesting(J51:J302)</f>
        <v>0.17191143410432763</v>
      </c>
      <c r="Y302" s="228" cm="1">
        <f t="array" ref="Y302">DinamicaBacktesting(K51:K302)</f>
        <v>0.19790610725620272</v>
      </c>
      <c r="Z302" s="228" cm="1">
        <f t="array" ref="Z302">DinamicaBacktesting(L51:L302)</f>
        <v>0.44499328094824608</v>
      </c>
      <c r="AA302" s="228" cm="1">
        <f t="array" ref="AA302">DinamicaBacktesting(M51:M302)</f>
        <v>0.1884025486959735</v>
      </c>
      <c r="AB302" s="228" cm="1">
        <f t="array" ref="AB302">DinamicaBacktesting(N51:N302)</f>
        <v>0.38378313281576104</v>
      </c>
      <c r="AC302" s="228" cm="1">
        <f t="array" ref="AC302">DinamicaBacktesting(O51:O302)</f>
        <v>0.41880703962958277</v>
      </c>
      <c r="AD302" s="229" cm="1">
        <f t="array" ref="AD302">DinamicaBacktesting(P51:P302)</f>
        <v>0.82024340338715362</v>
      </c>
      <c r="AE302" s="236">
        <f t="shared" si="41"/>
        <v>1443317.5461999997</v>
      </c>
      <c r="AF302" s="239">
        <f t="shared" si="42"/>
        <v>30814.467139999848</v>
      </c>
      <c r="AG302" s="242">
        <f t="shared" si="43"/>
        <v>2.1815504402656893E-2</v>
      </c>
      <c r="AH302" s="306">
        <f xml:space="preserve"> Backtesting!C58</f>
        <v>-3.5349950484343334E-2</v>
      </c>
      <c r="AI302" s="306">
        <f xml:space="preserve"> Backtesting!G58</f>
        <v>-5.8476599162768338E-2</v>
      </c>
      <c r="AJ302" s="56"/>
      <c r="AK302" s="57">
        <f t="shared" si="44"/>
        <v>0</v>
      </c>
      <c r="AL302" s="57">
        <f t="shared" si="45"/>
        <v>0</v>
      </c>
    </row>
    <row r="303" spans="1:38" x14ac:dyDescent="0.25">
      <c r="A303" s="7">
        <f t="shared" si="32"/>
        <v>297</v>
      </c>
      <c r="B303" s="1">
        <v>45079</v>
      </c>
      <c r="C303" s="202">
        <v>67.3</v>
      </c>
      <c r="D303" s="2">
        <v>139.15</v>
      </c>
      <c r="E303" s="2">
        <v>1478.1800699999999</v>
      </c>
      <c r="F303" s="2">
        <v>3174.0439499999998</v>
      </c>
      <c r="G303" s="2">
        <v>4781.8520100000005</v>
      </c>
      <c r="H303" s="2">
        <v>7024.6442700000007</v>
      </c>
      <c r="I303" s="201">
        <v>6898.3490700000002</v>
      </c>
      <c r="J303" s="209">
        <f t="shared" si="46"/>
        <v>1.0965900555806041E-2</v>
      </c>
      <c r="K303" s="210">
        <f t="shared" si="47"/>
        <v>3.4614552534795173E-3</v>
      </c>
      <c r="L303" s="210">
        <f t="shared" si="48"/>
        <v>1.4930897667742249E-2</v>
      </c>
      <c r="M303" s="210">
        <f t="shared" si="49"/>
        <v>4.4089219736986873E-3</v>
      </c>
      <c r="N303" s="210">
        <f t="shared" si="50"/>
        <v>-3.6472639821283348E-4</v>
      </c>
      <c r="O303" s="210">
        <f t="shared" si="51"/>
        <v>-6.9606875714837146E-3</v>
      </c>
      <c r="P303" s="211">
        <f t="shared" si="52"/>
        <v>-1.1499713227621555E-2</v>
      </c>
      <c r="Q303" s="218">
        <f t="shared" si="34"/>
        <v>-1.162114957267067E-4</v>
      </c>
      <c r="R303" s="219">
        <f t="shared" si="35"/>
        <v>1.9917547305343974E-4</v>
      </c>
      <c r="S303" s="219">
        <f t="shared" si="36"/>
        <v>-3.8247073710793403E-4</v>
      </c>
      <c r="T303" s="219">
        <f t="shared" si="37"/>
        <v>4.6645700273228124E-4</v>
      </c>
      <c r="U303" s="219">
        <f t="shared" si="38"/>
        <v>1.4484637812025828E-3</v>
      </c>
      <c r="V303" s="219">
        <f t="shared" si="39"/>
        <v>2.6788760749621816E-3</v>
      </c>
      <c r="W303" s="220">
        <f t="shared" si="40"/>
        <v>2.9771801917527463E-3</v>
      </c>
      <c r="X303" s="227" cm="1">
        <f t="array" ref="X303">DinamicaBacktesting(J52:J303)</f>
        <v>0.17199765695131231</v>
      </c>
      <c r="Y303" s="228" cm="1">
        <f t="array" ref="Y303">DinamicaBacktesting(K52:K303)</f>
        <v>0.19421872788117878</v>
      </c>
      <c r="Z303" s="228" cm="1">
        <f t="array" ref="Z303">DinamicaBacktesting(L52:L303)</f>
        <v>0.43857152210700645</v>
      </c>
      <c r="AA303" s="228" cm="1">
        <f t="array" ref="AA303">DinamicaBacktesting(M52:M303)</f>
        <v>0.18512594813996539</v>
      </c>
      <c r="AB303" s="228" cm="1">
        <f t="array" ref="AB303">DinamicaBacktesting(N52:N303)</f>
        <v>0.37602998094204632</v>
      </c>
      <c r="AC303" s="228" cm="1">
        <f t="array" ref="AC303">DinamicaBacktesting(O52:O303)</f>
        <v>0.41093885065976893</v>
      </c>
      <c r="AD303" s="229" cm="1">
        <f t="array" ref="AD303">DinamicaBacktesting(P52:P303)</f>
        <v>0.80449923977581783</v>
      </c>
      <c r="AE303" s="236">
        <f t="shared" si="41"/>
        <v>1442170.1436000001</v>
      </c>
      <c r="AF303" s="239">
        <f t="shared" si="42"/>
        <v>-1147.4025999996811</v>
      </c>
      <c r="AG303" s="242">
        <f t="shared" si="43"/>
        <v>-7.9497585477328325E-4</v>
      </c>
      <c r="AH303" s="306">
        <f xml:space="preserve"> Backtesting!C59</f>
        <v>-3.6216038335672461E-2</v>
      </c>
      <c r="AI303" s="306">
        <f xml:space="preserve"> Backtesting!G59</f>
        <v>-6.0571998961482083E-2</v>
      </c>
      <c r="AJ303" s="56"/>
      <c r="AK303" s="57">
        <f t="shared" si="44"/>
        <v>0</v>
      </c>
      <c r="AL303" s="57">
        <f t="shared" si="45"/>
        <v>0</v>
      </c>
    </row>
    <row r="304" spans="1:38" x14ac:dyDescent="0.25">
      <c r="A304" s="7">
        <f t="shared" si="32"/>
        <v>298</v>
      </c>
      <c r="B304" s="1">
        <v>45082</v>
      </c>
      <c r="C304" s="202">
        <v>69.25</v>
      </c>
      <c r="D304" s="2">
        <v>139.5</v>
      </c>
      <c r="E304" s="2">
        <v>1473.3708000000001</v>
      </c>
      <c r="F304" s="2">
        <v>3134.9280600000002</v>
      </c>
      <c r="G304" s="2">
        <v>4737.6552300000003</v>
      </c>
      <c r="H304" s="2">
        <v>7044.597780000001</v>
      </c>
      <c r="I304" s="201">
        <v>6838.0814700000001</v>
      </c>
      <c r="J304" s="209">
        <f t="shared" si="46"/>
        <v>2.8974739970282437E-2</v>
      </c>
      <c r="K304" s="210">
        <f t="shared" si="47"/>
        <v>2.515271289974752E-3</v>
      </c>
      <c r="L304" s="210">
        <f t="shared" si="48"/>
        <v>-3.253507537819611E-3</v>
      </c>
      <c r="M304" s="210">
        <f t="shared" si="49"/>
        <v>-1.2323676236430048E-2</v>
      </c>
      <c r="N304" s="210">
        <f t="shared" si="50"/>
        <v>-9.2426072382779667E-3</v>
      </c>
      <c r="O304" s="210">
        <f t="shared" si="51"/>
        <v>2.840501131881501E-3</v>
      </c>
      <c r="P304" s="211">
        <f t="shared" si="52"/>
        <v>-8.7365251291929846E-3</v>
      </c>
      <c r="Q304" s="218">
        <f t="shared" si="34"/>
        <v>4.889762086308946E-6</v>
      </c>
      <c r="R304" s="219">
        <f t="shared" si="35"/>
        <v>3.0736651683354493E-4</v>
      </c>
      <c r="S304" s="219">
        <f t="shared" si="36"/>
        <v>-2.2787196725410823E-4</v>
      </c>
      <c r="T304" s="219">
        <f t="shared" si="37"/>
        <v>5.6341808258442594E-4</v>
      </c>
      <c r="U304" s="219">
        <f t="shared" si="38"/>
        <v>1.5659046221937209E-3</v>
      </c>
      <c r="V304" s="219">
        <f t="shared" si="39"/>
        <v>2.8011702408586039E-3</v>
      </c>
      <c r="W304" s="220">
        <f t="shared" si="40"/>
        <v>3.1120404483905777E-3</v>
      </c>
      <c r="X304" s="227" cm="1">
        <f t="array" ref="X304">DinamicaBacktesting(J53:J304)</f>
        <v>0.1919957911712292</v>
      </c>
      <c r="Y304" s="228" cm="1">
        <f t="array" ref="Y304">DinamicaBacktesting(K53:K304)</f>
        <v>0.19046164803731636</v>
      </c>
      <c r="Z304" s="228" cm="1">
        <f t="array" ref="Z304">DinamicaBacktesting(L53:L304)</f>
        <v>0.42983400147700951</v>
      </c>
      <c r="AA304" s="228" cm="1">
        <f t="array" ref="AA304">DinamicaBacktesting(M53:M304)</f>
        <v>0.18555637368119909</v>
      </c>
      <c r="AB304" s="228" cm="1">
        <f t="array" ref="AB304">DinamicaBacktesting(N53:N304)</f>
        <v>0.36959867243675842</v>
      </c>
      <c r="AC304" s="228" cm="1">
        <f t="array" ref="AC304">DinamicaBacktesting(O53:O304)</f>
        <v>0.40273685026639333</v>
      </c>
      <c r="AD304" s="229" cm="1">
        <f t="array" ref="AD304">DinamicaBacktesting(P53:P304)</f>
        <v>0.78873253630885709</v>
      </c>
      <c r="AE304" s="236">
        <f t="shared" si="41"/>
        <v>1441315.4308</v>
      </c>
      <c r="AF304" s="239">
        <f t="shared" si="42"/>
        <v>-854.71280000009574</v>
      </c>
      <c r="AG304" s="242">
        <f t="shared" si="43"/>
        <v>-5.9265739468616907E-4</v>
      </c>
      <c r="AH304" s="306">
        <f xml:space="preserve"> Backtesting!C60</f>
        <v>-3.7513418946152753E-2</v>
      </c>
      <c r="AI304" s="306">
        <f xml:space="preserve"> Backtesting!G60</f>
        <v>-6.0073307754990812E-2</v>
      </c>
      <c r="AJ304" s="56"/>
      <c r="AK304" s="57">
        <f t="shared" si="44"/>
        <v>0</v>
      </c>
      <c r="AL304" s="57">
        <f t="shared" si="45"/>
        <v>0</v>
      </c>
    </row>
    <row r="305" spans="1:38" x14ac:dyDescent="0.25">
      <c r="A305" s="7">
        <f t="shared" si="32"/>
        <v>299</v>
      </c>
      <c r="B305" s="1">
        <v>45083</v>
      </c>
      <c r="C305" s="202">
        <v>69.52</v>
      </c>
      <c r="D305" s="2">
        <v>142.6</v>
      </c>
      <c r="E305" s="2">
        <v>1506.4125000000001</v>
      </c>
      <c r="F305" s="2">
        <v>3113.7737500000003</v>
      </c>
      <c r="G305" s="2">
        <v>4710.71</v>
      </c>
      <c r="H305" s="2">
        <v>6937.6637500000006</v>
      </c>
      <c r="I305" s="201">
        <v>6716.1325000000006</v>
      </c>
      <c r="J305" s="209">
        <f t="shared" si="46"/>
        <v>3.8989169675089919E-3</v>
      </c>
      <c r="K305" s="210">
        <f t="shared" si="47"/>
        <v>2.2222222222222143E-2</v>
      </c>
      <c r="L305" s="210">
        <f t="shared" si="48"/>
        <v>2.2425922924493857E-2</v>
      </c>
      <c r="M305" s="210">
        <f t="shared" si="49"/>
        <v>-6.7479411313827731E-3</v>
      </c>
      <c r="N305" s="210">
        <f t="shared" si="50"/>
        <v>-5.6874611367615513E-3</v>
      </c>
      <c r="O305" s="210">
        <f t="shared" si="51"/>
        <v>-1.5179579209418037E-2</v>
      </c>
      <c r="P305" s="211">
        <f t="shared" si="52"/>
        <v>-1.7833798929570155E-2</v>
      </c>
      <c r="Q305" s="218">
        <f t="shared" si="34"/>
        <v>1.2738578206620646E-4</v>
      </c>
      <c r="R305" s="219">
        <f t="shared" si="35"/>
        <v>3.9051483479302757E-4</v>
      </c>
      <c r="S305" s="219">
        <f t="shared" si="36"/>
        <v>-3.8655952752509871E-4</v>
      </c>
      <c r="T305" s="219">
        <f t="shared" si="37"/>
        <v>5.1518187410466514E-4</v>
      </c>
      <c r="U305" s="219">
        <f t="shared" si="38"/>
        <v>1.4704356765802293E-3</v>
      </c>
      <c r="V305" s="219">
        <f t="shared" si="39"/>
        <v>2.7769252711423919E-3</v>
      </c>
      <c r="W305" s="220">
        <f t="shared" si="40"/>
        <v>3.0265680691695098E-3</v>
      </c>
      <c r="X305" s="227" cm="1">
        <f t="array" ref="X305">DinamicaBacktesting(J54:J305)</f>
        <v>0.18852286424583206</v>
      </c>
      <c r="Y305" s="228" cm="1">
        <f t="array" ref="Y305">DinamicaBacktesting(K54:K305)</f>
        <v>0.19950536590043619</v>
      </c>
      <c r="Z305" s="228" cm="1">
        <f t="array" ref="Z305">DinamicaBacktesting(L54:L305)</f>
        <v>0.42712421404367845</v>
      </c>
      <c r="AA305" s="228" cm="1">
        <f t="array" ref="AA305">DinamicaBacktesting(M54:M305)</f>
        <v>0.18306529144300712</v>
      </c>
      <c r="AB305" s="228" cm="1">
        <f t="array" ref="AB305">DinamicaBacktesting(N54:N305)</f>
        <v>0.36258101928350589</v>
      </c>
      <c r="AC305" s="228" cm="1">
        <f t="array" ref="AC305">DinamicaBacktesting(O54:O305)</f>
        <v>0.39753200287551382</v>
      </c>
      <c r="AD305" s="229" cm="1">
        <f t="array" ref="AD305">DinamicaBacktesting(P54:P305)</f>
        <v>0.77486833459476645</v>
      </c>
      <c r="AE305" s="236">
        <f t="shared" si="41"/>
        <v>1438343.6125</v>
      </c>
      <c r="AF305" s="239">
        <f t="shared" si="42"/>
        <v>-2971.8182999999262</v>
      </c>
      <c r="AG305" s="242">
        <f t="shared" si="43"/>
        <v>-2.0618791948618931E-3</v>
      </c>
      <c r="AH305" s="306">
        <f xml:space="preserve"> Backtesting!C61</f>
        <v>-3.8131437993343217E-2</v>
      </c>
      <c r="AI305" s="306">
        <f xml:space="preserve"> Backtesting!G61</f>
        <v>-5.9412831739857848E-2</v>
      </c>
      <c r="AJ305" s="56"/>
      <c r="AK305" s="57">
        <f t="shared" si="44"/>
        <v>0</v>
      </c>
      <c r="AL305" s="57">
        <f t="shared" si="45"/>
        <v>0</v>
      </c>
    </row>
    <row r="306" spans="1:38" x14ac:dyDescent="0.25">
      <c r="A306" s="7">
        <f t="shared" si="32"/>
        <v>300</v>
      </c>
      <c r="B306" s="1">
        <v>45084</v>
      </c>
      <c r="C306" s="202">
        <v>69.66</v>
      </c>
      <c r="D306" s="2">
        <v>146.12</v>
      </c>
      <c r="E306" s="2">
        <v>1480.20496</v>
      </c>
      <c r="F306" s="2">
        <v>3086.4217399999998</v>
      </c>
      <c r="G306" s="2">
        <v>4575.3051999999998</v>
      </c>
      <c r="H306" s="2">
        <v>6938.8078899999991</v>
      </c>
      <c r="I306" s="201">
        <v>6504.53575</v>
      </c>
      <c r="J306" s="209">
        <f t="shared" si="46"/>
        <v>2.0138089758343636E-3</v>
      </c>
      <c r="K306" s="210">
        <f t="shared" si="47"/>
        <v>2.4684431977559651E-2</v>
      </c>
      <c r="L306" s="210">
        <f t="shared" si="48"/>
        <v>-1.739731979122594E-2</v>
      </c>
      <c r="M306" s="210">
        <f t="shared" si="49"/>
        <v>-8.7841995584940769E-3</v>
      </c>
      <c r="N306" s="210">
        <f t="shared" si="50"/>
        <v>-2.8744032215950566E-2</v>
      </c>
      <c r="O306" s="210">
        <f t="shared" si="51"/>
        <v>1.6491718844102721E-4</v>
      </c>
      <c r="P306" s="211">
        <f t="shared" si="52"/>
        <v>-3.1505743819080445E-2</v>
      </c>
      <c r="Q306" s="218">
        <f t="shared" si="34"/>
        <v>1.7948789387140656E-4</v>
      </c>
      <c r="R306" s="219">
        <f t="shared" si="35"/>
        <v>4.281242553596058E-4</v>
      </c>
      <c r="S306" s="219">
        <f t="shared" si="36"/>
        <v>-6.7269285457383088E-4</v>
      </c>
      <c r="T306" s="219">
        <f t="shared" si="37"/>
        <v>4.0640984048713268E-4</v>
      </c>
      <c r="U306" s="219">
        <f t="shared" si="38"/>
        <v>1.3236852652976656E-3</v>
      </c>
      <c r="V306" s="219">
        <f t="shared" si="39"/>
        <v>2.7439021287964838E-3</v>
      </c>
      <c r="W306" s="220">
        <f t="shared" si="40"/>
        <v>2.8678846689959279E-3</v>
      </c>
      <c r="X306" s="227" cm="1">
        <f t="array" ref="X306">DinamicaBacktesting(J55:J306)</f>
        <v>0.18482443506444249</v>
      </c>
      <c r="Y306" s="228" cm="1">
        <f t="array" ref="Y306">DinamicaBacktesting(K55:K306)</f>
        <v>0.21059955718022225</v>
      </c>
      <c r="Z306" s="228" cm="1">
        <f t="array" ref="Z306">DinamicaBacktesting(L55:L306)</f>
        <v>0.42212266384416303</v>
      </c>
      <c r="AA306" s="228" cm="1">
        <f t="array" ref="AA306">DinamicaBacktesting(M55:M306)</f>
        <v>0.18152151482151593</v>
      </c>
      <c r="AB306" s="228" cm="1">
        <f t="array" ref="AB306">DinamicaBacktesting(N55:N306)</f>
        <v>0.36678967250208172</v>
      </c>
      <c r="AC306" s="228" cm="1">
        <f t="array" ref="AC306">DinamicaBacktesting(O55:O306)</f>
        <v>0.38950054556628666</v>
      </c>
      <c r="AD306" s="229" cm="1">
        <f t="array" ref="AD306">DinamicaBacktesting(P55:P306)</f>
        <v>0.76577385806628473</v>
      </c>
      <c r="AE306" s="236">
        <f t="shared" si="41"/>
        <v>1426013.4018000001</v>
      </c>
      <c r="AF306" s="239">
        <f t="shared" si="42"/>
        <v>-12330.210699999938</v>
      </c>
      <c r="AG306" s="242">
        <f t="shared" si="43"/>
        <v>-8.5725070093429778E-3</v>
      </c>
      <c r="AH306" s="306">
        <f xml:space="preserve"> Backtesting!C62</f>
        <v>-3.6651268524429063E-2</v>
      </c>
      <c r="AI306" s="306">
        <f xml:space="preserve"> Backtesting!G62</f>
        <v>-5.8514105462380658E-2</v>
      </c>
      <c r="AJ306" s="56"/>
      <c r="AK306" s="57">
        <f t="shared" si="44"/>
        <v>0</v>
      </c>
      <c r="AL306" s="57">
        <f t="shared" si="45"/>
        <v>0</v>
      </c>
    </row>
    <row r="307" spans="1:38" x14ac:dyDescent="0.25">
      <c r="A307" s="7">
        <f t="shared" si="32"/>
        <v>301</v>
      </c>
      <c r="B307" s="1">
        <v>45085</v>
      </c>
      <c r="C307" s="202">
        <v>68.22</v>
      </c>
      <c r="D307" s="2">
        <v>147</v>
      </c>
      <c r="E307" s="2">
        <v>1495.8210999999999</v>
      </c>
      <c r="F307" s="2">
        <v>3135.5980499999996</v>
      </c>
      <c r="G307" s="2">
        <v>4594.4316999999992</v>
      </c>
      <c r="H307" s="2">
        <v>7108.7100499999997</v>
      </c>
      <c r="I307" s="201">
        <v>6687.2614999999996</v>
      </c>
      <c r="J307" s="209">
        <f t="shared" si="46"/>
        <v>-2.067183462532296E-2</v>
      </c>
      <c r="K307" s="210">
        <f t="shared" si="47"/>
        <v>6.0224473035861426E-3</v>
      </c>
      <c r="L307" s="210">
        <f t="shared" si="48"/>
        <v>1.0549984915602328E-2</v>
      </c>
      <c r="M307" s="210">
        <f t="shared" si="49"/>
        <v>1.5933114182898445E-2</v>
      </c>
      <c r="N307" s="210">
        <f t="shared" si="50"/>
        <v>4.1803768631651916E-3</v>
      </c>
      <c r="O307" s="210">
        <f t="shared" si="51"/>
        <v>2.4485785266494808E-2</v>
      </c>
      <c r="P307" s="211">
        <f t="shared" si="52"/>
        <v>2.8092050996875395E-2</v>
      </c>
      <c r="Q307" s="218">
        <f t="shared" si="34"/>
        <v>4.8215696453110831E-5</v>
      </c>
      <c r="R307" s="219">
        <f t="shared" si="35"/>
        <v>5.5662695112297677E-4</v>
      </c>
      <c r="S307" s="219">
        <f t="shared" si="36"/>
        <v>-1.2081804138245457E-3</v>
      </c>
      <c r="T307" s="219">
        <f t="shared" si="37"/>
        <v>4.9368280118055198E-4</v>
      </c>
      <c r="U307" s="219">
        <f t="shared" si="38"/>
        <v>1.3242683593322915E-3</v>
      </c>
      <c r="V307" s="219">
        <f t="shared" si="39"/>
        <v>2.7608912869478159E-3</v>
      </c>
      <c r="W307" s="220">
        <f t="shared" si="40"/>
        <v>3.0416437384331316E-3</v>
      </c>
      <c r="X307" s="227" cm="1">
        <f t="array" ref="X307">DinamicaBacktesting(J56:J307)</f>
        <v>0.1926163271775857</v>
      </c>
      <c r="Y307" s="228" cm="1">
        <f t="array" ref="Y307">DinamicaBacktesting(K56:K307)</f>
        <v>0.20722801024116641</v>
      </c>
      <c r="Z307" s="228" cm="1">
        <f t="array" ref="Z307">DinamicaBacktesting(L56:L307)</f>
        <v>0.41493939106387684</v>
      </c>
      <c r="AA307" s="228" cm="1">
        <f t="array" ref="AA307">DinamicaBacktesting(M56:M307)</f>
        <v>0.18490807371608933</v>
      </c>
      <c r="AB307" s="228" cm="1">
        <f t="array" ref="AB307">DinamicaBacktesting(N56:N307)</f>
        <v>0.35962400540630163</v>
      </c>
      <c r="AC307" s="228" cm="1">
        <f t="array" ref="AC307">DinamicaBacktesting(O56:O307)</f>
        <v>0.38946836701457677</v>
      </c>
      <c r="AD307" s="229" cm="1">
        <f t="array" ref="AD307">DinamicaBacktesting(P56:P307)</f>
        <v>0.75558447535192008</v>
      </c>
      <c r="AE307" s="236">
        <f t="shared" si="41"/>
        <v>1442110.9384999999</v>
      </c>
      <c r="AF307" s="239">
        <f t="shared" si="42"/>
        <v>16097.536699999822</v>
      </c>
      <c r="AG307" s="242">
        <f t="shared" si="43"/>
        <v>1.128848907007507E-2</v>
      </c>
      <c r="AH307" s="306">
        <f xml:space="preserve"> Backtesting!C63</f>
        <v>-3.2648247797823673E-2</v>
      </c>
      <c r="AI307" s="306">
        <f xml:space="preserve"> Backtesting!G63</f>
        <v>-5.6632842497975622E-2</v>
      </c>
      <c r="AJ307" s="56"/>
      <c r="AK307" s="57">
        <f t="shared" si="44"/>
        <v>0</v>
      </c>
      <c r="AL307" s="57">
        <f t="shared" si="45"/>
        <v>0</v>
      </c>
    </row>
    <row r="308" spans="1:38" x14ac:dyDescent="0.25">
      <c r="A308" s="7">
        <f t="shared" si="32"/>
        <v>302</v>
      </c>
      <c r="B308" s="1">
        <v>45086</v>
      </c>
      <c r="C308" s="202">
        <v>67.47</v>
      </c>
      <c r="D308" s="2">
        <v>149.06</v>
      </c>
      <c r="E308" s="2">
        <v>1477.2689999999998</v>
      </c>
      <c r="F308" s="2">
        <v>3126.6268799999998</v>
      </c>
      <c r="G308" s="2">
        <v>4577.8060999999998</v>
      </c>
      <c r="H308" s="2">
        <v>7257.1055599999991</v>
      </c>
      <c r="I308" s="201">
        <v>6698.6805999999997</v>
      </c>
      <c r="J308" s="209">
        <f t="shared" si="46"/>
        <v>-1.0993843447669294E-2</v>
      </c>
      <c r="K308" s="210">
        <f t="shared" si="47"/>
        <v>1.4013605442176891E-2</v>
      </c>
      <c r="L308" s="210">
        <f t="shared" si="48"/>
        <v>-1.2402619537857928E-2</v>
      </c>
      <c r="M308" s="210">
        <f t="shared" si="49"/>
        <v>-2.8610714310145502E-3</v>
      </c>
      <c r="N308" s="210">
        <f t="shared" si="50"/>
        <v>-3.6186412347798402E-3</v>
      </c>
      <c r="O308" s="210">
        <f t="shared" si="51"/>
        <v>2.0875167077604839E-2</v>
      </c>
      <c r="P308" s="211">
        <f t="shared" si="52"/>
        <v>1.7075898706817583E-3</v>
      </c>
      <c r="Q308" s="218">
        <f t="shared" si="34"/>
        <v>4.7504841513486557E-5</v>
      </c>
      <c r="R308" s="219">
        <f t="shared" si="35"/>
        <v>6.3258651687846134E-4</v>
      </c>
      <c r="S308" s="219">
        <f t="shared" si="36"/>
        <v>-9.5302740487799491E-4</v>
      </c>
      <c r="T308" s="219">
        <f t="shared" si="37"/>
        <v>6.0603914957955507E-4</v>
      </c>
      <c r="U308" s="219">
        <f t="shared" si="38"/>
        <v>1.5465736426549107E-3</v>
      </c>
      <c r="V308" s="219">
        <f t="shared" si="39"/>
        <v>3.0218445207515821E-3</v>
      </c>
      <c r="W308" s="220">
        <f t="shared" si="40"/>
        <v>3.1570527902182663E-3</v>
      </c>
      <c r="X308" s="227" cm="1">
        <f t="array" ref="X308">DinamicaBacktesting(J57:J308)</f>
        <v>0.19192520015940037</v>
      </c>
      <c r="Y308" s="228" cm="1">
        <f t="array" ref="Y308">DinamicaBacktesting(K57:K308)</f>
        <v>0.20785866143640228</v>
      </c>
      <c r="Z308" s="228" cm="1">
        <f t="array" ref="Z308">DinamicaBacktesting(L57:L308)</f>
        <v>0.40845592876151937</v>
      </c>
      <c r="AA308" s="228" cm="1">
        <f t="array" ref="AA308">DinamicaBacktesting(M57:M308)</f>
        <v>0.18139882662964979</v>
      </c>
      <c r="AB308" s="228" cm="1">
        <f t="array" ref="AB308">DinamicaBacktesting(N57:N308)</f>
        <v>0.35254364268830535</v>
      </c>
      <c r="AC308" s="228" cm="1">
        <f t="array" ref="AC308">DinamicaBacktesting(O57:O308)</f>
        <v>0.38731134828161717</v>
      </c>
      <c r="AD308" s="229" cm="1">
        <f t="array" ref="AD308">DinamicaBacktesting(P57:P308)</f>
        <v>0.74033824564273731</v>
      </c>
      <c r="AE308" s="236">
        <f t="shared" si="41"/>
        <v>1447261.027</v>
      </c>
      <c r="AF308" s="239">
        <f t="shared" si="42"/>
        <v>5150.0885000000708</v>
      </c>
      <c r="AG308" s="242">
        <f t="shared" si="43"/>
        <v>3.5712151974638395E-3</v>
      </c>
      <c r="AH308" s="306">
        <f xml:space="preserve"> Backtesting!C64</f>
        <v>-3.4144391037291451E-2</v>
      </c>
      <c r="AI308" s="306">
        <f xml:space="preserve"> Backtesting!G64</f>
        <v>-5.7821845154871848E-2</v>
      </c>
      <c r="AJ308" s="56"/>
      <c r="AK308" s="57">
        <f t="shared" si="44"/>
        <v>0</v>
      </c>
      <c r="AL308" s="57">
        <f t="shared" si="45"/>
        <v>0</v>
      </c>
    </row>
    <row r="309" spans="1:38" x14ac:dyDescent="0.25">
      <c r="A309" s="7">
        <f t="shared" si="32"/>
        <v>303</v>
      </c>
      <c r="B309" s="1">
        <v>45089</v>
      </c>
      <c r="C309" s="202">
        <v>67</v>
      </c>
      <c r="D309" s="2">
        <v>149.16999999999999</v>
      </c>
      <c r="E309" s="2">
        <v>1482.8021999999999</v>
      </c>
      <c r="F309" s="2">
        <v>3174.0532999999996</v>
      </c>
      <c r="G309" s="2">
        <v>4681.0335000000005</v>
      </c>
      <c r="H309" s="2">
        <v>7321.9619000000002</v>
      </c>
      <c r="I309" s="201">
        <v>6818.5414000000001</v>
      </c>
      <c r="J309" s="209">
        <f t="shared" si="46"/>
        <v>-6.9660589891803459E-3</v>
      </c>
      <c r="K309" s="210">
        <f t="shared" si="47"/>
        <v>7.3795786931429852E-4</v>
      </c>
      <c r="L309" s="210">
        <f t="shared" si="48"/>
        <v>3.7455602195672899E-3</v>
      </c>
      <c r="M309" s="210">
        <f t="shared" si="49"/>
        <v>1.5168557624630763E-2</v>
      </c>
      <c r="N309" s="210">
        <f t="shared" si="50"/>
        <v>2.2549535245715235E-2</v>
      </c>
      <c r="O309" s="210">
        <f t="shared" si="51"/>
        <v>8.936943174352896E-3</v>
      </c>
      <c r="P309" s="211">
        <f t="shared" si="52"/>
        <v>1.789319526594535E-2</v>
      </c>
      <c r="Q309" s="218">
        <f t="shared" si="34"/>
        <v>7.5972630012620547E-5</v>
      </c>
      <c r="R309" s="219">
        <f t="shared" si="35"/>
        <v>8.1449544804044311E-4</v>
      </c>
      <c r="S309" s="219">
        <f t="shared" si="36"/>
        <v>-9.9632522586376492E-4</v>
      </c>
      <c r="T309" s="219">
        <f t="shared" si="37"/>
        <v>7.6149146364969881E-4</v>
      </c>
      <c r="U309" s="219">
        <f t="shared" si="38"/>
        <v>1.7602671959401602E-3</v>
      </c>
      <c r="V309" s="219">
        <f t="shared" si="39"/>
        <v>3.2023808010169063E-3</v>
      </c>
      <c r="W309" s="220">
        <f t="shared" si="40"/>
        <v>3.4074316614202817E-3</v>
      </c>
      <c r="X309" s="227" cm="1">
        <f t="array" ref="X309">DinamicaBacktesting(J58:J309)</f>
        <v>0.18934345606380301</v>
      </c>
      <c r="Y309" s="228" cm="1">
        <f t="array" ref="Y309">DinamicaBacktesting(K58:K309)</f>
        <v>0.20367082511004153</v>
      </c>
      <c r="Z309" s="228" cm="1">
        <f t="array" ref="Z309">DinamicaBacktesting(L58:L309)</f>
        <v>0.40037999037457894</v>
      </c>
      <c r="AA309" s="228" cm="1">
        <f t="array" ref="AA309">DinamicaBacktesting(M58:M309)</f>
        <v>0.18414226362522584</v>
      </c>
      <c r="AB309" s="228" cm="1">
        <f t="array" ref="AB309">DinamicaBacktesting(N58:N309)</f>
        <v>0.35276152945070449</v>
      </c>
      <c r="AC309" s="228" cm="1">
        <f t="array" ref="AC309">DinamicaBacktesting(O58:O309)</f>
        <v>0.38054473767263775</v>
      </c>
      <c r="AD309" s="229" cm="1">
        <f t="array" ref="AD309">DinamicaBacktesting(P58:P309)</f>
        <v>0.72760103439843038</v>
      </c>
      <c r="AE309" s="236">
        <f t="shared" si="41"/>
        <v>1461579.844</v>
      </c>
      <c r="AF309" s="239">
        <f t="shared" si="42"/>
        <v>14318.817000000039</v>
      </c>
      <c r="AG309" s="242">
        <f t="shared" si="43"/>
        <v>9.8937349468197766E-3</v>
      </c>
      <c r="AH309" s="306">
        <f xml:space="preserve"> Backtesting!C65</f>
        <v>-3.4876295930731577E-2</v>
      </c>
      <c r="AI309" s="306">
        <f xml:space="preserve"> Backtesting!G65</f>
        <v>-5.7834051828158178E-2</v>
      </c>
      <c r="AJ309" s="56"/>
      <c r="AK309" s="57">
        <f t="shared" si="44"/>
        <v>0</v>
      </c>
      <c r="AL309" s="57">
        <f t="shared" si="45"/>
        <v>0</v>
      </c>
    </row>
    <row r="310" spans="1:38" x14ac:dyDescent="0.25">
      <c r="A310" s="7">
        <f t="shared" si="32"/>
        <v>304</v>
      </c>
      <c r="B310" s="1">
        <v>45090</v>
      </c>
      <c r="C310" s="202">
        <v>66.73</v>
      </c>
      <c r="D310" s="2">
        <v>152.19</v>
      </c>
      <c r="E310" s="2">
        <v>1505.2595100000001</v>
      </c>
      <c r="F310" s="2">
        <v>3153.1153100000001</v>
      </c>
      <c r="G310" s="2">
        <v>4666.9753200000005</v>
      </c>
      <c r="H310" s="2">
        <v>7494.9917300000006</v>
      </c>
      <c r="I310" s="201">
        <v>7056.1942200000003</v>
      </c>
      <c r="J310" s="209">
        <f t="shared" si="46"/>
        <v>-4.029850746268604E-3</v>
      </c>
      <c r="K310" s="210">
        <f t="shared" si="47"/>
        <v>2.0245357645639173E-2</v>
      </c>
      <c r="L310" s="210">
        <f t="shared" si="48"/>
        <v>1.5145182546937308E-2</v>
      </c>
      <c r="M310" s="210">
        <f t="shared" si="49"/>
        <v>-6.5966094520213403E-3</v>
      </c>
      <c r="N310" s="210">
        <f t="shared" si="50"/>
        <v>-3.0032214039912297E-3</v>
      </c>
      <c r="O310" s="210">
        <f t="shared" si="51"/>
        <v>2.3631621191582575E-2</v>
      </c>
      <c r="P310" s="211">
        <f t="shared" si="52"/>
        <v>3.4853908784655996E-2</v>
      </c>
      <c r="Q310" s="218">
        <f t="shared" si="34"/>
        <v>6.0567918218864609E-5</v>
      </c>
      <c r="R310" s="219">
        <f t="shared" si="35"/>
        <v>1.0252507079417414E-3</v>
      </c>
      <c r="S310" s="219">
        <f t="shared" si="36"/>
        <v>-6.1604707965111252E-4</v>
      </c>
      <c r="T310" s="219">
        <f t="shared" si="37"/>
        <v>7.9204051797389353E-4</v>
      </c>
      <c r="U310" s="219">
        <f t="shared" si="38"/>
        <v>1.9113686567915657E-3</v>
      </c>
      <c r="V310" s="219">
        <f t="shared" si="39"/>
        <v>3.4917521168909022E-3</v>
      </c>
      <c r="W310" s="220">
        <f t="shared" si="40"/>
        <v>3.7647236098372274E-3</v>
      </c>
      <c r="X310" s="227" cm="1">
        <f t="array" ref="X310">DinamicaBacktesting(J59:J310)</f>
        <v>0.185958604852383</v>
      </c>
      <c r="Y310" s="228" cm="1">
        <f t="array" ref="Y310">DinamicaBacktesting(K59:K310)</f>
        <v>0.20965136991122638</v>
      </c>
      <c r="Z310" s="228" cm="1">
        <f t="array" ref="Z310">DinamicaBacktesting(L59:L310)</f>
        <v>0.39522379898425719</v>
      </c>
      <c r="AA310" s="228" cm="1">
        <f t="array" ref="AA310">DinamicaBacktesting(M59:M310)</f>
        <v>0.18163315207243996</v>
      </c>
      <c r="AB310" s="228" cm="1">
        <f t="array" ref="AB310">DinamicaBacktesting(N59:N310)</f>
        <v>0.34576495510952132</v>
      </c>
      <c r="AC310" s="228" cm="1">
        <f t="array" ref="AC310">DinamicaBacktesting(O59:O310)</f>
        <v>0.38032894006039214</v>
      </c>
      <c r="AD310" s="229" cm="1">
        <f t="array" ref="AD310">DinamicaBacktesting(P59:P310)</f>
        <v>0.72143691481584682</v>
      </c>
      <c r="AE310" s="236">
        <f t="shared" si="41"/>
        <v>1483600.8168000001</v>
      </c>
      <c r="AF310" s="239">
        <f t="shared" si="42"/>
        <v>22020.972800000105</v>
      </c>
      <c r="AG310" s="242">
        <f t="shared" si="43"/>
        <v>1.5066554790283515E-2</v>
      </c>
      <c r="AH310" s="306">
        <f xml:space="preserve"> Backtesting!C66</f>
        <v>-3.2819155188973222E-2</v>
      </c>
      <c r="AI310" s="306">
        <f xml:space="preserve"> Backtesting!G66</f>
        <v>-5.9071467211458763E-2</v>
      </c>
      <c r="AJ310" s="56"/>
      <c r="AK310" s="57">
        <f t="shared" si="44"/>
        <v>0</v>
      </c>
      <c r="AL310" s="57">
        <f t="shared" si="45"/>
        <v>0</v>
      </c>
    </row>
    <row r="311" spans="1:38" x14ac:dyDescent="0.25">
      <c r="A311" s="7">
        <f t="shared" si="32"/>
        <v>305</v>
      </c>
      <c r="B311" s="1">
        <v>45091</v>
      </c>
      <c r="C311" s="202">
        <v>68.47</v>
      </c>
      <c r="D311" s="2">
        <v>154.94999999999999</v>
      </c>
      <c r="E311" s="2">
        <v>1528.2347199999999</v>
      </c>
      <c r="F311" s="2">
        <v>3145.9128999999998</v>
      </c>
      <c r="G311" s="2">
        <v>4674.8317000000006</v>
      </c>
      <c r="H311" s="2">
        <v>7539.5877200000004</v>
      </c>
      <c r="I311" s="201">
        <v>7353.3469400000004</v>
      </c>
      <c r="J311" s="209">
        <f t="shared" si="46"/>
        <v>2.6075228532893568E-2</v>
      </c>
      <c r="K311" s="210">
        <f t="shared" si="47"/>
        <v>1.8135225704711155E-2</v>
      </c>
      <c r="L311" s="210">
        <f t="shared" si="48"/>
        <v>1.5263288388059904E-2</v>
      </c>
      <c r="M311" s="210">
        <f t="shared" si="49"/>
        <v>-2.2842203002085837E-3</v>
      </c>
      <c r="N311" s="210">
        <f t="shared" si="50"/>
        <v>1.6833986600126583E-3</v>
      </c>
      <c r="O311" s="210">
        <f t="shared" si="51"/>
        <v>5.9501052978478963E-3</v>
      </c>
      <c r="P311" s="211">
        <f t="shared" si="52"/>
        <v>4.2112321562486787E-2</v>
      </c>
      <c r="Q311" s="218">
        <f t="shared" si="34"/>
        <v>2.2155197439379333E-4</v>
      </c>
      <c r="R311" s="219">
        <f t="shared" si="35"/>
        <v>1.171154463617584E-3</v>
      </c>
      <c r="S311" s="219">
        <f t="shared" si="36"/>
        <v>-8.5169278854551808E-4</v>
      </c>
      <c r="T311" s="219">
        <f t="shared" si="37"/>
        <v>7.3204484495191491E-4</v>
      </c>
      <c r="U311" s="219">
        <f t="shared" si="38"/>
        <v>1.9066409941318435E-3</v>
      </c>
      <c r="V311" s="219">
        <f t="shared" si="39"/>
        <v>3.5416597044112871E-3</v>
      </c>
      <c r="W311" s="220">
        <f t="shared" si="40"/>
        <v>3.8593199588357642E-3</v>
      </c>
      <c r="X311" s="227" cm="1">
        <f t="array" ref="X311">DinamicaBacktesting(J60:J311)</f>
        <v>0.20012714786915561</v>
      </c>
      <c r="Y311" s="228" cm="1">
        <f t="array" ref="Y311">DinamicaBacktesting(K60:K311)</f>
        <v>0.21333214674415932</v>
      </c>
      <c r="Z311" s="228" cm="1">
        <f t="array" ref="Z311">DinamicaBacktesting(L60:L311)</f>
        <v>0.39025655780780455</v>
      </c>
      <c r="AA311" s="228" cm="1">
        <f t="array" ref="AA311">DinamicaBacktesting(M60:M311)</f>
        <v>0.17811096350824601</v>
      </c>
      <c r="AB311" s="228" cm="1">
        <f t="array" ref="AB311">DinamicaBacktesting(N60:N311)</f>
        <v>0.33882123633791089</v>
      </c>
      <c r="AC311" s="228" cm="1">
        <f t="array" ref="AC311">DinamicaBacktesting(O60:O311)</f>
        <v>0.37312324142651432</v>
      </c>
      <c r="AD311" s="229" cm="1">
        <f t="array" ref="AD311">DinamicaBacktesting(P60:P311)</f>
        <v>0.71939461395159432</v>
      </c>
      <c r="AE311" s="236">
        <f t="shared" si="41"/>
        <v>1510919.8156000001</v>
      </c>
      <c r="AF311" s="239">
        <f t="shared" si="42"/>
        <v>27318.998799999943</v>
      </c>
      <c r="AG311" s="242">
        <f t="shared" si="43"/>
        <v>1.8413982043313126E-2</v>
      </c>
      <c r="AH311" s="306">
        <f xml:space="preserve"> Backtesting!C67</f>
        <v>-3.7966300049989514E-2</v>
      </c>
      <c r="AI311" s="306">
        <f xml:space="preserve"> Backtesting!G67</f>
        <v>-6.027528092730771E-2</v>
      </c>
      <c r="AJ311" s="56"/>
      <c r="AK311" s="57">
        <f t="shared" si="44"/>
        <v>0</v>
      </c>
      <c r="AL311" s="57">
        <f t="shared" si="45"/>
        <v>0</v>
      </c>
    </row>
    <row r="312" spans="1:38" x14ac:dyDescent="0.25">
      <c r="A312" s="7">
        <f t="shared" si="32"/>
        <v>306</v>
      </c>
      <c r="B312" s="1">
        <v>45092</v>
      </c>
      <c r="C312" s="202">
        <v>70</v>
      </c>
      <c r="D312" s="2">
        <v>157.11000000000001</v>
      </c>
      <c r="E312" s="2">
        <v>1577.0810000000001</v>
      </c>
      <c r="F312" s="2">
        <v>3181.7010500000001</v>
      </c>
      <c r="G312" s="2">
        <v>4820.7021500000001</v>
      </c>
      <c r="H312" s="2">
        <v>7616.3433500000001</v>
      </c>
      <c r="I312" s="201">
        <v>7295.79565</v>
      </c>
      <c r="J312" s="209">
        <f t="shared" si="46"/>
        <v>2.2345552796845247E-2</v>
      </c>
      <c r="K312" s="210">
        <f t="shared" si="47"/>
        <v>1.3939980638915994E-2</v>
      </c>
      <c r="L312" s="210">
        <f t="shared" si="48"/>
        <v>3.1962550883545049E-2</v>
      </c>
      <c r="M312" s="210">
        <f t="shared" si="49"/>
        <v>1.1376077831017017E-2</v>
      </c>
      <c r="N312" s="210">
        <f t="shared" si="50"/>
        <v>3.1203358615027765E-2</v>
      </c>
      <c r="O312" s="210">
        <f t="shared" si="51"/>
        <v>1.0180348428919128E-2</v>
      </c>
      <c r="P312" s="211">
        <f t="shared" si="52"/>
        <v>-7.8265435412735451E-3</v>
      </c>
      <c r="Q312" s="218">
        <f t="shared" si="34"/>
        <v>1.6731049437212732E-4</v>
      </c>
      <c r="R312" s="219">
        <f t="shared" si="35"/>
        <v>1.132542784457648E-3</v>
      </c>
      <c r="S312" s="219">
        <f t="shared" si="36"/>
        <v>-7.6432705657991391E-4</v>
      </c>
      <c r="T312" s="219">
        <f t="shared" si="37"/>
        <v>7.6308114679450828E-4</v>
      </c>
      <c r="U312" s="219">
        <f t="shared" si="38"/>
        <v>1.9608703170602305E-3</v>
      </c>
      <c r="V312" s="219">
        <f t="shared" si="39"/>
        <v>3.3535697160526085E-3</v>
      </c>
      <c r="W312" s="220">
        <f t="shared" si="40"/>
        <v>3.7223240692347381E-3</v>
      </c>
      <c r="X312" s="227" cm="1">
        <f t="array" ref="X312">DinamicaBacktesting(J61:J312)</f>
        <v>0.20852236830643406</v>
      </c>
      <c r="Y312" s="228" cm="1">
        <f t="array" ref="Y312">DinamicaBacktesting(K61:K312)</f>
        <v>0.21365571531047781</v>
      </c>
      <c r="Z312" s="228" cm="1">
        <f t="array" ref="Z312">DinamicaBacktesting(L61:L312)</f>
        <v>0.39560828437286322</v>
      </c>
      <c r="AA312" s="228" cm="1">
        <f t="array" ref="AA312">DinamicaBacktesting(M61:M312)</f>
        <v>0.17821076019434226</v>
      </c>
      <c r="AB312" s="228" cm="1">
        <f t="array" ref="AB312">DinamicaBacktesting(N61:N312)</f>
        <v>0.34644208638753871</v>
      </c>
      <c r="AC312" s="228" cm="1">
        <f t="array" ref="AC312">DinamicaBacktesting(O61:O312)</f>
        <v>0.36700907719544956</v>
      </c>
      <c r="AD312" s="229" cm="1">
        <f t="array" ref="AD312">DinamicaBacktesting(P61:P312)</f>
        <v>0.70529757523546455</v>
      </c>
      <c r="AE312" s="236">
        <f t="shared" si="41"/>
        <v>1529657.2825</v>
      </c>
      <c r="AF312" s="239">
        <f t="shared" si="42"/>
        <v>18737.466899999883</v>
      </c>
      <c r="AG312" s="242">
        <f t="shared" si="43"/>
        <v>1.2401364193214359E-2</v>
      </c>
      <c r="AH312" s="306">
        <f xml:space="preserve"> Backtesting!C68</f>
        <v>-3.5649195461901803E-2</v>
      </c>
      <c r="AI312" s="306">
        <f xml:space="preserve"> Backtesting!G68</f>
        <v>-6.2174593099840268E-2</v>
      </c>
      <c r="AJ312" s="56"/>
      <c r="AK312" s="57">
        <f t="shared" si="44"/>
        <v>0</v>
      </c>
      <c r="AL312" s="57">
        <f t="shared" si="45"/>
        <v>0</v>
      </c>
    </row>
    <row r="313" spans="1:38" x14ac:dyDescent="0.25">
      <c r="A313" s="7">
        <f t="shared" si="32"/>
        <v>307</v>
      </c>
      <c r="B313" s="1">
        <v>45093</v>
      </c>
      <c r="C313" s="202">
        <v>68.12</v>
      </c>
      <c r="D313" s="2">
        <v>151.63</v>
      </c>
      <c r="E313" s="2">
        <v>1571.4102</v>
      </c>
      <c r="F313" s="2">
        <v>3155.1050399999999</v>
      </c>
      <c r="G313" s="2">
        <v>4794.4220000000005</v>
      </c>
      <c r="H313" s="2">
        <v>7370.1015200000002</v>
      </c>
      <c r="I313" s="201">
        <v>7284.1090400000012</v>
      </c>
      <c r="J313" s="209">
        <f t="shared" si="46"/>
        <v>-2.6857142857142802E-2</v>
      </c>
      <c r="K313" s="210">
        <f t="shared" si="47"/>
        <v>-3.488002036789517E-2</v>
      </c>
      <c r="L313" s="210">
        <f t="shared" si="48"/>
        <v>-3.5957569712653514E-3</v>
      </c>
      <c r="M313" s="210">
        <f t="shared" si="49"/>
        <v>-8.3590537206504889E-3</v>
      </c>
      <c r="N313" s="210">
        <f t="shared" si="50"/>
        <v>-5.4515191319172152E-3</v>
      </c>
      <c r="O313" s="210">
        <f t="shared" si="51"/>
        <v>-3.2330715500109353E-2</v>
      </c>
      <c r="P313" s="211">
        <f t="shared" si="52"/>
        <v>-1.6018280336564938E-3</v>
      </c>
      <c r="Q313" s="218">
        <f t="shared" si="34"/>
        <v>8.1426469074097872E-5</v>
      </c>
      <c r="R313" s="219">
        <f t="shared" si="35"/>
        <v>1.071945264014066E-3</v>
      </c>
      <c r="S313" s="219">
        <f t="shared" si="36"/>
        <v>-5.6542479226081254E-4</v>
      </c>
      <c r="T313" s="219">
        <f t="shared" si="37"/>
        <v>8.5808033511174705E-4</v>
      </c>
      <c r="U313" s="219">
        <f t="shared" si="38"/>
        <v>2.1090824471338304E-3</v>
      </c>
      <c r="V313" s="219">
        <f t="shared" si="39"/>
        <v>3.3449707069662937E-3</v>
      </c>
      <c r="W313" s="220">
        <f t="shared" si="40"/>
        <v>3.9096274894861701E-3</v>
      </c>
      <c r="X313" s="227" cm="1">
        <f t="array" ref="X313">DinamicaBacktesting(J62:J313)</f>
        <v>0.22138895938570907</v>
      </c>
      <c r="Y313" s="228" cm="1">
        <f t="array" ref="Y313">DinamicaBacktesting(K62:K313)</f>
        <v>0.23682518768218405</v>
      </c>
      <c r="Z313" s="228" cm="1">
        <f t="array" ref="Z313">DinamicaBacktesting(L62:L313)</f>
        <v>0.38778217613440952</v>
      </c>
      <c r="AA313" s="228" cm="1">
        <f t="array" ref="AA313">DinamicaBacktesting(M62:M313)</f>
        <v>0.17661449966284012</v>
      </c>
      <c r="AB313" s="228" cm="1">
        <f t="array" ref="AB313">DinamicaBacktesting(N62:N313)</f>
        <v>0.33988258779558467</v>
      </c>
      <c r="AC313" s="228" cm="1">
        <f t="array" ref="AC313">DinamicaBacktesting(O62:O313)</f>
        <v>0.37395707968088121</v>
      </c>
      <c r="AD313" s="229" cm="1">
        <f t="array" ref="AD313">DinamicaBacktesting(P62:P313)</f>
        <v>0.69106579192037987</v>
      </c>
      <c r="AE313" s="236">
        <f t="shared" si="41"/>
        <v>1503364.3092000003</v>
      </c>
      <c r="AF313" s="239">
        <f t="shared" si="42"/>
        <v>-26292.973299999721</v>
      </c>
      <c r="AG313" s="242">
        <f t="shared" si="43"/>
        <v>-1.7188800132424298E-2</v>
      </c>
      <c r="AH313" s="306">
        <f xml:space="preserve"> Backtesting!C69</f>
        <v>-3.3124895668828092E-2</v>
      </c>
      <c r="AI313" s="306">
        <f xml:space="preserve"> Backtesting!G69</f>
        <v>-6.2172654752589956E-2</v>
      </c>
      <c r="AJ313" s="56"/>
      <c r="AK313" s="57">
        <f t="shared" si="44"/>
        <v>0</v>
      </c>
      <c r="AL313" s="57">
        <f t="shared" si="45"/>
        <v>0</v>
      </c>
    </row>
    <row r="314" spans="1:38" x14ac:dyDescent="0.25">
      <c r="A314" s="7">
        <f t="shared" si="32"/>
        <v>308</v>
      </c>
      <c r="B314" s="1">
        <v>45096</v>
      </c>
      <c r="C314" s="202">
        <v>69.03</v>
      </c>
      <c r="D314" s="2">
        <v>152.71</v>
      </c>
      <c r="E314" s="2">
        <v>1572.1469999999999</v>
      </c>
      <c r="F314" s="2">
        <v>3156.5843999999997</v>
      </c>
      <c r="G314" s="2">
        <v>4796.67</v>
      </c>
      <c r="H314" s="2">
        <v>7373.5572000000002</v>
      </c>
      <c r="I314" s="201">
        <v>7287.5244000000002</v>
      </c>
      <c r="J314" s="209">
        <f t="shared" si="46"/>
        <v>1.3358778625954137E-2</v>
      </c>
      <c r="K314" s="210">
        <f t="shared" si="47"/>
        <v>7.1226010683902441E-3</v>
      </c>
      <c r="L314" s="210">
        <f t="shared" si="48"/>
        <v>4.688782088850818E-4</v>
      </c>
      <c r="M314" s="210">
        <f t="shared" si="49"/>
        <v>4.688782088850818E-4</v>
      </c>
      <c r="N314" s="210">
        <f t="shared" si="50"/>
        <v>4.688782088850818E-4</v>
      </c>
      <c r="O314" s="210">
        <f t="shared" si="51"/>
        <v>4.6887820888530385E-4</v>
      </c>
      <c r="P314" s="211">
        <f t="shared" si="52"/>
        <v>4.688782088850818E-4</v>
      </c>
      <c r="Q314" s="218">
        <f t="shared" si="34"/>
        <v>1.2577066229770557E-4</v>
      </c>
      <c r="R314" s="219">
        <f t="shared" si="35"/>
        <v>1.0800359151594701E-3</v>
      </c>
      <c r="S314" s="219">
        <f t="shared" si="36"/>
        <v>-5.8054667619734295E-4</v>
      </c>
      <c r="T314" s="219">
        <f t="shared" si="37"/>
        <v>8.2814490518820906E-4</v>
      </c>
      <c r="U314" s="219">
        <f t="shared" si="38"/>
        <v>2.0542049469445822E-3</v>
      </c>
      <c r="V314" s="219">
        <f t="shared" si="39"/>
        <v>3.3113687104769736E-3</v>
      </c>
      <c r="W314" s="220">
        <f t="shared" si="40"/>
        <v>3.8545800404489686E-3</v>
      </c>
      <c r="X314" s="227" cm="1">
        <f t="array" ref="X314">DinamicaBacktesting(J63:J314)</f>
        <v>0.22102351247634602</v>
      </c>
      <c r="Y314" s="228" cm="1">
        <f t="array" ref="Y314">DinamicaBacktesting(K63:K314)</f>
        <v>0.23313962949291073</v>
      </c>
      <c r="Z314" s="228" cm="1">
        <f t="array" ref="Z314">DinamicaBacktesting(L63:L314)</f>
        <v>0.37995029312848982</v>
      </c>
      <c r="AA314" s="228" cm="1">
        <f t="array" ref="AA314">DinamicaBacktesting(M63:M314)</f>
        <v>0.17305250139631628</v>
      </c>
      <c r="AB314" s="228" cm="1">
        <f t="array" ref="AB314">DinamicaBacktesting(N63:N314)</f>
        <v>0.33301878685529018</v>
      </c>
      <c r="AC314" s="228" cm="1">
        <f t="array" ref="AC314">DinamicaBacktesting(O63:O314)</f>
        <v>0.3664045990100756</v>
      </c>
      <c r="AD314" s="229" cm="1">
        <f t="array" ref="AD314">DinamicaBacktesting(P63:P314)</f>
        <v>0.67710501182774707</v>
      </c>
      <c r="AE314" s="236">
        <f t="shared" si="41"/>
        <v>1508282.162</v>
      </c>
      <c r="AF314" s="239">
        <f t="shared" si="42"/>
        <v>4917.8527999997605</v>
      </c>
      <c r="AG314" s="242">
        <f t="shared" si="43"/>
        <v>3.2712315770067057E-3</v>
      </c>
      <c r="AH314" s="306">
        <f xml:space="preserve"> Backtesting!C70</f>
        <v>-3.6363724608845287E-2</v>
      </c>
      <c r="AI314" s="306">
        <f xml:space="preserve"> Backtesting!G70</f>
        <v>-6.2061134778081416E-2</v>
      </c>
      <c r="AJ314" s="56"/>
      <c r="AK314" s="57">
        <f t="shared" si="44"/>
        <v>0</v>
      </c>
      <c r="AL314" s="57">
        <f t="shared" si="45"/>
        <v>0</v>
      </c>
    </row>
    <row r="315" spans="1:38" x14ac:dyDescent="0.25">
      <c r="A315" s="7">
        <f t="shared" si="32"/>
        <v>309</v>
      </c>
      <c r="B315" s="1">
        <v>45097</v>
      </c>
      <c r="C315" s="202">
        <v>67.680000000000007</v>
      </c>
      <c r="D315" s="2">
        <v>151.4</v>
      </c>
      <c r="E315" s="2">
        <v>1512.6597900000002</v>
      </c>
      <c r="F315" s="2">
        <v>3182.7270299999996</v>
      </c>
      <c r="G315" s="2">
        <v>4891.32899</v>
      </c>
      <c r="H315" s="2">
        <v>7478.1440999999995</v>
      </c>
      <c r="I315" s="201">
        <v>7536.2902399999994</v>
      </c>
      <c r="J315" s="209">
        <f t="shared" si="46"/>
        <v>-1.9556714471968606E-2</v>
      </c>
      <c r="K315" s="210">
        <f t="shared" si="47"/>
        <v>-8.5783511230437259E-3</v>
      </c>
      <c r="L315" s="210">
        <f t="shared" si="48"/>
        <v>-3.7838198336414997E-2</v>
      </c>
      <c r="M315" s="210">
        <f t="shared" si="49"/>
        <v>8.2819360065264913E-3</v>
      </c>
      <c r="N315" s="210">
        <f t="shared" si="50"/>
        <v>1.9734313596724284E-2</v>
      </c>
      <c r="O315" s="210">
        <f t="shared" si="51"/>
        <v>1.4184049457160119E-2</v>
      </c>
      <c r="P315" s="211">
        <f t="shared" si="52"/>
        <v>3.4135850028851999E-2</v>
      </c>
      <c r="Q315" s="218">
        <f t="shared" si="34"/>
        <v>9.2557439871068743E-5</v>
      </c>
      <c r="R315" s="219">
        <f t="shared" si="35"/>
        <v>9.4925630970002506E-4</v>
      </c>
      <c r="S315" s="219">
        <f t="shared" si="36"/>
        <v>-7.2035257042401657E-4</v>
      </c>
      <c r="T315" s="219">
        <f t="shared" si="37"/>
        <v>8.7135541708431856E-4</v>
      </c>
      <c r="U315" s="219">
        <f t="shared" si="38"/>
        <v>2.1428614016589377E-3</v>
      </c>
      <c r="V315" s="219">
        <f t="shared" si="39"/>
        <v>3.378000307494646E-3</v>
      </c>
      <c r="W315" s="220">
        <f t="shared" si="40"/>
        <v>4.0003854492590687E-3</v>
      </c>
      <c r="X315" s="227" cm="1">
        <f t="array" ref="X315">DinamicaBacktesting(J64:J315)</f>
        <v>0.22528324922957804</v>
      </c>
      <c r="Y315" s="228" cm="1">
        <f t="array" ref="Y315">DinamicaBacktesting(K64:K315)</f>
        <v>0.23004670701822119</v>
      </c>
      <c r="Z315" s="228" cm="1">
        <f t="array" ref="Z315">DinamicaBacktesting(L64:L315)</f>
        <v>0.39117715267900416</v>
      </c>
      <c r="AA315" s="228" cm="1">
        <f t="array" ref="AA315">DinamicaBacktesting(M64:M315)</f>
        <v>0.17158284020572284</v>
      </c>
      <c r="AB315" s="228" cm="1">
        <f t="array" ref="AB315">DinamicaBacktesting(N64:N315)</f>
        <v>0.33225146553544932</v>
      </c>
      <c r="AC315" s="228" cm="1">
        <f t="array" ref="AC315">DinamicaBacktesting(O64:O315)</f>
        <v>0.36181514922028202</v>
      </c>
      <c r="AD315" s="229" cm="1">
        <f t="array" ref="AD315">DinamicaBacktesting(P64:P315)</f>
        <v>0.67221881102725767</v>
      </c>
      <c r="AE315" s="236">
        <f t="shared" si="41"/>
        <v>1520667.3552000001</v>
      </c>
      <c r="AF315" s="239">
        <f t="shared" si="42"/>
        <v>12385.193200000096</v>
      </c>
      <c r="AG315" s="242">
        <f t="shared" si="43"/>
        <v>8.2114563919373218E-3</v>
      </c>
      <c r="AH315" s="306">
        <f xml:space="preserve"> Backtesting!C71</f>
        <v>-3.5149972961464951E-2</v>
      </c>
      <c r="AI315" s="306">
        <f xml:space="preserve"> Backtesting!G71</f>
        <v>-6.2049089379271012E-2</v>
      </c>
      <c r="AJ315" s="56"/>
      <c r="AK315" s="57">
        <f t="shared" si="44"/>
        <v>0</v>
      </c>
      <c r="AL315" s="57">
        <f t="shared" si="45"/>
        <v>0</v>
      </c>
    </row>
    <row r="316" spans="1:38" x14ac:dyDescent="0.25">
      <c r="A316" s="7">
        <f t="shared" si="32"/>
        <v>310</v>
      </c>
      <c r="B316" s="1">
        <v>45098</v>
      </c>
      <c r="C316" s="202">
        <v>68.290000000000006</v>
      </c>
      <c r="D316" s="2">
        <v>148.37</v>
      </c>
      <c r="E316" s="2">
        <v>1485.1553199999998</v>
      </c>
      <c r="F316" s="2">
        <v>3148.6593600000001</v>
      </c>
      <c r="G316" s="2">
        <v>4820.5502399999996</v>
      </c>
      <c r="H316" s="2">
        <v>7264.8861999999999</v>
      </c>
      <c r="I316" s="201">
        <v>7367.5821999999998</v>
      </c>
      <c r="J316" s="209">
        <f t="shared" si="46"/>
        <v>9.0130023640662138E-3</v>
      </c>
      <c r="K316" s="210">
        <f t="shared" si="47"/>
        <v>-2.001321003963008E-2</v>
      </c>
      <c r="L316" s="210">
        <f t="shared" si="48"/>
        <v>-1.8182852602963928E-2</v>
      </c>
      <c r="M316" s="210">
        <f t="shared" si="49"/>
        <v>-1.0703924552398547E-2</v>
      </c>
      <c r="N316" s="210">
        <f t="shared" si="50"/>
        <v>-1.447024932174934E-2</v>
      </c>
      <c r="O316" s="210">
        <f t="shared" si="51"/>
        <v>-2.85174900547851E-2</v>
      </c>
      <c r="P316" s="211">
        <f t="shared" si="52"/>
        <v>-2.2386085809773637E-2</v>
      </c>
      <c r="Q316" s="218">
        <f t="shared" si="34"/>
        <v>9.4506288744982005E-5</v>
      </c>
      <c r="R316" s="219">
        <f t="shared" si="35"/>
        <v>9.2926304332348049E-4</v>
      </c>
      <c r="S316" s="219">
        <f t="shared" si="36"/>
        <v>-9.2079260783347759E-4</v>
      </c>
      <c r="T316" s="219">
        <f t="shared" si="37"/>
        <v>7.3141856790293546E-4</v>
      </c>
      <c r="U316" s="219">
        <f t="shared" si="38"/>
        <v>2.2777947522108987E-3</v>
      </c>
      <c r="V316" s="219">
        <f t="shared" si="39"/>
        <v>3.3995247192145682E-3</v>
      </c>
      <c r="W316" s="220">
        <f t="shared" si="40"/>
        <v>3.7729979975066556E-3</v>
      </c>
      <c r="X316" s="227" cm="1">
        <f t="array" ref="X316">DinamicaBacktesting(J65:J316)</f>
        <v>0.22257865261953227</v>
      </c>
      <c r="Y316" s="228" cm="1">
        <f t="array" ref="Y316">DinamicaBacktesting(K65:K316)</f>
        <v>0.23418343013942944</v>
      </c>
      <c r="Z316" s="228" cm="1">
        <f t="array" ref="Z316">DinamicaBacktesting(L65:L316)</f>
        <v>0.38759648330185681</v>
      </c>
      <c r="AA316" s="228" cm="1">
        <f t="array" ref="AA316">DinamicaBacktesting(M65:M316)</f>
        <v>0.17151601381388273</v>
      </c>
      <c r="AB316" s="228" cm="1">
        <f t="array" ref="AB316">DinamicaBacktesting(N65:N316)</f>
        <v>0.32876316734237604</v>
      </c>
      <c r="AC316" s="228" cm="1">
        <f t="array" ref="AC316">DinamicaBacktesting(O65:O316)</f>
        <v>0.36588376660850469</v>
      </c>
      <c r="AD316" s="229" cm="1">
        <f t="array" ref="AD316">DinamicaBacktesting(P65:P316)</f>
        <v>0.66246059911570554</v>
      </c>
      <c r="AE316" s="236">
        <f t="shared" si="41"/>
        <v>1495022.3484</v>
      </c>
      <c r="AF316" s="239">
        <f t="shared" si="42"/>
        <v>-25645.00680000009</v>
      </c>
      <c r="AG316" s="242">
        <f t="shared" si="43"/>
        <v>-1.6864310733248566E-2</v>
      </c>
      <c r="AH316" s="306">
        <f xml:space="preserve"> Backtesting!C72</f>
        <v>-3.5490725409047595E-2</v>
      </c>
      <c r="AI316" s="306">
        <f xml:space="preserve"> Backtesting!G72</f>
        <v>-6.4053160216517621E-2</v>
      </c>
      <c r="AJ316" s="56"/>
      <c r="AK316" s="57">
        <f t="shared" si="44"/>
        <v>0</v>
      </c>
      <c r="AL316" s="57">
        <f t="shared" si="45"/>
        <v>0</v>
      </c>
    </row>
    <row r="317" spans="1:38" x14ac:dyDescent="0.25">
      <c r="A317" s="7">
        <f t="shared" si="32"/>
        <v>311</v>
      </c>
      <c r="B317" s="1">
        <v>45099</v>
      </c>
      <c r="C317" s="202">
        <v>67.86</v>
      </c>
      <c r="D317" s="2">
        <v>145.41</v>
      </c>
      <c r="E317" s="2">
        <v>1491.46685</v>
      </c>
      <c r="F317" s="2">
        <v>3209.855</v>
      </c>
      <c r="G317" s="2">
        <v>4889.9651999999996</v>
      </c>
      <c r="H317" s="2">
        <v>7251.8692000000001</v>
      </c>
      <c r="I317" s="201">
        <v>7385.24125</v>
      </c>
      <c r="J317" s="209">
        <f t="shared" si="46"/>
        <v>-6.2966759408406014E-3</v>
      </c>
      <c r="K317" s="210">
        <f t="shared" si="47"/>
        <v>-1.9950124688279391E-2</v>
      </c>
      <c r="L317" s="210">
        <f t="shared" si="48"/>
        <v>4.249744060439431E-3</v>
      </c>
      <c r="M317" s="210">
        <f t="shared" si="49"/>
        <v>1.9435459032951741E-2</v>
      </c>
      <c r="N317" s="210">
        <f t="shared" si="50"/>
        <v>1.4399800135679097E-2</v>
      </c>
      <c r="O317" s="210">
        <f t="shared" si="51"/>
        <v>-1.7917692915823125E-3</v>
      </c>
      <c r="P317" s="211">
        <f t="shared" si="52"/>
        <v>2.3968582257556381E-3</v>
      </c>
      <c r="Q317" s="218">
        <f t="shared" si="34"/>
        <v>1.9959773453418722E-4</v>
      </c>
      <c r="R317" s="219">
        <f t="shared" si="35"/>
        <v>8.2042120759867122E-4</v>
      </c>
      <c r="S317" s="219">
        <f t="shared" si="36"/>
        <v>-8.4387311356234147E-4</v>
      </c>
      <c r="T317" s="219">
        <f t="shared" si="37"/>
        <v>8.3764450984914328E-4</v>
      </c>
      <c r="U317" s="219">
        <f t="shared" si="38"/>
        <v>2.3791183480011335E-3</v>
      </c>
      <c r="V317" s="219">
        <f t="shared" si="39"/>
        <v>3.2217512791470797E-3</v>
      </c>
      <c r="W317" s="220">
        <f t="shared" si="40"/>
        <v>3.8456486286079336E-3</v>
      </c>
      <c r="X317" s="227" cm="1">
        <f t="array" ref="X317">DinamicaBacktesting(J66:J317)</f>
        <v>0.21899518367089263</v>
      </c>
      <c r="Y317" s="228" cm="1">
        <f t="array" ref="Y317">DinamicaBacktesting(K66:K317)</f>
        <v>0.23803382099800074</v>
      </c>
      <c r="Z317" s="228" cm="1">
        <f t="array" ref="Z317">DinamicaBacktesting(L66:L317)</f>
        <v>0.38000494987791117</v>
      </c>
      <c r="AA317" s="228" cm="1">
        <f t="array" ref="AA317">DinamicaBacktesting(M66:M317)</f>
        <v>0.17902124022019134</v>
      </c>
      <c r="AB317" s="228" cm="1">
        <f t="array" ref="AB317">DinamicaBacktesting(N66:N317)</f>
        <v>0.32534888904512993</v>
      </c>
      <c r="AC317" s="228" cm="1">
        <f t="array" ref="AC317">DinamicaBacktesting(O66:O317)</f>
        <v>0.35853565997595244</v>
      </c>
      <c r="AD317" s="229" cm="1">
        <f t="array" ref="AD317">DinamicaBacktesting(P66:P317)</f>
        <v>0.64912071721289877</v>
      </c>
      <c r="AE317" s="236">
        <f t="shared" si="41"/>
        <v>1494753.9410000001</v>
      </c>
      <c r="AF317" s="239">
        <f t="shared" si="42"/>
        <v>-268.4073999999091</v>
      </c>
      <c r="AG317" s="242">
        <f t="shared" si="43"/>
        <v>-1.7953403859627404E-4</v>
      </c>
      <c r="AH317" s="306">
        <f xml:space="preserve"> Backtesting!C73</f>
        <v>-3.5704529454358501E-2</v>
      </c>
      <c r="AI317" s="306">
        <f xml:space="preserve"> Backtesting!G73</f>
        <v>-6.27504002661564E-2</v>
      </c>
      <c r="AJ317" s="56"/>
      <c r="AK317" s="57">
        <f t="shared" si="44"/>
        <v>0</v>
      </c>
      <c r="AL317" s="57">
        <f t="shared" si="45"/>
        <v>0</v>
      </c>
    </row>
    <row r="318" spans="1:38" x14ac:dyDescent="0.25">
      <c r="A318" s="7">
        <f t="shared" si="32"/>
        <v>312</v>
      </c>
      <c r="B318" s="1">
        <v>45100</v>
      </c>
      <c r="C318" s="202">
        <v>67.709999999999994</v>
      </c>
      <c r="D318" s="2">
        <v>143.33000000000001</v>
      </c>
      <c r="E318" s="2">
        <v>1456.97244</v>
      </c>
      <c r="F318" s="2">
        <v>3202.8687600000003</v>
      </c>
      <c r="G318" s="2">
        <v>4953.7406100000007</v>
      </c>
      <c r="H318" s="2">
        <v>7274.9111399999992</v>
      </c>
      <c r="I318" s="201">
        <v>7241.7981299999992</v>
      </c>
      <c r="J318" s="209">
        <f t="shared" si="46"/>
        <v>-2.210433244916099E-3</v>
      </c>
      <c r="K318" s="210">
        <f t="shared" si="47"/>
        <v>-1.4304380716594345E-2</v>
      </c>
      <c r="L318" s="210">
        <f t="shared" si="48"/>
        <v>-2.3127842231290607E-2</v>
      </c>
      <c r="M318" s="210">
        <f t="shared" si="49"/>
        <v>-2.176497069182215E-3</v>
      </c>
      <c r="N318" s="210">
        <f t="shared" si="50"/>
        <v>1.3042098949906933E-2</v>
      </c>
      <c r="O318" s="210">
        <f t="shared" si="51"/>
        <v>3.1773794265343991E-3</v>
      </c>
      <c r="P318" s="211">
        <f t="shared" si="52"/>
        <v>-1.942294302166514E-2</v>
      </c>
      <c r="Q318" s="218">
        <f t="shared" si="34"/>
        <v>2.0636685835459081E-4</v>
      </c>
      <c r="R318" s="219">
        <f t="shared" si="35"/>
        <v>7.1963800904826646E-4</v>
      </c>
      <c r="S318" s="219">
        <f t="shared" si="36"/>
        <v>-1.1891949515565278E-3</v>
      </c>
      <c r="T318" s="219">
        <f t="shared" si="37"/>
        <v>7.5213474186075577E-4</v>
      </c>
      <c r="U318" s="219">
        <f t="shared" si="38"/>
        <v>2.3657445551143992E-3</v>
      </c>
      <c r="V318" s="219">
        <f t="shared" si="39"/>
        <v>3.1804922077195625E-3</v>
      </c>
      <c r="W318" s="220">
        <f t="shared" si="40"/>
        <v>3.8098007833252752E-3</v>
      </c>
      <c r="X318" s="227" cm="1">
        <f t="array" ref="X318">DinamicaBacktesting(J67:J318)</f>
        <v>0.21468530601289082</v>
      </c>
      <c r="Y318" s="228" cm="1">
        <f t="array" ref="Y318">DinamicaBacktesting(K67:K318)</f>
        <v>0.23760508408890962</v>
      </c>
      <c r="Z318" s="228" cm="1">
        <f t="array" ref="Z318">DinamicaBacktesting(L67:L318)</f>
        <v>0.37949699889475275</v>
      </c>
      <c r="AA318" s="228" cm="1">
        <f t="array" ref="AA318">DinamicaBacktesting(M67:M318)</f>
        <v>0.17553997198943705</v>
      </c>
      <c r="AB318" s="228" cm="1">
        <f t="array" ref="AB318">DinamicaBacktesting(N67:N318)</f>
        <v>0.32145342162565849</v>
      </c>
      <c r="AC318" s="228" cm="1">
        <f t="array" ref="AC318">DinamicaBacktesting(O67:O318)</f>
        <v>0.3514364928039973</v>
      </c>
      <c r="AD318" s="229" cm="1">
        <f t="array" ref="AD318">DinamicaBacktesting(P67:P318)</f>
        <v>0.6389882999251818</v>
      </c>
      <c r="AE318" s="236">
        <f t="shared" si="41"/>
        <v>1484922.6436000001</v>
      </c>
      <c r="AF318" s="239">
        <f t="shared" si="42"/>
        <v>-9831.2974000000395</v>
      </c>
      <c r="AG318" s="242">
        <f t="shared" si="43"/>
        <v>-6.5772011903328931E-3</v>
      </c>
      <c r="AH318" s="306">
        <f xml:space="preserve"> Backtesting!C74</f>
        <v>-3.2423022732959723E-2</v>
      </c>
      <c r="AI318" s="306">
        <f xml:space="preserve"> Backtesting!G74</f>
        <v>-6.3277028511900438E-2</v>
      </c>
      <c r="AJ318" s="56"/>
      <c r="AK318" s="57">
        <f t="shared" si="44"/>
        <v>0</v>
      </c>
      <c r="AL318" s="57">
        <f t="shared" si="45"/>
        <v>0</v>
      </c>
    </row>
    <row r="319" spans="1:38" x14ac:dyDescent="0.25">
      <c r="A319" s="7">
        <f t="shared" si="32"/>
        <v>313</v>
      </c>
      <c r="B319" s="1">
        <v>45103</v>
      </c>
      <c r="C319" s="202">
        <v>68.459999999999994</v>
      </c>
      <c r="D319" s="2">
        <v>143.41</v>
      </c>
      <c r="E319" s="2">
        <v>1464.3575099999998</v>
      </c>
      <c r="F319" s="2">
        <v>3174.2309100000002</v>
      </c>
      <c r="G319" s="2">
        <v>4771.0265100000006</v>
      </c>
      <c r="H319" s="2">
        <v>7126.3000199999997</v>
      </c>
      <c r="I319" s="201">
        <v>6961.48056</v>
      </c>
      <c r="J319" s="209">
        <f t="shared" si="46"/>
        <v>1.107665042091277E-2</v>
      </c>
      <c r="K319" s="210">
        <f t="shared" si="47"/>
        <v>5.5815251517477016E-4</v>
      </c>
      <c r="L319" s="210">
        <f t="shared" si="48"/>
        <v>5.0687781026248491E-3</v>
      </c>
      <c r="M319" s="210">
        <f t="shared" si="49"/>
        <v>-8.9413123502444236E-3</v>
      </c>
      <c r="N319" s="210">
        <f t="shared" si="50"/>
        <v>-3.6884066886982203E-2</v>
      </c>
      <c r="O319" s="210">
        <f t="shared" si="51"/>
        <v>-2.0427894875977737E-2</v>
      </c>
      <c r="P319" s="211">
        <f t="shared" si="52"/>
        <v>-3.8708282800476113E-2</v>
      </c>
      <c r="Q319" s="218">
        <f t="shared" si="34"/>
        <v>2.2211859389323441E-4</v>
      </c>
      <c r="R319" s="219">
        <f t="shared" si="35"/>
        <v>5.0801023696168317E-4</v>
      </c>
      <c r="S319" s="219">
        <f t="shared" si="36"/>
        <v>-1.3326818856704422E-3</v>
      </c>
      <c r="T319" s="219">
        <f t="shared" si="37"/>
        <v>6.5005600091554475E-4</v>
      </c>
      <c r="U319" s="219">
        <f t="shared" si="38"/>
        <v>1.9662769423035801E-3</v>
      </c>
      <c r="V319" s="219">
        <f t="shared" si="39"/>
        <v>2.9312919881086274E-3</v>
      </c>
      <c r="W319" s="220">
        <f t="shared" si="40"/>
        <v>3.4674555261091709E-3</v>
      </c>
      <c r="X319" s="227" cm="1">
        <f t="array" ref="X319">DinamicaBacktesting(J68:J319)</f>
        <v>0.21326722501816037</v>
      </c>
      <c r="Y319" s="228" cm="1">
        <f t="array" ref="Y319">DinamicaBacktesting(K68:K319)</f>
        <v>0.23280908909968329</v>
      </c>
      <c r="Z319" s="228" cm="1">
        <f t="array" ref="Z319">DinamicaBacktesting(L68:L319)</f>
        <v>0.37217690700141837</v>
      </c>
      <c r="AA319" s="228" cm="1">
        <f t="array" ref="AA319">DinamicaBacktesting(M68:M319)</f>
        <v>0.17432005106695461</v>
      </c>
      <c r="AB319" s="228" cm="1">
        <f t="array" ref="AB319">DinamicaBacktesting(N68:N319)</f>
        <v>0.33602201090186967</v>
      </c>
      <c r="AC319" s="228" cm="1">
        <f t="array" ref="AC319">DinamicaBacktesting(O68:O319)</f>
        <v>0.35038986918545839</v>
      </c>
      <c r="AD319" s="229" cm="1">
        <f t="array" ref="AD319">DinamicaBacktesting(P68:P319)</f>
        <v>0.63802523989763094</v>
      </c>
      <c r="AE319" s="236">
        <f t="shared" si="41"/>
        <v>1458571.466</v>
      </c>
      <c r="AF319" s="239">
        <f t="shared" si="42"/>
        <v>-26351.177600000054</v>
      </c>
      <c r="AG319" s="242">
        <f t="shared" si="43"/>
        <v>-1.7745825153635653E-2</v>
      </c>
      <c r="AH319" s="306">
        <f xml:space="preserve"> Backtesting!C75</f>
        <v>-3.2650105255526522E-2</v>
      </c>
      <c r="AI319" s="306">
        <f xml:space="preserve"> Backtesting!G75</f>
        <v>-6.2854781994916356E-2</v>
      </c>
      <c r="AJ319" s="56"/>
      <c r="AK319" s="57">
        <f t="shared" si="44"/>
        <v>0</v>
      </c>
      <c r="AL319" s="57">
        <f t="shared" si="45"/>
        <v>0</v>
      </c>
    </row>
    <row r="320" spans="1:38" x14ac:dyDescent="0.25">
      <c r="A320" s="7">
        <f t="shared" si="32"/>
        <v>314</v>
      </c>
      <c r="B320" s="1">
        <v>45104</v>
      </c>
      <c r="C320" s="202">
        <v>69.75</v>
      </c>
      <c r="D320" s="2">
        <v>147.21</v>
      </c>
      <c r="E320" s="2">
        <v>1488.1542609999999</v>
      </c>
      <c r="F320" s="2">
        <v>3212.008382</v>
      </c>
      <c r="G320" s="2">
        <v>4902.7278850000002</v>
      </c>
      <c r="H320" s="2">
        <v>7123.6012759999994</v>
      </c>
      <c r="I320" s="201">
        <v>7152.2951719999992</v>
      </c>
      <c r="J320" s="209">
        <f t="shared" si="46"/>
        <v>1.8843120070114017E-2</v>
      </c>
      <c r="K320" s="210">
        <f t="shared" si="47"/>
        <v>2.649745484973165E-2</v>
      </c>
      <c r="L320" s="210">
        <f t="shared" si="48"/>
        <v>1.6250642918476998E-2</v>
      </c>
      <c r="M320" s="210">
        <f t="shared" si="49"/>
        <v>1.1901299266221299E-2</v>
      </c>
      <c r="N320" s="210">
        <f t="shared" si="50"/>
        <v>2.7604410649145539E-2</v>
      </c>
      <c r="O320" s="210">
        <f t="shared" si="51"/>
        <v>-3.7870199015288541E-4</v>
      </c>
      <c r="P320" s="211">
        <f t="shared" si="52"/>
        <v>2.7410061746979686E-2</v>
      </c>
      <c r="Q320" s="218">
        <f t="shared" si="34"/>
        <v>2.1764696730650334E-4</v>
      </c>
      <c r="R320" s="219">
        <f t="shared" si="35"/>
        <v>6.9365391489792773E-4</v>
      </c>
      <c r="S320" s="219">
        <f t="shared" si="36"/>
        <v>-1.3177522154659979E-3</v>
      </c>
      <c r="T320" s="219">
        <f t="shared" si="37"/>
        <v>6.8528865663392707E-4</v>
      </c>
      <c r="U320" s="219">
        <f t="shared" si="38"/>
        <v>2.0794956443442678E-3</v>
      </c>
      <c r="V320" s="219">
        <f t="shared" si="39"/>
        <v>2.9534571746927707E-3</v>
      </c>
      <c r="W320" s="220">
        <f t="shared" si="40"/>
        <v>3.6239601855112547E-3</v>
      </c>
      <c r="X320" s="227" cm="1">
        <f t="array" ref="X320">DinamicaBacktesting(J69:J320)</f>
        <v>0.21735338216526254</v>
      </c>
      <c r="Y320" s="228" cm="1">
        <f t="array" ref="Y320">DinamicaBacktesting(K69:K320)</f>
        <v>0.24312393574096799</v>
      </c>
      <c r="Z320" s="228" cm="1">
        <f t="array" ref="Z320">DinamicaBacktesting(L69:L320)</f>
        <v>0.36828919501856833</v>
      </c>
      <c r="AA320" s="228" cm="1">
        <f t="array" ref="AA320">DinamicaBacktesting(M69:M320)</f>
        <v>0.17492775187042428</v>
      </c>
      <c r="AB320" s="228" cm="1">
        <f t="array" ref="AB320">DinamicaBacktesting(N69:N320)</f>
        <v>0.34069833430037894</v>
      </c>
      <c r="AC320" s="228" cm="1">
        <f t="array" ref="AC320">DinamicaBacktesting(O69:O320)</f>
        <v>0.34331264383900473</v>
      </c>
      <c r="AD320" s="229" cm="1">
        <f t="array" ref="AD320">DinamicaBacktesting(P69:P320)</f>
        <v>0.6311626799439457</v>
      </c>
      <c r="AE320" s="236">
        <f t="shared" si="41"/>
        <v>1488142.2394599998</v>
      </c>
      <c r="AF320" s="239">
        <f t="shared" si="42"/>
        <v>29570.773459999822</v>
      </c>
      <c r="AG320" s="242">
        <f t="shared" si="43"/>
        <v>2.027379127407114E-2</v>
      </c>
      <c r="AH320" s="306">
        <f xml:space="preserve"> Backtesting!C76</f>
        <v>-3.1369976782945196E-2</v>
      </c>
      <c r="AI320" s="306">
        <f xml:space="preserve"> Backtesting!G76</f>
        <v>-6.0312378274638395E-2</v>
      </c>
      <c r="AJ320" s="56"/>
      <c r="AK320" s="57">
        <f t="shared" si="44"/>
        <v>0</v>
      </c>
      <c r="AL320" s="57">
        <f t="shared" si="45"/>
        <v>0</v>
      </c>
    </row>
    <row r="321" spans="1:38" x14ac:dyDescent="0.25">
      <c r="A321" s="7">
        <f t="shared" ref="A321:A384" si="53">+A320+1</f>
        <v>315</v>
      </c>
      <c r="B321" s="1">
        <v>45105</v>
      </c>
      <c r="C321" s="202">
        <v>68.5</v>
      </c>
      <c r="D321" s="2">
        <v>146.72999999999999</v>
      </c>
      <c r="E321" s="2">
        <v>1443.9513000000002</v>
      </c>
      <c r="F321" s="2">
        <v>3230.4974999999999</v>
      </c>
      <c r="G321" s="2">
        <v>4869.9003000000002</v>
      </c>
      <c r="H321" s="2">
        <v>7337.3687999999993</v>
      </c>
      <c r="I321" s="201">
        <v>7018.6719000000003</v>
      </c>
      <c r="J321" s="209">
        <f t="shared" si="46"/>
        <v>-1.7921146953404965E-2</v>
      </c>
      <c r="K321" s="210">
        <f t="shared" si="47"/>
        <v>-3.2606480538007743E-3</v>
      </c>
      <c r="L321" s="210">
        <f t="shared" si="48"/>
        <v>-2.9703211661872064E-2</v>
      </c>
      <c r="M321" s="210">
        <f t="shared" si="49"/>
        <v>5.7562483658548658E-3</v>
      </c>
      <c r="N321" s="210">
        <f t="shared" si="50"/>
        <v>-6.6957795272376552E-3</v>
      </c>
      <c r="O321" s="210">
        <f t="shared" si="51"/>
        <v>3.000835051228945E-2</v>
      </c>
      <c r="P321" s="211">
        <f t="shared" si="52"/>
        <v>-1.868257234728099E-2</v>
      </c>
      <c r="Q321" s="218">
        <f t="shared" si="34"/>
        <v>4.5470221838783512E-5</v>
      </c>
      <c r="R321" s="219">
        <f t="shared" si="35"/>
        <v>7.3280223798101918E-4</v>
      </c>
      <c r="S321" s="219">
        <f t="shared" si="36"/>
        <v>-1.4113323187963259E-3</v>
      </c>
      <c r="T321" s="219">
        <f t="shared" si="37"/>
        <v>7.8534884491881444E-4</v>
      </c>
      <c r="U321" s="219">
        <f t="shared" si="38"/>
        <v>2.219135508054448E-3</v>
      </c>
      <c r="V321" s="219">
        <f t="shared" si="39"/>
        <v>3.2325696019216586E-3</v>
      </c>
      <c r="W321" s="220">
        <f t="shared" si="40"/>
        <v>3.7184485020226679E-3</v>
      </c>
      <c r="X321" s="227" cm="1">
        <f t="array" ref="X321">DinamicaBacktesting(J70:J321)</f>
        <v>0.22043125635956975</v>
      </c>
      <c r="Y321" s="228" cm="1">
        <f t="array" ref="Y321">DinamicaBacktesting(K70:K321)</f>
        <v>0.23843654887953578</v>
      </c>
      <c r="Z321" s="228" cm="1">
        <f t="array" ref="Z321">DinamicaBacktesting(L70:L321)</f>
        <v>0.37296760093497799</v>
      </c>
      <c r="AA321" s="228" cm="1">
        <f t="array" ref="AA321">DinamicaBacktesting(M70:M321)</f>
        <v>0.17236471307098861</v>
      </c>
      <c r="AB321" s="228" cm="1">
        <f t="array" ref="AB321">DinamicaBacktesting(N70:N321)</f>
        <v>0.33449014880302075</v>
      </c>
      <c r="AC321" s="228" cm="1">
        <f t="array" ref="AC321">DinamicaBacktesting(O70:O321)</f>
        <v>0.34960766747072075</v>
      </c>
      <c r="AD321" s="229" cm="1">
        <f t="array" ref="AD321">DinamicaBacktesting(P70:P321)</f>
        <v>0.62124823017196873</v>
      </c>
      <c r="AE321" s="236">
        <f t="shared" si="41"/>
        <v>1480677.139</v>
      </c>
      <c r="AF321" s="239">
        <f t="shared" si="42"/>
        <v>-7465.1004599998705</v>
      </c>
      <c r="AG321" s="242">
        <f t="shared" si="43"/>
        <v>-5.0163890668869504E-3</v>
      </c>
      <c r="AH321" s="306">
        <f xml:space="preserve"> Backtesting!C77</f>
        <v>-3.2520149261681945E-2</v>
      </c>
      <c r="AI321" s="306">
        <f xml:space="preserve"> Backtesting!G77</f>
        <v>-6.1963947259255386E-2</v>
      </c>
      <c r="AJ321" s="56"/>
      <c r="AK321" s="57">
        <f t="shared" si="44"/>
        <v>0</v>
      </c>
      <c r="AL321" s="57">
        <f t="shared" si="45"/>
        <v>0</v>
      </c>
    </row>
    <row r="322" spans="1:38" x14ac:dyDescent="0.25">
      <c r="A322" s="7">
        <f t="shared" si="53"/>
        <v>316</v>
      </c>
      <c r="B322" s="1">
        <v>45106</v>
      </c>
      <c r="C322" s="202">
        <v>68.069999999999993</v>
      </c>
      <c r="D322" s="2">
        <v>149.38999999999999</v>
      </c>
      <c r="E322" s="2">
        <v>1430.6350050000001</v>
      </c>
      <c r="F322" s="2">
        <v>3246.3685290000003</v>
      </c>
      <c r="G322" s="2">
        <v>4820.6663429999999</v>
      </c>
      <c r="H322" s="2">
        <v>7332.7963440000003</v>
      </c>
      <c r="I322" s="201">
        <v>6989.9918820000012</v>
      </c>
      <c r="J322" s="209">
        <f t="shared" si="46"/>
        <v>-6.277372262773806E-3</v>
      </c>
      <c r="K322" s="210">
        <f t="shared" si="47"/>
        <v>1.8128535405165902E-2</v>
      </c>
      <c r="L322" s="210">
        <f t="shared" si="48"/>
        <v>-9.2221219649167852E-3</v>
      </c>
      <c r="M322" s="210">
        <f t="shared" si="49"/>
        <v>4.9128745649857919E-3</v>
      </c>
      <c r="N322" s="210">
        <f t="shared" si="50"/>
        <v>-1.0109849066109344E-2</v>
      </c>
      <c r="O322" s="210">
        <f t="shared" si="51"/>
        <v>-6.2317380039544901E-4</v>
      </c>
      <c r="P322" s="211">
        <f t="shared" si="52"/>
        <v>-4.0862457183672429E-3</v>
      </c>
      <c r="Q322" s="218">
        <f t="shared" si="34"/>
        <v>2.0560014446823962E-5</v>
      </c>
      <c r="R322" s="219">
        <f t="shared" si="35"/>
        <v>7.8054994697572349E-4</v>
      </c>
      <c r="S322" s="219">
        <f t="shared" si="36"/>
        <v>-1.4209622128762674E-3</v>
      </c>
      <c r="T322" s="219">
        <f t="shared" si="37"/>
        <v>7.5535993477092867E-4</v>
      </c>
      <c r="U322" s="219">
        <f t="shared" si="38"/>
        <v>2.1007193760235535E-3</v>
      </c>
      <c r="V322" s="219">
        <f t="shared" si="39"/>
        <v>3.2596487640753013E-3</v>
      </c>
      <c r="W322" s="220">
        <f t="shared" si="40"/>
        <v>3.8135927152708471E-3</v>
      </c>
      <c r="X322" s="227" cm="1">
        <f t="array" ref="X322">DinamicaBacktesting(J71:J322)</f>
        <v>0.21689524588267137</v>
      </c>
      <c r="Y322" s="228" cm="1">
        <f t="array" ref="Y322">DinamicaBacktesting(K71:K322)</f>
        <v>0.240604706996772</v>
      </c>
      <c r="Z322" s="228" cm="1">
        <f t="array" ref="Z322">DinamicaBacktesting(L71:L322)</f>
        <v>0.36660319334896485</v>
      </c>
      <c r="AA322" s="228" cm="1">
        <f t="array" ref="AA322">DinamicaBacktesting(M71:M322)</f>
        <v>0.16960085910853326</v>
      </c>
      <c r="AB322" s="228" cm="1">
        <f t="array" ref="AB322">DinamicaBacktesting(N71:N322)</f>
        <v>0.32929993436410221</v>
      </c>
      <c r="AC322" s="228" cm="1">
        <f t="array" ref="AC322">DinamicaBacktesting(O71:O322)</f>
        <v>0.34254984423632018</v>
      </c>
      <c r="AD322" s="229" cm="1">
        <f t="array" ref="AD322">DinamicaBacktesting(P71:P322)</f>
        <v>0.60883448354032121</v>
      </c>
      <c r="AE322" s="236">
        <f t="shared" si="41"/>
        <v>1480858.2929800001</v>
      </c>
      <c r="AF322" s="239">
        <f t="shared" si="42"/>
        <v>181.1539800001774</v>
      </c>
      <c r="AG322" s="242">
        <f t="shared" si="43"/>
        <v>1.2234536161104259E-4</v>
      </c>
      <c r="AH322" s="306">
        <f xml:space="preserve"> Backtesting!C78</f>
        <v>-3.0482212315220757E-2</v>
      </c>
      <c r="AI322" s="306">
        <f xml:space="preserve"> Backtesting!G78</f>
        <v>-6.1177671072570508E-2</v>
      </c>
      <c r="AJ322" s="56"/>
      <c r="AK322" s="57">
        <f t="shared" si="44"/>
        <v>0</v>
      </c>
      <c r="AL322" s="57">
        <f t="shared" si="45"/>
        <v>0</v>
      </c>
    </row>
    <row r="323" spans="1:38" x14ac:dyDescent="0.25">
      <c r="A323" s="7">
        <f t="shared" si="53"/>
        <v>317</v>
      </c>
      <c r="B323" s="1">
        <v>45107</v>
      </c>
      <c r="C323" s="202">
        <v>67.72</v>
      </c>
      <c r="D323" s="2">
        <v>146.66</v>
      </c>
      <c r="E323" s="2">
        <v>1426.4102249999999</v>
      </c>
      <c r="F323" s="2">
        <v>3319.5055949999996</v>
      </c>
      <c r="G323" s="2">
        <v>4911.2322299999996</v>
      </c>
      <c r="H323" s="2">
        <v>7538.3256149999997</v>
      </c>
      <c r="I323" s="201">
        <v>7239.3527699999986</v>
      </c>
      <c r="J323" s="209">
        <f t="shared" si="46"/>
        <v>-5.1417658292932655E-3</v>
      </c>
      <c r="K323" s="210">
        <f t="shared" si="47"/>
        <v>-1.8274315549902886E-2</v>
      </c>
      <c r="L323" s="210">
        <f t="shared" si="48"/>
        <v>-2.9530802652212307E-3</v>
      </c>
      <c r="M323" s="210">
        <f t="shared" si="49"/>
        <v>2.252888584480206E-2</v>
      </c>
      <c r="N323" s="210">
        <f t="shared" si="50"/>
        <v>1.8787005894218112E-2</v>
      </c>
      <c r="O323" s="210">
        <f t="shared" si="51"/>
        <v>2.8028771202431191E-2</v>
      </c>
      <c r="P323" s="211">
        <f t="shared" si="52"/>
        <v>3.5673988211936125E-2</v>
      </c>
      <c r="Q323" s="218">
        <f t="shared" ref="Q323:Q386" si="54" xml:space="preserve"> AVERAGE(J72:J323)</f>
        <v>1.8954973199508673E-5</v>
      </c>
      <c r="R323" s="219">
        <f t="shared" ref="R323:R386" si="55" xml:space="preserve"> AVERAGE(K72:K323)</f>
        <v>7.5081302272598041E-4</v>
      </c>
      <c r="S323" s="219">
        <f t="shared" ref="S323:S386" si="56" xml:space="preserve"> AVERAGE(L72:L323)</f>
        <v>-1.3480571516866341E-3</v>
      </c>
      <c r="T323" s="219">
        <f t="shared" ref="T323:T386" si="57" xml:space="preserve"> AVERAGE(M72:M323)</f>
        <v>9.2056159114439458E-4</v>
      </c>
      <c r="U323" s="219">
        <f t="shared" ref="U323:U386" si="58" xml:space="preserve"> AVERAGE(N72:N323)</f>
        <v>2.2446536102983363E-3</v>
      </c>
      <c r="V323" s="219">
        <f t="shared" ref="V323:V386" si="59" xml:space="preserve"> AVERAGE(O72:O323)</f>
        <v>3.4527775828787533E-3</v>
      </c>
      <c r="W323" s="220">
        <f t="shared" ref="W323:W386" si="60" xml:space="preserve"> AVERAGE(P72:P323)</f>
        <v>4.0571794709458485E-3</v>
      </c>
      <c r="X323" s="227" cm="1">
        <f t="array" ref="X323">DinamicaBacktesting(J72:J323)</f>
        <v>0.21313913449007485</v>
      </c>
      <c r="Y323" s="228" cm="1">
        <f t="array" ref="Y323">DinamicaBacktesting(K72:K323)</f>
        <v>0.24277805142398778</v>
      </c>
      <c r="Z323" s="228" cm="1">
        <f t="array" ref="Z323">DinamicaBacktesting(L72:L323)</f>
        <v>0.35931842929994451</v>
      </c>
      <c r="AA323" s="228" cm="1">
        <f t="array" ref="AA323">DinamicaBacktesting(M72:M323)</f>
        <v>0.18091395490551518</v>
      </c>
      <c r="AB323" s="228" cm="1">
        <f t="array" ref="AB323">DinamicaBacktesting(N72:N323)</f>
        <v>0.32811363268158061</v>
      </c>
      <c r="AC323" s="228" cm="1">
        <f t="array" ref="AC323">DinamicaBacktesting(O72:O323)</f>
        <v>0.3472255790926892</v>
      </c>
      <c r="AD323" s="229" cm="1">
        <f t="array" ref="AD323">DinamicaBacktesting(P72:P323)</f>
        <v>0.60719038961912675</v>
      </c>
      <c r="AE323" s="236">
        <f t="shared" si="41"/>
        <v>1500399.7534999999</v>
      </c>
      <c r="AF323" s="239">
        <f t="shared" si="42"/>
        <v>19541.460519999731</v>
      </c>
      <c r="AG323" s="242">
        <f t="shared" si="43"/>
        <v>1.3196036793416299E-2</v>
      </c>
      <c r="AH323" s="306">
        <f xml:space="preserve"> Backtesting!C79</f>
        <v>-3.0769845278220239E-2</v>
      </c>
      <c r="AI323" s="306">
        <f xml:space="preserve"> Backtesting!G79</f>
        <v>-6.079417690871277E-2</v>
      </c>
      <c r="AJ323" s="56"/>
      <c r="AK323" s="57">
        <f t="shared" si="44"/>
        <v>0</v>
      </c>
      <c r="AL323" s="57">
        <f t="shared" si="45"/>
        <v>0</v>
      </c>
    </row>
    <row r="324" spans="1:38" x14ac:dyDescent="0.25">
      <c r="A324" s="7">
        <f t="shared" si="53"/>
        <v>318</v>
      </c>
      <c r="B324" s="1">
        <v>45110</v>
      </c>
      <c r="C324" s="202">
        <v>68.95</v>
      </c>
      <c r="D324" s="2">
        <v>148.41999999999999</v>
      </c>
      <c r="E324" s="2">
        <v>1432.7209399999999</v>
      </c>
      <c r="F324" s="2">
        <v>3279.9033200000003</v>
      </c>
      <c r="G324" s="2">
        <v>4874.3528400000005</v>
      </c>
      <c r="H324" s="2">
        <v>7523.020480000001</v>
      </c>
      <c r="I324" s="201">
        <v>7228.0234600000003</v>
      </c>
      <c r="J324" s="209">
        <f t="shared" si="46"/>
        <v>1.8163024217365598E-2</v>
      </c>
      <c r="K324" s="210">
        <f t="shared" si="47"/>
        <v>1.200054547933993E-2</v>
      </c>
      <c r="L324" s="210">
        <f t="shared" si="48"/>
        <v>4.4241936081186317E-3</v>
      </c>
      <c r="M324" s="210">
        <f t="shared" si="49"/>
        <v>-1.193017269187624E-2</v>
      </c>
      <c r="N324" s="210">
        <f t="shared" si="50"/>
        <v>-7.5091928609531955E-3</v>
      </c>
      <c r="O324" s="210">
        <f t="shared" si="51"/>
        <v>-2.0303096180329661E-3</v>
      </c>
      <c r="P324" s="211">
        <f t="shared" si="52"/>
        <v>-1.5649617251624059E-3</v>
      </c>
      <c r="Q324" s="218">
        <f t="shared" si="54"/>
        <v>3.9517000505649248E-5</v>
      </c>
      <c r="R324" s="219">
        <f t="shared" si="55"/>
        <v>8.4483733202086228E-4</v>
      </c>
      <c r="S324" s="219">
        <f t="shared" si="56"/>
        <v>-1.4441391283374068E-3</v>
      </c>
      <c r="T324" s="219">
        <f t="shared" si="57"/>
        <v>7.7655737373493415E-4</v>
      </c>
      <c r="U324" s="219">
        <f t="shared" si="58"/>
        <v>2.2131202616429806E-3</v>
      </c>
      <c r="V324" s="219">
        <f t="shared" si="59"/>
        <v>3.2965123463605467E-3</v>
      </c>
      <c r="W324" s="220">
        <f t="shared" si="60"/>
        <v>4.1868006210329005E-3</v>
      </c>
      <c r="X324" s="227" cm="1">
        <f t="array" ref="X324">DinamicaBacktesting(J73:J324)</f>
        <v>0.21664821088156322</v>
      </c>
      <c r="Y324" s="228" cm="1">
        <f t="array" ref="Y324">DinamicaBacktesting(K73:K324)</f>
        <v>0.24090483592244291</v>
      </c>
      <c r="Z324" s="228" cm="1">
        <f t="array" ref="Z324">DinamicaBacktesting(L73:L324)</f>
        <v>0.35233842174852653</v>
      </c>
      <c r="AA324" s="228" cm="1">
        <f t="array" ref="AA324">DinamicaBacktesting(M73:M324)</f>
        <v>0.1812598617431771</v>
      </c>
      <c r="AB324" s="228" cm="1">
        <f t="array" ref="AB324">DinamicaBacktesting(N73:N324)</f>
        <v>0.32236718887042937</v>
      </c>
      <c r="AC324" s="228" cm="1">
        <f t="array" ref="AC324">DinamicaBacktesting(O73:O324)</f>
        <v>0.34027055556440738</v>
      </c>
      <c r="AD324" s="229" cm="1">
        <f t="array" ref="AD324">DinamicaBacktesting(P73:P324)</f>
        <v>0.59494306206465952</v>
      </c>
      <c r="AE324" s="236">
        <f t="shared" ref="AE324:AE387" si="61">SUMPRODUCT($C$3:$I$3, C324:I324)</f>
        <v>1502856.6092000001</v>
      </c>
      <c r="AF324" s="239">
        <f t="shared" ref="AF324:AF387" si="62" xml:space="preserve"> AE324 - AE323</f>
        <v>2456.8557000001892</v>
      </c>
      <c r="AG324" s="242">
        <f t="shared" ref="AG324:AG387" si="63" xml:space="preserve"> AE324 / AE323 - 1</f>
        <v>1.6374674111143683E-3</v>
      </c>
      <c r="AH324" s="306">
        <f xml:space="preserve"> Backtesting!C80</f>
        <v>-3.2684293632236655E-2</v>
      </c>
      <c r="AI324" s="306">
        <f xml:space="preserve"> Backtesting!G80</f>
        <v>-6.2736408515056255E-2</v>
      </c>
      <c r="AJ324" s="56"/>
      <c r="AK324" s="57">
        <f t="shared" ref="AK324:AK387" si="64" xml:space="preserve"> IF( AG324 &lt; AH324, 1, 0)</f>
        <v>0</v>
      </c>
      <c r="AL324" s="57">
        <f t="shared" ref="AL324:AL387" si="65" xml:space="preserve"> IF( AG324 &lt; AI324, 1, 0)</f>
        <v>0</v>
      </c>
    </row>
    <row r="325" spans="1:38" x14ac:dyDescent="0.25">
      <c r="A325" s="7">
        <f t="shared" si="53"/>
        <v>319</v>
      </c>
      <c r="B325" s="1">
        <v>45111</v>
      </c>
      <c r="C325" s="202">
        <v>68.819999999999993</v>
      </c>
      <c r="D325" s="2">
        <v>145.84</v>
      </c>
      <c r="E325" s="2">
        <v>1434.3014559999999</v>
      </c>
      <c r="F325" s="2">
        <v>3283.5215680000001</v>
      </c>
      <c r="G325" s="2">
        <v>4879.7300159999995</v>
      </c>
      <c r="H325" s="2">
        <v>7531.3195519999999</v>
      </c>
      <c r="I325" s="201">
        <v>7235.997104</v>
      </c>
      <c r="J325" s="209">
        <f t="shared" si="46"/>
        <v>-1.885424220449794E-3</v>
      </c>
      <c r="K325" s="210">
        <f t="shared" si="47"/>
        <v>-1.7383102007815565E-2</v>
      </c>
      <c r="L325" s="210">
        <f t="shared" si="48"/>
        <v>1.1031569064663405E-3</v>
      </c>
      <c r="M325" s="210">
        <f t="shared" si="49"/>
        <v>1.1031569064663405E-3</v>
      </c>
      <c r="N325" s="210">
        <f t="shared" si="50"/>
        <v>1.1031569064661184E-3</v>
      </c>
      <c r="O325" s="210">
        <f t="shared" si="51"/>
        <v>1.1031569064661184E-3</v>
      </c>
      <c r="P325" s="211">
        <f t="shared" si="52"/>
        <v>1.1031569064663405E-3</v>
      </c>
      <c r="Q325" s="218">
        <f t="shared" si="54"/>
        <v>5.6896780830489614E-5</v>
      </c>
      <c r="R325" s="219">
        <f t="shared" si="55"/>
        <v>7.5158219496371291E-4</v>
      </c>
      <c r="S325" s="219">
        <f t="shared" si="56"/>
        <v>-1.4415251029056139E-3</v>
      </c>
      <c r="T325" s="219">
        <f t="shared" si="57"/>
        <v>7.7917139916672794E-4</v>
      </c>
      <c r="U325" s="219">
        <f t="shared" si="58"/>
        <v>2.2157342870747728E-3</v>
      </c>
      <c r="V325" s="219">
        <f t="shared" si="59"/>
        <v>3.2991263717923386E-3</v>
      </c>
      <c r="W325" s="220">
        <f t="shared" si="60"/>
        <v>4.1894146464646941E-3</v>
      </c>
      <c r="X325" s="227" cm="1">
        <f t="array" ref="X325">DinamicaBacktesting(J74:J325)</f>
        <v>0.21235538264546711</v>
      </c>
      <c r="Y325" s="228" cm="1">
        <f t="array" ref="Y325">DinamicaBacktesting(K74:K325)</f>
        <v>0.24240383176549199</v>
      </c>
      <c r="Z325" s="228" cm="1">
        <f t="array" ref="Z325">DinamicaBacktesting(L74:L325)</f>
        <v>0.34523750628056243</v>
      </c>
      <c r="AA325" s="228" cm="1">
        <f t="array" ref="AA325">DinamicaBacktesting(M74:M325)</f>
        <v>0.17763220096642951</v>
      </c>
      <c r="AB325" s="228" cm="1">
        <f t="array" ref="AB325">DinamicaBacktesting(N74:N325)</f>
        <v>0.31587346694840113</v>
      </c>
      <c r="AC325" s="228" cm="1">
        <f t="array" ref="AC325">DinamicaBacktesting(O74:O325)</f>
        <v>0.3334140905614737</v>
      </c>
      <c r="AD325" s="229" cm="1">
        <f t="array" ref="AD325">DinamicaBacktesting(P74:P325)</f>
        <v>0.58293329297193763</v>
      </c>
      <c r="AE325" s="236">
        <f t="shared" si="61"/>
        <v>1498511.8780799997</v>
      </c>
      <c r="AF325" s="239">
        <f t="shared" si="62"/>
        <v>-4344.7311200003605</v>
      </c>
      <c r="AG325" s="242">
        <f t="shared" si="63"/>
        <v>-2.8909818098435958E-3</v>
      </c>
      <c r="AH325" s="306">
        <f xml:space="preserve"> Backtesting!C81</f>
        <v>-2.8356892234916754E-2</v>
      </c>
      <c r="AI325" s="306">
        <f xml:space="preserve"> Backtesting!G81</f>
        <v>-6.2389249889128279E-2</v>
      </c>
      <c r="AJ325" s="56"/>
      <c r="AK325" s="57">
        <f t="shared" si="64"/>
        <v>0</v>
      </c>
      <c r="AL325" s="57">
        <f t="shared" si="65"/>
        <v>0</v>
      </c>
    </row>
    <row r="326" spans="1:38" x14ac:dyDescent="0.25">
      <c r="A326" s="7">
        <f t="shared" si="53"/>
        <v>320</v>
      </c>
      <c r="B326" s="1">
        <v>45112</v>
      </c>
      <c r="C326" s="202">
        <v>68.430000000000007</v>
      </c>
      <c r="D326" s="2">
        <v>151.08000000000001</v>
      </c>
      <c r="E326" s="2">
        <v>1433.31918</v>
      </c>
      <c r="F326" s="2">
        <v>3253.1074580000004</v>
      </c>
      <c r="G326" s="2">
        <v>5005.0553620000001</v>
      </c>
      <c r="H326" s="2">
        <v>7581.4593400000003</v>
      </c>
      <c r="I326" s="201">
        <v>7194.9902420000008</v>
      </c>
      <c r="J326" s="209">
        <f t="shared" si="46"/>
        <v>-5.6669572798603296E-3</v>
      </c>
      <c r="K326" s="210">
        <f t="shared" si="47"/>
        <v>3.5929786066922764E-2</v>
      </c>
      <c r="L326" s="210">
        <f t="shared" si="48"/>
        <v>-6.8484626846809782E-4</v>
      </c>
      <c r="M326" s="210">
        <f t="shared" si="49"/>
        <v>-9.2626496796623936E-3</v>
      </c>
      <c r="N326" s="210">
        <f t="shared" si="50"/>
        <v>2.5682844253488435E-2</v>
      </c>
      <c r="O326" s="210">
        <f t="shared" si="51"/>
        <v>6.6575037287701644E-3</v>
      </c>
      <c r="P326" s="211">
        <f t="shared" si="52"/>
        <v>-5.6670644571334972E-3</v>
      </c>
      <c r="Q326" s="218">
        <f t="shared" si="54"/>
        <v>4.1800644998876743E-5</v>
      </c>
      <c r="R326" s="219">
        <f t="shared" si="55"/>
        <v>9.3797023491181883E-4</v>
      </c>
      <c r="S326" s="219">
        <f t="shared" si="56"/>
        <v>-1.6374938682647555E-3</v>
      </c>
      <c r="T326" s="219">
        <f t="shared" si="57"/>
        <v>6.1616330492983559E-4</v>
      </c>
      <c r="U326" s="219">
        <f t="shared" si="58"/>
        <v>2.0625675918038051E-3</v>
      </c>
      <c r="V326" s="219">
        <f t="shared" si="59"/>
        <v>3.1429421660127636E-3</v>
      </c>
      <c r="W326" s="220">
        <f t="shared" si="60"/>
        <v>3.9947230183332095E-3</v>
      </c>
      <c r="X326" s="227" cm="1">
        <f t="array" ref="X326">DinamicaBacktesting(J75:J326)</f>
        <v>0.20884139485723879</v>
      </c>
      <c r="Y326" s="228" cm="1">
        <f t="array" ref="Y326">DinamicaBacktesting(K75:K326)</f>
        <v>0.2634804780690676</v>
      </c>
      <c r="Z326" s="228" cm="1">
        <f t="array" ref="Z326">DinamicaBacktesting(L75:L326)</f>
        <v>0.33826807644744994</v>
      </c>
      <c r="AA326" s="228" cm="1">
        <f t="array" ref="AA326">DinamicaBacktesting(M75:M326)</f>
        <v>0.17650935892405636</v>
      </c>
      <c r="AB326" s="228" cm="1">
        <f t="array" ref="AB326">DinamicaBacktesting(N75:N326)</f>
        <v>0.32005068322302688</v>
      </c>
      <c r="AC326" s="228" cm="1">
        <f t="array" ref="AC326">DinamicaBacktesting(O75:O326)</f>
        <v>0.32735974056849837</v>
      </c>
      <c r="AD326" s="229" cm="1">
        <f t="array" ref="AD326">DinamicaBacktesting(P75:P326)</f>
        <v>0.57143840774797616</v>
      </c>
      <c r="AE326" s="236">
        <f t="shared" si="61"/>
        <v>1512471.3177200002</v>
      </c>
      <c r="AF326" s="239">
        <f t="shared" si="62"/>
        <v>13959.439640000463</v>
      </c>
      <c r="AG326" s="242">
        <f t="shared" si="63"/>
        <v>9.3155348610824973E-3</v>
      </c>
      <c r="AH326" s="306">
        <f xml:space="preserve"> Backtesting!C82</f>
        <v>-2.8210851613812638E-2</v>
      </c>
      <c r="AI326" s="306">
        <f xml:space="preserve"> Backtesting!G82</f>
        <v>-6.2485102826111784E-2</v>
      </c>
      <c r="AJ326" s="56"/>
      <c r="AK326" s="57">
        <f t="shared" si="64"/>
        <v>0</v>
      </c>
      <c r="AL326" s="57">
        <f t="shared" si="65"/>
        <v>0</v>
      </c>
    </row>
    <row r="327" spans="1:38" x14ac:dyDescent="0.25">
      <c r="A327" s="7">
        <f t="shared" si="53"/>
        <v>321</v>
      </c>
      <c r="B327" s="1">
        <v>45113</v>
      </c>
      <c r="C327" s="202">
        <v>68.03</v>
      </c>
      <c r="D327" s="2">
        <v>146.86000000000001</v>
      </c>
      <c r="E327" s="2">
        <v>1444.31168</v>
      </c>
      <c r="F327" s="2">
        <v>3304.3108700000003</v>
      </c>
      <c r="G327" s="2">
        <v>5030.1117300000005</v>
      </c>
      <c r="H327" s="2">
        <v>7559.8966799999998</v>
      </c>
      <c r="I327" s="201">
        <v>7253.0838100000001</v>
      </c>
      <c r="J327" s="209">
        <f t="shared" si="46"/>
        <v>-5.8453894490720915E-3</v>
      </c>
      <c r="K327" s="210">
        <f t="shared" si="47"/>
        <v>-2.7932221339687535E-2</v>
      </c>
      <c r="L327" s="210">
        <f t="shared" si="48"/>
        <v>7.6692617760127924E-3</v>
      </c>
      <c r="M327" s="210">
        <f t="shared" si="49"/>
        <v>1.5739846488649123E-2</v>
      </c>
      <c r="N327" s="210">
        <f t="shared" si="50"/>
        <v>5.006211957261586E-3</v>
      </c>
      <c r="O327" s="210">
        <f t="shared" si="51"/>
        <v>-2.8441305338452461E-3</v>
      </c>
      <c r="P327" s="211">
        <f t="shared" si="52"/>
        <v>8.0741691157388829E-3</v>
      </c>
      <c r="Q327" s="218">
        <f t="shared" si="54"/>
        <v>6.5316803470274887E-5</v>
      </c>
      <c r="R327" s="219">
        <f t="shared" si="55"/>
        <v>8.0048473781715824E-4</v>
      </c>
      <c r="S327" s="219">
        <f t="shared" si="56"/>
        <v>-1.5996850929393073E-3</v>
      </c>
      <c r="T327" s="219">
        <f t="shared" si="57"/>
        <v>6.1403879927463695E-4</v>
      </c>
      <c r="U327" s="219">
        <f t="shared" si="58"/>
        <v>2.0187005026922537E-3</v>
      </c>
      <c r="V327" s="219">
        <f t="shared" si="59"/>
        <v>3.144558287057027E-3</v>
      </c>
      <c r="W327" s="220">
        <f t="shared" si="60"/>
        <v>3.9562431596120683E-3</v>
      </c>
      <c r="X327" s="227" cm="1">
        <f t="array" ref="X327">DinamicaBacktesting(J76:J327)</f>
        <v>0.2054617014355839</v>
      </c>
      <c r="Y327" s="228" cm="1">
        <f t="array" ref="Y327">DinamicaBacktesting(K76:K327)</f>
        <v>0.27296442068280108</v>
      </c>
      <c r="Z327" s="228" cm="1">
        <f t="array" ref="Z327">DinamicaBacktesting(L76:L327)</f>
        <v>0.33232688706076763</v>
      </c>
      <c r="AA327" s="228" cm="1">
        <f t="array" ref="AA327">DinamicaBacktesting(M76:M327)</f>
        <v>0.1800180206797759</v>
      </c>
      <c r="AB327" s="228" cm="1">
        <f t="array" ref="AB327">DinamicaBacktesting(N76:N327)</f>
        <v>0.31398675164949702</v>
      </c>
      <c r="AC327" s="228" cm="1">
        <f t="array" ref="AC327">DinamicaBacktesting(O76:O327)</f>
        <v>0.32087280663235135</v>
      </c>
      <c r="AD327" s="229" cm="1">
        <f t="array" ref="AD327">DinamicaBacktesting(P76:P327)</f>
        <v>0.56047944537575167</v>
      </c>
      <c r="AE327" s="236">
        <f t="shared" si="61"/>
        <v>1509139.6962000001</v>
      </c>
      <c r="AF327" s="239">
        <f t="shared" si="62"/>
        <v>-3331.6215200000443</v>
      </c>
      <c r="AG327" s="242">
        <f t="shared" si="63"/>
        <v>-2.202766744047957E-3</v>
      </c>
      <c r="AH327" s="306">
        <f xml:space="preserve"> Backtesting!C83</f>
        <v>-3.0446951653124079E-2</v>
      </c>
      <c r="AI327" s="306">
        <f xml:space="preserve"> Backtesting!G83</f>
        <v>-6.284873024449264E-2</v>
      </c>
      <c r="AJ327" s="56"/>
      <c r="AK327" s="57">
        <f t="shared" si="64"/>
        <v>0</v>
      </c>
      <c r="AL327" s="57">
        <f t="shared" si="65"/>
        <v>0</v>
      </c>
    </row>
    <row r="328" spans="1:38" x14ac:dyDescent="0.25">
      <c r="A328" s="7">
        <f t="shared" si="53"/>
        <v>322</v>
      </c>
      <c r="B328" s="1">
        <v>45114</v>
      </c>
      <c r="C328" s="202">
        <v>68.790000000000006</v>
      </c>
      <c r="D328" s="2">
        <v>145.11000000000001</v>
      </c>
      <c r="E328" s="2">
        <v>1551.6647999999998</v>
      </c>
      <c r="F328" s="2">
        <v>3267.4924799999999</v>
      </c>
      <c r="G328" s="2">
        <v>4978.5220799999997</v>
      </c>
      <c r="H328" s="2">
        <v>7507.2816000000003</v>
      </c>
      <c r="I328" s="201">
        <v>7283.3140799999992</v>
      </c>
      <c r="J328" s="209">
        <f t="shared" ref="J328:J391" si="66" xml:space="preserve"> (C328/C327) - 1</f>
        <v>1.1171541966779497E-2</v>
      </c>
      <c r="K328" s="210">
        <f t="shared" ref="K328:K391" si="67" xml:space="preserve"> (D328/D327) - 1</f>
        <v>-1.1916110581506212E-2</v>
      </c>
      <c r="L328" s="210">
        <f t="shared" ref="L328:L391" si="68" xml:space="preserve"> (E328/E327) - 1</f>
        <v>7.4328222562044077E-2</v>
      </c>
      <c r="M328" s="210">
        <f t="shared" ref="M328:M391" si="69" xml:space="preserve"> (F328/F327) - 1</f>
        <v>-1.1142532118958992E-2</v>
      </c>
      <c r="N328" s="210">
        <f t="shared" ref="N328:N391" si="70" xml:space="preserve"> (G328/G327) - 1</f>
        <v>-1.0256163832766507E-2</v>
      </c>
      <c r="O328" s="210">
        <f t="shared" ref="O328:O391" si="71" xml:space="preserve"> (H328/H327) - 1</f>
        <v>-6.959761783410956E-3</v>
      </c>
      <c r="P328" s="211">
        <f t="shared" ref="P328:P391" si="72" xml:space="preserve"> (I328/I327) - 1</f>
        <v>4.1679195762662768E-3</v>
      </c>
      <c r="Q328" s="218">
        <f t="shared" si="54"/>
        <v>1.0618964346923109E-4</v>
      </c>
      <c r="R328" s="219">
        <f t="shared" si="55"/>
        <v>7.5638721787645263E-4</v>
      </c>
      <c r="S328" s="219">
        <f t="shared" si="56"/>
        <v>-1.3843083133424203E-3</v>
      </c>
      <c r="T328" s="219">
        <f t="shared" si="57"/>
        <v>5.0384518172879222E-4</v>
      </c>
      <c r="U328" s="219">
        <f t="shared" si="58"/>
        <v>1.9504158619302735E-3</v>
      </c>
      <c r="V328" s="219">
        <f t="shared" si="59"/>
        <v>3.0339965431614422E-3</v>
      </c>
      <c r="W328" s="220">
        <f t="shared" si="60"/>
        <v>3.8117924682303434E-3</v>
      </c>
      <c r="X328" s="227" cm="1">
        <f t="array" ref="X328">DinamicaBacktesting(J77:J328)</f>
        <v>0.20441122237491388</v>
      </c>
      <c r="Y328" s="228" cm="1">
        <f t="array" ref="Y328">DinamicaBacktesting(K77:K328)</f>
        <v>0.27011199186233648</v>
      </c>
      <c r="Z328" s="228" cm="1">
        <f t="array" ref="Z328">DinamicaBacktesting(L77:L328)</f>
        <v>0.40213455066506226</v>
      </c>
      <c r="AA328" s="228" cm="1">
        <f t="array" ref="AA328">DinamicaBacktesting(M77:M328)</f>
        <v>0.17989337406182668</v>
      </c>
      <c r="AB328" s="228" cm="1">
        <f t="array" ref="AB328">DinamicaBacktesting(N77:N328)</f>
        <v>0.30936137523185703</v>
      </c>
      <c r="AC328" s="228" cm="1">
        <f t="array" ref="AC328">DinamicaBacktesting(O77:O328)</f>
        <v>0.31516518143360056</v>
      </c>
      <c r="AD328" s="229" cm="1">
        <f t="array" ref="AD328">DinamicaBacktesting(P77:P328)</f>
        <v>0.54931435480115753</v>
      </c>
      <c r="AE328" s="236">
        <f t="shared" si="61"/>
        <v>1508788.1952</v>
      </c>
      <c r="AF328" s="239">
        <f t="shared" si="62"/>
        <v>-351.50100000016391</v>
      </c>
      <c r="AG328" s="242">
        <f t="shared" si="63"/>
        <v>-2.3291481953935378E-4</v>
      </c>
      <c r="AH328" s="306">
        <f xml:space="preserve"> Backtesting!C84</f>
        <v>-3.0859246014443436E-2</v>
      </c>
      <c r="AI328" s="306">
        <f xml:space="preserve"> Backtesting!G84</f>
        <v>-6.3370124631370456E-2</v>
      </c>
      <c r="AJ328" s="56"/>
      <c r="AK328" s="57">
        <f t="shared" si="64"/>
        <v>0</v>
      </c>
      <c r="AL328" s="57">
        <f t="shared" si="65"/>
        <v>0</v>
      </c>
    </row>
    <row r="329" spans="1:38" x14ac:dyDescent="0.25">
      <c r="A329" s="7">
        <f t="shared" si="53"/>
        <v>323</v>
      </c>
      <c r="B329" s="1">
        <v>45117</v>
      </c>
      <c r="C329" s="202">
        <v>69.099999999999994</v>
      </c>
      <c r="D329" s="2">
        <v>145.25</v>
      </c>
      <c r="E329" s="2">
        <v>1543.1424</v>
      </c>
      <c r="F329" s="2">
        <v>3213.9144000000001</v>
      </c>
      <c r="G329" s="2">
        <v>5011.4639999999999</v>
      </c>
      <c r="H329" s="2">
        <v>7526.7383999999993</v>
      </c>
      <c r="I329" s="201">
        <v>7187.4719999999998</v>
      </c>
      <c r="J329" s="209">
        <f t="shared" si="66"/>
        <v>4.5064689635119226E-3</v>
      </c>
      <c r="K329" s="210">
        <f t="shared" si="67"/>
        <v>9.6478533526278554E-4</v>
      </c>
      <c r="L329" s="210">
        <f t="shared" si="68"/>
        <v>-5.492423363602672E-3</v>
      </c>
      <c r="M329" s="210">
        <f t="shared" si="69"/>
        <v>-1.6397307821807039E-2</v>
      </c>
      <c r="N329" s="210">
        <f t="shared" si="70"/>
        <v>6.6168070504972754E-3</v>
      </c>
      <c r="O329" s="210">
        <f t="shared" si="71"/>
        <v>2.5917237472481425E-3</v>
      </c>
      <c r="P329" s="211">
        <f t="shared" si="72"/>
        <v>-1.315913043804906E-2</v>
      </c>
      <c r="Q329" s="218">
        <f t="shared" si="54"/>
        <v>1.4365455187029385E-4</v>
      </c>
      <c r="R329" s="219">
        <f t="shared" si="55"/>
        <v>8.0393513550653935E-4</v>
      </c>
      <c r="S329" s="219">
        <f t="shared" si="56"/>
        <v>-1.3463220105405533E-3</v>
      </c>
      <c r="T329" s="219">
        <f t="shared" si="57"/>
        <v>4.3173472694407039E-4</v>
      </c>
      <c r="U329" s="219">
        <f t="shared" si="58"/>
        <v>2.0183873674603503E-3</v>
      </c>
      <c r="V329" s="219">
        <f t="shared" si="59"/>
        <v>3.1037657318683078E-3</v>
      </c>
      <c r="W329" s="220">
        <f t="shared" si="60"/>
        <v>3.7761764877079795E-3</v>
      </c>
      <c r="X329" s="227" cm="1">
        <f t="array" ref="X329">DinamicaBacktesting(J78:J329)</f>
        <v>0.20079165531289464</v>
      </c>
      <c r="Y329" s="228" cm="1">
        <f t="array" ref="Y329">DinamicaBacktesting(K78:K329)</f>
        <v>0.26467226811859068</v>
      </c>
      <c r="Z329" s="228" cm="1">
        <f t="array" ref="Z329">DinamicaBacktesting(L78:L329)</f>
        <v>0.39439537460332225</v>
      </c>
      <c r="AA329" s="228" cm="1">
        <f t="array" ref="AA329">DinamicaBacktesting(M78:M329)</f>
        <v>0.1837862527042064</v>
      </c>
      <c r="AB329" s="228" cm="1">
        <f t="array" ref="AB329">DinamicaBacktesting(N78:N329)</f>
        <v>0.30383806220539089</v>
      </c>
      <c r="AC329" s="228" cm="1">
        <f t="array" ref="AC329">DinamicaBacktesting(O78:O329)</f>
        <v>0.30890703851129142</v>
      </c>
      <c r="AD329" s="229" cm="1">
        <f t="array" ref="AD329">DinamicaBacktesting(P78:P329)</f>
        <v>0.53983505269625587</v>
      </c>
      <c r="AE329" s="236">
        <f t="shared" si="61"/>
        <v>1504712.648</v>
      </c>
      <c r="AF329" s="239">
        <f t="shared" si="62"/>
        <v>-4075.5471999999136</v>
      </c>
      <c r="AG329" s="242">
        <f t="shared" si="63"/>
        <v>-2.7012056516386718E-3</v>
      </c>
      <c r="AH329" s="306">
        <f xml:space="preserve"> Backtesting!C85</f>
        <v>-2.8412426626457838E-2</v>
      </c>
      <c r="AI329" s="306">
        <f xml:space="preserve"> Backtesting!G85</f>
        <v>-6.3119293708930588E-2</v>
      </c>
      <c r="AJ329" s="56"/>
      <c r="AK329" s="57">
        <f t="shared" si="64"/>
        <v>0</v>
      </c>
      <c r="AL329" s="57">
        <f t="shared" si="65"/>
        <v>0</v>
      </c>
    </row>
    <row r="330" spans="1:38" x14ac:dyDescent="0.25">
      <c r="A330" s="7">
        <f t="shared" si="53"/>
        <v>324</v>
      </c>
      <c r="B330" s="1">
        <v>45118</v>
      </c>
      <c r="C330" s="202">
        <v>69.62</v>
      </c>
      <c r="D330" s="2">
        <v>147.41</v>
      </c>
      <c r="E330" s="2">
        <v>1563.9088410000002</v>
      </c>
      <c r="F330" s="2">
        <v>3204.4882320000002</v>
      </c>
      <c r="G330" s="2">
        <v>5082.2351910000007</v>
      </c>
      <c r="H330" s="2">
        <v>7500.2539589999997</v>
      </c>
      <c r="I330" s="201">
        <v>7224.9214950000005</v>
      </c>
      <c r="J330" s="209">
        <f t="shared" si="66"/>
        <v>7.5253256150507042E-3</v>
      </c>
      <c r="K330" s="210">
        <f t="shared" si="67"/>
        <v>1.4870912220309895E-2</v>
      </c>
      <c r="L330" s="210">
        <f t="shared" si="68"/>
        <v>1.3457242183223084E-2</v>
      </c>
      <c r="M330" s="210">
        <f t="shared" si="69"/>
        <v>-2.9329244114280062E-3</v>
      </c>
      <c r="N330" s="210">
        <f t="shared" si="70"/>
        <v>1.4121859600308539E-2</v>
      </c>
      <c r="O330" s="210">
        <f t="shared" si="71"/>
        <v>-3.5187141617675222E-3</v>
      </c>
      <c r="P330" s="211">
        <f t="shared" si="72"/>
        <v>5.2103848195861335E-3</v>
      </c>
      <c r="Q330" s="218">
        <f t="shared" si="54"/>
        <v>1.4457694658468397E-4</v>
      </c>
      <c r="R330" s="219">
        <f t="shared" si="55"/>
        <v>8.5842924555842859E-4</v>
      </c>
      <c r="S330" s="219">
        <f t="shared" si="56"/>
        <v>-9.7135374161555184E-4</v>
      </c>
      <c r="T330" s="219">
        <f t="shared" si="57"/>
        <v>4.2396214897877593E-4</v>
      </c>
      <c r="U330" s="219">
        <f t="shared" si="58"/>
        <v>2.2072889081179658E-3</v>
      </c>
      <c r="V330" s="219">
        <f t="shared" si="59"/>
        <v>3.2417370102272168E-3</v>
      </c>
      <c r="W330" s="220">
        <f t="shared" si="60"/>
        <v>3.9156200486279696E-3</v>
      </c>
      <c r="X330" s="227" cm="1">
        <f t="array" ref="X330">DinamicaBacktesting(J79:J330)</f>
        <v>0.19818025815695339</v>
      </c>
      <c r="Y330" s="228" cm="1">
        <f t="array" ref="Y330">DinamicaBacktesting(K79:K330)</f>
        <v>0.26358771691909516</v>
      </c>
      <c r="Z330" s="228" cm="1">
        <f t="array" ref="Z330">DinamicaBacktesting(L79:L330)</f>
        <v>0.38877886962993868</v>
      </c>
      <c r="AA330" s="228" cm="1">
        <f t="array" ref="AA330">DinamicaBacktesting(M79:M330)</f>
        <v>0.18031361432091411</v>
      </c>
      <c r="AB330" s="228" cm="1">
        <f t="array" ref="AB330">DinamicaBacktesting(N79:N330)</f>
        <v>0.30105598100889402</v>
      </c>
      <c r="AC330" s="228" cm="1">
        <f t="array" ref="AC330">DinamicaBacktesting(O79:O330)</f>
        <v>0.30287112224880486</v>
      </c>
      <c r="AD330" s="229" cm="1">
        <f t="array" ref="AD330">DinamicaBacktesting(P79:P330)</f>
        <v>0.52918650217912944</v>
      </c>
      <c r="AE330" s="236">
        <f t="shared" si="61"/>
        <v>1515610.4243999999</v>
      </c>
      <c r="AF330" s="239">
        <f t="shared" si="62"/>
        <v>10897.776399999857</v>
      </c>
      <c r="AG330" s="242">
        <f t="shared" si="63"/>
        <v>7.2424302503768523E-3</v>
      </c>
      <c r="AH330" s="306">
        <f xml:space="preserve"> Backtesting!C86</f>
        <v>-2.9684141108099575E-2</v>
      </c>
      <c r="AI330" s="306">
        <f xml:space="preserve"> Backtesting!G86</f>
        <v>-6.2708823050181176E-2</v>
      </c>
      <c r="AJ330" s="56"/>
      <c r="AK330" s="57">
        <f t="shared" si="64"/>
        <v>0</v>
      </c>
      <c r="AL330" s="57">
        <f t="shared" si="65"/>
        <v>0</v>
      </c>
    </row>
    <row r="331" spans="1:38" x14ac:dyDescent="0.25">
      <c r="A331" s="7">
        <f t="shared" si="53"/>
        <v>325</v>
      </c>
      <c r="B331" s="1">
        <v>45119</v>
      </c>
      <c r="C331" s="202">
        <v>68.59</v>
      </c>
      <c r="D331" s="2">
        <v>147.53</v>
      </c>
      <c r="E331" s="2">
        <v>1587.096</v>
      </c>
      <c r="F331" s="2">
        <v>3204.0766800000001</v>
      </c>
      <c r="G331" s="2">
        <v>5222.8965600000001</v>
      </c>
      <c r="H331" s="2">
        <v>7497.3402000000006</v>
      </c>
      <c r="I331" s="201">
        <v>7412.4136799999997</v>
      </c>
      <c r="J331" s="209">
        <f t="shared" si="66"/>
        <v>-1.4794599253088236E-2</v>
      </c>
      <c r="K331" s="210">
        <f t="shared" si="67"/>
        <v>8.1405603419049122E-4</v>
      </c>
      <c r="L331" s="210">
        <f t="shared" si="68"/>
        <v>1.4826413402186267E-2</v>
      </c>
      <c r="M331" s="210">
        <f t="shared" si="69"/>
        <v>-1.2842986779926235E-4</v>
      </c>
      <c r="N331" s="210">
        <f t="shared" si="70"/>
        <v>2.767706800525338E-2</v>
      </c>
      <c r="O331" s="210">
        <f t="shared" si="71"/>
        <v>-3.8848804532842784E-4</v>
      </c>
      <c r="P331" s="211">
        <f t="shared" si="72"/>
        <v>2.5950757406810965E-2</v>
      </c>
      <c r="Q331" s="218">
        <f t="shared" si="54"/>
        <v>1.1168970059883944E-5</v>
      </c>
      <c r="R331" s="219">
        <f t="shared" si="55"/>
        <v>8.1009037429750669E-4</v>
      </c>
      <c r="S331" s="219">
        <f t="shared" si="56"/>
        <v>-9.2222485424610693E-4</v>
      </c>
      <c r="T331" s="219">
        <f t="shared" si="57"/>
        <v>3.7335961955642328E-4</v>
      </c>
      <c r="U331" s="219">
        <f t="shared" si="58"/>
        <v>2.2847432750575506E-3</v>
      </c>
      <c r="V331" s="219">
        <f t="shared" si="59"/>
        <v>3.2824163930318491E-3</v>
      </c>
      <c r="W331" s="220">
        <f t="shared" si="60"/>
        <v>4.0142183723065753E-3</v>
      </c>
      <c r="X331" s="227" cm="1">
        <f t="array" ref="X331">DinamicaBacktesting(J80:J331)</f>
        <v>0.19977634627506174</v>
      </c>
      <c r="Y331" s="228" cm="1">
        <f t="array" ref="Y331">DinamicaBacktesting(K80:K331)</f>
        <v>0.25827498334523369</v>
      </c>
      <c r="Z331" s="228" cm="1">
        <f t="array" ref="Z331">DinamicaBacktesting(L80:L331)</f>
        <v>0.38382138838775592</v>
      </c>
      <c r="AA331" s="228" cm="1">
        <f t="array" ref="AA331">DinamicaBacktesting(M80:M331)</f>
        <v>0.17667085517601638</v>
      </c>
      <c r="AB331" s="228" cm="1">
        <f t="array" ref="AB331">DinamicaBacktesting(N80:N331)</f>
        <v>0.30778365004703723</v>
      </c>
      <c r="AC331" s="228" cm="1">
        <f t="array" ref="AC331">DinamicaBacktesting(O80:O331)</f>
        <v>0.29675438068055476</v>
      </c>
      <c r="AD331" s="229" cm="1">
        <f t="array" ref="AD331">DinamicaBacktesting(P80:P331)</f>
        <v>0.5250001075725339</v>
      </c>
      <c r="AE331" s="236">
        <f t="shared" si="61"/>
        <v>1530738.5852000001</v>
      </c>
      <c r="AF331" s="239">
        <f t="shared" si="62"/>
        <v>15128.160800000187</v>
      </c>
      <c r="AG331" s="242">
        <f t="shared" si="63"/>
        <v>9.9815629111874582E-3</v>
      </c>
      <c r="AH331" s="306">
        <f xml:space="preserve"> Backtesting!C87</f>
        <v>-2.9491234902197648E-2</v>
      </c>
      <c r="AI331" s="306">
        <f xml:space="preserve"> Backtesting!G87</f>
        <v>-6.3208969600623041E-2</v>
      </c>
      <c r="AJ331" s="56"/>
      <c r="AK331" s="57">
        <f t="shared" si="64"/>
        <v>0</v>
      </c>
      <c r="AL331" s="57">
        <f t="shared" si="65"/>
        <v>0</v>
      </c>
    </row>
    <row r="332" spans="1:38" x14ac:dyDescent="0.25">
      <c r="A332" s="7">
        <f t="shared" si="53"/>
        <v>326</v>
      </c>
      <c r="B332" s="1">
        <v>45120</v>
      </c>
      <c r="C332" s="202">
        <v>68.31</v>
      </c>
      <c r="D332" s="2">
        <v>151.36000000000001</v>
      </c>
      <c r="E332" s="2">
        <v>1626.632231</v>
      </c>
      <c r="F332" s="2">
        <v>3208.1410339999998</v>
      </c>
      <c r="G332" s="2">
        <v>5276.9155110000002</v>
      </c>
      <c r="H332" s="2">
        <v>7583.0930979999994</v>
      </c>
      <c r="I332" s="201">
        <v>7741.1934669999991</v>
      </c>
      <c r="J332" s="209">
        <f t="shared" si="66"/>
        <v>-4.0822277299897847E-3</v>
      </c>
      <c r="K332" s="210">
        <f t="shared" si="67"/>
        <v>2.5960821527824862E-2</v>
      </c>
      <c r="L332" s="210">
        <f t="shared" si="68"/>
        <v>2.4911052009456203E-2</v>
      </c>
      <c r="M332" s="210">
        <f t="shared" si="69"/>
        <v>1.2684946104346562E-3</v>
      </c>
      <c r="N332" s="210">
        <f t="shared" si="70"/>
        <v>1.0342718906920068E-2</v>
      </c>
      <c r="O332" s="210">
        <f t="shared" si="71"/>
        <v>1.1437776026223201E-2</v>
      </c>
      <c r="P332" s="211">
        <f t="shared" si="72"/>
        <v>4.4355293861580547E-2</v>
      </c>
      <c r="Q332" s="218">
        <f t="shared" si="54"/>
        <v>-1.4997651884762192E-4</v>
      </c>
      <c r="R332" s="219">
        <f t="shared" si="55"/>
        <v>1.0161975674562239E-3</v>
      </c>
      <c r="S332" s="219">
        <f t="shared" si="56"/>
        <v>-7.9518760603641077E-4</v>
      </c>
      <c r="T332" s="219">
        <f t="shared" si="57"/>
        <v>4.1260939283189872E-4</v>
      </c>
      <c r="U332" s="219">
        <f t="shared" si="58"/>
        <v>2.3446826599385303E-3</v>
      </c>
      <c r="V332" s="219">
        <f t="shared" si="59"/>
        <v>3.3043118751627746E-3</v>
      </c>
      <c r="W332" s="220">
        <f t="shared" si="60"/>
        <v>4.1929991955128049E-3</v>
      </c>
      <c r="X332" s="227" cm="1">
        <f t="array" ref="X332">DinamicaBacktesting(J81:J332)</f>
        <v>0.19616749429932881</v>
      </c>
      <c r="Y332" s="228" cm="1">
        <f t="array" ref="Y332">DinamicaBacktesting(K81:K332)</f>
        <v>0.26614104582057563</v>
      </c>
      <c r="Z332" s="228" cm="1">
        <f t="array" ref="Z332">DinamicaBacktesting(L81:L332)</f>
        <v>0.38429329488957648</v>
      </c>
      <c r="AA332" s="228" cm="1">
        <f t="array" ref="AA332">DinamicaBacktesting(M81:M332)</f>
        <v>0.17314814872432552</v>
      </c>
      <c r="AB332" s="228" cm="1">
        <f t="array" ref="AB332">DinamicaBacktesting(N81:N332)</f>
        <v>0.30334767599254242</v>
      </c>
      <c r="AC332" s="228" cm="1">
        <f t="array" ref="AC332">DinamicaBacktesting(O81:O332)</f>
        <v>0.29301760517273839</v>
      </c>
      <c r="AD332" s="229" cm="1">
        <f t="array" ref="AD332">DinamicaBacktesting(P81:P332)</f>
        <v>0.53332112331035886</v>
      </c>
      <c r="AE332" s="236">
        <f t="shared" si="61"/>
        <v>1561550.4947500001</v>
      </c>
      <c r="AF332" s="239">
        <f t="shared" si="62"/>
        <v>30811.909549999982</v>
      </c>
      <c r="AG332" s="242">
        <f t="shared" si="63"/>
        <v>2.0128786095748863E-2</v>
      </c>
      <c r="AH332" s="306">
        <f xml:space="preserve"> Backtesting!C88</f>
        <v>-3.058133796114192E-2</v>
      </c>
      <c r="AI332" s="306">
        <f xml:space="preserve"> Backtesting!G88</f>
        <v>-6.4973805317436684E-2</v>
      </c>
      <c r="AJ332" s="56"/>
      <c r="AK332" s="57">
        <f t="shared" si="64"/>
        <v>0</v>
      </c>
      <c r="AL332" s="57">
        <f t="shared" si="65"/>
        <v>0</v>
      </c>
    </row>
    <row r="333" spans="1:38" x14ac:dyDescent="0.25">
      <c r="A333" s="7">
        <f t="shared" si="53"/>
        <v>327</v>
      </c>
      <c r="B333" s="1">
        <v>45121</v>
      </c>
      <c r="C333" s="202">
        <v>67.59</v>
      </c>
      <c r="D333" s="2">
        <v>150.69</v>
      </c>
      <c r="E333" s="2">
        <v>1582.5561600000001</v>
      </c>
      <c r="F333" s="2">
        <v>3191.3878399999999</v>
      </c>
      <c r="G333" s="2">
        <v>5169.2483200000006</v>
      </c>
      <c r="H333" s="2">
        <v>7395.8057600000011</v>
      </c>
      <c r="I333" s="201">
        <v>7609.6918400000004</v>
      </c>
      <c r="J333" s="209">
        <f t="shared" si="66"/>
        <v>-1.0540184453227908E-2</v>
      </c>
      <c r="K333" s="210">
        <f t="shared" si="67"/>
        <v>-4.4265327695561796E-3</v>
      </c>
      <c r="L333" s="210">
        <f t="shared" si="68"/>
        <v>-2.7096518905753819E-2</v>
      </c>
      <c r="M333" s="210">
        <f t="shared" si="69"/>
        <v>-5.2220877518940334E-3</v>
      </c>
      <c r="N333" s="210">
        <f t="shared" si="70"/>
        <v>-2.0403432796216259E-2</v>
      </c>
      <c r="O333" s="210">
        <f t="shared" si="71"/>
        <v>-2.469801380249359E-2</v>
      </c>
      <c r="P333" s="211">
        <f t="shared" si="72"/>
        <v>-1.6987254944677233E-2</v>
      </c>
      <c r="Q333" s="218">
        <f t="shared" si="54"/>
        <v>-1.0311138246841857E-4</v>
      </c>
      <c r="R333" s="219">
        <f t="shared" si="55"/>
        <v>1.0404443178245097E-3</v>
      </c>
      <c r="S333" s="219">
        <f t="shared" si="56"/>
        <v>-7.210509597260883E-4</v>
      </c>
      <c r="T333" s="219">
        <f t="shared" si="57"/>
        <v>2.9712226549450619E-4</v>
      </c>
      <c r="U333" s="219">
        <f t="shared" si="58"/>
        <v>2.3829827395935965E-3</v>
      </c>
      <c r="V333" s="219">
        <f t="shared" si="59"/>
        <v>3.2332291802991274E-3</v>
      </c>
      <c r="W333" s="220">
        <f t="shared" si="60"/>
        <v>4.0577627530888824E-3</v>
      </c>
      <c r="X333" s="227" cm="1">
        <f t="array" ref="X333">DinamicaBacktesting(J82:J333)</f>
        <v>0.19509507775857671</v>
      </c>
      <c r="Y333" s="228" cm="1">
        <f t="array" ref="Y333">DinamicaBacktesting(K82:K333)</f>
        <v>0.26114227032903981</v>
      </c>
      <c r="Z333" s="228" cm="1">
        <f t="array" ref="Z333">DinamicaBacktesting(L82:L333)</f>
        <v>0.38623090817069933</v>
      </c>
      <c r="AA333" s="228" cm="1">
        <f t="array" ref="AA333">DinamicaBacktesting(M82:M333)</f>
        <v>0.17045749596321869</v>
      </c>
      <c r="AB333" s="228" cm="1">
        <f t="array" ref="AB333">DinamicaBacktesting(N82:N333)</f>
        <v>0.30419568460117347</v>
      </c>
      <c r="AC333" s="228" cm="1">
        <f t="array" ref="AC333">DinamicaBacktesting(O82:O333)</f>
        <v>0.29761325014557377</v>
      </c>
      <c r="AD333" s="229" cm="1">
        <f t="array" ref="AD333">DinamicaBacktesting(P82:P333)</f>
        <v>0.52532163202385751</v>
      </c>
      <c r="AE333" s="236">
        <f t="shared" si="61"/>
        <v>1537959.5023999999</v>
      </c>
      <c r="AF333" s="239">
        <f t="shared" si="62"/>
        <v>-23590.99235000019</v>
      </c>
      <c r="AG333" s="242">
        <f t="shared" si="63"/>
        <v>-1.510741562909057E-2</v>
      </c>
      <c r="AH333" s="306">
        <f xml:space="preserve"> Backtesting!C89</f>
        <v>-3.3957863118346414E-2</v>
      </c>
      <c r="AI333" s="306">
        <f xml:space="preserve"> Backtesting!G89</f>
        <v>-6.70199391128498E-2</v>
      </c>
      <c r="AJ333" s="56"/>
      <c r="AK333" s="57">
        <f t="shared" si="64"/>
        <v>0</v>
      </c>
      <c r="AL333" s="57">
        <f t="shared" si="65"/>
        <v>0</v>
      </c>
    </row>
    <row r="334" spans="1:38" x14ac:dyDescent="0.25">
      <c r="A334" s="7">
        <f t="shared" si="53"/>
        <v>328</v>
      </c>
      <c r="B334" s="1">
        <v>45124</v>
      </c>
      <c r="C334" s="202">
        <v>67.89</v>
      </c>
      <c r="D334" s="2">
        <v>151.12</v>
      </c>
      <c r="E334" s="2">
        <v>1561.8151999999998</v>
      </c>
      <c r="F334" s="2">
        <v>3243.5128</v>
      </c>
      <c r="G334" s="2">
        <v>5193.5663999999997</v>
      </c>
      <c r="H334" s="2">
        <v>7524.8359999999993</v>
      </c>
      <c r="I334" s="201">
        <v>7768.2791999999999</v>
      </c>
      <c r="J334" s="209">
        <f t="shared" si="66"/>
        <v>4.4385264092321464E-3</v>
      </c>
      <c r="K334" s="210">
        <f t="shared" si="67"/>
        <v>2.8535403809144544E-3</v>
      </c>
      <c r="L334" s="210">
        <f t="shared" si="68"/>
        <v>-1.3105986709501916E-2</v>
      </c>
      <c r="M334" s="210">
        <f t="shared" si="69"/>
        <v>1.6333007021797741E-2</v>
      </c>
      <c r="N334" s="210">
        <f t="shared" si="70"/>
        <v>4.7043745037187445E-3</v>
      </c>
      <c r="O334" s="210">
        <f t="shared" si="71"/>
        <v>1.7446407353997051E-2</v>
      </c>
      <c r="P334" s="211">
        <f t="shared" si="72"/>
        <v>2.0840181617656661E-2</v>
      </c>
      <c r="Q334" s="218">
        <f t="shared" si="54"/>
        <v>-1.6452932738158141E-4</v>
      </c>
      <c r="R334" s="219">
        <f t="shared" si="55"/>
        <v>1.0464856891430111E-3</v>
      </c>
      <c r="S334" s="219">
        <f t="shared" si="56"/>
        <v>-6.720727892702684E-4</v>
      </c>
      <c r="T334" s="219">
        <f t="shared" si="57"/>
        <v>3.6823852232849085E-4</v>
      </c>
      <c r="U334" s="219">
        <f t="shared" si="58"/>
        <v>2.2879917851897176E-3</v>
      </c>
      <c r="V334" s="219">
        <f t="shared" si="59"/>
        <v>3.0324567058576351E-3</v>
      </c>
      <c r="W334" s="220">
        <f t="shared" si="60"/>
        <v>4.0922359306172921E-3</v>
      </c>
      <c r="X334" s="227" cm="1">
        <f t="array" ref="X334">DinamicaBacktesting(J83:J334)</f>
        <v>0.19167172662973175</v>
      </c>
      <c r="Y334" s="228" cm="1">
        <f t="array" ref="Y334">DinamicaBacktesting(K83:K334)</f>
        <v>0.25602646674220669</v>
      </c>
      <c r="Z334" s="228" cm="1">
        <f t="array" ref="Z334">DinamicaBacktesting(L83:L334)</f>
        <v>0.38070793224784411</v>
      </c>
      <c r="AA334" s="228" cm="1">
        <f t="array" ref="AA334">DinamicaBacktesting(M83:M334)</f>
        <v>0.17487864163400513</v>
      </c>
      <c r="AB334" s="228" cm="1">
        <f t="array" ref="AB334">DinamicaBacktesting(N83:N334)</f>
        <v>0.29842321309276593</v>
      </c>
      <c r="AC334" s="228" cm="1">
        <f t="array" ref="AC334">DinamicaBacktesting(O83:O334)</f>
        <v>0.29681177945167042</v>
      </c>
      <c r="AD334" s="229" cm="1">
        <f t="array" ref="AD334">DinamicaBacktesting(P83:P334)</f>
        <v>0.51894328247130017</v>
      </c>
      <c r="AE334" s="236">
        <f t="shared" si="61"/>
        <v>1553633.632</v>
      </c>
      <c r="AF334" s="239">
        <f t="shared" si="62"/>
        <v>15674.129600000102</v>
      </c>
      <c r="AG334" s="242">
        <f t="shared" si="63"/>
        <v>1.0191509968591861E-2</v>
      </c>
      <c r="AH334" s="306">
        <f xml:space="preserve"> Backtesting!C90</f>
        <v>-3.1305560727492195E-2</v>
      </c>
      <c r="AI334" s="306">
        <f xml:space="preserve"> Backtesting!G90</f>
        <v>-6.5804060462027344E-2</v>
      </c>
      <c r="AJ334" s="56"/>
      <c r="AK334" s="57">
        <f t="shared" si="64"/>
        <v>0</v>
      </c>
      <c r="AL334" s="57">
        <f t="shared" si="65"/>
        <v>0</v>
      </c>
    </row>
    <row r="335" spans="1:38" x14ac:dyDescent="0.25">
      <c r="A335" s="7">
        <f t="shared" si="53"/>
        <v>329</v>
      </c>
      <c r="B335" s="1">
        <v>45125</v>
      </c>
      <c r="C335" s="202">
        <v>68.599999999999994</v>
      </c>
      <c r="D335" s="2">
        <v>152.31</v>
      </c>
      <c r="E335" s="2">
        <v>1526.6879999999999</v>
      </c>
      <c r="F335" s="2">
        <v>3243.0401999999995</v>
      </c>
      <c r="G335" s="2">
        <v>5223.7169999999996</v>
      </c>
      <c r="H335" s="2">
        <v>7948.1519999999991</v>
      </c>
      <c r="I335" s="201">
        <v>7950.4955999999993</v>
      </c>
      <c r="J335" s="209">
        <f t="shared" si="66"/>
        <v>1.0458093975548532E-2</v>
      </c>
      <c r="K335" s="210">
        <f t="shared" si="67"/>
        <v>7.8745367919534903E-3</v>
      </c>
      <c r="L335" s="210">
        <f t="shared" si="68"/>
        <v>-2.2491265291821882E-2</v>
      </c>
      <c r="M335" s="210">
        <f t="shared" si="69"/>
        <v>-1.4570622320364546E-4</v>
      </c>
      <c r="N335" s="210">
        <f t="shared" si="70"/>
        <v>5.805374896140636E-3</v>
      </c>
      <c r="O335" s="210">
        <f t="shared" si="71"/>
        <v>5.6255843981184439E-2</v>
      </c>
      <c r="P335" s="211">
        <f t="shared" si="72"/>
        <v>2.3456468969343947E-2</v>
      </c>
      <c r="Q335" s="218">
        <f t="shared" si="54"/>
        <v>-6.6822937035598479E-5</v>
      </c>
      <c r="R335" s="219">
        <f t="shared" si="55"/>
        <v>1.0757556586089361E-3</v>
      </c>
      <c r="S335" s="219">
        <f t="shared" si="56"/>
        <v>-7.7578531980329244E-4</v>
      </c>
      <c r="T335" s="219">
        <f t="shared" si="57"/>
        <v>4.6188738442992915E-4</v>
      </c>
      <c r="U335" s="219">
        <f t="shared" si="58"/>
        <v>2.2628334472595633E-3</v>
      </c>
      <c r="V335" s="219">
        <f t="shared" si="59"/>
        <v>3.2304025096107848E-3</v>
      </c>
      <c r="W335" s="220">
        <f t="shared" si="60"/>
        <v>4.1128093426580385E-3</v>
      </c>
      <c r="X335" s="227" cm="1">
        <f t="array" ref="X335">DinamicaBacktesting(J84:J335)</f>
        <v>0.19071163283497042</v>
      </c>
      <c r="Y335" s="228" cm="1">
        <f t="array" ref="Y335">DinamicaBacktesting(K84:K335)</f>
        <v>0.25209643687190875</v>
      </c>
      <c r="Z335" s="228" cm="1">
        <f t="array" ref="Z335">DinamicaBacktesting(L84:L335)</f>
        <v>0.37978944513247365</v>
      </c>
      <c r="AA335" s="228" cm="1">
        <f t="array" ref="AA335">DinamicaBacktesting(M84:M335)</f>
        <v>0.17134543502305902</v>
      </c>
      <c r="AB335" s="228" cm="1">
        <f t="array" ref="AB335">DinamicaBacktesting(N84:N335)</f>
        <v>0.29297410612498559</v>
      </c>
      <c r="AC335" s="228" cm="1">
        <f t="array" ref="AC335">DinamicaBacktesting(O84:O335)</f>
        <v>0.34128244401602392</v>
      </c>
      <c r="AD335" s="229" cm="1">
        <f t="array" ref="AD335">DinamicaBacktesting(P84:P335)</f>
        <v>0.51388326144479157</v>
      </c>
      <c r="AE335" s="236">
        <f t="shared" si="61"/>
        <v>1579331.1980000001</v>
      </c>
      <c r="AF335" s="239">
        <f t="shared" si="62"/>
        <v>25697.566000000108</v>
      </c>
      <c r="AG335" s="242">
        <f t="shared" si="63"/>
        <v>1.6540299766116373E-2</v>
      </c>
      <c r="AH335" s="306">
        <f xml:space="preserve"> Backtesting!C91</f>
        <v>-3.0463463745475601E-2</v>
      </c>
      <c r="AI335" s="306">
        <f xml:space="preserve"> Backtesting!G91</f>
        <v>-6.6858616860410447E-2</v>
      </c>
      <c r="AJ335" s="56"/>
      <c r="AK335" s="57">
        <f t="shared" si="64"/>
        <v>0</v>
      </c>
      <c r="AL335" s="57">
        <f t="shared" si="65"/>
        <v>0</v>
      </c>
    </row>
    <row r="336" spans="1:38" x14ac:dyDescent="0.25">
      <c r="A336" s="7">
        <f t="shared" si="53"/>
        <v>330</v>
      </c>
      <c r="B336" s="1">
        <v>45126</v>
      </c>
      <c r="C336" s="202">
        <v>68.44</v>
      </c>
      <c r="D336" s="2">
        <v>153.41</v>
      </c>
      <c r="E336" s="2">
        <v>1538.5107940000003</v>
      </c>
      <c r="F336" s="2">
        <v>3259.45766</v>
      </c>
      <c r="G336" s="2">
        <v>5279.4526660000001</v>
      </c>
      <c r="H336" s="2">
        <v>7978.9050940000006</v>
      </c>
      <c r="I336" s="201">
        <v>7864.9660820000008</v>
      </c>
      <c r="J336" s="209">
        <f t="shared" si="66"/>
        <v>-2.3323615160348865E-3</v>
      </c>
      <c r="K336" s="210">
        <f t="shared" si="67"/>
        <v>7.2221127962708298E-3</v>
      </c>
      <c r="L336" s="210">
        <f t="shared" si="68"/>
        <v>7.7440799953889528E-3</v>
      </c>
      <c r="M336" s="210">
        <f t="shared" si="69"/>
        <v>5.0623670961589262E-3</v>
      </c>
      <c r="N336" s="210">
        <f t="shared" si="70"/>
        <v>1.0669733065554743E-2</v>
      </c>
      <c r="O336" s="210">
        <f t="shared" si="71"/>
        <v>3.8692131202324731E-3</v>
      </c>
      <c r="P336" s="211">
        <f t="shared" si="72"/>
        <v>-1.0757759302451375E-2</v>
      </c>
      <c r="Q336" s="218">
        <f t="shared" si="54"/>
        <v>-3.4010087458636112E-5</v>
      </c>
      <c r="R336" s="219">
        <f t="shared" si="55"/>
        <v>1.1166076113947854E-3</v>
      </c>
      <c r="S336" s="219">
        <f t="shared" si="56"/>
        <v>-8.1870098576416323E-4</v>
      </c>
      <c r="T336" s="219">
        <f t="shared" si="57"/>
        <v>3.6410625394024784E-4</v>
      </c>
      <c r="U336" s="219">
        <f t="shared" si="58"/>
        <v>2.0901764467075551E-3</v>
      </c>
      <c r="V336" s="219">
        <f t="shared" si="59"/>
        <v>3.0109814046292769E-3</v>
      </c>
      <c r="W336" s="220">
        <f t="shared" si="60"/>
        <v>3.8383638212157421E-3</v>
      </c>
      <c r="X336" s="227" cm="1">
        <f t="array" ref="X336">DinamicaBacktesting(J85:J336)</f>
        <v>0.18700504143936633</v>
      </c>
      <c r="Y336" s="228" cm="1">
        <f t="array" ref="Y336">DinamicaBacktesting(K85:K336)</f>
        <v>0.24806504700908286</v>
      </c>
      <c r="Z336" s="228" cm="1">
        <f t="array" ref="Z336">DinamicaBacktesting(L85:L336)</f>
        <v>0.3729273506463946</v>
      </c>
      <c r="AA336" s="228" cm="1">
        <f t="array" ref="AA336">DinamicaBacktesting(M85:M336)</f>
        <v>0.16865026121309504</v>
      </c>
      <c r="AB336" s="228" cm="1">
        <f t="array" ref="AB336">DinamicaBacktesting(N85:N336)</f>
        <v>0.28904498825964026</v>
      </c>
      <c r="AC336" s="228" cm="1">
        <f t="array" ref="AC336">DinamicaBacktesting(O85:O336)</f>
        <v>0.3346109114524104</v>
      </c>
      <c r="AD336" s="229" cm="1">
        <f t="array" ref="AD336">DinamicaBacktesting(P85:P336)</f>
        <v>0.50465666251787356</v>
      </c>
      <c r="AE336" s="236">
        <f t="shared" si="61"/>
        <v>1581811.9363200001</v>
      </c>
      <c r="AF336" s="239">
        <f t="shared" si="62"/>
        <v>2480.738320000004</v>
      </c>
      <c r="AG336" s="242">
        <f t="shared" si="63"/>
        <v>1.5707524318784305E-3</v>
      </c>
      <c r="AH336" s="306">
        <f xml:space="preserve"> Backtesting!C92</f>
        <v>-3.2510134493243824E-2</v>
      </c>
      <c r="AI336" s="306">
        <f xml:space="preserve"> Backtesting!G92</f>
        <v>-6.8037911325046621E-2</v>
      </c>
      <c r="AJ336" s="56"/>
      <c r="AK336" s="57">
        <f t="shared" si="64"/>
        <v>0</v>
      </c>
      <c r="AL336" s="57">
        <f t="shared" si="65"/>
        <v>0</v>
      </c>
    </row>
    <row r="337" spans="1:38" x14ac:dyDescent="0.25">
      <c r="A337" s="7">
        <f t="shared" si="53"/>
        <v>331</v>
      </c>
      <c r="B337" s="1">
        <v>45127</v>
      </c>
      <c r="C337" s="202">
        <v>68.239999999999995</v>
      </c>
      <c r="D337" s="2">
        <v>152.75</v>
      </c>
      <c r="E337" s="2">
        <v>1550.6287000000002</v>
      </c>
      <c r="F337" s="2">
        <v>3258.6824900000001</v>
      </c>
      <c r="G337" s="2">
        <v>5104.4199600000002</v>
      </c>
      <c r="H337" s="2">
        <v>7380.5876600000011</v>
      </c>
      <c r="I337" s="201">
        <v>7680.5896000000002</v>
      </c>
      <c r="J337" s="209">
        <f t="shared" si="66"/>
        <v>-2.9222676797194813E-3</v>
      </c>
      <c r="K337" s="210">
        <f t="shared" si="67"/>
        <v>-4.3021967277230289E-3</v>
      </c>
      <c r="L337" s="210">
        <f t="shared" si="68"/>
        <v>7.8763867288147438E-3</v>
      </c>
      <c r="M337" s="210">
        <f t="shared" si="69"/>
        <v>-2.3782177308595553E-4</v>
      </c>
      <c r="N337" s="210">
        <f t="shared" si="70"/>
        <v>-3.3153570469003579E-2</v>
      </c>
      <c r="O337" s="210">
        <f t="shared" si="71"/>
        <v>-7.498741079774518E-2</v>
      </c>
      <c r="P337" s="211">
        <f t="shared" si="72"/>
        <v>-2.3442756151481725E-2</v>
      </c>
      <c r="Q337" s="218">
        <f t="shared" si="54"/>
        <v>-6.5746969032157986E-5</v>
      </c>
      <c r="R337" s="219">
        <f t="shared" si="55"/>
        <v>1.0707775433291267E-3</v>
      </c>
      <c r="S337" s="219">
        <f t="shared" si="56"/>
        <v>-7.605124141961049E-4</v>
      </c>
      <c r="T337" s="219">
        <f t="shared" si="57"/>
        <v>3.0649357387712819E-4</v>
      </c>
      <c r="U337" s="219">
        <f t="shared" si="58"/>
        <v>1.7904477483862812E-3</v>
      </c>
      <c r="V337" s="219">
        <f t="shared" si="59"/>
        <v>2.4186996607426774E-3</v>
      </c>
      <c r="W337" s="220">
        <f t="shared" si="60"/>
        <v>3.5518426260594152E-3</v>
      </c>
      <c r="X337" s="227" cm="1">
        <f t="array" ref="X337">DinamicaBacktesting(J86:J337)</f>
        <v>0.1834614970842347</v>
      </c>
      <c r="Y337" s="228" cm="1">
        <f t="array" ref="Y337">DinamicaBacktesting(K86:K337)</f>
        <v>0.24343658001398039</v>
      </c>
      <c r="Z337" s="228" cm="1">
        <f t="array" ref="Z337">DinamicaBacktesting(L86:L337)</f>
        <v>0.36624737318239192</v>
      </c>
      <c r="AA337" s="228" cm="1">
        <f t="array" ref="AA337">DinamicaBacktesting(M86:M337)</f>
        <v>0.16524434715498065</v>
      </c>
      <c r="AB337" s="228" cm="1">
        <f t="array" ref="AB337">DinamicaBacktesting(N86:N337)</f>
        <v>0.3021324765529963</v>
      </c>
      <c r="AC337" s="228" cm="1">
        <f t="array" ref="AC337">DinamicaBacktesting(O86:O337)</f>
        <v>0.40517274855758689</v>
      </c>
      <c r="AD337" s="229" cm="1">
        <f t="array" ref="AD337">DinamicaBacktesting(P86:P337)</f>
        <v>0.50002998894182948</v>
      </c>
      <c r="AE337" s="236">
        <f t="shared" si="61"/>
        <v>1544646.8424000002</v>
      </c>
      <c r="AF337" s="239">
        <f t="shared" si="62"/>
        <v>-37165.093919999897</v>
      </c>
      <c r="AG337" s="242">
        <f t="shared" si="63"/>
        <v>-2.3495267083685323E-2</v>
      </c>
      <c r="AH337" s="306">
        <f xml:space="preserve"> Backtesting!C93</f>
        <v>-3.1875537857402964E-2</v>
      </c>
      <c r="AI337" s="306">
        <f xml:space="preserve"> Backtesting!G93</f>
        <v>-6.7845885396516828E-2</v>
      </c>
      <c r="AJ337" s="56"/>
      <c r="AK337" s="57">
        <f t="shared" si="64"/>
        <v>0</v>
      </c>
      <c r="AL337" s="57">
        <f t="shared" si="65"/>
        <v>0</v>
      </c>
    </row>
    <row r="338" spans="1:38" x14ac:dyDescent="0.25">
      <c r="A338" s="7">
        <f t="shared" si="53"/>
        <v>332</v>
      </c>
      <c r="B338" s="1">
        <v>45128</v>
      </c>
      <c r="C338" s="202">
        <v>68.599999999999994</v>
      </c>
      <c r="D338" s="2">
        <v>152.52000000000001</v>
      </c>
      <c r="E338" s="2">
        <v>1564.6779199999999</v>
      </c>
      <c r="F338" s="2">
        <v>3258.3734399999998</v>
      </c>
      <c r="G338" s="2">
        <v>4995.3577599999999</v>
      </c>
      <c r="H338" s="2">
        <v>7257.24</v>
      </c>
      <c r="I338" s="201">
        <v>7521.8958399999992</v>
      </c>
      <c r="J338" s="209">
        <f t="shared" si="66"/>
        <v>5.2754982415006424E-3</v>
      </c>
      <c r="K338" s="210">
        <f t="shared" si="67"/>
        <v>-1.5057283142388966E-3</v>
      </c>
      <c r="L338" s="210">
        <f t="shared" si="68"/>
        <v>9.0603379132603301E-3</v>
      </c>
      <c r="M338" s="210">
        <f t="shared" si="69"/>
        <v>-9.4838942102715151E-5</v>
      </c>
      <c r="N338" s="210">
        <f t="shared" si="70"/>
        <v>-2.1366227868131804E-2</v>
      </c>
      <c r="O338" s="210">
        <f t="shared" si="71"/>
        <v>-1.6712444277099947E-2</v>
      </c>
      <c r="P338" s="211">
        <f t="shared" si="72"/>
        <v>-2.066166378685319E-2</v>
      </c>
      <c r="Q338" s="218">
        <f t="shared" si="54"/>
        <v>-1.1773169330632824E-4</v>
      </c>
      <c r="R338" s="219">
        <f t="shared" si="55"/>
        <v>1.0867899446886191E-3</v>
      </c>
      <c r="S338" s="219">
        <f t="shared" si="56"/>
        <v>-7.8583170565868716E-4</v>
      </c>
      <c r="T338" s="219">
        <f t="shared" si="57"/>
        <v>2.295439749697725E-4</v>
      </c>
      <c r="U338" s="219">
        <f t="shared" si="58"/>
        <v>1.6874919565038581E-3</v>
      </c>
      <c r="V338" s="219">
        <f t="shared" si="59"/>
        <v>2.1989812007433586E-3</v>
      </c>
      <c r="W338" s="220">
        <f t="shared" si="60"/>
        <v>3.399047562666744E-3</v>
      </c>
      <c r="X338" s="227" cm="1">
        <f t="array" ref="X338">DinamicaBacktesting(J87:J338)</f>
        <v>0.18053314212765276</v>
      </c>
      <c r="Y338" s="228" cm="1">
        <f t="array" ref="Y338">DinamicaBacktesting(K87:K338)</f>
        <v>0.23856604276661267</v>
      </c>
      <c r="Z338" s="228" cm="1">
        <f t="array" ref="Z338">DinamicaBacktesting(L87:L338)</f>
        <v>0.35999866022312965</v>
      </c>
      <c r="AA338" s="228" cm="1">
        <f t="array" ref="AA338">DinamicaBacktesting(M87:M338)</f>
        <v>0.16190561846469859</v>
      </c>
      <c r="AB338" s="228" cm="1">
        <f t="array" ref="AB338">DinamicaBacktesting(N87:N338)</f>
        <v>0.30370107514124017</v>
      </c>
      <c r="AC338" s="228" cm="1">
        <f t="array" ref="AC338">DinamicaBacktesting(O87:O338)</f>
        <v>0.40051622583909258</v>
      </c>
      <c r="AD338" s="229" cm="1">
        <f t="array" ref="AD338">DinamicaBacktesting(P87:P338)</f>
        <v>0.49429937970000326</v>
      </c>
      <c r="AE338" s="236">
        <f t="shared" si="61"/>
        <v>1528688.7135999999</v>
      </c>
      <c r="AF338" s="239">
        <f t="shared" si="62"/>
        <v>-15958.128800000297</v>
      </c>
      <c r="AG338" s="242">
        <f t="shared" si="63"/>
        <v>-1.0331247481272343E-2</v>
      </c>
      <c r="AH338" s="306">
        <f xml:space="preserve"> Backtesting!C94</f>
        <v>-2.8380884020596381E-2</v>
      </c>
      <c r="AI338" s="306">
        <f xml:space="preserve"> Backtesting!G94</f>
        <v>-6.5914810924020462E-2</v>
      </c>
      <c r="AJ338" s="56"/>
      <c r="AK338" s="57">
        <f t="shared" si="64"/>
        <v>0</v>
      </c>
      <c r="AL338" s="57">
        <f t="shared" si="65"/>
        <v>0</v>
      </c>
    </row>
    <row r="339" spans="1:38" x14ac:dyDescent="0.25">
      <c r="A339" s="7">
        <f t="shared" si="53"/>
        <v>333</v>
      </c>
      <c r="B339" s="1">
        <v>45131</v>
      </c>
      <c r="C339" s="202">
        <v>68.239999999999995</v>
      </c>
      <c r="D339" s="2">
        <v>155.28</v>
      </c>
      <c r="E339" s="2">
        <v>1620.607</v>
      </c>
      <c r="F339" s="2">
        <v>3242.0549999999998</v>
      </c>
      <c r="G339" s="2">
        <v>4904.8802000000005</v>
      </c>
      <c r="H339" s="2">
        <v>7205.1833999999999</v>
      </c>
      <c r="I339" s="201">
        <v>7503.7384000000002</v>
      </c>
      <c r="J339" s="209">
        <f t="shared" si="66"/>
        <v>-5.2478134110787167E-3</v>
      </c>
      <c r="K339" s="210">
        <f t="shared" si="67"/>
        <v>1.8095987411486991E-2</v>
      </c>
      <c r="L339" s="210">
        <f t="shared" si="68"/>
        <v>3.5744787655724197E-2</v>
      </c>
      <c r="M339" s="210">
        <f t="shared" si="69"/>
        <v>-5.008155234656031E-3</v>
      </c>
      <c r="N339" s="210">
        <f t="shared" si="70"/>
        <v>-1.81123283550364E-2</v>
      </c>
      <c r="O339" s="210">
        <f t="shared" si="71"/>
        <v>-7.1730575260016138E-3</v>
      </c>
      <c r="P339" s="211">
        <f t="shared" si="72"/>
        <v>-2.413944620642261E-3</v>
      </c>
      <c r="Q339" s="218">
        <f t="shared" si="54"/>
        <v>-1.7572456868589919E-4</v>
      </c>
      <c r="R339" s="219">
        <f t="shared" si="55"/>
        <v>1.2123894723337799E-3</v>
      </c>
      <c r="S339" s="219">
        <f t="shared" si="56"/>
        <v>-4.5661250430079292E-4</v>
      </c>
      <c r="T339" s="219">
        <f t="shared" si="57"/>
        <v>2.5922888127267546E-4</v>
      </c>
      <c r="U339" s="219">
        <f t="shared" si="58"/>
        <v>1.9329377772499866E-3</v>
      </c>
      <c r="V339" s="219">
        <f t="shared" si="59"/>
        <v>2.2487364778312211E-3</v>
      </c>
      <c r="W339" s="220">
        <f t="shared" si="60"/>
        <v>3.5669830763538886E-3</v>
      </c>
      <c r="X339" s="227" cm="1">
        <f t="array" ref="X339">DinamicaBacktesting(J88:J339)</f>
        <v>0.17766849828500791</v>
      </c>
      <c r="Y339" s="228" cm="1">
        <f t="array" ref="Y339">DinamicaBacktesting(K88:K339)</f>
        <v>0.24070311210610665</v>
      </c>
      <c r="Z339" s="228" cm="1">
        <f t="array" ref="Z339">DinamicaBacktesting(L88:L339)</f>
        <v>0.37053126983185486</v>
      </c>
      <c r="AA339" s="228" cm="1">
        <f t="array" ref="AA339">DinamicaBacktesting(M88:M339)</f>
        <v>0.1594291732268372</v>
      </c>
      <c r="AB339" s="228" cm="1">
        <f t="array" ref="AB339">DinamicaBacktesting(N88:N339)</f>
        <v>0.303066960166818</v>
      </c>
      <c r="AC339" s="228" cm="1">
        <f t="array" ref="AC339">DinamicaBacktesting(O88:O339)</f>
        <v>0.39308425001447206</v>
      </c>
      <c r="AD339" s="229" cm="1">
        <f t="array" ref="AD339">DinamicaBacktesting(P88:P339)</f>
        <v>0.48437243104999844</v>
      </c>
      <c r="AE339" s="236">
        <f t="shared" si="61"/>
        <v>1528458.9819999998</v>
      </c>
      <c r="AF339" s="239">
        <f t="shared" si="62"/>
        <v>-229.73160000005737</v>
      </c>
      <c r="AG339" s="242">
        <f t="shared" si="63"/>
        <v>-1.5028017015905615E-4</v>
      </c>
      <c r="AH339" s="306">
        <f xml:space="preserve"> Backtesting!C95</f>
        <v>-2.9781720812227862E-2</v>
      </c>
      <c r="AI339" s="306">
        <f xml:space="preserve"> Backtesting!G95</f>
        <v>-6.4452312610657064E-2</v>
      </c>
      <c r="AJ339" s="56"/>
      <c r="AK339" s="57">
        <f t="shared" si="64"/>
        <v>0</v>
      </c>
      <c r="AL339" s="57">
        <f t="shared" si="65"/>
        <v>0</v>
      </c>
    </row>
    <row r="340" spans="1:38" x14ac:dyDescent="0.25">
      <c r="A340" s="7">
        <f t="shared" si="53"/>
        <v>334</v>
      </c>
      <c r="B340" s="1">
        <v>45132</v>
      </c>
      <c r="C340" s="202">
        <v>68.66</v>
      </c>
      <c r="D340" s="2">
        <v>153.30000000000001</v>
      </c>
      <c r="E340" s="2">
        <v>1607.0616000000002</v>
      </c>
      <c r="F340" s="2">
        <v>3276.0504000000005</v>
      </c>
      <c r="G340" s="2">
        <v>4982.4324000000006</v>
      </c>
      <c r="H340" s="2">
        <v>7236.6840000000002</v>
      </c>
      <c r="I340" s="201">
        <v>7728.8868000000011</v>
      </c>
      <c r="J340" s="209">
        <f t="shared" si="66"/>
        <v>6.1547479484174161E-3</v>
      </c>
      <c r="K340" s="210">
        <f t="shared" si="67"/>
        <v>-1.2751159196290551E-2</v>
      </c>
      <c r="L340" s="210">
        <f t="shared" si="68"/>
        <v>-8.358226269539637E-3</v>
      </c>
      <c r="M340" s="210">
        <f t="shared" si="69"/>
        <v>1.0485756719118111E-2</v>
      </c>
      <c r="N340" s="210">
        <f t="shared" si="70"/>
        <v>1.5811232249872242E-2</v>
      </c>
      <c r="O340" s="210">
        <f t="shared" si="71"/>
        <v>4.3719359038105754E-3</v>
      </c>
      <c r="P340" s="211">
        <f t="shared" si="72"/>
        <v>3.0004830658808768E-2</v>
      </c>
      <c r="Q340" s="218">
        <f t="shared" si="54"/>
        <v>-7.4405214693600249E-5</v>
      </c>
      <c r="R340" s="219">
        <f t="shared" si="55"/>
        <v>1.1688148688960992E-3</v>
      </c>
      <c r="S340" s="219">
        <f t="shared" si="56"/>
        <v>-4.947122141851668E-4</v>
      </c>
      <c r="T340" s="219">
        <f t="shared" si="57"/>
        <v>3.4286251570647203E-4</v>
      </c>
      <c r="U340" s="219">
        <f t="shared" si="58"/>
        <v>2.06966447229641E-3</v>
      </c>
      <c r="V340" s="219">
        <f t="shared" si="59"/>
        <v>2.3134762992749803E-3</v>
      </c>
      <c r="W340" s="220">
        <f t="shared" si="60"/>
        <v>3.7661847082938386E-3</v>
      </c>
      <c r="X340" s="227" cm="1">
        <f t="array" ref="X340">DinamicaBacktesting(J89:J340)</f>
        <v>0.17517180771941868</v>
      </c>
      <c r="Y340" s="228" cm="1">
        <f t="array" ref="Y340">DinamicaBacktesting(K89:K340)</f>
        <v>0.23928935527415354</v>
      </c>
      <c r="Z340" s="228" cm="1">
        <f t="array" ref="Z340">DinamicaBacktesting(L89:L340)</f>
        <v>0.36401356125180034</v>
      </c>
      <c r="AA340" s="228" cm="1">
        <f t="array" ref="AA340">DinamicaBacktesting(M89:M340)</f>
        <v>0.15971607101341481</v>
      </c>
      <c r="AB340" s="228" cm="1">
        <f t="array" ref="AB340">DinamicaBacktesting(N89:N340)</f>
        <v>0.30115681951718376</v>
      </c>
      <c r="AC340" s="228" cm="1">
        <f t="array" ref="AC340">DinamicaBacktesting(O89:O340)</f>
        <v>0.38539231552840231</v>
      </c>
      <c r="AD340" s="229" cm="1">
        <f t="array" ref="AD340">DinamicaBacktesting(P89:P340)</f>
        <v>0.48405244308806628</v>
      </c>
      <c r="AE340" s="236">
        <f t="shared" si="61"/>
        <v>1542311.5760000001</v>
      </c>
      <c r="AF340" s="239">
        <f t="shared" si="62"/>
        <v>13852.594000000274</v>
      </c>
      <c r="AG340" s="242">
        <f t="shared" si="63"/>
        <v>9.0631113841694866E-3</v>
      </c>
      <c r="AH340" s="306">
        <f xml:space="preserve"> Backtesting!C96</f>
        <v>-2.6339793908298732E-2</v>
      </c>
      <c r="AI340" s="306">
        <f xml:space="preserve"> Backtesting!G96</f>
        <v>-6.3817695690633183E-2</v>
      </c>
      <c r="AJ340" s="56"/>
      <c r="AK340" s="57">
        <f t="shared" si="64"/>
        <v>0</v>
      </c>
      <c r="AL340" s="57">
        <f t="shared" si="65"/>
        <v>0</v>
      </c>
    </row>
    <row r="341" spans="1:38" x14ac:dyDescent="0.25">
      <c r="A341" s="7">
        <f t="shared" si="53"/>
        <v>335</v>
      </c>
      <c r="B341" s="1">
        <v>45133</v>
      </c>
      <c r="C341" s="202">
        <v>69.62</v>
      </c>
      <c r="D341" s="2">
        <v>158.87</v>
      </c>
      <c r="E341" s="2">
        <v>1635.25476</v>
      </c>
      <c r="F341" s="2">
        <v>3274.2129999999997</v>
      </c>
      <c r="G341" s="2">
        <v>5026.1273799999999</v>
      </c>
      <c r="H341" s="2">
        <v>7115.22678</v>
      </c>
      <c r="I341" s="201">
        <v>7651.3896799999993</v>
      </c>
      <c r="J341" s="209">
        <f t="shared" si="66"/>
        <v>1.3981939994174297E-2</v>
      </c>
      <c r="K341" s="210">
        <f t="shared" si="67"/>
        <v>3.6333985649054101E-2</v>
      </c>
      <c r="L341" s="210">
        <f t="shared" si="68"/>
        <v>1.7543297655796097E-2</v>
      </c>
      <c r="M341" s="210">
        <f t="shared" si="69"/>
        <v>-5.6085828227814272E-4</v>
      </c>
      <c r="N341" s="210">
        <f t="shared" si="70"/>
        <v>8.7698088989625056E-3</v>
      </c>
      <c r="O341" s="210">
        <f t="shared" si="71"/>
        <v>-1.6783546165619501E-2</v>
      </c>
      <c r="P341" s="211">
        <f t="shared" si="72"/>
        <v>-1.0026944630629364E-2</v>
      </c>
      <c r="Q341" s="218">
        <f t="shared" si="54"/>
        <v>4.1822890218362432E-5</v>
      </c>
      <c r="R341" s="219">
        <f t="shared" si="55"/>
        <v>1.2952355527690725E-3</v>
      </c>
      <c r="S341" s="219">
        <f t="shared" si="56"/>
        <v>-4.3690225650933013E-4</v>
      </c>
      <c r="T341" s="219">
        <f t="shared" si="57"/>
        <v>3.7873817795754127E-4</v>
      </c>
      <c r="U341" s="219">
        <f t="shared" si="58"/>
        <v>2.2860181584035437E-3</v>
      </c>
      <c r="V341" s="219">
        <f t="shared" si="59"/>
        <v>2.3334511919056635E-3</v>
      </c>
      <c r="W341" s="220">
        <f t="shared" si="60"/>
        <v>3.8438599060693023E-3</v>
      </c>
      <c r="X341" s="227" cm="1">
        <f t="array" ref="X341">DinamicaBacktesting(J90:J341)</f>
        <v>0.17728017738815163</v>
      </c>
      <c r="Y341" s="228" cm="1">
        <f t="array" ref="Y341">DinamicaBacktesting(K90:K341)</f>
        <v>0.2612971692501902</v>
      </c>
      <c r="Z341" s="228" cm="1">
        <f t="array" ref="Z341">DinamicaBacktesting(L90:L341)</f>
        <v>0.36098189585386836</v>
      </c>
      <c r="AA341" s="228" cm="1">
        <f t="array" ref="AA341">DinamicaBacktesting(M90:M341)</f>
        <v>0.15649918061399734</v>
      </c>
      <c r="AB341" s="228" cm="1">
        <f t="array" ref="AB341">DinamicaBacktesting(N90:N341)</f>
        <v>0.29638175074022272</v>
      </c>
      <c r="AC341" s="228" cm="1">
        <f t="array" ref="AC341">DinamicaBacktesting(O90:O341)</f>
        <v>0.3813468147852318</v>
      </c>
      <c r="AD341" s="229" cm="1">
        <f t="array" ref="AD341">DinamicaBacktesting(P90:P341)</f>
        <v>0.47533949489359589</v>
      </c>
      <c r="AE341" s="236">
        <f t="shared" si="61"/>
        <v>1551853.9144000001</v>
      </c>
      <c r="AF341" s="239">
        <f t="shared" si="62"/>
        <v>9542.3384000000078</v>
      </c>
      <c r="AG341" s="242">
        <f t="shared" si="63"/>
        <v>6.1870367495704404E-3</v>
      </c>
      <c r="AH341" s="306">
        <f xml:space="preserve"> Backtesting!C97</f>
        <v>-2.9669744465560269E-2</v>
      </c>
      <c r="AI341" s="306">
        <f xml:space="preserve"> Backtesting!G97</f>
        <v>-6.5496564348532932E-2</v>
      </c>
      <c r="AJ341" s="56"/>
      <c r="AK341" s="57">
        <f t="shared" si="64"/>
        <v>0</v>
      </c>
      <c r="AL341" s="57">
        <f t="shared" si="65"/>
        <v>0</v>
      </c>
    </row>
    <row r="342" spans="1:38" x14ac:dyDescent="0.25">
      <c r="A342" s="7">
        <f t="shared" si="53"/>
        <v>336</v>
      </c>
      <c r="B342" s="1">
        <v>45134</v>
      </c>
      <c r="C342" s="202">
        <v>69.88</v>
      </c>
      <c r="D342" s="2">
        <v>157.34</v>
      </c>
      <c r="E342" s="2">
        <v>1609.1183999999998</v>
      </c>
      <c r="F342" s="2">
        <v>3257.6891999999998</v>
      </c>
      <c r="G342" s="2">
        <v>5255.4305999999997</v>
      </c>
      <c r="H342" s="2">
        <v>6966.0461999999998</v>
      </c>
      <c r="I342" s="201">
        <v>7738.74</v>
      </c>
      <c r="J342" s="209">
        <f t="shared" si="66"/>
        <v>3.7345590347599433E-3</v>
      </c>
      <c r="K342" s="210">
        <f t="shared" si="67"/>
        <v>-9.6305155158306066E-3</v>
      </c>
      <c r="L342" s="210">
        <f t="shared" si="68"/>
        <v>-1.5983050861139381E-2</v>
      </c>
      <c r="M342" s="210">
        <f t="shared" si="69"/>
        <v>-5.0466478509492152E-3</v>
      </c>
      <c r="N342" s="210">
        <f t="shared" si="70"/>
        <v>4.562224604820897E-2</v>
      </c>
      <c r="O342" s="210">
        <f t="shared" si="71"/>
        <v>-2.0966384433357521E-2</v>
      </c>
      <c r="P342" s="211">
        <f t="shared" si="72"/>
        <v>1.1416268632654436E-2</v>
      </c>
      <c r="Q342" s="218">
        <f t="shared" si="54"/>
        <v>1.7386240807634601E-5</v>
      </c>
      <c r="R342" s="219">
        <f t="shared" si="55"/>
        <v>1.1906258684326692E-3</v>
      </c>
      <c r="S342" s="219">
        <f t="shared" si="56"/>
        <v>-5.4311010461809606E-4</v>
      </c>
      <c r="T342" s="219">
        <f t="shared" si="57"/>
        <v>2.3269598995935757E-4</v>
      </c>
      <c r="U342" s="219">
        <f t="shared" si="58"/>
        <v>2.2171310726487297E-3</v>
      </c>
      <c r="V342" s="219">
        <f t="shared" si="59"/>
        <v>2.0221378209490343E-3</v>
      </c>
      <c r="W342" s="220">
        <f t="shared" si="60"/>
        <v>3.5976913690133196E-3</v>
      </c>
      <c r="X342" s="227" cm="1">
        <f t="array" ref="X342">DinamicaBacktesting(J91:J342)</f>
        <v>0.1741025051576483</v>
      </c>
      <c r="Y342" s="228" cm="1">
        <f t="array" ref="Y342">DinamicaBacktesting(K91:K342)</f>
        <v>0.25783706897689301</v>
      </c>
      <c r="Z342" s="228" cm="1">
        <f t="array" ref="Z342">DinamicaBacktesting(L91:L342)</f>
        <v>0.35731021232756588</v>
      </c>
      <c r="AA342" s="228" cm="1">
        <f t="array" ref="AA342">DinamicaBacktesting(M91:M342)</f>
        <v>0.15417098145020594</v>
      </c>
      <c r="AB342" s="228" cm="1">
        <f t="array" ref="AB342">DinamicaBacktesting(N91:N342)</f>
        <v>0.32451116895307391</v>
      </c>
      <c r="AC342" s="228" cm="1">
        <f t="array" ref="AC342">DinamicaBacktesting(O91:O342)</f>
        <v>0.37952378389094671</v>
      </c>
      <c r="AD342" s="229" cm="1">
        <f t="array" ref="AD342">DinamicaBacktesting(P91:P342)</f>
        <v>0.46714196523747176</v>
      </c>
      <c r="AE342" s="236">
        <f t="shared" si="61"/>
        <v>1558833.4039999999</v>
      </c>
      <c r="AF342" s="239">
        <f t="shared" si="62"/>
        <v>6979.4895999997389</v>
      </c>
      <c r="AG342" s="242">
        <f t="shared" si="63"/>
        <v>4.4975171536671965E-3</v>
      </c>
      <c r="AH342" s="306">
        <f xml:space="preserve"> Backtesting!C98</f>
        <v>-2.9183845119077238E-2</v>
      </c>
      <c r="AI342" s="306">
        <f xml:space="preserve"> Backtesting!G98</f>
        <v>-6.5176505608851132E-2</v>
      </c>
      <c r="AJ342" s="56"/>
      <c r="AK342" s="57">
        <f t="shared" si="64"/>
        <v>0</v>
      </c>
      <c r="AL342" s="57">
        <f t="shared" si="65"/>
        <v>0</v>
      </c>
    </row>
    <row r="343" spans="1:38" x14ac:dyDescent="0.25">
      <c r="A343" s="7">
        <f t="shared" si="53"/>
        <v>337</v>
      </c>
      <c r="B343" s="1">
        <v>45135</v>
      </c>
      <c r="C343" s="202">
        <v>70.14</v>
      </c>
      <c r="D343" s="2">
        <v>160.32</v>
      </c>
      <c r="E343" s="2">
        <v>1676.4701499999999</v>
      </c>
      <c r="F343" s="2">
        <v>3265.07359</v>
      </c>
      <c r="G343" s="2">
        <v>5426.72804</v>
      </c>
      <c r="H343" s="2">
        <v>7099.0299399999985</v>
      </c>
      <c r="I343" s="201">
        <v>7794.6274999999996</v>
      </c>
      <c r="J343" s="209">
        <f t="shared" si="66"/>
        <v>3.7206639954208143E-3</v>
      </c>
      <c r="K343" s="210">
        <f t="shared" si="67"/>
        <v>1.8939875429007103E-2</v>
      </c>
      <c r="L343" s="210">
        <f t="shared" si="68"/>
        <v>4.1856304669687372E-2</v>
      </c>
      <c r="M343" s="210">
        <f t="shared" si="69"/>
        <v>2.2667570620305E-3</v>
      </c>
      <c r="N343" s="210">
        <f t="shared" si="70"/>
        <v>3.2594368195062895E-2</v>
      </c>
      <c r="O343" s="210">
        <f t="shared" si="71"/>
        <v>1.9090275341555829E-2</v>
      </c>
      <c r="P343" s="211">
        <f t="shared" si="72"/>
        <v>7.2217828742147105E-3</v>
      </c>
      <c r="Q343" s="218">
        <f t="shared" si="54"/>
        <v>-8.6685820312540484E-5</v>
      </c>
      <c r="R343" s="219">
        <f t="shared" si="55"/>
        <v>1.1965455706226355E-3</v>
      </c>
      <c r="S343" s="219">
        <f t="shared" si="56"/>
        <v>-2.6616984211622638E-4</v>
      </c>
      <c r="T343" s="219">
        <f t="shared" si="57"/>
        <v>2.5290225243288032E-4</v>
      </c>
      <c r="U343" s="219">
        <f t="shared" si="58"/>
        <v>2.5777746450728139E-3</v>
      </c>
      <c r="V343" s="219">
        <f t="shared" si="59"/>
        <v>2.1358809575782187E-3</v>
      </c>
      <c r="W343" s="220">
        <f t="shared" si="60"/>
        <v>3.6086453415018014E-3</v>
      </c>
      <c r="X343" s="227" cm="1">
        <f t="array" ref="X343">DinamicaBacktesting(J92:J343)</f>
        <v>0.17099253758541116</v>
      </c>
      <c r="Y343" s="228" cm="1">
        <f t="array" ref="Y343">DinamicaBacktesting(K92:K343)</f>
        <v>0.25968545925804387</v>
      </c>
      <c r="Z343" s="228" cm="1">
        <f t="array" ref="Z343">DinamicaBacktesting(L92:L343)</f>
        <v>0.37446382309496795</v>
      </c>
      <c r="AA343" s="228" cm="1">
        <f t="array" ref="AA343">DinamicaBacktesting(M92:M343)</f>
        <v>0.1512274249275278</v>
      </c>
      <c r="AB343" s="228" cm="1">
        <f t="array" ref="AB343">DinamicaBacktesting(N92:N343)</f>
        <v>0.33436948412100309</v>
      </c>
      <c r="AC343" s="228" cm="1">
        <f t="array" ref="AC343">DinamicaBacktesting(O92:O343)</f>
        <v>0.37676289650359834</v>
      </c>
      <c r="AD343" s="229" cm="1">
        <f t="array" ref="AD343">DinamicaBacktesting(P92:P343)</f>
        <v>0.45827770841920995</v>
      </c>
      <c r="AE343" s="236">
        <f t="shared" si="61"/>
        <v>1584455.1262999999</v>
      </c>
      <c r="AF343" s="239">
        <f t="shared" si="62"/>
        <v>25621.722300000023</v>
      </c>
      <c r="AG343" s="242">
        <f t="shared" si="63"/>
        <v>1.6436472450650719E-2</v>
      </c>
      <c r="AH343" s="306">
        <f xml:space="preserve"> Backtesting!C99</f>
        <v>-2.7750139182470115E-2</v>
      </c>
      <c r="AI343" s="306">
        <f xml:space="preserve"> Backtesting!G99</f>
        <v>-6.6826766163199505E-2</v>
      </c>
      <c r="AJ343" s="56"/>
      <c r="AK343" s="57">
        <f t="shared" si="64"/>
        <v>0</v>
      </c>
      <c r="AL343" s="57">
        <f t="shared" si="65"/>
        <v>0</v>
      </c>
    </row>
    <row r="344" spans="1:38" x14ac:dyDescent="0.25">
      <c r="A344" s="7">
        <f t="shared" si="53"/>
        <v>338</v>
      </c>
      <c r="B344" s="1">
        <v>45138</v>
      </c>
      <c r="C344" s="202">
        <v>69.709999999999994</v>
      </c>
      <c r="D344" s="2">
        <v>162.68</v>
      </c>
      <c r="E344" s="2">
        <v>1708.9324800000002</v>
      </c>
      <c r="F344" s="2">
        <v>3286.2156</v>
      </c>
      <c r="G344" s="2">
        <v>5329.5408000000007</v>
      </c>
      <c r="H344" s="2">
        <v>7343.0901600000016</v>
      </c>
      <c r="I344" s="201">
        <v>7816.8271200000008</v>
      </c>
      <c r="J344" s="209">
        <f t="shared" si="66"/>
        <v>-6.1305959509553309E-3</v>
      </c>
      <c r="K344" s="210">
        <f t="shared" si="67"/>
        <v>1.4720558882235668E-2</v>
      </c>
      <c r="L344" s="210">
        <f t="shared" si="68"/>
        <v>1.9363500149406354E-2</v>
      </c>
      <c r="M344" s="210">
        <f t="shared" si="69"/>
        <v>6.4752016814419999E-3</v>
      </c>
      <c r="N344" s="210">
        <f t="shared" si="70"/>
        <v>-1.790899401695456E-2</v>
      </c>
      <c r="O344" s="210">
        <f t="shared" si="71"/>
        <v>3.4379376064443301E-2</v>
      </c>
      <c r="P344" s="211">
        <f t="shared" si="72"/>
        <v>2.8480668255155273E-3</v>
      </c>
      <c r="Q344" s="218">
        <f t="shared" si="54"/>
        <v>-1.2395354061481333E-4</v>
      </c>
      <c r="R344" s="219">
        <f t="shared" si="55"/>
        <v>1.1598178567313693E-3</v>
      </c>
      <c r="S344" s="219">
        <f t="shared" si="56"/>
        <v>2.3709964702486874E-4</v>
      </c>
      <c r="T344" s="219">
        <f t="shared" si="57"/>
        <v>1.3127563800191048E-4</v>
      </c>
      <c r="U344" s="219">
        <f t="shared" si="58"/>
        <v>2.5302290180956835E-3</v>
      </c>
      <c r="V344" s="219">
        <f t="shared" si="59"/>
        <v>2.2754089359752119E-3</v>
      </c>
      <c r="W344" s="220">
        <f t="shared" si="60"/>
        <v>3.5636397970657593E-3</v>
      </c>
      <c r="X344" s="227" cm="1">
        <f t="array" ref="X344">DinamicaBacktesting(J93:J344)</f>
        <v>0.16866462327832968</v>
      </c>
      <c r="Y344" s="228" cm="1">
        <f t="array" ref="Y344">DinamicaBacktesting(K93:K344)</f>
        <v>0.25869511583981036</v>
      </c>
      <c r="Z344" s="228" cm="1">
        <f t="array" ref="Z344">DinamicaBacktesting(L93:L344)</f>
        <v>0.37200767466812268</v>
      </c>
      <c r="AA344" s="228" cm="1">
        <f t="array" ref="AA344">DinamicaBacktesting(M93:M344)</f>
        <v>0.14958979913137918</v>
      </c>
      <c r="AB344" s="228" cm="1">
        <f t="array" ref="AB344">DinamicaBacktesting(N93:N344)</f>
        <v>0.33251135469557347</v>
      </c>
      <c r="AC344" s="228" cm="1">
        <f t="array" ref="AC344">DinamicaBacktesting(O93:O344)</f>
        <v>0.38494965783901236</v>
      </c>
      <c r="AD344" s="229" cm="1">
        <f t="array" ref="AD344">DinamicaBacktesting(P93:P344)</f>
        <v>0.44910957942977997</v>
      </c>
      <c r="AE344" s="236">
        <f t="shared" si="61"/>
        <v>1594141.3488000003</v>
      </c>
      <c r="AF344" s="239">
        <f t="shared" si="62"/>
        <v>9686.2225000003818</v>
      </c>
      <c r="AG344" s="242">
        <f t="shared" si="63"/>
        <v>6.1132829445409431E-3</v>
      </c>
      <c r="AH344" s="306">
        <f xml:space="preserve"> Backtesting!C100</f>
        <v>-2.7637024822890228E-2</v>
      </c>
      <c r="AI344" s="306">
        <f xml:space="preserve"> Backtesting!G100</f>
        <v>-6.7913378636296665E-2</v>
      </c>
      <c r="AJ344" s="56"/>
      <c r="AK344" s="57">
        <f t="shared" si="64"/>
        <v>0</v>
      </c>
      <c r="AL344" s="57">
        <f t="shared" si="65"/>
        <v>0</v>
      </c>
    </row>
    <row r="345" spans="1:38" x14ac:dyDescent="0.25">
      <c r="A345" s="7">
        <f t="shared" si="53"/>
        <v>339</v>
      </c>
      <c r="B345" s="1">
        <v>45139</v>
      </c>
      <c r="C345" s="202">
        <v>70.63</v>
      </c>
      <c r="D345" s="2">
        <v>156.04</v>
      </c>
      <c r="E345" s="2">
        <v>1689.1875</v>
      </c>
      <c r="F345" s="2">
        <v>3300.75</v>
      </c>
      <c r="G345" s="2">
        <v>5445.7312499999998</v>
      </c>
      <c r="H345" s="2">
        <v>7401.7124999999996</v>
      </c>
      <c r="I345" s="201">
        <v>7848.0562499999996</v>
      </c>
      <c r="J345" s="209">
        <f t="shared" si="66"/>
        <v>1.3197532635202958E-2</v>
      </c>
      <c r="K345" s="210">
        <f t="shared" si="67"/>
        <v>-4.081632653061229E-2</v>
      </c>
      <c r="L345" s="210">
        <f t="shared" si="68"/>
        <v>-1.1553984859600908E-2</v>
      </c>
      <c r="M345" s="210">
        <f t="shared" si="69"/>
        <v>4.4228382337421213E-3</v>
      </c>
      <c r="N345" s="210">
        <f t="shared" si="70"/>
        <v>2.180121221700726E-2</v>
      </c>
      <c r="O345" s="210">
        <f t="shared" si="71"/>
        <v>7.9833338175978596E-3</v>
      </c>
      <c r="P345" s="211">
        <f t="shared" si="72"/>
        <v>3.995115859745324E-3</v>
      </c>
      <c r="Q345" s="218">
        <f t="shared" si="54"/>
        <v>3.9662010049395893E-5</v>
      </c>
      <c r="R345" s="219">
        <f t="shared" si="55"/>
        <v>9.7863539391333733E-4</v>
      </c>
      <c r="S345" s="219">
        <f t="shared" si="56"/>
        <v>1.4443483124876354E-4</v>
      </c>
      <c r="T345" s="219">
        <f t="shared" si="57"/>
        <v>1.6956290003047132E-4</v>
      </c>
      <c r="U345" s="219">
        <f t="shared" si="58"/>
        <v>2.5923156679666199E-3</v>
      </c>
      <c r="V345" s="219">
        <f t="shared" si="59"/>
        <v>2.2802479179526397E-3</v>
      </c>
      <c r="W345" s="220">
        <f t="shared" si="60"/>
        <v>3.5149942530728075E-3</v>
      </c>
      <c r="X345" s="227" cm="1">
        <f t="array" ref="X345">DinamicaBacktesting(J94:J345)</f>
        <v>0.17048535927493544</v>
      </c>
      <c r="Y345" s="228" cm="1">
        <f t="array" ref="Y345">DinamicaBacktesting(K94:K345)</f>
        <v>0.28467390345164456</v>
      </c>
      <c r="Z345" s="228" cm="1">
        <f t="array" ref="Z345">DinamicaBacktesting(L94:L345)</f>
        <v>0.36633277090890315</v>
      </c>
      <c r="AA345" s="228" cm="1">
        <f t="array" ref="AA345">DinamicaBacktesting(M94:M345)</f>
        <v>0.14723856222814019</v>
      </c>
      <c r="AB345" s="228" cm="1">
        <f t="array" ref="AB345">DinamicaBacktesting(N94:N345)</f>
        <v>0.3330648404136532</v>
      </c>
      <c r="AC345" s="228" cm="1">
        <f t="array" ref="AC345">DinamicaBacktesting(O94:O345)</f>
        <v>0.37802276211146935</v>
      </c>
      <c r="AD345" s="229" cm="1">
        <f t="array" ref="AD345">DinamicaBacktesting(P94:P345)</f>
        <v>0.4402183928709329</v>
      </c>
      <c r="AE345" s="236">
        <f t="shared" si="61"/>
        <v>1591885.125</v>
      </c>
      <c r="AF345" s="239">
        <f t="shared" si="62"/>
        <v>-2256.223800000269</v>
      </c>
      <c r="AG345" s="242">
        <f t="shared" si="63"/>
        <v>-1.4153222998065651E-3</v>
      </c>
      <c r="AH345" s="306">
        <f xml:space="preserve"> Backtesting!C101</f>
        <v>-2.847037035260069E-2</v>
      </c>
      <c r="AI345" s="306">
        <f xml:space="preserve"> Backtesting!G101</f>
        <v>-6.753948456598631E-2</v>
      </c>
      <c r="AJ345" s="56"/>
      <c r="AK345" s="57">
        <f t="shared" si="64"/>
        <v>0</v>
      </c>
      <c r="AL345" s="57">
        <f t="shared" si="65"/>
        <v>0</v>
      </c>
    </row>
    <row r="346" spans="1:38" x14ac:dyDescent="0.25">
      <c r="A346" s="7">
        <f t="shared" si="53"/>
        <v>340</v>
      </c>
      <c r="B346" s="1">
        <v>45140</v>
      </c>
      <c r="C346" s="202">
        <v>69.41</v>
      </c>
      <c r="D346" s="2">
        <v>154.63999999999999</v>
      </c>
      <c r="E346" s="2">
        <v>1616.9505599999998</v>
      </c>
      <c r="F346" s="2">
        <v>3275.4006399999998</v>
      </c>
      <c r="G346" s="2">
        <v>5345.7844799999993</v>
      </c>
      <c r="H346" s="2">
        <v>7308.3375999999998</v>
      </c>
      <c r="I346" s="201">
        <v>7529.2715199999993</v>
      </c>
      <c r="J346" s="209">
        <f t="shared" si="66"/>
        <v>-1.7273113407900276E-2</v>
      </c>
      <c r="K346" s="210">
        <f t="shared" si="67"/>
        <v>-8.9720584465522446E-3</v>
      </c>
      <c r="L346" s="210">
        <f t="shared" si="68"/>
        <v>-4.2764311244311348E-2</v>
      </c>
      <c r="M346" s="210">
        <f t="shared" si="69"/>
        <v>-7.6798788154207598E-3</v>
      </c>
      <c r="N346" s="210">
        <f t="shared" si="70"/>
        <v>-1.8353232176119727E-2</v>
      </c>
      <c r="O346" s="210">
        <f t="shared" si="71"/>
        <v>-1.2615310308256356E-2</v>
      </c>
      <c r="P346" s="211">
        <f t="shared" si="72"/>
        <v>-4.061957761834345E-2</v>
      </c>
      <c r="Q346" s="218">
        <f t="shared" si="54"/>
        <v>6.3454318963619005E-5</v>
      </c>
      <c r="R346" s="219">
        <f t="shared" si="55"/>
        <v>1.0655902260513824E-3</v>
      </c>
      <c r="S346" s="219">
        <f t="shared" si="56"/>
        <v>-2.0610855949914657E-4</v>
      </c>
      <c r="T346" s="219">
        <f t="shared" si="57"/>
        <v>9.7966138653542834E-5</v>
      </c>
      <c r="U346" s="219">
        <f t="shared" si="58"/>
        <v>2.4341995987367617E-3</v>
      </c>
      <c r="V346" s="219">
        <f t="shared" si="59"/>
        <v>2.2371750172913828E-3</v>
      </c>
      <c r="W346" s="220">
        <f t="shared" si="60"/>
        <v>3.256445226404928E-3</v>
      </c>
      <c r="X346" s="227" cm="1">
        <f t="array" ref="X346">DinamicaBacktesting(J95:J346)</f>
        <v>0.17581221455860699</v>
      </c>
      <c r="Y346" s="228" cm="1">
        <f t="array" ref="Y346">DinamicaBacktesting(K95:K346)</f>
        <v>0.28037252476578994</v>
      </c>
      <c r="Z346" s="228" cm="1">
        <f t="array" ref="Z346">DinamicaBacktesting(L95:L346)</f>
        <v>0.38375143509089127</v>
      </c>
      <c r="AA346" s="228" cm="1">
        <f t="array" ref="AA346">DinamicaBacktesting(M95:M346)</f>
        <v>0.1463096490060464</v>
      </c>
      <c r="AB346" s="228" cm="1">
        <f t="array" ref="AB346">DinamicaBacktesting(N95:N346)</f>
        <v>0.3314967577274156</v>
      </c>
      <c r="AC346" s="228" cm="1">
        <f t="array" ref="AC346">DinamicaBacktesting(O95:O346)</f>
        <v>0.37254442887875877</v>
      </c>
      <c r="AD346" s="229" cm="1">
        <f t="array" ref="AD346">DinamicaBacktesting(P95:P346)</f>
        <v>0.4501908864405455</v>
      </c>
      <c r="AE346" s="236">
        <f t="shared" si="61"/>
        <v>1557671.4815999998</v>
      </c>
      <c r="AF346" s="239">
        <f t="shared" si="62"/>
        <v>-34213.643400000175</v>
      </c>
      <c r="AG346" s="242">
        <f t="shared" si="63"/>
        <v>-2.1492532886127846E-2</v>
      </c>
      <c r="AH346" s="306">
        <f xml:space="preserve"> Backtesting!C102</f>
        <v>-2.8820867426704262E-2</v>
      </c>
      <c r="AI346" s="306">
        <f xml:space="preserve"> Backtesting!G102</f>
        <v>-6.8343487559552621E-2</v>
      </c>
      <c r="AJ346" s="56"/>
      <c r="AK346" s="57">
        <f t="shared" si="64"/>
        <v>0</v>
      </c>
      <c r="AL346" s="57">
        <f t="shared" si="65"/>
        <v>0</v>
      </c>
    </row>
    <row r="347" spans="1:38" x14ac:dyDescent="0.25">
      <c r="A347" s="7">
        <f t="shared" si="53"/>
        <v>341</v>
      </c>
      <c r="B347" s="1">
        <v>45141</v>
      </c>
      <c r="C347" s="202">
        <v>67.489999999999995</v>
      </c>
      <c r="D347" s="2">
        <v>156.38</v>
      </c>
      <c r="E347" s="2">
        <v>1690.37834</v>
      </c>
      <c r="F347" s="2">
        <v>3311.6379099999999</v>
      </c>
      <c r="G347" s="2">
        <v>5425.3903700000001</v>
      </c>
      <c r="H347" s="2">
        <v>7466.2129999999997</v>
      </c>
      <c r="I347" s="201">
        <v>7711.3334500000001</v>
      </c>
      <c r="J347" s="209">
        <f t="shared" si="66"/>
        <v>-2.7661720213225771E-2</v>
      </c>
      <c r="K347" s="210">
        <f t="shared" si="67"/>
        <v>1.1251939989653348E-2</v>
      </c>
      <c r="L347" s="210">
        <f t="shared" si="68"/>
        <v>4.5411270954382355E-2</v>
      </c>
      <c r="M347" s="210">
        <f t="shared" si="69"/>
        <v>1.1063461842640399E-2</v>
      </c>
      <c r="N347" s="210">
        <f t="shared" si="70"/>
        <v>1.4891339203409348E-2</v>
      </c>
      <c r="O347" s="210">
        <f t="shared" si="71"/>
        <v>2.1602094572095387E-2</v>
      </c>
      <c r="P347" s="211">
        <f t="shared" si="72"/>
        <v>2.4180550471103235E-2</v>
      </c>
      <c r="Q347" s="218">
        <f t="shared" si="54"/>
        <v>-8.8204682176879816E-5</v>
      </c>
      <c r="R347" s="219">
        <f t="shared" si="55"/>
        <v>1.0154736112424297E-3</v>
      </c>
      <c r="S347" s="219">
        <f t="shared" si="56"/>
        <v>-9.6139782846851209E-5</v>
      </c>
      <c r="T347" s="219">
        <f t="shared" si="57"/>
        <v>5.296499485079404E-5</v>
      </c>
      <c r="U347" s="219">
        <f t="shared" si="58"/>
        <v>2.3438149734664629E-3</v>
      </c>
      <c r="V347" s="219">
        <f t="shared" si="59"/>
        <v>2.2897412000870187E-3</v>
      </c>
      <c r="W347" s="220">
        <f t="shared" si="60"/>
        <v>3.3355446375733667E-3</v>
      </c>
      <c r="X347" s="227" cm="1">
        <f t="array" ref="X347">DinamicaBacktesting(J96:J347)</f>
        <v>0.19335568375661111</v>
      </c>
      <c r="Y347" s="228" cm="1">
        <f t="array" ref="Y347">DinamicaBacktesting(K96:K347)</f>
        <v>0.27702057092086485</v>
      </c>
      <c r="Z347" s="228" cm="1">
        <f t="array" ref="Z347">DinamicaBacktesting(L96:L347)</f>
        <v>0.4026925126944943</v>
      </c>
      <c r="AA347" s="228" cm="1">
        <f t="array" ref="AA347">DinamicaBacktesting(M96:M347)</f>
        <v>0.14759361227579831</v>
      </c>
      <c r="AB347" s="228" cm="1">
        <f t="array" ref="AB347">DinamicaBacktesting(N96:N347)</f>
        <v>0.32822137209187396</v>
      </c>
      <c r="AC347" s="228" cm="1">
        <f t="array" ref="AC347">DinamicaBacktesting(O96:O347)</f>
        <v>0.37140488741114019</v>
      </c>
      <c r="AD347" s="229" cm="1">
        <f t="array" ref="AD347">DinamicaBacktesting(P96:P347)</f>
        <v>0.44772616720690023</v>
      </c>
      <c r="AE347" s="236">
        <f t="shared" si="61"/>
        <v>1579292.0143999998</v>
      </c>
      <c r="AF347" s="239">
        <f t="shared" si="62"/>
        <v>21620.532799999928</v>
      </c>
      <c r="AG347" s="242">
        <f t="shared" si="63"/>
        <v>1.3880033791073831E-2</v>
      </c>
      <c r="AH347" s="306">
        <f xml:space="preserve"> Backtesting!C103</f>
        <v>-2.5431767850332944E-2</v>
      </c>
      <c r="AI347" s="306">
        <f xml:space="preserve"> Backtesting!G103</f>
        <v>-6.6178704363310706E-2</v>
      </c>
      <c r="AJ347" s="56"/>
      <c r="AK347" s="57">
        <f t="shared" si="64"/>
        <v>0</v>
      </c>
      <c r="AL347" s="57">
        <f t="shared" si="65"/>
        <v>0</v>
      </c>
    </row>
    <row r="348" spans="1:38" x14ac:dyDescent="0.25">
      <c r="A348" s="7">
        <f t="shared" si="53"/>
        <v>342</v>
      </c>
      <c r="B348" s="1">
        <v>45142</v>
      </c>
      <c r="C348" s="202">
        <v>69.02</v>
      </c>
      <c r="D348" s="2">
        <v>161.01</v>
      </c>
      <c r="E348" s="2">
        <v>1652.2419</v>
      </c>
      <c r="F348" s="2">
        <v>3103.1114899999998</v>
      </c>
      <c r="G348" s="2">
        <v>5298.2572300000002</v>
      </c>
      <c r="H348" s="2">
        <v>7359.2115999999996</v>
      </c>
      <c r="I348" s="201">
        <v>7618.3867999999993</v>
      </c>
      <c r="J348" s="209">
        <f t="shared" si="66"/>
        <v>2.267002518891692E-2</v>
      </c>
      <c r="K348" s="210">
        <f t="shared" si="67"/>
        <v>2.960736667092978E-2</v>
      </c>
      <c r="L348" s="210">
        <f t="shared" si="68"/>
        <v>-2.2560890125934763E-2</v>
      </c>
      <c r="M348" s="210">
        <f t="shared" si="69"/>
        <v>-6.296775966065693E-2</v>
      </c>
      <c r="N348" s="210">
        <f t="shared" si="70"/>
        <v>-2.3432994002236196E-2</v>
      </c>
      <c r="O348" s="210">
        <f t="shared" si="71"/>
        <v>-1.433141540430205E-2</v>
      </c>
      <c r="P348" s="211">
        <f t="shared" si="72"/>
        <v>-1.2053252605747522E-2</v>
      </c>
      <c r="Q348" s="218">
        <f t="shared" si="54"/>
        <v>6.2254242942933529E-5</v>
      </c>
      <c r="R348" s="219">
        <f t="shared" si="55"/>
        <v>1.1863491606191781E-3</v>
      </c>
      <c r="S348" s="219">
        <f t="shared" si="56"/>
        <v>-2.308892279668068E-4</v>
      </c>
      <c r="T348" s="219">
        <f t="shared" si="57"/>
        <v>-1.6409331811604504E-4</v>
      </c>
      <c r="U348" s="219">
        <f t="shared" si="58"/>
        <v>2.2346997586870296E-3</v>
      </c>
      <c r="V348" s="219">
        <f t="shared" si="59"/>
        <v>2.2027861557083546E-3</v>
      </c>
      <c r="W348" s="220">
        <f t="shared" si="60"/>
        <v>3.2457304069954005E-3</v>
      </c>
      <c r="X348" s="227" cm="1">
        <f t="array" ref="X348">DinamicaBacktesting(J97:J348)</f>
        <v>0.20266055025392221</v>
      </c>
      <c r="Y348" s="228" cm="1">
        <f t="array" ref="Y348">DinamicaBacktesting(K97:K348)</f>
        <v>0.28723998328199063</v>
      </c>
      <c r="Z348" s="228" cm="1">
        <f t="array" ref="Z348">DinamicaBacktesting(L97:L348)</f>
        <v>0.40100551358424114</v>
      </c>
      <c r="AA348" s="228" cm="1">
        <f t="array" ref="AA348">DinamicaBacktesting(M97:M348)</f>
        <v>0.24673686103861292</v>
      </c>
      <c r="AB348" s="228" cm="1">
        <f t="array" ref="AB348">DinamicaBacktesting(N97:N348)</f>
        <v>0.33008343363125026</v>
      </c>
      <c r="AC348" s="228" cm="1">
        <f t="array" ref="AC348">DinamicaBacktesting(O97:O348)</f>
        <v>0.36673455369232416</v>
      </c>
      <c r="AD348" s="229" cm="1">
        <f t="array" ref="AD348">DinamicaBacktesting(P97:P348)</f>
        <v>0.4403461876591106</v>
      </c>
      <c r="AE348" s="236">
        <f t="shared" si="61"/>
        <v>1567915.1040999996</v>
      </c>
      <c r="AF348" s="239">
        <f t="shared" si="62"/>
        <v>-11376.910300000105</v>
      </c>
      <c r="AG348" s="242">
        <f t="shared" si="63"/>
        <v>-7.2038041073249071E-3</v>
      </c>
      <c r="AH348" s="306">
        <f xml:space="preserve"> Backtesting!C104</f>
        <v>-2.9522165608556666E-2</v>
      </c>
      <c r="AI348" s="306">
        <f xml:space="preserve"> Backtesting!G104</f>
        <v>-6.7612565372436956E-2</v>
      </c>
      <c r="AJ348" s="56"/>
      <c r="AK348" s="57">
        <f t="shared" si="64"/>
        <v>0</v>
      </c>
      <c r="AL348" s="57">
        <f t="shared" si="65"/>
        <v>0</v>
      </c>
    </row>
    <row r="349" spans="1:38" x14ac:dyDescent="0.25">
      <c r="A349" s="7">
        <f t="shared" si="53"/>
        <v>343</v>
      </c>
      <c r="B349" s="1">
        <v>45145</v>
      </c>
      <c r="C349" s="202">
        <v>68.349999999999994</v>
      </c>
      <c r="D349" s="2">
        <v>164.5</v>
      </c>
      <c r="E349" s="2">
        <v>1645.8652000000002</v>
      </c>
      <c r="F349" s="2">
        <v>3048.4982500000001</v>
      </c>
      <c r="G349" s="2">
        <v>5395.7652000000007</v>
      </c>
      <c r="H349" s="2">
        <v>7512.7542000000003</v>
      </c>
      <c r="I349" s="201">
        <v>7741.3276500000011</v>
      </c>
      <c r="J349" s="209">
        <f t="shared" si="66"/>
        <v>-9.7073312083454377E-3</v>
      </c>
      <c r="K349" s="210">
        <f t="shared" si="67"/>
        <v>2.1675672318489658E-2</v>
      </c>
      <c r="L349" s="210">
        <f t="shared" si="68"/>
        <v>-3.8594227637005485E-3</v>
      </c>
      <c r="M349" s="210">
        <f t="shared" si="69"/>
        <v>-1.7599509452365769E-2</v>
      </c>
      <c r="N349" s="210">
        <f t="shared" si="70"/>
        <v>1.8403781803549846E-2</v>
      </c>
      <c r="O349" s="210">
        <f t="shared" si="71"/>
        <v>2.0864001247090203E-2</v>
      </c>
      <c r="P349" s="211">
        <f t="shared" si="72"/>
        <v>1.6137386198348702E-2</v>
      </c>
      <c r="Q349" s="218">
        <f t="shared" si="54"/>
        <v>1.406274368162365E-5</v>
      </c>
      <c r="R349" s="219">
        <f t="shared" si="55"/>
        <v>1.2544324638673772E-3</v>
      </c>
      <c r="S349" s="219">
        <f t="shared" si="56"/>
        <v>-6.3988850719089356E-5</v>
      </c>
      <c r="T349" s="219">
        <f t="shared" si="57"/>
        <v>-2.3986160183316085E-4</v>
      </c>
      <c r="U349" s="219">
        <f t="shared" si="58"/>
        <v>2.3715858729574822E-3</v>
      </c>
      <c r="V349" s="219">
        <f t="shared" si="59"/>
        <v>2.3228498981290283E-3</v>
      </c>
      <c r="W349" s="220">
        <f t="shared" si="60"/>
        <v>3.339655570098092E-3</v>
      </c>
      <c r="X349" s="227" cm="1">
        <f t="array" ref="X349">DinamicaBacktesting(J98:J349)</f>
        <v>0.20094353938085013</v>
      </c>
      <c r="Y349" s="228" cm="1">
        <f t="array" ref="Y349">DinamicaBacktesting(K98:K349)</f>
        <v>0.28972825742469061</v>
      </c>
      <c r="Z349" s="228" cm="1">
        <f t="array" ref="Z349">DinamicaBacktesting(L98:L349)</f>
        <v>0.39309365808388486</v>
      </c>
      <c r="AA349" s="228" cm="1">
        <f t="array" ref="AA349">DinamicaBacktesting(M98:M349)</f>
        <v>0.24812521321513334</v>
      </c>
      <c r="AB349" s="228" cm="1">
        <f t="array" ref="AB349">DinamicaBacktesting(N98:N349)</f>
        <v>0.32865007088357528</v>
      </c>
      <c r="AC349" s="228" cm="1">
        <f t="array" ref="AC349">DinamicaBacktesting(O98:O349)</f>
        <v>0.36537969739559722</v>
      </c>
      <c r="AD349" s="229" cm="1">
        <f t="array" ref="AD349">DinamicaBacktesting(P98:P349)</f>
        <v>0.43448077110227801</v>
      </c>
      <c r="AE349" s="236">
        <f t="shared" si="61"/>
        <v>1586345.4585000002</v>
      </c>
      <c r="AF349" s="239">
        <f t="shared" si="62"/>
        <v>18430.354400000535</v>
      </c>
      <c r="AG349" s="242">
        <f t="shared" si="63"/>
        <v>1.1754688982717365E-2</v>
      </c>
      <c r="AH349" s="306">
        <f xml:space="preserve"> Backtesting!C105</f>
        <v>-2.708745880582001E-2</v>
      </c>
      <c r="AI349" s="306">
        <f xml:space="preserve"> Backtesting!G105</f>
        <v>-6.6234887647850099E-2</v>
      </c>
      <c r="AJ349" s="56"/>
      <c r="AK349" s="57">
        <f t="shared" si="64"/>
        <v>0</v>
      </c>
      <c r="AL349" s="57">
        <f t="shared" si="65"/>
        <v>0</v>
      </c>
    </row>
    <row r="350" spans="1:38" x14ac:dyDescent="0.25">
      <c r="A350" s="7">
        <f t="shared" si="53"/>
        <v>344</v>
      </c>
      <c r="B350" s="1">
        <v>45146</v>
      </c>
      <c r="C350" s="202">
        <v>67.78</v>
      </c>
      <c r="D350" s="2">
        <v>161.61000000000001</v>
      </c>
      <c r="E350" s="2">
        <v>1611.8592279999998</v>
      </c>
      <c r="F350" s="2">
        <v>3075.9105199999999</v>
      </c>
      <c r="G350" s="2">
        <v>5348.457535999999</v>
      </c>
      <c r="H350" s="2">
        <v>7498.1734199999992</v>
      </c>
      <c r="I350" s="201">
        <v>7640.8491359999989</v>
      </c>
      <c r="J350" s="209">
        <f t="shared" si="66"/>
        <v>-8.3394294074614628E-3</v>
      </c>
      <c r="K350" s="210">
        <f t="shared" si="67"/>
        <v>-1.7568389057750711E-2</v>
      </c>
      <c r="L350" s="210">
        <f t="shared" si="68"/>
        <v>-2.0661456357422447E-2</v>
      </c>
      <c r="M350" s="210">
        <f t="shared" si="69"/>
        <v>8.9920569906838388E-3</v>
      </c>
      <c r="N350" s="210">
        <f t="shared" si="70"/>
        <v>-8.7675542293800257E-3</v>
      </c>
      <c r="O350" s="210">
        <f t="shared" si="71"/>
        <v>-1.9408035471200069E-3</v>
      </c>
      <c r="P350" s="211">
        <f t="shared" si="72"/>
        <v>-1.2979493769392669E-2</v>
      </c>
      <c r="Q350" s="218">
        <f t="shared" si="54"/>
        <v>-8.2018388383762379E-5</v>
      </c>
      <c r="R350" s="219">
        <f t="shared" si="55"/>
        <v>1.0441430942297514E-3</v>
      </c>
      <c r="S350" s="219">
        <f t="shared" si="56"/>
        <v>-4.0186473961184045E-5</v>
      </c>
      <c r="T350" s="219">
        <f t="shared" si="57"/>
        <v>-1.600951400975322E-4</v>
      </c>
      <c r="U350" s="219">
        <f t="shared" si="58"/>
        <v>2.295503013753546E-3</v>
      </c>
      <c r="V350" s="219">
        <f t="shared" si="59"/>
        <v>2.2313602582197498E-3</v>
      </c>
      <c r="W350" s="220">
        <f t="shared" si="60"/>
        <v>3.5686874288057488E-3</v>
      </c>
      <c r="X350" s="227" cm="1">
        <f t="array" ref="X350">DinamicaBacktesting(J99:J350)</f>
        <v>0.19865576198659771</v>
      </c>
      <c r="Y350" s="228" cm="1">
        <f t="array" ref="Y350">DinamicaBacktesting(K99:K350)</f>
        <v>0.28930176025394411</v>
      </c>
      <c r="Z350" s="228" cm="1">
        <f t="array" ref="Z350">DinamicaBacktesting(L99:L350)</f>
        <v>0.39069756134613359</v>
      </c>
      <c r="AA350" s="228" cm="1">
        <f t="array" ref="AA350">DinamicaBacktesting(M99:M350)</f>
        <v>0.24478250274756908</v>
      </c>
      <c r="AB350" s="228" cm="1">
        <f t="array" ref="AB350">DinamicaBacktesting(N99:N350)</f>
        <v>0.32321083957564822</v>
      </c>
      <c r="AC350" s="228" cm="1">
        <f t="array" ref="AC350">DinamicaBacktesting(O99:O350)</f>
        <v>0.35805033969999012</v>
      </c>
      <c r="AD350" s="229" cm="1">
        <f t="array" ref="AD350">DinamicaBacktesting(P99:P350)</f>
        <v>0.42769034650985233</v>
      </c>
      <c r="AE350" s="236">
        <f t="shared" si="61"/>
        <v>1570709.9183999998</v>
      </c>
      <c r="AF350" s="239">
        <f t="shared" si="62"/>
        <v>-15635.540100000333</v>
      </c>
      <c r="AG350" s="242">
        <f t="shared" si="63"/>
        <v>-9.8563273316172317E-3</v>
      </c>
      <c r="AH350" s="306">
        <f xml:space="preserve"> Backtesting!C106</f>
        <v>-2.9248326907412813E-2</v>
      </c>
      <c r="AI350" s="306">
        <f xml:space="preserve"> Backtesting!G106</f>
        <v>-6.7380697468752984E-2</v>
      </c>
      <c r="AJ350" s="56"/>
      <c r="AK350" s="57">
        <f t="shared" si="64"/>
        <v>0</v>
      </c>
      <c r="AL350" s="57">
        <f t="shared" si="65"/>
        <v>0</v>
      </c>
    </row>
    <row r="351" spans="1:38" x14ac:dyDescent="0.25">
      <c r="A351" s="7">
        <f t="shared" si="53"/>
        <v>345</v>
      </c>
      <c r="B351" s="1">
        <v>45147</v>
      </c>
      <c r="C351" s="202">
        <v>68.260000000000005</v>
      </c>
      <c r="D351" s="2">
        <v>160.41999999999999</v>
      </c>
      <c r="E351" s="2">
        <v>1617.5055049999999</v>
      </c>
      <c r="F351" s="2">
        <v>3038.727527</v>
      </c>
      <c r="G351" s="2">
        <v>5204.8376929999995</v>
      </c>
      <c r="H351" s="2">
        <v>7314.1603699999996</v>
      </c>
      <c r="I351" s="201">
        <v>7256.8612820000008</v>
      </c>
      <c r="J351" s="209">
        <f t="shared" si="66"/>
        <v>7.0817350250811373E-3</v>
      </c>
      <c r="K351" s="210">
        <f t="shared" si="67"/>
        <v>-7.3634057298436195E-3</v>
      </c>
      <c r="L351" s="210">
        <f t="shared" si="68"/>
        <v>3.5029591306221519E-3</v>
      </c>
      <c r="M351" s="210">
        <f t="shared" si="69"/>
        <v>-1.2088450804479178E-2</v>
      </c>
      <c r="N351" s="210">
        <f t="shared" si="70"/>
        <v>-2.6852572360032245E-2</v>
      </c>
      <c r="O351" s="210">
        <f t="shared" si="71"/>
        <v>-2.4541050158853217E-2</v>
      </c>
      <c r="P351" s="211">
        <f t="shared" si="72"/>
        <v>-5.0254604843698925E-2</v>
      </c>
      <c r="Q351" s="218">
        <f t="shared" si="54"/>
        <v>-6.1177991280087122E-5</v>
      </c>
      <c r="R351" s="219">
        <f t="shared" si="55"/>
        <v>1.0629486467505671E-3</v>
      </c>
      <c r="S351" s="219">
        <f t="shared" si="56"/>
        <v>-3.6262537277371491E-5</v>
      </c>
      <c r="T351" s="219">
        <f t="shared" si="57"/>
        <v>-2.0397471531700544E-4</v>
      </c>
      <c r="U351" s="219">
        <f t="shared" si="58"/>
        <v>2.2342744684117673E-3</v>
      </c>
      <c r="V351" s="219">
        <f t="shared" si="59"/>
        <v>2.199520625785603E-3</v>
      </c>
      <c r="W351" s="220">
        <f t="shared" si="60"/>
        <v>3.5320239058221274E-3</v>
      </c>
      <c r="X351" s="227" cm="1">
        <f t="array" ref="X351">DinamicaBacktesting(J100:J351)</f>
        <v>0.19593638747563938</v>
      </c>
      <c r="Y351" s="228" cm="1">
        <f t="array" ref="Y351">DinamicaBacktesting(K100:K351)</f>
        <v>0.28441900932792025</v>
      </c>
      <c r="Z351" s="228" cm="1">
        <f t="array" ref="Z351">DinamicaBacktesting(L100:L351)</f>
        <v>0.38296538718014111</v>
      </c>
      <c r="AA351" s="228" cm="1">
        <f t="array" ref="AA351">DinamicaBacktesting(M100:M351)</f>
        <v>0.24288831017645443</v>
      </c>
      <c r="AB351" s="228" cm="1">
        <f t="array" ref="AB351">DinamicaBacktesting(N100:N351)</f>
        <v>0.32795561195355755</v>
      </c>
      <c r="AC351" s="228" cm="1">
        <f t="array" ref="AC351">DinamicaBacktesting(O100:O351)</f>
        <v>0.35936438710356394</v>
      </c>
      <c r="AD351" s="229" cm="1">
        <f t="array" ref="AD351">DinamicaBacktesting(P100:P351)</f>
        <v>0.44839601759915237</v>
      </c>
      <c r="AE351" s="236">
        <f t="shared" si="61"/>
        <v>1536424.1361799999</v>
      </c>
      <c r="AF351" s="239">
        <f t="shared" si="62"/>
        <v>-34285.782219999935</v>
      </c>
      <c r="AG351" s="242">
        <f t="shared" si="63"/>
        <v>-2.1828207626603091E-2</v>
      </c>
      <c r="AH351" s="306">
        <f xml:space="preserve"> Backtesting!C107</f>
        <v>-2.824931142062587E-2</v>
      </c>
      <c r="AI351" s="306">
        <f xml:space="preserve"> Backtesting!G107</f>
        <v>-6.6682541721518732E-2</v>
      </c>
      <c r="AJ351" s="56"/>
      <c r="AK351" s="57">
        <f t="shared" si="64"/>
        <v>0</v>
      </c>
      <c r="AL351" s="57">
        <f t="shared" si="65"/>
        <v>0</v>
      </c>
    </row>
    <row r="352" spans="1:38" x14ac:dyDescent="0.25">
      <c r="A352" s="7">
        <f t="shared" si="53"/>
        <v>346</v>
      </c>
      <c r="B352" s="1">
        <v>45148</v>
      </c>
      <c r="C352" s="202">
        <v>68.459999999999994</v>
      </c>
      <c r="D352" s="2">
        <v>163.03</v>
      </c>
      <c r="E352" s="2">
        <v>1699.4672999999998</v>
      </c>
      <c r="F352" s="2">
        <v>3048.6261</v>
      </c>
      <c r="G352" s="2">
        <v>5237.3261999999995</v>
      </c>
      <c r="H352" s="2">
        <v>7365.5573999999997</v>
      </c>
      <c r="I352" s="201">
        <v>7261.0643999999993</v>
      </c>
      <c r="J352" s="209">
        <f t="shared" si="66"/>
        <v>2.9299736302370594E-3</v>
      </c>
      <c r="K352" s="210">
        <f t="shared" si="67"/>
        <v>1.6269791796534205E-2</v>
      </c>
      <c r="L352" s="210">
        <f t="shared" si="68"/>
        <v>5.0671725534560119E-2</v>
      </c>
      <c r="M352" s="210">
        <f t="shared" si="69"/>
        <v>3.2574730416097264E-3</v>
      </c>
      <c r="N352" s="210">
        <f t="shared" si="70"/>
        <v>6.2419827315065568E-3</v>
      </c>
      <c r="O352" s="210">
        <f t="shared" si="71"/>
        <v>7.0270581174036728E-3</v>
      </c>
      <c r="P352" s="211">
        <f t="shared" si="72"/>
        <v>5.791922756501755E-4</v>
      </c>
      <c r="Q352" s="218">
        <f t="shared" si="54"/>
        <v>-6.7951052915207888E-5</v>
      </c>
      <c r="R352" s="219">
        <f t="shared" si="55"/>
        <v>1.1829808592054957E-3</v>
      </c>
      <c r="S352" s="219">
        <f t="shared" si="56"/>
        <v>1.5104182423847324E-4</v>
      </c>
      <c r="T352" s="219">
        <f t="shared" si="57"/>
        <v>-2.543089871175965E-4</v>
      </c>
      <c r="U352" s="219">
        <f t="shared" si="58"/>
        <v>2.070010313008552E-3</v>
      </c>
      <c r="V352" s="219">
        <f t="shared" si="59"/>
        <v>2.0249534930639012E-3</v>
      </c>
      <c r="W352" s="220">
        <f t="shared" si="60"/>
        <v>3.3415089205643491E-3</v>
      </c>
      <c r="X352" s="227" cm="1">
        <f t="array" ref="X352">DinamicaBacktesting(J101:J352)</f>
        <v>0.19220289298210558</v>
      </c>
      <c r="Y352" s="228" cm="1">
        <f t="array" ref="Y352">DinamicaBacktesting(K101:K352)</f>
        <v>0.28341943580773182</v>
      </c>
      <c r="Z352" s="228" cm="1">
        <f t="array" ref="Z352">DinamicaBacktesting(L101:L352)</f>
        <v>0.40826171963277158</v>
      </c>
      <c r="AA352" s="228" cm="1">
        <f t="array" ref="AA352">DinamicaBacktesting(M101:M352)</f>
        <v>0.23820540483991473</v>
      </c>
      <c r="AB352" s="228" cm="1">
        <f t="array" ref="AB352">DinamicaBacktesting(N101:N352)</f>
        <v>0.3219388905839709</v>
      </c>
      <c r="AC352" s="228" cm="1">
        <f t="array" ref="AC352">DinamicaBacktesting(O101:O352)</f>
        <v>0.35280859427654909</v>
      </c>
      <c r="AD352" s="229" cm="1">
        <f t="array" ref="AD352">DinamicaBacktesting(P101:P352)</f>
        <v>0.43933950400513555</v>
      </c>
      <c r="AE352" s="236">
        <f t="shared" si="61"/>
        <v>1550014.6609999998</v>
      </c>
      <c r="AF352" s="239">
        <f t="shared" si="62"/>
        <v>13590.524819999933</v>
      </c>
      <c r="AG352" s="242">
        <f t="shared" si="63"/>
        <v>8.8455554035944406E-3</v>
      </c>
      <c r="AH352" s="306">
        <f xml:space="preserve"> Backtesting!C108</f>
        <v>-2.846071619733654E-2</v>
      </c>
      <c r="AI352" s="306">
        <f xml:space="preserve"> Backtesting!G108</f>
        <v>-6.3775782392065383E-2</v>
      </c>
      <c r="AJ352" s="56"/>
      <c r="AK352" s="57">
        <f t="shared" si="64"/>
        <v>0</v>
      </c>
      <c r="AL352" s="57">
        <f t="shared" si="65"/>
        <v>0</v>
      </c>
    </row>
    <row r="353" spans="1:38" x14ac:dyDescent="0.25">
      <c r="A353" s="7">
        <f t="shared" si="53"/>
        <v>347</v>
      </c>
      <c r="B353" s="1">
        <v>45149</v>
      </c>
      <c r="C353" s="202">
        <v>67.89</v>
      </c>
      <c r="D353" s="2">
        <v>160.27000000000001</v>
      </c>
      <c r="E353" s="2">
        <v>1626.0913599999999</v>
      </c>
      <c r="F353" s="2">
        <v>3020.2965199999999</v>
      </c>
      <c r="G353" s="2">
        <v>5124.2603199999994</v>
      </c>
      <c r="H353" s="2">
        <v>7163.1600800000006</v>
      </c>
      <c r="I353" s="201">
        <v>6940.4474</v>
      </c>
      <c r="J353" s="209">
        <f t="shared" si="66"/>
        <v>-8.3260297984223408E-3</v>
      </c>
      <c r="K353" s="210">
        <f t="shared" si="67"/>
        <v>-1.6929399497024988E-2</v>
      </c>
      <c r="L353" s="210">
        <f t="shared" si="68"/>
        <v>-4.3175846925680772E-2</v>
      </c>
      <c r="M353" s="210">
        <f t="shared" si="69"/>
        <v>-9.2925728084529702E-3</v>
      </c>
      <c r="N353" s="210">
        <f t="shared" si="70"/>
        <v>-2.1588473904871508E-2</v>
      </c>
      <c r="O353" s="210">
        <f t="shared" si="71"/>
        <v>-2.7478887069700808E-2</v>
      </c>
      <c r="P353" s="211">
        <f t="shared" si="72"/>
        <v>-4.4155647483308247E-2</v>
      </c>
      <c r="Q353" s="218">
        <f t="shared" si="54"/>
        <v>-1.1375586646761128E-4</v>
      </c>
      <c r="R353" s="219">
        <f t="shared" si="55"/>
        <v>1.0971540806070626E-3</v>
      </c>
      <c r="S353" s="219">
        <f t="shared" si="56"/>
        <v>-1.0713936507855241E-4</v>
      </c>
      <c r="T353" s="219">
        <f t="shared" si="57"/>
        <v>-2.5622960967704145E-4</v>
      </c>
      <c r="U353" s="219">
        <f t="shared" si="58"/>
        <v>2.0206183743542222E-3</v>
      </c>
      <c r="V353" s="219">
        <f t="shared" si="59"/>
        <v>1.9561768495703715E-3</v>
      </c>
      <c r="W353" s="220">
        <f t="shared" si="60"/>
        <v>3.2175729490095738E-3</v>
      </c>
      <c r="X353" s="227" cm="1">
        <f t="array" ref="X353">DinamicaBacktesting(J102:J353)</f>
        <v>0.19016583283595839</v>
      </c>
      <c r="Y353" s="228" cm="1">
        <f t="array" ref="Y353">DinamicaBacktesting(K102:K353)</f>
        <v>0.28284709647795725</v>
      </c>
      <c r="Z353" s="228" cm="1">
        <f t="array" ref="Z353">DinamicaBacktesting(L102:L353)</f>
        <v>0.42284871034214772</v>
      </c>
      <c r="AA353" s="228" cm="1">
        <f t="array" ref="AA353">DinamicaBacktesting(M102:M353)</f>
        <v>0.235249958343206</v>
      </c>
      <c r="AB353" s="228" cm="1">
        <f t="array" ref="AB353">DinamicaBacktesting(N102:N353)</f>
        <v>0.32279520075823226</v>
      </c>
      <c r="AC353" s="228" cm="1">
        <f t="array" ref="AC353">DinamicaBacktesting(O102:O353)</f>
        <v>0.35651958172465825</v>
      </c>
      <c r="AD353" s="229" cm="1">
        <f t="array" ref="AD353">DinamicaBacktesting(P102:P353)</f>
        <v>0.45271576532503338</v>
      </c>
      <c r="AE353" s="236">
        <f t="shared" si="61"/>
        <v>1510511.6171999997</v>
      </c>
      <c r="AF353" s="239">
        <f t="shared" si="62"/>
        <v>-39503.043800000101</v>
      </c>
      <c r="AG353" s="242">
        <f t="shared" si="63"/>
        <v>-2.5485593648846172E-2</v>
      </c>
      <c r="AH353" s="306">
        <f xml:space="preserve"> Backtesting!C109</f>
        <v>-2.8668570591615237E-2</v>
      </c>
      <c r="AI353" s="306">
        <f xml:space="preserve"> Backtesting!G109</f>
        <v>-6.386355407588841E-2</v>
      </c>
      <c r="AJ353" s="56"/>
      <c r="AK353" s="57">
        <f t="shared" si="64"/>
        <v>0</v>
      </c>
      <c r="AL353" s="57">
        <f t="shared" si="65"/>
        <v>0</v>
      </c>
    </row>
    <row r="354" spans="1:38" x14ac:dyDescent="0.25">
      <c r="A354" s="7">
        <f t="shared" si="53"/>
        <v>348</v>
      </c>
      <c r="B354" s="1">
        <v>45152</v>
      </c>
      <c r="C354" s="202">
        <v>68.83</v>
      </c>
      <c r="D354" s="2">
        <v>161.9</v>
      </c>
      <c r="E354" s="2">
        <v>1592.37148</v>
      </c>
      <c r="F354" s="2">
        <v>3057.6394800000003</v>
      </c>
      <c r="G354" s="2">
        <v>5216.8652199999997</v>
      </c>
      <c r="H354" s="2">
        <v>7288.5156399999996</v>
      </c>
      <c r="I354" s="201">
        <v>7454.6361399999996</v>
      </c>
      <c r="J354" s="209">
        <f t="shared" si="66"/>
        <v>1.3845927235233368E-2</v>
      </c>
      <c r="K354" s="210">
        <f t="shared" si="67"/>
        <v>1.017033755537522E-2</v>
      </c>
      <c r="L354" s="210">
        <f t="shared" si="68"/>
        <v>-2.0736768443317843E-2</v>
      </c>
      <c r="M354" s="210">
        <f t="shared" si="69"/>
        <v>1.236400457793474E-2</v>
      </c>
      <c r="N354" s="210">
        <f t="shared" si="70"/>
        <v>1.807185705194625E-2</v>
      </c>
      <c r="O354" s="210">
        <f t="shared" si="71"/>
        <v>1.7500036101384842E-2</v>
      </c>
      <c r="P354" s="211">
        <f t="shared" si="72"/>
        <v>7.4085820461660568E-2</v>
      </c>
      <c r="Q354" s="218">
        <f t="shared" si="54"/>
        <v>-6.1577815587697513E-5</v>
      </c>
      <c r="R354" s="219">
        <f t="shared" si="55"/>
        <v>1.0742847351758425E-3</v>
      </c>
      <c r="S354" s="219">
        <f t="shared" si="56"/>
        <v>-1.6555224833762254E-4</v>
      </c>
      <c r="T354" s="219">
        <f t="shared" si="57"/>
        <v>-2.7205212955281396E-4</v>
      </c>
      <c r="U354" s="219">
        <f t="shared" si="58"/>
        <v>2.045083804542163E-3</v>
      </c>
      <c r="V354" s="219">
        <f t="shared" si="59"/>
        <v>1.9379584000292114E-3</v>
      </c>
      <c r="W354" s="220">
        <f t="shared" si="60"/>
        <v>3.3624825474111437E-3</v>
      </c>
      <c r="X354" s="227" cm="1">
        <f t="array" ref="X354">DinamicaBacktesting(J103:J354)</f>
        <v>0.19143917007321404</v>
      </c>
      <c r="Y354" s="228" cm="1">
        <f t="array" ref="Y354">DinamicaBacktesting(K103:K354)</f>
        <v>0.27900703597820581</v>
      </c>
      <c r="Z354" s="228" cm="1">
        <f t="array" ref="Z354">DinamicaBacktesting(L103:L354)</f>
        <v>0.41950389136780963</v>
      </c>
      <c r="AA354" s="228" cm="1">
        <f t="array" ref="AA354">DinamicaBacktesting(M103:M354)</f>
        <v>0.23381545062291059</v>
      </c>
      <c r="AB354" s="228" cm="1">
        <f t="array" ref="AB354">DinamicaBacktesting(N103:N354)</f>
        <v>0.32143564024215876</v>
      </c>
      <c r="AC354" s="228" cm="1">
        <f t="array" ref="AC354">DinamicaBacktesting(O103:O354)</f>
        <v>0.35370723602244425</v>
      </c>
      <c r="AD354" s="229" cm="1">
        <f t="array" ref="AD354">DinamicaBacktesting(P103:P354)</f>
        <v>0.50207489636326963</v>
      </c>
      <c r="AE354" s="236">
        <f t="shared" si="61"/>
        <v>1550029.6904</v>
      </c>
      <c r="AF354" s="239">
        <f t="shared" si="62"/>
        <v>39518.073200000217</v>
      </c>
      <c r="AG354" s="242">
        <f t="shared" si="63"/>
        <v>2.6162045197145822E-2</v>
      </c>
      <c r="AH354" s="306">
        <f xml:space="preserve"> Backtesting!C110</f>
        <v>-2.8037843671023025E-2</v>
      </c>
      <c r="AI354" s="306">
        <f xml:space="preserve"> Backtesting!G110</f>
        <v>-6.160087340324736E-2</v>
      </c>
      <c r="AJ354" s="56"/>
      <c r="AK354" s="57">
        <f t="shared" si="64"/>
        <v>0</v>
      </c>
      <c r="AL354" s="57">
        <f t="shared" si="65"/>
        <v>0</v>
      </c>
    </row>
    <row r="355" spans="1:38" x14ac:dyDescent="0.25">
      <c r="A355" s="7">
        <f t="shared" si="53"/>
        <v>349</v>
      </c>
      <c r="B355" s="1">
        <v>45153</v>
      </c>
      <c r="C355" s="202">
        <v>69.66</v>
      </c>
      <c r="D355" s="2">
        <v>160</v>
      </c>
      <c r="E355" s="2">
        <v>1569.8526000000002</v>
      </c>
      <c r="F355" s="2">
        <v>3041.4929999999999</v>
      </c>
      <c r="G355" s="2">
        <v>5175.4229999999998</v>
      </c>
      <c r="H355" s="2">
        <v>7262.2179999999998</v>
      </c>
      <c r="I355" s="201">
        <v>7531.3159999999998</v>
      </c>
      <c r="J355" s="209">
        <f t="shared" si="66"/>
        <v>1.2058695336335967E-2</v>
      </c>
      <c r="K355" s="210">
        <f t="shared" si="67"/>
        <v>-1.1735639283508403E-2</v>
      </c>
      <c r="L355" s="210">
        <f t="shared" si="68"/>
        <v>-1.4141725271291539E-2</v>
      </c>
      <c r="M355" s="210">
        <f t="shared" si="69"/>
        <v>-5.2807010458931769E-3</v>
      </c>
      <c r="N355" s="210">
        <f t="shared" si="70"/>
        <v>-7.9438931719229E-3</v>
      </c>
      <c r="O355" s="210">
        <f t="shared" si="71"/>
        <v>-3.6080926897756882E-3</v>
      </c>
      <c r="P355" s="211">
        <f t="shared" si="72"/>
        <v>1.0286197550079201E-2</v>
      </c>
      <c r="Q355" s="218">
        <f t="shared" si="54"/>
        <v>-2.1163022752942799E-6</v>
      </c>
      <c r="R355" s="219">
        <f t="shared" si="55"/>
        <v>1.060226182047361E-3</v>
      </c>
      <c r="S355" s="219">
        <f t="shared" si="56"/>
        <v>-1.9660937734620337E-4</v>
      </c>
      <c r="T355" s="219">
        <f t="shared" si="57"/>
        <v>-3.169319886857259E-4</v>
      </c>
      <c r="U355" s="219">
        <f t="shared" si="58"/>
        <v>2.006189689134831E-3</v>
      </c>
      <c r="V355" s="219">
        <f t="shared" si="59"/>
        <v>1.9278647404788348E-3</v>
      </c>
      <c r="W355" s="220">
        <f t="shared" si="60"/>
        <v>3.3360126683082874E-3</v>
      </c>
      <c r="X355" s="227" cm="1">
        <f t="array" ref="X355">DinamicaBacktesting(J104:J355)</f>
        <v>0.19143862977021542</v>
      </c>
      <c r="Y355" s="228" cm="1">
        <f t="array" ref="Y355">DinamicaBacktesting(K104:K355)</f>
        <v>0.27589740183964834</v>
      </c>
      <c r="Z355" s="228" cm="1">
        <f t="array" ref="Z355">DinamicaBacktesting(L104:L355)</f>
        <v>0.41347314736208279</v>
      </c>
      <c r="AA355" s="228" cm="1">
        <f t="array" ref="AA355">DinamicaBacktesting(M104:M355)</f>
        <v>0.22970405910439301</v>
      </c>
      <c r="AB355" s="228" cm="1">
        <f t="array" ref="AB355">DinamicaBacktesting(N104:N355)</f>
        <v>0.31594958082385627</v>
      </c>
      <c r="AC355" s="228" cm="1">
        <f t="array" ref="AC355">DinamicaBacktesting(O104:O355)</f>
        <v>0.34675017068219349</v>
      </c>
      <c r="AD355" s="229" cm="1">
        <f t="array" ref="AD355">DinamicaBacktesting(P104:P355)</f>
        <v>0.49301364872177167</v>
      </c>
      <c r="AE355" s="236">
        <f t="shared" si="61"/>
        <v>1547505.84</v>
      </c>
      <c r="AF355" s="239">
        <f t="shared" si="62"/>
        <v>-2523.8503999998793</v>
      </c>
      <c r="AG355" s="242">
        <f t="shared" si="63"/>
        <v>-1.6282593911788323E-3</v>
      </c>
      <c r="AH355" s="306">
        <f xml:space="preserve"> Backtesting!C111</f>
        <v>-2.8441099941909916E-2</v>
      </c>
      <c r="AI355" s="306">
        <f xml:space="preserve"> Backtesting!G111</f>
        <v>-6.4939871974065949E-2</v>
      </c>
      <c r="AJ355" s="56"/>
      <c r="AK355" s="57">
        <f t="shared" si="64"/>
        <v>0</v>
      </c>
      <c r="AL355" s="57">
        <f t="shared" si="65"/>
        <v>0</v>
      </c>
    </row>
    <row r="356" spans="1:38" x14ac:dyDescent="0.25">
      <c r="A356" s="7">
        <f t="shared" si="53"/>
        <v>350</v>
      </c>
      <c r="B356" s="1">
        <v>45154</v>
      </c>
      <c r="C356" s="202">
        <v>69.13</v>
      </c>
      <c r="D356" s="2">
        <v>159.13999999999999</v>
      </c>
      <c r="E356" s="2">
        <v>1526.8038400000003</v>
      </c>
      <c r="F356" s="2">
        <v>3024.9972400000001</v>
      </c>
      <c r="G356" s="2">
        <v>5041.776280000001</v>
      </c>
      <c r="H356" s="2">
        <v>7117.4894000000004</v>
      </c>
      <c r="I356" s="201">
        <v>7450.0215200000011</v>
      </c>
      <c r="J356" s="209">
        <f t="shared" si="66"/>
        <v>-7.6083835773758102E-3</v>
      </c>
      <c r="K356" s="210">
        <f t="shared" si="67"/>
        <v>-5.3750000000001297E-3</v>
      </c>
      <c r="L356" s="210">
        <f t="shared" si="68"/>
        <v>-2.7422166896433398E-2</v>
      </c>
      <c r="M356" s="210">
        <f t="shared" si="69"/>
        <v>-5.4235732253862245E-3</v>
      </c>
      <c r="N356" s="210">
        <f t="shared" si="70"/>
        <v>-2.5823342362546797E-2</v>
      </c>
      <c r="O356" s="210">
        <f t="shared" si="71"/>
        <v>-1.9928980374866123E-2</v>
      </c>
      <c r="P356" s="211">
        <f t="shared" si="72"/>
        <v>-1.0794193206074332E-2</v>
      </c>
      <c r="Q356" s="218">
        <f t="shared" si="54"/>
        <v>-5.3932152039027674E-5</v>
      </c>
      <c r="R356" s="219">
        <f t="shared" si="55"/>
        <v>1.1515976023145208E-3</v>
      </c>
      <c r="S356" s="219">
        <f t="shared" si="56"/>
        <v>-2.5470234211960905E-4</v>
      </c>
      <c r="T356" s="219">
        <f t="shared" si="57"/>
        <v>-3.4958802442104398E-4</v>
      </c>
      <c r="U356" s="219">
        <f t="shared" si="58"/>
        <v>1.9201698459192114E-3</v>
      </c>
      <c r="V356" s="219">
        <f t="shared" si="59"/>
        <v>1.8886508811192513E-3</v>
      </c>
      <c r="W356" s="220">
        <f t="shared" si="60"/>
        <v>3.3103851750532951E-3</v>
      </c>
      <c r="X356" s="227" cm="1">
        <f t="array" ref="X356">DinamicaBacktesting(J105:J356)</f>
        <v>0.18911978960193998</v>
      </c>
      <c r="Y356" s="228" cm="1">
        <f t="array" ref="Y356">DinamicaBacktesting(K105:K356)</f>
        <v>0.27086074244310959</v>
      </c>
      <c r="Z356" s="228" cm="1">
        <f t="array" ref="Z356">DinamicaBacktesting(L105:L356)</f>
        <v>0.41436879241254232</v>
      </c>
      <c r="AA356" s="228" cm="1">
        <f t="array" ref="AA356">DinamicaBacktesting(M105:M356)</f>
        <v>0.22572084208578971</v>
      </c>
      <c r="AB356" s="228" cm="1">
        <f t="array" ref="AB356">DinamicaBacktesting(N105:N356)</f>
        <v>0.32023891693940143</v>
      </c>
      <c r="AC356" s="228" cm="1">
        <f t="array" ref="AC356">DinamicaBacktesting(O105:O356)</f>
        <v>0.34558592954124984</v>
      </c>
      <c r="AD356" s="229" cm="1">
        <f t="array" ref="AD356">DinamicaBacktesting(P105:P356)</f>
        <v>0.48426688952951397</v>
      </c>
      <c r="AE356" s="236">
        <f t="shared" si="61"/>
        <v>1526559.6536000001</v>
      </c>
      <c r="AF356" s="239">
        <f t="shared" si="62"/>
        <v>-20946.186400000006</v>
      </c>
      <c r="AG356" s="242">
        <f t="shared" si="63"/>
        <v>-1.3535449016463863E-2</v>
      </c>
      <c r="AH356" s="306">
        <f xml:space="preserve"> Backtesting!C112</f>
        <v>-2.9911453623146293E-2</v>
      </c>
      <c r="AI356" s="306">
        <f xml:space="preserve"> Backtesting!G112</f>
        <v>-6.5145802459379176E-2</v>
      </c>
      <c r="AJ356" s="56"/>
      <c r="AK356" s="57">
        <f t="shared" si="64"/>
        <v>0</v>
      </c>
      <c r="AL356" s="57">
        <f t="shared" si="65"/>
        <v>0</v>
      </c>
    </row>
    <row r="357" spans="1:38" x14ac:dyDescent="0.25">
      <c r="A357" s="7">
        <f t="shared" si="53"/>
        <v>351</v>
      </c>
      <c r="B357" s="1">
        <v>45155</v>
      </c>
      <c r="C357" s="202">
        <v>67.13</v>
      </c>
      <c r="D357" s="2">
        <v>158.93</v>
      </c>
      <c r="E357" s="2">
        <v>1549.9337</v>
      </c>
      <c r="F357" s="2">
        <v>2975.0519999999997</v>
      </c>
      <c r="G357" s="2">
        <v>4874.4688199999991</v>
      </c>
      <c r="H357" s="2">
        <v>6890.4939999999997</v>
      </c>
      <c r="I357" s="201">
        <v>7410.7861399999992</v>
      </c>
      <c r="J357" s="209">
        <f t="shared" si="66"/>
        <v>-2.8930999566034954E-2</v>
      </c>
      <c r="K357" s="210">
        <f t="shared" si="67"/>
        <v>-1.319592811360959E-3</v>
      </c>
      <c r="L357" s="210">
        <f t="shared" si="68"/>
        <v>1.5149202139811191E-2</v>
      </c>
      <c r="M357" s="210">
        <f t="shared" si="69"/>
        <v>-1.6510838204930267E-2</v>
      </c>
      <c r="N357" s="210">
        <f t="shared" si="70"/>
        <v>-3.3184229269292764E-2</v>
      </c>
      <c r="O357" s="210">
        <f t="shared" si="71"/>
        <v>-3.1892622137238535E-2</v>
      </c>
      <c r="P357" s="211">
        <f t="shared" si="72"/>
        <v>-5.2664787470307894E-3</v>
      </c>
      <c r="Q357" s="218">
        <f t="shared" si="54"/>
        <v>-2.1561118937744585E-4</v>
      </c>
      <c r="R357" s="219">
        <f t="shared" si="55"/>
        <v>1.2029127584033622E-3</v>
      </c>
      <c r="S357" s="219">
        <f t="shared" si="56"/>
        <v>-8.5340908009509615E-5</v>
      </c>
      <c r="T357" s="219">
        <f t="shared" si="57"/>
        <v>-4.6465376500234769E-4</v>
      </c>
      <c r="U357" s="219">
        <f t="shared" si="58"/>
        <v>1.8764547119359781E-3</v>
      </c>
      <c r="V357" s="219">
        <f t="shared" si="59"/>
        <v>1.8211304427957179E-3</v>
      </c>
      <c r="W357" s="220">
        <f t="shared" si="60"/>
        <v>3.3896924429391941E-3</v>
      </c>
      <c r="X357" s="227" cm="1">
        <f t="array" ref="X357">DinamicaBacktesting(J106:J357)</f>
        <v>0.20681533475447803</v>
      </c>
      <c r="Y357" s="228" cm="1">
        <f t="array" ref="Y357">DinamicaBacktesting(K106:K357)</f>
        <v>0.26542118027678646</v>
      </c>
      <c r="Z357" s="228" cm="1">
        <f t="array" ref="Z357">DinamicaBacktesting(L106:L357)</f>
        <v>0.40883556490809286</v>
      </c>
      <c r="AA357" s="228" cm="1">
        <f t="array" ref="AA357">DinamicaBacktesting(M106:M357)</f>
        <v>0.22728778119213353</v>
      </c>
      <c r="AB357" s="228" cm="1">
        <f t="array" ref="AB357">DinamicaBacktesting(N106:N357)</f>
        <v>0.33098444491420298</v>
      </c>
      <c r="AC357" s="228" cm="1">
        <f t="array" ref="AC357">DinamicaBacktesting(O106:O357)</f>
        <v>0.35341920988375236</v>
      </c>
      <c r="AD357" s="229" cm="1">
        <f t="array" ref="AD357">DinamicaBacktesting(P106:P357)</f>
        <v>0.47477700171026282</v>
      </c>
      <c r="AE357" s="236">
        <f t="shared" si="61"/>
        <v>1503161.3330000001</v>
      </c>
      <c r="AF357" s="239">
        <f t="shared" si="62"/>
        <v>-23398.320599999977</v>
      </c>
      <c r="AG357" s="242">
        <f t="shared" si="63"/>
        <v>-1.5327485267163321E-2</v>
      </c>
      <c r="AH357" s="306">
        <f xml:space="preserve"> Backtesting!C113</f>
        <v>-2.5578629233295937E-2</v>
      </c>
      <c r="AI357" s="306">
        <f xml:space="preserve"> Backtesting!G113</f>
        <v>-6.4071882817013218E-2</v>
      </c>
      <c r="AJ357" s="56"/>
      <c r="AK357" s="57">
        <f t="shared" si="64"/>
        <v>0</v>
      </c>
      <c r="AL357" s="57">
        <f t="shared" si="65"/>
        <v>0</v>
      </c>
    </row>
    <row r="358" spans="1:38" x14ac:dyDescent="0.25">
      <c r="A358" s="7">
        <f t="shared" si="53"/>
        <v>352</v>
      </c>
      <c r="B358" s="1">
        <v>45156</v>
      </c>
      <c r="C358" s="202">
        <v>67.16</v>
      </c>
      <c r="D358" s="2">
        <v>158.22</v>
      </c>
      <c r="E358" s="2">
        <v>1499.59105</v>
      </c>
      <c r="F358" s="2">
        <v>2972.4371500000002</v>
      </c>
      <c r="G358" s="2">
        <v>4825.1637499999997</v>
      </c>
      <c r="H358" s="2">
        <v>6891.1685499999994</v>
      </c>
      <c r="I358" s="201">
        <v>7375.9846500000003</v>
      </c>
      <c r="J358" s="209">
        <f t="shared" si="66"/>
        <v>4.468940861015458E-4</v>
      </c>
      <c r="K358" s="210">
        <f t="shared" si="67"/>
        <v>-4.4673755741522214E-3</v>
      </c>
      <c r="L358" s="210">
        <f t="shared" si="68"/>
        <v>-3.2480518360237021E-2</v>
      </c>
      <c r="M358" s="210">
        <f t="shared" si="69"/>
        <v>-8.7892581373349987E-4</v>
      </c>
      <c r="N358" s="210">
        <f t="shared" si="70"/>
        <v>-1.0114962639149572E-2</v>
      </c>
      <c r="O358" s="210">
        <f t="shared" si="71"/>
        <v>9.7895738679909527E-5</v>
      </c>
      <c r="P358" s="211">
        <f t="shared" si="72"/>
        <v>-4.6960591417092301E-3</v>
      </c>
      <c r="Q358" s="218">
        <f t="shared" si="54"/>
        <v>-2.1710788994355041E-4</v>
      </c>
      <c r="R358" s="219">
        <f t="shared" si="55"/>
        <v>1.2089802590618921E-3</v>
      </c>
      <c r="S358" s="219">
        <f t="shared" si="56"/>
        <v>-2.8402535203661409E-4</v>
      </c>
      <c r="T358" s="219">
        <f t="shared" si="57"/>
        <v>-4.8561411059719562E-4</v>
      </c>
      <c r="U358" s="219">
        <f t="shared" si="58"/>
        <v>1.8140297493283403E-3</v>
      </c>
      <c r="V358" s="219">
        <f t="shared" si="59"/>
        <v>1.7282965170199651E-3</v>
      </c>
      <c r="W358" s="220">
        <f t="shared" si="60"/>
        <v>3.2489973770271443E-3</v>
      </c>
      <c r="X358" s="227" cm="1">
        <f t="array" ref="X358">DinamicaBacktesting(J107:J358)</f>
        <v>0.20264178312778611</v>
      </c>
      <c r="Y358" s="228" cm="1">
        <f t="array" ref="Y358">DinamicaBacktesting(K107:K358)</f>
        <v>0.26044505277483349</v>
      </c>
      <c r="Z358" s="228" cm="1">
        <f t="array" ref="Z358">DinamicaBacktesting(L107:L358)</f>
        <v>0.41363606176795592</v>
      </c>
      <c r="AA358" s="228" cm="1">
        <f t="array" ref="AA358">DinamicaBacktesting(M107:M358)</f>
        <v>0.22271310313736375</v>
      </c>
      <c r="AB358" s="228" cm="1">
        <f t="array" ref="AB358">DinamicaBacktesting(N107:N358)</f>
        <v>0.32588337411133694</v>
      </c>
      <c r="AC358" s="228" cm="1">
        <f t="array" ref="AC358">DinamicaBacktesting(O107:O358)</f>
        <v>0.34627855764057652</v>
      </c>
      <c r="AD358" s="229" cm="1">
        <f t="array" ref="AD358">DinamicaBacktesting(P107:P358)</f>
        <v>0.46542307886984147</v>
      </c>
      <c r="AE358" s="236">
        <f t="shared" si="61"/>
        <v>1495009.5150000001</v>
      </c>
      <c r="AF358" s="239">
        <f t="shared" si="62"/>
        <v>-8151.8179999999702</v>
      </c>
      <c r="AG358" s="242">
        <f t="shared" si="63"/>
        <v>-5.4231158166706539E-3</v>
      </c>
      <c r="AH358" s="306">
        <f xml:space="preserve"> Backtesting!C114</f>
        <v>-2.6393594616847461E-2</v>
      </c>
      <c r="AI358" s="306">
        <f xml:space="preserve"> Backtesting!G114</f>
        <v>-6.3016764511561421E-2</v>
      </c>
      <c r="AJ358" s="56"/>
      <c r="AK358" s="57">
        <f t="shared" si="64"/>
        <v>0</v>
      </c>
      <c r="AL358" s="57">
        <f t="shared" si="65"/>
        <v>0</v>
      </c>
    </row>
    <row r="359" spans="1:38" x14ac:dyDescent="0.25">
      <c r="A359" s="7">
        <f t="shared" si="53"/>
        <v>353</v>
      </c>
      <c r="B359" s="1">
        <v>45159</v>
      </c>
      <c r="C359" s="202">
        <v>68.2</v>
      </c>
      <c r="D359" s="2">
        <v>158.65</v>
      </c>
      <c r="E359" s="2">
        <v>1507.4613999999999</v>
      </c>
      <c r="F359" s="2">
        <v>2992.7968000000001</v>
      </c>
      <c r="G359" s="2">
        <v>4934.097999999999</v>
      </c>
      <c r="H359" s="2">
        <v>6949.0958000000001</v>
      </c>
      <c r="I359" s="201">
        <v>7993.7834000000003</v>
      </c>
      <c r="J359" s="209">
        <f t="shared" si="66"/>
        <v>1.5485407980941224E-2</v>
      </c>
      <c r="K359" s="210">
        <f t="shared" si="67"/>
        <v>2.7177347996460988E-3</v>
      </c>
      <c r="L359" s="210">
        <f t="shared" si="68"/>
        <v>5.248330869939366E-3</v>
      </c>
      <c r="M359" s="210">
        <f t="shared" si="69"/>
        <v>6.8494804002836585E-3</v>
      </c>
      <c r="N359" s="210">
        <f t="shared" si="70"/>
        <v>2.257628044229576E-2</v>
      </c>
      <c r="O359" s="210">
        <f t="shared" si="71"/>
        <v>8.4060126493352705E-3</v>
      </c>
      <c r="P359" s="211">
        <f t="shared" si="72"/>
        <v>8.3758139328557357E-2</v>
      </c>
      <c r="Q359" s="218">
        <f t="shared" si="54"/>
        <v>-7.6695757903061379E-5</v>
      </c>
      <c r="R359" s="219">
        <f t="shared" si="55"/>
        <v>1.1977937602452252E-3</v>
      </c>
      <c r="S359" s="219">
        <f t="shared" si="56"/>
        <v>-2.2362467066783375E-4</v>
      </c>
      <c r="T359" s="219">
        <f t="shared" si="57"/>
        <v>-4.0744801179257292E-4</v>
      </c>
      <c r="U359" s="219">
        <f t="shared" si="58"/>
        <v>2.0471098821560215E-3</v>
      </c>
      <c r="V359" s="219">
        <f t="shared" si="59"/>
        <v>1.8176272029224274E-3</v>
      </c>
      <c r="W359" s="220">
        <f t="shared" si="60"/>
        <v>3.7680540472645576E-3</v>
      </c>
      <c r="X359" s="227" cm="1">
        <f t="array" ref="X359">DinamicaBacktesting(J108:J359)</f>
        <v>0.20454381202704414</v>
      </c>
      <c r="Y359" s="228" cm="1">
        <f t="array" ref="Y359">DinamicaBacktesting(K108:K359)</f>
        <v>0.25532881090461612</v>
      </c>
      <c r="Z359" s="228" cm="1">
        <f t="array" ref="Z359">DinamicaBacktesting(L108:L359)</f>
        <v>0.40562127550863081</v>
      </c>
      <c r="AA359" s="228" cm="1">
        <f t="array" ref="AA359">DinamicaBacktesting(M108:M359)</f>
        <v>0.2192941668504183</v>
      </c>
      <c r="AB359" s="228" cm="1">
        <f t="array" ref="AB359">DinamicaBacktesting(N108:N359)</f>
        <v>0.32724483956533895</v>
      </c>
      <c r="AC359" s="228" cm="1">
        <f t="array" ref="AC359">DinamicaBacktesting(O108:O359)</f>
        <v>0.34033025276672663</v>
      </c>
      <c r="AD359" s="229" cm="1">
        <f t="array" ref="AD359">DinamicaBacktesting(P108:P359)</f>
        <v>0.52789073655983443</v>
      </c>
      <c r="AE359" s="236">
        <f t="shared" si="61"/>
        <v>1537751.8859999999</v>
      </c>
      <c r="AF359" s="239">
        <f t="shared" si="62"/>
        <v>42742.37099999981</v>
      </c>
      <c r="AG359" s="242">
        <f t="shared" si="63"/>
        <v>2.8590032753069039E-2</v>
      </c>
      <c r="AH359" s="306">
        <f xml:space="preserve"> Backtesting!C115</f>
        <v>-2.6790860289971293E-2</v>
      </c>
      <c r="AI359" s="306">
        <f xml:space="preserve"> Backtesting!G115</f>
        <v>-6.2627927996836905E-2</v>
      </c>
      <c r="AJ359" s="56"/>
      <c r="AK359" s="57">
        <f t="shared" si="64"/>
        <v>0</v>
      </c>
      <c r="AL359" s="57">
        <f t="shared" si="65"/>
        <v>0</v>
      </c>
    </row>
    <row r="360" spans="1:38" x14ac:dyDescent="0.25">
      <c r="A360" s="7">
        <f t="shared" si="53"/>
        <v>354</v>
      </c>
      <c r="B360" s="1">
        <v>45160</v>
      </c>
      <c r="C360" s="202">
        <v>68.05</v>
      </c>
      <c r="D360" s="2">
        <v>160.1</v>
      </c>
      <c r="E360" s="2">
        <v>1488.7281600000001</v>
      </c>
      <c r="F360" s="2">
        <v>2995.5414599999999</v>
      </c>
      <c r="G360" s="2">
        <v>4861.0152000000007</v>
      </c>
      <c r="H360" s="2">
        <v>6983.3993400000008</v>
      </c>
      <c r="I360" s="201">
        <v>7718.8053600000003</v>
      </c>
      <c r="J360" s="209">
        <f t="shared" si="66"/>
        <v>-2.1994134897361795E-3</v>
      </c>
      <c r="K360" s="210">
        <f t="shared" si="67"/>
        <v>9.1396155058303119E-3</v>
      </c>
      <c r="L360" s="210">
        <f t="shared" si="68"/>
        <v>-1.242701139810265E-2</v>
      </c>
      <c r="M360" s="210">
        <f t="shared" si="69"/>
        <v>9.1708865767303749E-4</v>
      </c>
      <c r="N360" s="210">
        <f t="shared" si="70"/>
        <v>-1.4811785254366328E-2</v>
      </c>
      <c r="O360" s="210">
        <f t="shared" si="71"/>
        <v>4.9364033807104413E-3</v>
      </c>
      <c r="P360" s="211">
        <f t="shared" si="72"/>
        <v>-3.4398985591728715E-2</v>
      </c>
      <c r="Q360" s="218">
        <f t="shared" si="54"/>
        <v>-1.1525832591855132E-5</v>
      </c>
      <c r="R360" s="219">
        <f t="shared" si="55"/>
        <v>1.3041783317582442E-3</v>
      </c>
      <c r="S360" s="219">
        <f t="shared" si="56"/>
        <v>-2.87284850363657E-4</v>
      </c>
      <c r="T360" s="219">
        <f t="shared" si="57"/>
        <v>-3.0915151899353599E-4</v>
      </c>
      <c r="U360" s="219">
        <f t="shared" si="58"/>
        <v>2.1075875597285653E-3</v>
      </c>
      <c r="V360" s="219">
        <f t="shared" si="59"/>
        <v>2.0809310984723226E-3</v>
      </c>
      <c r="W360" s="220">
        <f t="shared" si="60"/>
        <v>3.8159389100505536E-3</v>
      </c>
      <c r="X360" s="227" cm="1">
        <f t="array" ref="X360">DinamicaBacktesting(J109:J360)</f>
        <v>0.20053250683542395</v>
      </c>
      <c r="Y360" s="228" cm="1">
        <f t="array" ref="Y360">DinamicaBacktesting(K109:K360)</f>
        <v>0.2518471574565489</v>
      </c>
      <c r="Z360" s="228" cm="1">
        <f t="array" ref="Z360">DinamicaBacktesting(L109:L360)</f>
        <v>0.39937968208546476</v>
      </c>
      <c r="AA360" s="228" cm="1">
        <f t="array" ref="AA360">DinamicaBacktesting(M109:M360)</f>
        <v>0.2148827977112599</v>
      </c>
      <c r="AB360" s="228" cm="1">
        <f t="array" ref="AB360">DinamicaBacktesting(N109:N360)</f>
        <v>0.32406287726395949</v>
      </c>
      <c r="AC360" s="228" cm="1">
        <f t="array" ref="AC360">DinamicaBacktesting(O109:O360)</f>
        <v>0.33382035381425745</v>
      </c>
      <c r="AD360" s="229" cm="1">
        <f t="array" ref="AD360">DinamicaBacktesting(P109:P360)</f>
        <v>0.5286290839719483</v>
      </c>
      <c r="AE360" s="236">
        <f t="shared" si="61"/>
        <v>1523076.0745999999</v>
      </c>
      <c r="AF360" s="239">
        <f t="shared" si="62"/>
        <v>-14675.811400000006</v>
      </c>
      <c r="AG360" s="242">
        <f t="shared" si="63"/>
        <v>-9.5436796622468956E-3</v>
      </c>
      <c r="AH360" s="306">
        <f xml:space="preserve"> Backtesting!C116</f>
        <v>-3.2123248496193191E-2</v>
      </c>
      <c r="AI360" s="306">
        <f xml:space="preserve"> Backtesting!G116</f>
        <v>-6.6569711683475266E-2</v>
      </c>
      <c r="AJ360" s="56"/>
      <c r="AK360" s="57">
        <f t="shared" si="64"/>
        <v>0</v>
      </c>
      <c r="AL360" s="57">
        <f t="shared" si="65"/>
        <v>0</v>
      </c>
    </row>
    <row r="361" spans="1:38" x14ac:dyDescent="0.25">
      <c r="A361" s="7">
        <f t="shared" si="53"/>
        <v>355</v>
      </c>
      <c r="B361" s="1">
        <v>45161</v>
      </c>
      <c r="C361" s="202">
        <v>68.73</v>
      </c>
      <c r="D361" s="2">
        <v>164.76</v>
      </c>
      <c r="E361" s="2">
        <v>1508.4136000000001</v>
      </c>
      <c r="F361" s="2">
        <v>3041.0047999999997</v>
      </c>
      <c r="G361" s="2">
        <v>4940.2896000000001</v>
      </c>
      <c r="H361" s="2">
        <v>7178.5644999999995</v>
      </c>
      <c r="I361" s="201">
        <v>7910.7763999999997</v>
      </c>
      <c r="J361" s="209">
        <f t="shared" si="66"/>
        <v>9.9926524614255552E-3</v>
      </c>
      <c r="K361" s="210">
        <f t="shared" si="67"/>
        <v>2.9106808244846905E-2</v>
      </c>
      <c r="L361" s="210">
        <f t="shared" si="68"/>
        <v>1.3222991630654768E-2</v>
      </c>
      <c r="M361" s="210">
        <f t="shared" si="69"/>
        <v>1.5177002424129338E-2</v>
      </c>
      <c r="N361" s="210">
        <f t="shared" si="70"/>
        <v>1.6308198336841162E-2</v>
      </c>
      <c r="O361" s="210">
        <f t="shared" si="71"/>
        <v>2.794701412564482E-2</v>
      </c>
      <c r="P361" s="211">
        <f t="shared" si="72"/>
        <v>2.4870563648984101E-2</v>
      </c>
      <c r="Q361" s="218">
        <f t="shared" si="54"/>
        <v>-2.3959675529545204E-5</v>
      </c>
      <c r="R361" s="219">
        <f t="shared" si="55"/>
        <v>1.440596790480387E-3</v>
      </c>
      <c r="S361" s="219">
        <f t="shared" si="56"/>
        <v>-1.9413767154405657E-4</v>
      </c>
      <c r="T361" s="219">
        <f t="shared" si="57"/>
        <v>-2.0900798838880029E-4</v>
      </c>
      <c r="U361" s="219">
        <f t="shared" si="58"/>
        <v>2.2510682788915537E-3</v>
      </c>
      <c r="V361" s="219">
        <f t="shared" si="59"/>
        <v>2.2583403947253073E-3</v>
      </c>
      <c r="W361" s="220">
        <f t="shared" si="60"/>
        <v>3.9125924610831989E-3</v>
      </c>
      <c r="X361" s="227" cm="1">
        <f t="array" ref="X361">DinamicaBacktesting(J110:J361)</f>
        <v>0.1990256640733675</v>
      </c>
      <c r="Y361" s="228" cm="1">
        <f t="array" ref="Y361">DinamicaBacktesting(K110:K361)</f>
        <v>0.26349523888549026</v>
      </c>
      <c r="Z361" s="228" cm="1">
        <f t="array" ref="Z361">DinamicaBacktesting(L110:L361)</f>
        <v>0.39355608500107925</v>
      </c>
      <c r="AA361" s="228" cm="1">
        <f t="array" ref="AA361">DinamicaBacktesting(M110:M361)</f>
        <v>0.21598481120605628</v>
      </c>
      <c r="AB361" s="228" cm="1">
        <f t="array" ref="AB361">DinamicaBacktesting(N110:N361)</f>
        <v>0.32170917472776134</v>
      </c>
      <c r="AC361" s="228" cm="1">
        <f t="array" ref="AC361">DinamicaBacktesting(O110:O361)</f>
        <v>0.33889722608037187</v>
      </c>
      <c r="AD361" s="229" cm="1">
        <f t="array" ref="AD361">DinamicaBacktesting(P110:P361)</f>
        <v>0.52393290882571852</v>
      </c>
      <c r="AE361" s="236">
        <f t="shared" si="61"/>
        <v>1556316.1070000001</v>
      </c>
      <c r="AF361" s="239">
        <f t="shared" si="62"/>
        <v>33240.032400000142</v>
      </c>
      <c r="AG361" s="242">
        <f t="shared" si="63"/>
        <v>2.1824275854855024E-2</v>
      </c>
      <c r="AH361" s="306">
        <f xml:space="preserve"> Backtesting!C117</f>
        <v>-3.0209294277191132E-2</v>
      </c>
      <c r="AI361" s="306">
        <f xml:space="preserve"> Backtesting!G117</f>
        <v>-6.4694734189235395E-2</v>
      </c>
      <c r="AJ361" s="56"/>
      <c r="AK361" s="57">
        <f t="shared" si="64"/>
        <v>0</v>
      </c>
      <c r="AL361" s="57">
        <f t="shared" si="65"/>
        <v>0</v>
      </c>
    </row>
    <row r="362" spans="1:38" x14ac:dyDescent="0.25">
      <c r="A362" s="7">
        <f t="shared" si="53"/>
        <v>356</v>
      </c>
      <c r="B362" s="1">
        <v>45162</v>
      </c>
      <c r="C362" s="202">
        <v>67.959999999999994</v>
      </c>
      <c r="D362" s="2">
        <v>165.51</v>
      </c>
      <c r="E362" s="2">
        <v>1498.2955400000001</v>
      </c>
      <c r="F362" s="2">
        <v>2965.6533199999999</v>
      </c>
      <c r="G362" s="2">
        <v>4821.4144999999999</v>
      </c>
      <c r="H362" s="2">
        <v>6842.1210200000005</v>
      </c>
      <c r="I362" s="201">
        <v>7929.9868200000001</v>
      </c>
      <c r="J362" s="209">
        <f t="shared" si="66"/>
        <v>-1.1203259129928811E-2</v>
      </c>
      <c r="K362" s="210">
        <f t="shared" si="67"/>
        <v>4.5520757465404849E-3</v>
      </c>
      <c r="L362" s="210">
        <f t="shared" si="68"/>
        <v>-6.7077491213285434E-3</v>
      </c>
      <c r="M362" s="210">
        <f t="shared" si="69"/>
        <v>-2.4778481112558537E-2</v>
      </c>
      <c r="N362" s="210">
        <f t="shared" si="70"/>
        <v>-2.4062374804910247E-2</v>
      </c>
      <c r="O362" s="210">
        <f t="shared" si="71"/>
        <v>-4.6867793693293303E-2</v>
      </c>
      <c r="P362" s="211">
        <f t="shared" si="72"/>
        <v>2.4283861695295617E-3</v>
      </c>
      <c r="Q362" s="218">
        <f t="shared" si="54"/>
        <v>1.4289831536515351E-5</v>
      </c>
      <c r="R362" s="219">
        <f t="shared" si="55"/>
        <v>1.4953727729073855E-3</v>
      </c>
      <c r="S362" s="219">
        <f t="shared" si="56"/>
        <v>-3.2198689837746396E-4</v>
      </c>
      <c r="T362" s="219">
        <f t="shared" si="57"/>
        <v>-2.9733516467834634E-4</v>
      </c>
      <c r="U362" s="219">
        <f t="shared" si="58"/>
        <v>2.1199429459931272E-3</v>
      </c>
      <c r="V362" s="219">
        <f t="shared" si="59"/>
        <v>2.0004099593109496E-3</v>
      </c>
      <c r="W362" s="220">
        <f t="shared" si="60"/>
        <v>3.9298882921818224E-3</v>
      </c>
      <c r="X362" s="227" cm="1">
        <f t="array" ref="X362">DinamicaBacktesting(J111:J362)</f>
        <v>0.19822156386003162</v>
      </c>
      <c r="Y362" s="228" cm="1">
        <f t="array" ref="Y362">DinamicaBacktesting(K111:K362)</f>
        <v>0.25857570174701927</v>
      </c>
      <c r="Z362" s="228" cm="1">
        <f t="array" ref="Z362">DinamicaBacktesting(L111:L362)</f>
        <v>0.38619198771230712</v>
      </c>
      <c r="AA362" s="228" cm="1">
        <f t="array" ref="AA362">DinamicaBacktesting(M111:M362)</f>
        <v>0.22577047649451856</v>
      </c>
      <c r="AB362" s="228" cm="1">
        <f t="array" ref="AB362">DinamicaBacktesting(N111:N362)</f>
        <v>0.32433500015077954</v>
      </c>
      <c r="AC362" s="228" cm="1">
        <f t="array" ref="AC362">DinamicaBacktesting(O111:O362)</f>
        <v>0.3638664477923364</v>
      </c>
      <c r="AD362" s="229" cm="1">
        <f t="array" ref="AD362">DinamicaBacktesting(P111:P362)</f>
        <v>0.51340520674396239</v>
      </c>
      <c r="AE362" s="236">
        <f t="shared" si="61"/>
        <v>1537294.6063999999</v>
      </c>
      <c r="AF362" s="239">
        <f t="shared" si="62"/>
        <v>-19021.500600000145</v>
      </c>
      <c r="AG362" s="242">
        <f t="shared" si="63"/>
        <v>-1.2222131811426507E-2</v>
      </c>
      <c r="AH362" s="306">
        <f xml:space="preserve"> Backtesting!C118</f>
        <v>-2.9329428624967107E-2</v>
      </c>
      <c r="AI362" s="306">
        <f xml:space="preserve"> Backtesting!G118</f>
        <v>-6.6124044261646336E-2</v>
      </c>
      <c r="AJ362" s="56"/>
      <c r="AK362" s="57">
        <f t="shared" si="64"/>
        <v>0</v>
      </c>
      <c r="AL362" s="57">
        <f t="shared" si="65"/>
        <v>0</v>
      </c>
    </row>
    <row r="363" spans="1:38" x14ac:dyDescent="0.25">
      <c r="A363" s="7">
        <f t="shared" si="53"/>
        <v>357</v>
      </c>
      <c r="B363" s="1">
        <v>45163</v>
      </c>
      <c r="C363" s="202">
        <v>67.83</v>
      </c>
      <c r="D363" s="2">
        <v>165.36</v>
      </c>
      <c r="E363" s="2">
        <v>1502.0598599999998</v>
      </c>
      <c r="F363" s="2">
        <v>2986.8950300000001</v>
      </c>
      <c r="G363" s="2">
        <v>4774.4164999999994</v>
      </c>
      <c r="H363" s="2">
        <v>6957.2696899999992</v>
      </c>
      <c r="I363" s="201">
        <v>7695.5901399999993</v>
      </c>
      <c r="J363" s="209">
        <f t="shared" si="66"/>
        <v>-1.912889935255957E-3</v>
      </c>
      <c r="K363" s="210">
        <f t="shared" si="67"/>
        <v>-9.0628965017203189E-4</v>
      </c>
      <c r="L363" s="210">
        <f t="shared" si="68"/>
        <v>2.5124015252691034E-3</v>
      </c>
      <c r="M363" s="210">
        <f t="shared" si="69"/>
        <v>7.1625735404570179E-3</v>
      </c>
      <c r="N363" s="210">
        <f t="shared" si="70"/>
        <v>-9.7477617823567009E-3</v>
      </c>
      <c r="O363" s="210">
        <f t="shared" si="71"/>
        <v>1.6829382243227053E-2</v>
      </c>
      <c r="P363" s="211">
        <f t="shared" si="72"/>
        <v>-2.9558268547034028E-2</v>
      </c>
      <c r="Q363" s="218">
        <f t="shared" si="54"/>
        <v>-1.2911576675477143E-6</v>
      </c>
      <c r="R363" s="219">
        <f t="shared" si="55"/>
        <v>1.4021706506396781E-3</v>
      </c>
      <c r="S363" s="219">
        <f t="shared" si="56"/>
        <v>-6.3437026809250283E-4</v>
      </c>
      <c r="T363" s="219">
        <f t="shared" si="57"/>
        <v>-3.3400292516421983E-4</v>
      </c>
      <c r="U363" s="219">
        <f t="shared" si="58"/>
        <v>1.9411074063715728E-3</v>
      </c>
      <c r="V363" s="219">
        <f t="shared" si="59"/>
        <v>1.9857709435091094E-3</v>
      </c>
      <c r="W363" s="220">
        <f t="shared" si="60"/>
        <v>3.6473554843203921E-3</v>
      </c>
      <c r="X363" s="227" cm="1">
        <f t="array" ref="X363">DinamicaBacktesting(J112:J363)</f>
        <v>0.19431160454939436</v>
      </c>
      <c r="Y363" s="228" cm="1">
        <f t="array" ref="Y363">DinamicaBacktesting(K112:K363)</f>
        <v>0.25336740518792994</v>
      </c>
      <c r="Z363" s="228" cm="1">
        <f t="array" ref="Z363">DinamicaBacktesting(L112:L363)</f>
        <v>0.37847039754724598</v>
      </c>
      <c r="AA363" s="228" cm="1">
        <f t="array" ref="AA363">DinamicaBacktesting(M112:M363)</f>
        <v>0.22237457618399181</v>
      </c>
      <c r="AB363" s="228" cm="1">
        <f t="array" ref="AB363">DinamicaBacktesting(N112:N363)</f>
        <v>0.31928486710528364</v>
      </c>
      <c r="AC363" s="228" cm="1">
        <f t="array" ref="AC363">DinamicaBacktesting(O112:O363)</f>
        <v>0.36049637292821057</v>
      </c>
      <c r="AD363" s="229" cm="1">
        <f t="array" ref="AD363">DinamicaBacktesting(P112:P363)</f>
        <v>0.51171058453073526</v>
      </c>
      <c r="AE363" s="236">
        <f t="shared" si="61"/>
        <v>1527092.2168999999</v>
      </c>
      <c r="AF363" s="239">
        <f t="shared" si="62"/>
        <v>-10202.389500000048</v>
      </c>
      <c r="AG363" s="242">
        <f t="shared" si="63"/>
        <v>-6.6365870650465508E-3</v>
      </c>
      <c r="AH363" s="306">
        <f xml:space="preserve"> Backtesting!C119</f>
        <v>-3.0234159922577789E-2</v>
      </c>
      <c r="AI363" s="306">
        <f xml:space="preserve"> Backtesting!G119</f>
        <v>-6.5560905914436987E-2</v>
      </c>
      <c r="AJ363" s="56"/>
      <c r="AK363" s="57">
        <f t="shared" si="64"/>
        <v>0</v>
      </c>
      <c r="AL363" s="57">
        <f t="shared" si="65"/>
        <v>0</v>
      </c>
    </row>
    <row r="364" spans="1:38" x14ac:dyDescent="0.25">
      <c r="A364" s="7">
        <f t="shared" si="53"/>
        <v>358</v>
      </c>
      <c r="B364" s="1">
        <v>45166</v>
      </c>
      <c r="C364" s="202">
        <v>68.489999999999995</v>
      </c>
      <c r="D364" s="2">
        <v>166.75</v>
      </c>
      <c r="E364" s="2">
        <v>1547.6027199999999</v>
      </c>
      <c r="F364" s="2">
        <v>3023.2278199999996</v>
      </c>
      <c r="G364" s="2">
        <v>4869.9822799999993</v>
      </c>
      <c r="H364" s="2">
        <v>7014.2106799999992</v>
      </c>
      <c r="I364" s="201">
        <v>7857.9762999999994</v>
      </c>
      <c r="J364" s="209">
        <f t="shared" si="66"/>
        <v>9.730207872622687E-3</v>
      </c>
      <c r="K364" s="210">
        <f t="shared" si="67"/>
        <v>8.4059022738267597E-3</v>
      </c>
      <c r="L364" s="210">
        <f t="shared" si="68"/>
        <v>3.0320269659559473E-2</v>
      </c>
      <c r="M364" s="210">
        <f t="shared" si="69"/>
        <v>1.216406657585134E-2</v>
      </c>
      <c r="N364" s="210">
        <f t="shared" si="70"/>
        <v>2.0016221877584339E-2</v>
      </c>
      <c r="O364" s="210">
        <f t="shared" si="71"/>
        <v>8.1843873440530235E-3</v>
      </c>
      <c r="P364" s="211">
        <f t="shared" si="72"/>
        <v>2.110119653539666E-2</v>
      </c>
      <c r="Q364" s="218">
        <f t="shared" si="54"/>
        <v>7.9469593269729195E-5</v>
      </c>
      <c r="R364" s="219">
        <f t="shared" si="55"/>
        <v>1.4638579586805866E-3</v>
      </c>
      <c r="S364" s="219">
        <f t="shared" si="56"/>
        <v>-4.5871456761267099E-4</v>
      </c>
      <c r="T364" s="219">
        <f t="shared" si="57"/>
        <v>-1.5550018457228184E-4</v>
      </c>
      <c r="U364" s="219">
        <f t="shared" si="58"/>
        <v>2.1658251450742331E-3</v>
      </c>
      <c r="V364" s="219">
        <f t="shared" si="59"/>
        <v>2.1805126845422392E-3</v>
      </c>
      <c r="W364" s="220">
        <f t="shared" si="60"/>
        <v>4.0790092984813488E-3</v>
      </c>
      <c r="X364" s="227" cm="1">
        <f t="array" ref="X364">DinamicaBacktesting(J113:J364)</f>
        <v>0.19287567120305535</v>
      </c>
      <c r="Y364" s="228" cm="1">
        <f t="array" ref="Y364">DinamicaBacktesting(K113:K364)</f>
        <v>0.24967872855654177</v>
      </c>
      <c r="Z364" s="228" cm="1">
        <f t="array" ref="Z364">DinamicaBacktesting(L113:L364)</f>
        <v>0.38311475355208929</v>
      </c>
      <c r="AA364" s="228" cm="1">
        <f t="array" ref="AA364">DinamicaBacktesting(M113:M364)</f>
        <v>0.2212770808129477</v>
      </c>
      <c r="AB364" s="228" cm="1">
        <f t="array" ref="AB364">DinamicaBacktesting(N113:N364)</f>
        <v>0.31922280038713768</v>
      </c>
      <c r="AC364" s="228" cm="1">
        <f t="array" ref="AC364">DinamicaBacktesting(O113:O364)</f>
        <v>0.35416656534006696</v>
      </c>
      <c r="AD364" s="229" cm="1">
        <f t="array" ref="AD364">DinamicaBacktesting(P113:P364)</f>
        <v>0.50582546341181234</v>
      </c>
      <c r="AE364" s="236">
        <f t="shared" si="61"/>
        <v>1549858.4981999998</v>
      </c>
      <c r="AF364" s="239">
        <f t="shared" si="62"/>
        <v>22766.281299999915</v>
      </c>
      <c r="AG364" s="242">
        <f t="shared" si="63"/>
        <v>1.4908255734690012E-2</v>
      </c>
      <c r="AH364" s="306">
        <f xml:space="preserve"> Backtesting!C120</f>
        <v>-2.8129538768613627E-2</v>
      </c>
      <c r="AI364" s="306">
        <f xml:space="preserve"> Backtesting!G120</f>
        <v>-6.4079405423819014E-2</v>
      </c>
      <c r="AJ364" s="56"/>
      <c r="AK364" s="57">
        <f t="shared" si="64"/>
        <v>0</v>
      </c>
      <c r="AL364" s="57">
        <f t="shared" si="65"/>
        <v>0</v>
      </c>
    </row>
    <row r="365" spans="1:38" x14ac:dyDescent="0.25">
      <c r="A365" s="7">
        <f t="shared" si="53"/>
        <v>359</v>
      </c>
      <c r="B365" s="1">
        <v>45167</v>
      </c>
      <c r="C365" s="202">
        <v>69.05</v>
      </c>
      <c r="D365" s="2">
        <v>168.52</v>
      </c>
      <c r="E365" s="2">
        <v>1578.7637</v>
      </c>
      <c r="F365" s="2">
        <v>3091.3748000000001</v>
      </c>
      <c r="G365" s="2">
        <v>5003.2520999999997</v>
      </c>
      <c r="H365" s="2">
        <v>7219.5320999999994</v>
      </c>
      <c r="I365" s="201">
        <v>8190.833599999999</v>
      </c>
      <c r="J365" s="209">
        <f t="shared" si="66"/>
        <v>8.1763761133013535E-3</v>
      </c>
      <c r="K365" s="210">
        <f t="shared" si="67"/>
        <v>1.0614692653673208E-2</v>
      </c>
      <c r="L365" s="210">
        <f t="shared" si="68"/>
        <v>2.0134999504265672E-2</v>
      </c>
      <c r="M365" s="210">
        <f t="shared" si="69"/>
        <v>2.2541132874333014E-2</v>
      </c>
      <c r="N365" s="210">
        <f t="shared" si="70"/>
        <v>2.7365565691545024E-2</v>
      </c>
      <c r="O365" s="210">
        <f t="shared" si="71"/>
        <v>2.9272206006792034E-2</v>
      </c>
      <c r="P365" s="211">
        <f t="shared" si="72"/>
        <v>4.2359163134660927E-2</v>
      </c>
      <c r="Q365" s="218">
        <f t="shared" si="54"/>
        <v>1.3436756921783059E-4</v>
      </c>
      <c r="R365" s="219">
        <f t="shared" si="55"/>
        <v>1.543804249271555E-3</v>
      </c>
      <c r="S365" s="219">
        <f t="shared" si="56"/>
        <v>-3.1997468529240637E-4</v>
      </c>
      <c r="T365" s="219">
        <f t="shared" si="57"/>
        <v>-9.5737774321921901E-6</v>
      </c>
      <c r="U365" s="219">
        <f t="shared" si="58"/>
        <v>2.3405843003929264E-3</v>
      </c>
      <c r="V365" s="219">
        <f t="shared" si="59"/>
        <v>2.2759391526166301E-3</v>
      </c>
      <c r="W365" s="220">
        <f t="shared" si="60"/>
        <v>4.3612395327552204E-3</v>
      </c>
      <c r="X365" s="227" cm="1">
        <f t="array" ref="X365">DinamicaBacktesting(J114:J365)</f>
        <v>0.1907533802602793</v>
      </c>
      <c r="Y365" s="228" cm="1">
        <f t="array" ref="Y365">DinamicaBacktesting(K114:K365)</f>
        <v>0.24694450455701358</v>
      </c>
      <c r="Z365" s="228" cm="1">
        <f t="array" ref="Z365">DinamicaBacktesting(L114:L365)</f>
        <v>0.38077864675024581</v>
      </c>
      <c r="AA365" s="228" cm="1">
        <f t="array" ref="AA365">DinamicaBacktesting(M114:M365)</f>
        <v>0.2283125270307105</v>
      </c>
      <c r="AB365" s="228" cm="1">
        <f t="array" ref="AB365">DinamicaBacktesting(N114:N365)</f>
        <v>0.32461611906105114</v>
      </c>
      <c r="AC365" s="228" cm="1">
        <f t="array" ref="AC365">DinamicaBacktesting(O114:O365)</f>
        <v>0.35924052917072924</v>
      </c>
      <c r="AD365" s="229" cm="1">
        <f t="array" ref="AD365">DinamicaBacktesting(P114:P365)</f>
        <v>0.51352825654145806</v>
      </c>
      <c r="AE365" s="236">
        <f t="shared" si="61"/>
        <v>1588548.425</v>
      </c>
      <c r="AF365" s="239">
        <f t="shared" si="62"/>
        <v>38689.926800000248</v>
      </c>
      <c r="AG365" s="242">
        <f t="shared" si="63"/>
        <v>2.4963522053745191E-2</v>
      </c>
      <c r="AH365" s="306">
        <f xml:space="preserve"> Backtesting!C121</f>
        <v>-3.1344973732909343E-2</v>
      </c>
      <c r="AI365" s="306">
        <f xml:space="preserve"> Backtesting!G121</f>
        <v>-6.5411239434466334E-2</v>
      </c>
      <c r="AJ365" s="56"/>
      <c r="AK365" s="57">
        <f t="shared" si="64"/>
        <v>0</v>
      </c>
      <c r="AL365" s="57">
        <f t="shared" si="65"/>
        <v>0</v>
      </c>
    </row>
    <row r="366" spans="1:38" x14ac:dyDescent="0.25">
      <c r="A366" s="7">
        <f t="shared" si="53"/>
        <v>360</v>
      </c>
      <c r="B366" s="1">
        <v>45168</v>
      </c>
      <c r="C366" s="202">
        <v>68.900000000000006</v>
      </c>
      <c r="D366" s="2">
        <v>166.25</v>
      </c>
      <c r="E366" s="2">
        <v>1566.5772000000002</v>
      </c>
      <c r="F366" s="2">
        <v>3139.0092000000004</v>
      </c>
      <c r="G366" s="2">
        <v>4936.4328000000005</v>
      </c>
      <c r="H366" s="2">
        <v>7271.1597600000014</v>
      </c>
      <c r="I366" s="201">
        <v>8240.8819199999998</v>
      </c>
      <c r="J366" s="209">
        <f t="shared" si="66"/>
        <v>-2.1723388848658987E-3</v>
      </c>
      <c r="K366" s="210">
        <f t="shared" si="67"/>
        <v>-1.3470211250890207E-2</v>
      </c>
      <c r="L366" s="210">
        <f t="shared" si="68"/>
        <v>-7.7190145681711453E-3</v>
      </c>
      <c r="M366" s="210">
        <f t="shared" si="69"/>
        <v>1.5408807757635978E-2</v>
      </c>
      <c r="N366" s="210">
        <f t="shared" si="70"/>
        <v>-1.3355173528033726E-2</v>
      </c>
      <c r="O366" s="210">
        <f t="shared" si="71"/>
        <v>7.1511088647977505E-3</v>
      </c>
      <c r="P366" s="211">
        <f t="shared" si="72"/>
        <v>6.110284061930038E-3</v>
      </c>
      <c r="Q366" s="218">
        <f t="shared" si="54"/>
        <v>1.911706811088882E-4</v>
      </c>
      <c r="R366" s="219">
        <f t="shared" si="55"/>
        <v>1.5908470785173639E-3</v>
      </c>
      <c r="S366" s="219">
        <f t="shared" si="56"/>
        <v>-2.6439844713731253E-4</v>
      </c>
      <c r="T366" s="219">
        <f t="shared" si="57"/>
        <v>8.4765864441951755E-5</v>
      </c>
      <c r="U366" s="219">
        <f t="shared" si="58"/>
        <v>2.3100813386208127E-3</v>
      </c>
      <c r="V366" s="219">
        <f t="shared" si="59"/>
        <v>2.3461023970827171E-3</v>
      </c>
      <c r="W366" s="220">
        <f t="shared" si="60"/>
        <v>4.441734991647575E-3</v>
      </c>
      <c r="X366" s="227" cm="1">
        <f t="array" ref="X366">DinamicaBacktesting(J115:J366)</f>
        <v>0.18702634237371021</v>
      </c>
      <c r="Y366" s="228" cm="1">
        <f t="array" ref="Y366">DinamicaBacktesting(K115:K366)</f>
        <v>0.24570528319359206</v>
      </c>
      <c r="Z366" s="228" cm="1">
        <f t="array" ref="Z366">DinamicaBacktesting(L115:L366)</f>
        <v>0.37388918031020446</v>
      </c>
      <c r="AA366" s="228" cm="1">
        <f t="array" ref="AA366">DinamicaBacktesting(M115:M366)</f>
        <v>0.22898652721210896</v>
      </c>
      <c r="AB366" s="228" cm="1">
        <f t="array" ref="AB366">DinamicaBacktesting(N115:N366)</f>
        <v>0.32087141378196554</v>
      </c>
      <c r="AC366" s="228" cm="1">
        <f t="array" ref="AC366">DinamicaBacktesting(O115:O366)</f>
        <v>0.35271382742648755</v>
      </c>
      <c r="AD366" s="229" cm="1">
        <f t="array" ref="AD366">DinamicaBacktesting(P115:P366)</f>
        <v>0.50352665571703459</v>
      </c>
      <c r="AE366" s="236">
        <f t="shared" si="61"/>
        <v>1585639.7568000001</v>
      </c>
      <c r="AF366" s="239">
        <f t="shared" si="62"/>
        <v>-2908.6681999999564</v>
      </c>
      <c r="AG366" s="242">
        <f t="shared" si="63"/>
        <v>-1.8310226834916676E-3</v>
      </c>
      <c r="AH366" s="306">
        <f xml:space="preserve"> Backtesting!C122</f>
        <v>-3.0323625855659835E-2</v>
      </c>
      <c r="AI366" s="306">
        <f xml:space="preserve"> Backtesting!G122</f>
        <v>-6.7925407249927586E-2</v>
      </c>
      <c r="AJ366" s="56"/>
      <c r="AK366" s="57">
        <f t="shared" si="64"/>
        <v>0</v>
      </c>
      <c r="AL366" s="57">
        <f t="shared" si="65"/>
        <v>0</v>
      </c>
    </row>
    <row r="367" spans="1:38" x14ac:dyDescent="0.25">
      <c r="A367" s="7">
        <f t="shared" si="53"/>
        <v>361</v>
      </c>
      <c r="B367" s="1">
        <v>45169</v>
      </c>
      <c r="C367" s="202">
        <v>67.17</v>
      </c>
      <c r="D367" s="2">
        <v>163.71</v>
      </c>
      <c r="E367" s="2">
        <v>1581.8083000000001</v>
      </c>
      <c r="F367" s="2">
        <v>3198.8624900000004</v>
      </c>
      <c r="G367" s="2">
        <v>5038.1190299999998</v>
      </c>
      <c r="H367" s="2">
        <v>7384.2693600000002</v>
      </c>
      <c r="I367" s="201">
        <v>8403.6758500000014</v>
      </c>
      <c r="J367" s="209">
        <f t="shared" si="66"/>
        <v>-2.5108853410740206E-2</v>
      </c>
      <c r="K367" s="210">
        <f t="shared" si="67"/>
        <v>-1.527819548872178E-2</v>
      </c>
      <c r="L367" s="210">
        <f t="shared" si="68"/>
        <v>9.7225339421511681E-3</v>
      </c>
      <c r="M367" s="210">
        <f t="shared" si="69"/>
        <v>1.9067573933838844E-2</v>
      </c>
      <c r="N367" s="210">
        <f t="shared" si="70"/>
        <v>2.0599131826528616E-2</v>
      </c>
      <c r="O367" s="210">
        <f t="shared" si="71"/>
        <v>1.5555922814711964E-2</v>
      </c>
      <c r="P367" s="211">
        <f t="shared" si="72"/>
        <v>1.9754430603466488E-2</v>
      </c>
      <c r="Q367" s="218">
        <f t="shared" si="54"/>
        <v>1.8395425094697908E-4</v>
      </c>
      <c r="R367" s="219">
        <f t="shared" si="55"/>
        <v>1.5384678978237194E-3</v>
      </c>
      <c r="S367" s="219">
        <f t="shared" si="56"/>
        <v>-2.9016539569670695E-4</v>
      </c>
      <c r="T367" s="219">
        <f t="shared" si="57"/>
        <v>2.0462089961503782E-4</v>
      </c>
      <c r="U367" s="219">
        <f t="shared" si="58"/>
        <v>2.2482157583101009E-3</v>
      </c>
      <c r="V367" s="219">
        <f t="shared" si="59"/>
        <v>2.3575334378708474E-3</v>
      </c>
      <c r="W367" s="220">
        <f t="shared" si="60"/>
        <v>4.618034465066324E-3</v>
      </c>
      <c r="X367" s="227" cm="1">
        <f t="array" ref="X367">DinamicaBacktesting(J116:J367)</f>
        <v>0.19983616767608042</v>
      </c>
      <c r="Y367" s="228" cm="1">
        <f t="array" ref="Y367">DinamicaBacktesting(K116:K367)</f>
        <v>0.245579208591438</v>
      </c>
      <c r="Z367" s="228" cm="1">
        <f t="array" ref="Z367">DinamicaBacktesting(L116:L367)</f>
        <v>0.36763316357840686</v>
      </c>
      <c r="AA367" s="228" cm="1">
        <f t="array" ref="AA367">DinamicaBacktesting(M116:M367)</f>
        <v>0.232383741730529</v>
      </c>
      <c r="AB367" s="228" cm="1">
        <f t="array" ref="AB367">DinamicaBacktesting(N116:N367)</f>
        <v>0.32111814667555322</v>
      </c>
      <c r="AC367" s="228" cm="1">
        <f t="array" ref="AC367">DinamicaBacktesting(O116:O367)</f>
        <v>0.34909874449404621</v>
      </c>
      <c r="AD367" s="229" cm="1">
        <f t="array" ref="AD367">DinamicaBacktesting(P116:P367)</f>
        <v>0.49732375222866299</v>
      </c>
      <c r="AE367" s="236">
        <f t="shared" si="61"/>
        <v>1596007.7393999998</v>
      </c>
      <c r="AF367" s="239">
        <f t="shared" si="62"/>
        <v>10367.982599999756</v>
      </c>
      <c r="AG367" s="242">
        <f t="shared" si="63"/>
        <v>6.5386747245310683E-3</v>
      </c>
      <c r="AH367" s="306">
        <f xml:space="preserve"> Backtesting!C123</f>
        <v>-3.0885308534680824E-2</v>
      </c>
      <c r="AI367" s="306">
        <f xml:space="preserve"> Backtesting!G123</f>
        <v>-6.7918767832390925E-2</v>
      </c>
      <c r="AJ367" s="56"/>
      <c r="AK367" s="57">
        <f t="shared" si="64"/>
        <v>0</v>
      </c>
      <c r="AL367" s="57">
        <f t="shared" si="65"/>
        <v>0</v>
      </c>
    </row>
    <row r="368" spans="1:38" x14ac:dyDescent="0.25">
      <c r="A368" s="7">
        <f t="shared" si="53"/>
        <v>362</v>
      </c>
      <c r="B368" s="1">
        <v>45170</v>
      </c>
      <c r="C368" s="202">
        <v>67.260000000000005</v>
      </c>
      <c r="D368" s="2">
        <v>166.41</v>
      </c>
      <c r="E368" s="2">
        <v>1622.3907600000002</v>
      </c>
      <c r="F368" s="2">
        <v>3235.2189600000002</v>
      </c>
      <c r="G368" s="2">
        <v>5060.98488</v>
      </c>
      <c r="H368" s="2">
        <v>7511.3908799999999</v>
      </c>
      <c r="I368" s="201">
        <v>8283.3968399999994</v>
      </c>
      <c r="J368" s="209">
        <f t="shared" si="66"/>
        <v>1.3398838767306742E-3</v>
      </c>
      <c r="K368" s="210">
        <f t="shared" si="67"/>
        <v>1.6492578339746933E-2</v>
      </c>
      <c r="L368" s="210">
        <f t="shared" si="68"/>
        <v>2.5655738435561348E-2</v>
      </c>
      <c r="M368" s="210">
        <f t="shared" si="69"/>
        <v>1.1365436968189258E-2</v>
      </c>
      <c r="N368" s="210">
        <f t="shared" si="70"/>
        <v>4.5385688317094441E-3</v>
      </c>
      <c r="O368" s="210">
        <f t="shared" si="71"/>
        <v>1.7215179160257499E-2</v>
      </c>
      <c r="P368" s="211">
        <f t="shared" si="72"/>
        <v>-1.4312666521996031E-2</v>
      </c>
      <c r="Q368" s="218">
        <f t="shared" si="54"/>
        <v>-4.3375473683441054E-5</v>
      </c>
      <c r="R368" s="219">
        <f t="shared" si="55"/>
        <v>1.5770509148644687E-3</v>
      </c>
      <c r="S368" s="219">
        <f t="shared" si="56"/>
        <v>-1.2407781503989999E-4</v>
      </c>
      <c r="T368" s="219">
        <f t="shared" si="57"/>
        <v>2.2447014250730885E-4</v>
      </c>
      <c r="U368" s="219">
        <f t="shared" si="58"/>
        <v>2.2004011146489998E-3</v>
      </c>
      <c r="V368" s="219">
        <f t="shared" si="59"/>
        <v>2.3040929283358715E-3</v>
      </c>
      <c r="W368" s="220">
        <f t="shared" si="60"/>
        <v>4.8593749957032807E-3</v>
      </c>
      <c r="X368" s="227" cm="1">
        <f t="array" ref="X368">DinamicaBacktesting(J117:J368)</f>
        <v>0.19584185029914031</v>
      </c>
      <c r="Y368" s="228" cm="1">
        <f t="array" ref="Y368">DinamicaBacktesting(K117:K368)</f>
        <v>0.24624901595950816</v>
      </c>
      <c r="Z368" s="228" cm="1">
        <f t="array" ref="Z368">DinamicaBacktesting(L117:L368)</f>
        <v>0.36930030278685338</v>
      </c>
      <c r="AA368" s="228" cm="1">
        <f t="array" ref="AA368">DinamicaBacktesting(M117:M368)</f>
        <v>0.23053018632168451</v>
      </c>
      <c r="AB368" s="228" cm="1">
        <f t="array" ref="AB368">DinamicaBacktesting(N117:N368)</f>
        <v>0.31495988479012721</v>
      </c>
      <c r="AC368" s="228" cm="1">
        <f t="array" ref="AC368">DinamicaBacktesting(O117:O368)</f>
        <v>0.3463843901129755</v>
      </c>
      <c r="AD368" s="229" cm="1">
        <f t="array" ref="AD368">DinamicaBacktesting(P117:P368)</f>
        <v>0.48938803823986876</v>
      </c>
      <c r="AE368" s="236">
        <f t="shared" si="61"/>
        <v>1604059.1088</v>
      </c>
      <c r="AF368" s="239">
        <f t="shared" si="62"/>
        <v>8051.3694000001997</v>
      </c>
      <c r="AG368" s="242">
        <f t="shared" si="63"/>
        <v>5.0446932062040428E-3</v>
      </c>
      <c r="AH368" s="306">
        <f xml:space="preserve"> Backtesting!C124</f>
        <v>-3.0920009936184812E-2</v>
      </c>
      <c r="AI368" s="306">
        <f xml:space="preserve"> Backtesting!G124</f>
        <v>-6.9149915924031136E-2</v>
      </c>
      <c r="AJ368" s="56"/>
      <c r="AK368" s="57">
        <f t="shared" si="64"/>
        <v>0</v>
      </c>
      <c r="AL368" s="57">
        <f t="shared" si="65"/>
        <v>0</v>
      </c>
    </row>
    <row r="369" spans="1:38" x14ac:dyDescent="0.25">
      <c r="A369" s="7">
        <f t="shared" si="53"/>
        <v>363</v>
      </c>
      <c r="B369" s="1">
        <v>45173</v>
      </c>
      <c r="C369" s="202">
        <v>67.23</v>
      </c>
      <c r="D369" s="2">
        <v>165.32</v>
      </c>
      <c r="E369" s="2">
        <v>1631.13168</v>
      </c>
      <c r="F369" s="2">
        <v>3252.6492800000001</v>
      </c>
      <c r="G369" s="2">
        <v>5088.2518399999999</v>
      </c>
      <c r="H369" s="2">
        <v>7551.8598399999992</v>
      </c>
      <c r="I369" s="201">
        <v>8328.0251199999984</v>
      </c>
      <c r="J369" s="209">
        <f t="shared" si="66"/>
        <v>-4.46030330062408E-4</v>
      </c>
      <c r="K369" s="210">
        <f t="shared" si="67"/>
        <v>-6.5500871341866995E-3</v>
      </c>
      <c r="L369" s="210">
        <f t="shared" si="68"/>
        <v>5.3876786132582843E-3</v>
      </c>
      <c r="M369" s="210">
        <f t="shared" si="69"/>
        <v>5.3876786132582843E-3</v>
      </c>
      <c r="N369" s="210">
        <f t="shared" si="70"/>
        <v>5.3876786132582843E-3</v>
      </c>
      <c r="O369" s="210">
        <f t="shared" si="71"/>
        <v>5.3876786132582843E-3</v>
      </c>
      <c r="P369" s="211">
        <f t="shared" si="72"/>
        <v>5.3876786132582843E-3</v>
      </c>
      <c r="Q369" s="218">
        <f t="shared" si="54"/>
        <v>-2.5788098880165653E-5</v>
      </c>
      <c r="R369" s="219">
        <f t="shared" si="55"/>
        <v>1.6331603118415604E-3</v>
      </c>
      <c r="S369" s="219">
        <f t="shared" si="56"/>
        <v>2.4250074238912987E-5</v>
      </c>
      <c r="T369" s="219">
        <f t="shared" si="57"/>
        <v>3.4624743817879543E-4</v>
      </c>
      <c r="U369" s="219">
        <f t="shared" si="58"/>
        <v>2.3883213538090668E-3</v>
      </c>
      <c r="V369" s="219">
        <f t="shared" si="59"/>
        <v>2.4394884329200081E-3</v>
      </c>
      <c r="W369" s="220">
        <f t="shared" si="60"/>
        <v>5.0093729035676476E-3</v>
      </c>
      <c r="X369" s="227" cm="1">
        <f t="array" ref="X369">DinamicaBacktesting(J118:J369)</f>
        <v>0.19189024542668154</v>
      </c>
      <c r="Y369" s="228" cm="1">
        <f t="array" ref="Y369">DinamicaBacktesting(K118:K369)</f>
        <v>0.24216803350651323</v>
      </c>
      <c r="Z369" s="228" cm="1">
        <f t="array" ref="Z369">DinamicaBacktesting(L118:L369)</f>
        <v>0.36224252458290052</v>
      </c>
      <c r="AA369" s="228" cm="1">
        <f t="array" ref="AA369">DinamicaBacktesting(M118:M369)</f>
        <v>0.22651881443320457</v>
      </c>
      <c r="AB369" s="228" cm="1">
        <f t="array" ref="AB369">DinamicaBacktesting(N118:N369)</f>
        <v>0.30906913139981956</v>
      </c>
      <c r="AC369" s="228" cm="1">
        <f t="array" ref="AC369">DinamicaBacktesting(O118:O369)</f>
        <v>0.33981637595480546</v>
      </c>
      <c r="AD369" s="229" cm="1">
        <f t="array" ref="AD369">DinamicaBacktesting(P118:P369)</f>
        <v>0.47980502092938954</v>
      </c>
      <c r="AE369" s="236">
        <f t="shared" si="61"/>
        <v>1607747.1984000001</v>
      </c>
      <c r="AF369" s="239">
        <f t="shared" si="62"/>
        <v>3688.0896000000648</v>
      </c>
      <c r="AG369" s="242">
        <f t="shared" si="63"/>
        <v>2.2992230022989002E-3</v>
      </c>
      <c r="AH369" s="306">
        <f xml:space="preserve"> Backtesting!C125</f>
        <v>-3.2392086904784595E-2</v>
      </c>
      <c r="AI369" s="306">
        <f xml:space="preserve"> Backtesting!G125</f>
        <v>-6.8894450932867279E-2</v>
      </c>
      <c r="AJ369" s="56"/>
      <c r="AK369" s="57">
        <f t="shared" si="64"/>
        <v>0</v>
      </c>
      <c r="AL369" s="57">
        <f t="shared" si="65"/>
        <v>0</v>
      </c>
    </row>
    <row r="370" spans="1:38" x14ac:dyDescent="0.25">
      <c r="A370" s="7">
        <f t="shared" si="53"/>
        <v>364</v>
      </c>
      <c r="B370" s="1">
        <v>45174</v>
      </c>
      <c r="C370" s="202">
        <v>67.38</v>
      </c>
      <c r="D370" s="2">
        <v>162.78</v>
      </c>
      <c r="E370" s="2">
        <v>1647.4779000000001</v>
      </c>
      <c r="F370" s="2">
        <v>3301.9181999999996</v>
      </c>
      <c r="G370" s="2">
        <v>5224.4108999999989</v>
      </c>
      <c r="H370" s="2">
        <v>7809.72408</v>
      </c>
      <c r="I370" s="201">
        <v>8450.2648800000006</v>
      </c>
      <c r="J370" s="209">
        <f t="shared" si="66"/>
        <v>2.2311468094600162E-3</v>
      </c>
      <c r="K370" s="210">
        <f t="shared" si="67"/>
        <v>-1.5364142269537862E-2</v>
      </c>
      <c r="L370" s="210">
        <f t="shared" si="68"/>
        <v>1.0021398149780314E-2</v>
      </c>
      <c r="M370" s="210">
        <f t="shared" si="69"/>
        <v>1.5147320156201793E-2</v>
      </c>
      <c r="N370" s="210">
        <f t="shared" si="70"/>
        <v>2.6759497029926749E-2</v>
      </c>
      <c r="O370" s="210">
        <f t="shared" si="71"/>
        <v>3.4145792621066651E-2</v>
      </c>
      <c r="P370" s="211">
        <f t="shared" si="72"/>
        <v>1.4678120951681528E-2</v>
      </c>
      <c r="Q370" s="218">
        <f t="shared" si="54"/>
        <v>-8.1012260448968181E-5</v>
      </c>
      <c r="R370" s="219">
        <f t="shared" si="55"/>
        <v>1.4611083276510172E-3</v>
      </c>
      <c r="S370" s="219">
        <f t="shared" si="56"/>
        <v>5.3026126790344645E-5</v>
      </c>
      <c r="T370" s="219">
        <f t="shared" si="57"/>
        <v>3.9536445107316948E-4</v>
      </c>
      <c r="U370" s="219">
        <f t="shared" si="58"/>
        <v>2.4835184336626679E-3</v>
      </c>
      <c r="V370" s="219">
        <f t="shared" si="59"/>
        <v>2.563996209563847E-3</v>
      </c>
      <c r="W370" s="220">
        <f t="shared" si="60"/>
        <v>5.0566280148567838E-3</v>
      </c>
      <c r="X370" s="227" cm="1">
        <f t="array" ref="X370">DinamicaBacktesting(J119:J370)</f>
        <v>0.18814643365733186</v>
      </c>
      <c r="Y370" s="228" cm="1">
        <f t="array" ref="Y370">DinamicaBacktesting(K119:K370)</f>
        <v>0.24223692188336687</v>
      </c>
      <c r="Z370" s="228" cm="1">
        <f t="array" ref="Z370">DinamicaBacktesting(L119:L370)</f>
        <v>0.3563469890420814</v>
      </c>
      <c r="AA370" s="228" cm="1">
        <f t="array" ref="AA370">DinamicaBacktesting(M119:M370)</f>
        <v>0.22709273020000226</v>
      </c>
      <c r="AB370" s="228" cm="1">
        <f t="array" ref="AB370">DinamicaBacktesting(N119:N370)</f>
        <v>0.31451672244524143</v>
      </c>
      <c r="AC370" s="228" cm="1">
        <f t="array" ref="AC370">DinamicaBacktesting(O119:O370)</f>
        <v>0.35015537452288148</v>
      </c>
      <c r="AD370" s="229" cm="1">
        <f t="array" ref="AD370">DinamicaBacktesting(P119:P370)</f>
        <v>0.47241512388529955</v>
      </c>
      <c r="AE370" s="236">
        <f t="shared" si="61"/>
        <v>1626486.1343999999</v>
      </c>
      <c r="AF370" s="239">
        <f t="shared" si="62"/>
        <v>18738.935999999754</v>
      </c>
      <c r="AG370" s="242">
        <f t="shared" si="63"/>
        <v>1.1655399566952163E-2</v>
      </c>
      <c r="AH370" s="306">
        <f xml:space="preserve"> Backtesting!C126</f>
        <v>-2.9549638840071998E-2</v>
      </c>
      <c r="AI370" s="306">
        <f xml:space="preserve"> Backtesting!G126</f>
        <v>-6.9294659969100669E-2</v>
      </c>
      <c r="AJ370" s="56"/>
      <c r="AK370" s="57">
        <f t="shared" si="64"/>
        <v>0</v>
      </c>
      <c r="AL370" s="57">
        <f t="shared" si="65"/>
        <v>0</v>
      </c>
    </row>
    <row r="371" spans="1:38" x14ac:dyDescent="0.25">
      <c r="A371" s="7">
        <f t="shared" si="53"/>
        <v>365</v>
      </c>
      <c r="B371" s="1">
        <v>45175</v>
      </c>
      <c r="C371" s="202">
        <v>67.38</v>
      </c>
      <c r="D371" s="2">
        <v>168.59</v>
      </c>
      <c r="E371" s="2">
        <v>1657.8808500000002</v>
      </c>
      <c r="F371" s="2">
        <v>3210.6192300000002</v>
      </c>
      <c r="G371" s="2">
        <v>5251.3310100000008</v>
      </c>
      <c r="H371" s="2">
        <v>7824.4252800000004</v>
      </c>
      <c r="I371" s="201">
        <v>8260.6173300000009</v>
      </c>
      <c r="J371" s="209">
        <f t="shared" si="66"/>
        <v>0</v>
      </c>
      <c r="K371" s="210">
        <f t="shared" si="67"/>
        <v>3.5692345496989741E-2</v>
      </c>
      <c r="L371" s="210">
        <f t="shared" si="68"/>
        <v>6.314470136443262E-3</v>
      </c>
      <c r="M371" s="210">
        <f t="shared" si="69"/>
        <v>-2.7650282190515574E-2</v>
      </c>
      <c r="N371" s="210">
        <f t="shared" si="70"/>
        <v>5.1527551173284891E-3</v>
      </c>
      <c r="O371" s="210">
        <f t="shared" si="71"/>
        <v>1.8824224581313054E-3</v>
      </c>
      <c r="P371" s="211">
        <f t="shared" si="72"/>
        <v>-2.2442793532881478E-2</v>
      </c>
      <c r="Q371" s="218">
        <f t="shared" si="54"/>
        <v>-8.6079554108769814E-5</v>
      </c>
      <c r="R371" s="219">
        <f t="shared" si="55"/>
        <v>1.5969679180332331E-3</v>
      </c>
      <c r="S371" s="219">
        <f t="shared" si="56"/>
        <v>1.9729550215083844E-4</v>
      </c>
      <c r="T371" s="219">
        <f t="shared" si="57"/>
        <v>2.9189050283963072E-4</v>
      </c>
      <c r="U371" s="219">
        <f t="shared" si="58"/>
        <v>2.5217509601323466E-3</v>
      </c>
      <c r="V371" s="219">
        <f t="shared" si="59"/>
        <v>2.6812914563019838E-3</v>
      </c>
      <c r="W371" s="220">
        <f t="shared" si="60"/>
        <v>4.9942767121463104E-3</v>
      </c>
      <c r="X371" s="227" cm="1">
        <f t="array" ref="X371">DinamicaBacktesting(J120:J371)</f>
        <v>0.18434510223514</v>
      </c>
      <c r="Y371" s="228" cm="1">
        <f t="array" ref="Y371">DinamicaBacktesting(K120:K371)</f>
        <v>0.26300746623581828</v>
      </c>
      <c r="Z371" s="228" cm="1">
        <f t="array" ref="Z371">DinamicaBacktesting(L120:L371)</f>
        <v>0.34972196777925485</v>
      </c>
      <c r="AA371" s="228" cm="1">
        <f t="array" ref="AA371">DinamicaBacktesting(M120:M371)</f>
        <v>0.2391961685189985</v>
      </c>
      <c r="AB371" s="228" cm="1">
        <f t="array" ref="AB371">DinamicaBacktesting(N120:N371)</f>
        <v>0.30859611788807012</v>
      </c>
      <c r="AC371" s="228" cm="1">
        <f t="array" ref="AC371">DinamicaBacktesting(O120:O371)</f>
        <v>0.34313246777588191</v>
      </c>
      <c r="AD371" s="229" cm="1">
        <f t="array" ref="AD371">DinamicaBacktesting(P120:P371)</f>
        <v>0.46832261944460885</v>
      </c>
      <c r="AE371" s="236">
        <f t="shared" si="61"/>
        <v>1627278.9871</v>
      </c>
      <c r="AF371" s="239">
        <f t="shared" si="62"/>
        <v>792.85270000016317</v>
      </c>
      <c r="AG371" s="242">
        <f t="shared" si="63"/>
        <v>4.8746354686435289E-4</v>
      </c>
      <c r="AH371" s="306">
        <f xml:space="preserve"> Backtesting!C127</f>
        <v>-3.359706073772821E-2</v>
      </c>
      <c r="AI371" s="306">
        <f xml:space="preserve"> Backtesting!G127</f>
        <v>-7.0704121166910952E-2</v>
      </c>
      <c r="AJ371" s="56"/>
      <c r="AK371" s="57">
        <f t="shared" si="64"/>
        <v>0</v>
      </c>
      <c r="AL371" s="57">
        <f t="shared" si="65"/>
        <v>0</v>
      </c>
    </row>
    <row r="372" spans="1:38" x14ac:dyDescent="0.25">
      <c r="A372" s="7">
        <f t="shared" si="53"/>
        <v>366</v>
      </c>
      <c r="B372" s="1">
        <v>45176</v>
      </c>
      <c r="C372" s="202">
        <v>66.81</v>
      </c>
      <c r="D372" s="2">
        <v>167.44</v>
      </c>
      <c r="E372" s="2">
        <v>1581.1327800000001</v>
      </c>
      <c r="F372" s="2">
        <v>3120.4394400000001</v>
      </c>
      <c r="G372" s="2">
        <v>5248.8265800000008</v>
      </c>
      <c r="H372" s="2">
        <v>7787.7423600000002</v>
      </c>
      <c r="I372" s="201">
        <v>8126.3933400000014</v>
      </c>
      <c r="J372" s="209">
        <f t="shared" si="66"/>
        <v>-8.4594835262687962E-3</v>
      </c>
      <c r="K372" s="210">
        <f t="shared" si="67"/>
        <v>-6.8212824010914774E-3</v>
      </c>
      <c r="L372" s="210">
        <f t="shared" si="68"/>
        <v>-4.6292874424600616E-2</v>
      </c>
      <c r="M372" s="210">
        <f t="shared" si="69"/>
        <v>-2.8087974169394125E-2</v>
      </c>
      <c r="N372" s="210">
        <f t="shared" si="70"/>
        <v>-4.7691337591004856E-4</v>
      </c>
      <c r="O372" s="210">
        <f t="shared" si="71"/>
        <v>-4.6882574358227957E-3</v>
      </c>
      <c r="P372" s="211">
        <f t="shared" si="72"/>
        <v>-1.6248663342936842E-2</v>
      </c>
      <c r="Q372" s="218">
        <f t="shared" si="54"/>
        <v>-1.3989225794492461E-4</v>
      </c>
      <c r="R372" s="219">
        <f t="shared" si="55"/>
        <v>1.5834718175151837E-3</v>
      </c>
      <c r="S372" s="219">
        <f t="shared" si="56"/>
        <v>-5.2154165344411904E-5</v>
      </c>
      <c r="T372" s="219">
        <f t="shared" si="57"/>
        <v>1.7396788041131018E-4</v>
      </c>
      <c r="U372" s="219">
        <f t="shared" si="58"/>
        <v>2.5038846675397913E-3</v>
      </c>
      <c r="V372" s="219">
        <f t="shared" si="59"/>
        <v>2.5020580968331107E-3</v>
      </c>
      <c r="W372" s="220">
        <f t="shared" si="60"/>
        <v>4.8869516716733546E-3</v>
      </c>
      <c r="X372" s="227" cm="1">
        <f t="array" ref="X372">DinamicaBacktesting(J121:J372)</f>
        <v>0.18260650798073777</v>
      </c>
      <c r="Y372" s="228" cm="1">
        <f t="array" ref="Y372">DinamicaBacktesting(K121:K372)</f>
        <v>0.25860206401753227</v>
      </c>
      <c r="Z372" s="228" cm="1">
        <f t="array" ref="Z372">DinamicaBacktesting(L121:L372)</f>
        <v>0.37284700203968518</v>
      </c>
      <c r="AA372" s="228" cm="1">
        <f t="array" ref="AA372">DinamicaBacktesting(M121:M372)</f>
        <v>0.25075619935485</v>
      </c>
      <c r="AB372" s="228" cm="1">
        <f t="array" ref="AB372">DinamicaBacktesting(N121:N372)</f>
        <v>0.30236499220550483</v>
      </c>
      <c r="AC372" s="228" cm="1">
        <f t="array" ref="AC372">DinamicaBacktesting(O121:O372)</f>
        <v>0.33652828722590755</v>
      </c>
      <c r="AD372" s="229" cm="1">
        <f t="array" ref="AD372">DinamicaBacktesting(P121:P372)</f>
        <v>0.46175134536080004</v>
      </c>
      <c r="AE372" s="236">
        <f t="shared" si="61"/>
        <v>1608172.4834</v>
      </c>
      <c r="AF372" s="239">
        <f t="shared" si="62"/>
        <v>-19106.503700000001</v>
      </c>
      <c r="AG372" s="242">
        <f t="shared" si="63"/>
        <v>-1.1741381687752295E-2</v>
      </c>
      <c r="AH372" s="306">
        <f xml:space="preserve"> Backtesting!C128</f>
        <v>-3.3373636608812797E-2</v>
      </c>
      <c r="AI372" s="306">
        <f xml:space="preserve"> Backtesting!G128</f>
        <v>-6.9666948449990759E-2</v>
      </c>
      <c r="AJ372" s="56"/>
      <c r="AK372" s="57">
        <f t="shared" si="64"/>
        <v>0</v>
      </c>
      <c r="AL372" s="57">
        <f t="shared" si="65"/>
        <v>0</v>
      </c>
    </row>
    <row r="373" spans="1:38" x14ac:dyDescent="0.25">
      <c r="A373" s="7">
        <f t="shared" si="53"/>
        <v>367</v>
      </c>
      <c r="B373" s="1">
        <v>45177</v>
      </c>
      <c r="C373" s="202">
        <v>66.849999999999994</v>
      </c>
      <c r="D373" s="2">
        <v>169.09</v>
      </c>
      <c r="E373" s="2">
        <v>1582.8088500000001</v>
      </c>
      <c r="F373" s="2">
        <v>3131.8698600000002</v>
      </c>
      <c r="G373" s="2">
        <v>5236.01253</v>
      </c>
      <c r="H373" s="2">
        <v>7783.0956000000006</v>
      </c>
      <c r="I373" s="201">
        <v>8010.1904400000012</v>
      </c>
      <c r="J373" s="209">
        <f t="shared" si="66"/>
        <v>5.9871276754974723E-4</v>
      </c>
      <c r="K373" s="210">
        <f t="shared" si="67"/>
        <v>9.854276158623998E-3</v>
      </c>
      <c r="L373" s="210">
        <f t="shared" si="68"/>
        <v>1.0600437997370094E-3</v>
      </c>
      <c r="M373" s="210">
        <f t="shared" si="69"/>
        <v>3.6630802230854798E-3</v>
      </c>
      <c r="N373" s="210">
        <f t="shared" si="70"/>
        <v>-2.441317083865413E-3</v>
      </c>
      <c r="O373" s="210">
        <f t="shared" si="71"/>
        <v>-5.9667613349234649E-4</v>
      </c>
      <c r="P373" s="211">
        <f t="shared" si="72"/>
        <v>-1.4299443201699624E-2</v>
      </c>
      <c r="Q373" s="218">
        <f t="shared" si="54"/>
        <v>-2.6115720412468626E-4</v>
      </c>
      <c r="R373" s="219">
        <f t="shared" si="55"/>
        <v>1.6116808389954268E-3</v>
      </c>
      <c r="S373" s="219">
        <f t="shared" si="56"/>
        <v>1.9090050673866605E-6</v>
      </c>
      <c r="T373" s="219">
        <f t="shared" si="57"/>
        <v>2.2922889464521129E-4</v>
      </c>
      <c r="U373" s="219">
        <f t="shared" si="58"/>
        <v>2.4554896228760137E-3</v>
      </c>
      <c r="V373" s="219">
        <f t="shared" si="59"/>
        <v>2.5286010429505655E-3</v>
      </c>
      <c r="W373" s="220">
        <f t="shared" si="60"/>
        <v>4.7529808311948668E-3</v>
      </c>
      <c r="X373" s="227" cm="1">
        <f t="array" ref="X373">DinamicaBacktesting(J122:J373)</f>
        <v>0.17892627296120553</v>
      </c>
      <c r="Y373" s="228" cm="1">
        <f t="array" ref="Y373">DinamicaBacktesting(K122:K373)</f>
        <v>0.25530150793057688</v>
      </c>
      <c r="Z373" s="228" cm="1">
        <f t="array" ref="Z373">DinamicaBacktesting(L122:L373)</f>
        <v>0.36532939119292868</v>
      </c>
      <c r="AA373" s="228" cm="1">
        <f t="array" ref="AA373">DinamicaBacktesting(M122:M373)</f>
        <v>0.24596492332289208</v>
      </c>
      <c r="AB373" s="228" cm="1">
        <f t="array" ref="AB373">DinamicaBacktesting(N122:N373)</f>
        <v>0.29635730021495788</v>
      </c>
      <c r="AC373" s="228" cm="1">
        <f t="array" ref="AC373">DinamicaBacktesting(O122:O373)</f>
        <v>0.32973444930327916</v>
      </c>
      <c r="AD373" s="229" cm="1">
        <f t="array" ref="AD373">DinamicaBacktesting(P122:P373)</f>
        <v>0.45469407448033849</v>
      </c>
      <c r="AE373" s="236">
        <f t="shared" si="61"/>
        <v>1605523.2534</v>
      </c>
      <c r="AF373" s="239">
        <f t="shared" si="62"/>
        <v>-2649.2299999999814</v>
      </c>
      <c r="AG373" s="242">
        <f t="shared" si="63"/>
        <v>-1.6473543897473908E-3</v>
      </c>
      <c r="AH373" s="306">
        <f xml:space="preserve"> Backtesting!C129</f>
        <v>-2.998532673900306E-2</v>
      </c>
      <c r="AI373" s="306">
        <f xml:space="preserve"> Backtesting!G129</f>
        <v>-6.8946480457491729E-2</v>
      </c>
      <c r="AJ373" s="56"/>
      <c r="AK373" s="57">
        <f t="shared" si="64"/>
        <v>0</v>
      </c>
      <c r="AL373" s="57">
        <f t="shared" si="65"/>
        <v>0</v>
      </c>
    </row>
    <row r="374" spans="1:38" x14ac:dyDescent="0.25">
      <c r="A374" s="7">
        <f t="shared" si="53"/>
        <v>368</v>
      </c>
      <c r="B374" s="1">
        <v>45180</v>
      </c>
      <c r="C374" s="202">
        <v>66.34</v>
      </c>
      <c r="D374" s="2">
        <v>167.11</v>
      </c>
      <c r="E374" s="2">
        <v>1531.5781500000001</v>
      </c>
      <c r="F374" s="2">
        <v>3096.6504000000004</v>
      </c>
      <c r="G374" s="2">
        <v>5310.0234</v>
      </c>
      <c r="H374" s="2">
        <v>7689.1404000000002</v>
      </c>
      <c r="I374" s="201">
        <v>7799.9816999999994</v>
      </c>
      <c r="J374" s="209">
        <f t="shared" si="66"/>
        <v>-7.629020194465097E-3</v>
      </c>
      <c r="K374" s="210">
        <f t="shared" si="67"/>
        <v>-1.1709740374948208E-2</v>
      </c>
      <c r="L374" s="210">
        <f t="shared" si="68"/>
        <v>-3.2366953217376815E-2</v>
      </c>
      <c r="M374" s="210">
        <f t="shared" si="69"/>
        <v>-1.1245505584322024E-2</v>
      </c>
      <c r="N374" s="210">
        <f t="shared" si="70"/>
        <v>1.4134968084196009E-2</v>
      </c>
      <c r="O374" s="210">
        <f t="shared" si="71"/>
        <v>-1.2071700622564685E-2</v>
      </c>
      <c r="P374" s="211">
        <f t="shared" si="72"/>
        <v>-2.6242664462794218E-2</v>
      </c>
      <c r="Q374" s="218">
        <f t="shared" si="54"/>
        <v>-3.3917601437677809E-4</v>
      </c>
      <c r="R374" s="219">
        <f t="shared" si="55"/>
        <v>1.4925511399532067E-3</v>
      </c>
      <c r="S374" s="219">
        <f t="shared" si="56"/>
        <v>-2.2690902316913636E-4</v>
      </c>
      <c r="T374" s="219">
        <f t="shared" si="57"/>
        <v>1.2544491981287238E-4</v>
      </c>
      <c r="U374" s="219">
        <f t="shared" si="58"/>
        <v>2.3539564462851641E-3</v>
      </c>
      <c r="V374" s="219">
        <f t="shared" si="59"/>
        <v>2.3894709446716264E-3</v>
      </c>
      <c r="W374" s="220">
        <f t="shared" si="60"/>
        <v>4.5519828244438816E-3</v>
      </c>
      <c r="X374" s="227" cm="1">
        <f t="array" ref="X374">DinamicaBacktesting(J123:J374)</f>
        <v>0.17697641832780353</v>
      </c>
      <c r="Y374" s="228" cm="1">
        <f t="array" ref="Y374">DinamicaBacktesting(K123:K374)</f>
        <v>0.25289076703173474</v>
      </c>
      <c r="Z374" s="228" cm="1">
        <f t="array" ref="Z374">DinamicaBacktesting(L123:L374)</f>
        <v>0.37240667012869488</v>
      </c>
      <c r="AA374" s="228" cm="1">
        <f t="array" ref="AA374">DinamicaBacktesting(M123:M374)</f>
        <v>0.24362563147694596</v>
      </c>
      <c r="AB374" s="228" cm="1">
        <f t="array" ref="AB374">DinamicaBacktesting(N123:N374)</f>
        <v>0.29381619867463621</v>
      </c>
      <c r="AC374" s="228" cm="1">
        <f t="array" ref="AC374">DinamicaBacktesting(O123:O374)</f>
        <v>0.32533759530667894</v>
      </c>
      <c r="AD374" s="229" cm="1">
        <f t="array" ref="AD374">DinamicaBacktesting(P123:P374)</f>
        <v>0.4532311742247026</v>
      </c>
      <c r="AE374" s="236">
        <f t="shared" si="61"/>
        <v>1586689.3905</v>
      </c>
      <c r="AF374" s="239">
        <f t="shared" si="62"/>
        <v>-18833.862900000066</v>
      </c>
      <c r="AG374" s="242">
        <f t="shared" si="63"/>
        <v>-1.1730669649359315E-2</v>
      </c>
      <c r="AH374" s="306">
        <f xml:space="preserve"> Backtesting!C130</f>
        <v>-2.848026452611771E-2</v>
      </c>
      <c r="AI374" s="306">
        <f xml:space="preserve"> Backtesting!G130</f>
        <v>-6.823165462595461E-2</v>
      </c>
      <c r="AJ374" s="56"/>
      <c r="AK374" s="57">
        <f t="shared" si="64"/>
        <v>0</v>
      </c>
      <c r="AL374" s="57">
        <f t="shared" si="65"/>
        <v>0</v>
      </c>
    </row>
    <row r="375" spans="1:38" x14ac:dyDescent="0.25">
      <c r="A375" s="7">
        <f t="shared" si="53"/>
        <v>369</v>
      </c>
      <c r="B375" s="1">
        <v>45181</v>
      </c>
      <c r="C375" s="202">
        <v>65.61</v>
      </c>
      <c r="D375" s="2">
        <v>166.96</v>
      </c>
      <c r="E375" s="2">
        <v>1518.6717000000001</v>
      </c>
      <c r="F375" s="2">
        <v>3032.1837000000005</v>
      </c>
      <c r="G375" s="2">
        <v>5188.2503400000005</v>
      </c>
      <c r="H375" s="2">
        <v>7476.2333100000005</v>
      </c>
      <c r="I375" s="201">
        <v>7717.1913000000004</v>
      </c>
      <c r="J375" s="209">
        <f t="shared" si="66"/>
        <v>-1.1003919204100154E-2</v>
      </c>
      <c r="K375" s="210">
        <f t="shared" si="67"/>
        <v>-8.9761235114593774E-4</v>
      </c>
      <c r="L375" s="210">
        <f t="shared" si="68"/>
        <v>-8.4268961397757636E-3</v>
      </c>
      <c r="M375" s="210">
        <f t="shared" si="69"/>
        <v>-2.081820408270818E-2</v>
      </c>
      <c r="N375" s="210">
        <f t="shared" si="70"/>
        <v>-2.2932678601755185E-2</v>
      </c>
      <c r="O375" s="210">
        <f t="shared" si="71"/>
        <v>-2.7689322723252641E-2</v>
      </c>
      <c r="P375" s="211">
        <f t="shared" si="72"/>
        <v>-1.0614178748650005E-2</v>
      </c>
      <c r="Q375" s="218">
        <f t="shared" si="54"/>
        <v>-4.3645292470815032E-4</v>
      </c>
      <c r="R375" s="219">
        <f t="shared" si="55"/>
        <v>1.4466424712835781E-3</v>
      </c>
      <c r="S375" s="219">
        <f t="shared" si="56"/>
        <v>-3.588869386640112E-4</v>
      </c>
      <c r="T375" s="219">
        <f t="shared" si="57"/>
        <v>-9.8572798289292733E-5</v>
      </c>
      <c r="U375" s="219">
        <f t="shared" si="58"/>
        <v>2.27837959270593E-3</v>
      </c>
      <c r="V375" s="219">
        <f t="shared" si="59"/>
        <v>2.2404234885133063E-3</v>
      </c>
      <c r="W375" s="220">
        <f t="shared" si="60"/>
        <v>4.4883868900307145E-3</v>
      </c>
      <c r="X375" s="227" cm="1">
        <f t="array" ref="X375">DinamicaBacktesting(J124:J375)</f>
        <v>0.17688502802158632</v>
      </c>
      <c r="Y375" s="228" cm="1">
        <f t="array" ref="Y375">DinamicaBacktesting(K124:K375)</f>
        <v>0.24779764501930049</v>
      </c>
      <c r="Z375" s="228" cm="1">
        <f t="array" ref="Z375">DinamicaBacktesting(L124:L375)</f>
        <v>0.36586179615022496</v>
      </c>
      <c r="AA375" s="228" cm="1">
        <f t="array" ref="AA375">DinamicaBacktesting(M124:M375)</f>
        <v>0.24768431993469076</v>
      </c>
      <c r="AB375" s="228" cm="1">
        <f t="array" ref="AB375">DinamicaBacktesting(N124:N375)</f>
        <v>0.29694441427394608</v>
      </c>
      <c r="AC375" s="228" cm="1">
        <f t="array" ref="AC375">DinamicaBacktesting(O124:O375)</f>
        <v>0.33066456907441405</v>
      </c>
      <c r="AD375" s="229" cm="1">
        <f t="array" ref="AD375">DinamicaBacktesting(P124:P375)</f>
        <v>0.44535083710207873</v>
      </c>
      <c r="AE375" s="236">
        <f t="shared" si="61"/>
        <v>1564725.0142999999</v>
      </c>
      <c r="AF375" s="239">
        <f t="shared" si="62"/>
        <v>-21964.376200000057</v>
      </c>
      <c r="AG375" s="242">
        <f t="shared" si="63"/>
        <v>-1.3842895989289117E-2</v>
      </c>
      <c r="AH375" s="306">
        <f xml:space="preserve"> Backtesting!C131</f>
        <v>-2.910339595718938E-2</v>
      </c>
      <c r="AI375" s="306">
        <f xml:space="preserve"> Backtesting!G131</f>
        <v>-6.7494447507721295E-2</v>
      </c>
      <c r="AJ375" s="56"/>
      <c r="AK375" s="57">
        <f t="shared" si="64"/>
        <v>0</v>
      </c>
      <c r="AL375" s="57">
        <f t="shared" si="65"/>
        <v>0</v>
      </c>
    </row>
    <row r="376" spans="1:38" x14ac:dyDescent="0.25">
      <c r="A376" s="7">
        <f t="shared" si="53"/>
        <v>370</v>
      </c>
      <c r="B376" s="1">
        <v>45182</v>
      </c>
      <c r="C376" s="202">
        <v>64.849999999999994</v>
      </c>
      <c r="D376" s="2">
        <v>165.71</v>
      </c>
      <c r="E376" s="2">
        <v>1502.7630799999999</v>
      </c>
      <c r="F376" s="2">
        <v>2987.1788699999997</v>
      </c>
      <c r="G376" s="2">
        <v>5230.8638199999996</v>
      </c>
      <c r="H376" s="2">
        <v>7068.6792799999994</v>
      </c>
      <c r="I376" s="201">
        <v>7799.3129499999995</v>
      </c>
      <c r="J376" s="209">
        <f t="shared" si="66"/>
        <v>-1.158360006096637E-2</v>
      </c>
      <c r="K376" s="210">
        <f t="shared" si="67"/>
        <v>-7.4868231911835448E-3</v>
      </c>
      <c r="L376" s="210">
        <f t="shared" si="68"/>
        <v>-1.0475351585204407E-2</v>
      </c>
      <c r="M376" s="210">
        <f t="shared" si="69"/>
        <v>-1.4842382405789167E-2</v>
      </c>
      <c r="N376" s="210">
        <f t="shared" si="70"/>
        <v>8.2134587206521559E-3</v>
      </c>
      <c r="O376" s="210">
        <f t="shared" si="71"/>
        <v>-5.4513284043031129E-2</v>
      </c>
      <c r="P376" s="211">
        <f t="shared" si="72"/>
        <v>1.0641390994156064E-2</v>
      </c>
      <c r="Q376" s="218">
        <f t="shared" si="54"/>
        <v>-4.3216844165885188E-4</v>
      </c>
      <c r="R376" s="219">
        <f t="shared" si="55"/>
        <v>1.558137768848666E-3</v>
      </c>
      <c r="S376" s="219">
        <f t="shared" si="56"/>
        <v>-2.2804294793534811E-4</v>
      </c>
      <c r="T376" s="219">
        <f t="shared" si="57"/>
        <v>2.9212372848389089E-5</v>
      </c>
      <c r="U376" s="219">
        <f t="shared" si="58"/>
        <v>2.6383070639967683E-3</v>
      </c>
      <c r="V376" s="219">
        <f t="shared" si="59"/>
        <v>2.2875625343199021E-3</v>
      </c>
      <c r="W376" s="220">
        <f t="shared" si="60"/>
        <v>4.8621074940723248E-3</v>
      </c>
      <c r="X376" s="227" cm="1">
        <f t="array" ref="X376">DinamicaBacktesting(J125:J376)</f>
        <v>0.1771701380904348</v>
      </c>
      <c r="Y376" s="228" cm="1">
        <f t="array" ref="Y376">DinamicaBacktesting(K125:K376)</f>
        <v>0.24395102081413478</v>
      </c>
      <c r="Z376" s="228" cm="1">
        <f t="array" ref="Z376">DinamicaBacktesting(L125:L376)</f>
        <v>0.36000849991501904</v>
      </c>
      <c r="AA376" s="228" cm="1">
        <f t="array" ref="AA376">DinamicaBacktesting(M125:M376)</f>
        <v>0.24721134336674788</v>
      </c>
      <c r="AB376" s="228" cm="1">
        <f t="array" ref="AB376">DinamicaBacktesting(N125:N376)</f>
        <v>0.29210719781497119</v>
      </c>
      <c r="AC376" s="228" cm="1">
        <f t="array" ref="AC376">DinamicaBacktesting(O125:O376)</f>
        <v>0.36731280735773048</v>
      </c>
      <c r="AD376" s="229" cm="1">
        <f t="array" ref="AD376">DinamicaBacktesting(P125:P376)</f>
        <v>0.43765617570717902</v>
      </c>
      <c r="AE376" s="236">
        <f t="shared" si="61"/>
        <v>1551739.5256999999</v>
      </c>
      <c r="AF376" s="239">
        <f t="shared" si="62"/>
        <v>-12985.488600000041</v>
      </c>
      <c r="AG376" s="242">
        <f t="shared" si="63"/>
        <v>-8.298895001566331E-3</v>
      </c>
      <c r="AH376" s="306">
        <f xml:space="preserve"> Backtesting!C132</f>
        <v>-2.7713223737091185E-2</v>
      </c>
      <c r="AI376" s="306">
        <f xml:space="preserve"> Backtesting!G132</f>
        <v>-6.6403951107458142E-2</v>
      </c>
      <c r="AJ376" s="56"/>
      <c r="AK376" s="57">
        <f t="shared" si="64"/>
        <v>0</v>
      </c>
      <c r="AL376" s="57">
        <f t="shared" si="65"/>
        <v>0</v>
      </c>
    </row>
    <row r="377" spans="1:38" x14ac:dyDescent="0.25">
      <c r="A377" s="7">
        <f t="shared" si="53"/>
        <v>371</v>
      </c>
      <c r="B377" s="1">
        <v>45183</v>
      </c>
      <c r="C377" s="202">
        <v>64.33</v>
      </c>
      <c r="D377" s="2">
        <v>166.17</v>
      </c>
      <c r="E377" s="2">
        <v>1505.152</v>
      </c>
      <c r="F377" s="2">
        <v>3005.8569600000001</v>
      </c>
      <c r="G377" s="2">
        <v>5331.65888</v>
      </c>
      <c r="H377" s="2">
        <v>6849.9809599999999</v>
      </c>
      <c r="I377" s="201">
        <v>7796.1742399999994</v>
      </c>
      <c r="J377" s="209">
        <f t="shared" si="66"/>
        <v>-8.0185042405550577E-3</v>
      </c>
      <c r="K377" s="210">
        <f t="shared" si="67"/>
        <v>2.7759338603583483E-3</v>
      </c>
      <c r="L377" s="210">
        <f t="shared" si="68"/>
        <v>1.5896850486905034E-3</v>
      </c>
      <c r="M377" s="210">
        <f t="shared" si="69"/>
        <v>6.2527524506761356E-3</v>
      </c>
      <c r="N377" s="210">
        <f t="shared" si="70"/>
        <v>1.9269295372327244E-2</v>
      </c>
      <c r="O377" s="210">
        <f t="shared" si="71"/>
        <v>-3.0939063909545372E-2</v>
      </c>
      <c r="P377" s="211">
        <f t="shared" si="72"/>
        <v>-4.0243416569152313E-4</v>
      </c>
      <c r="Q377" s="218">
        <f t="shared" si="54"/>
        <v>-4.0987778401721297E-4</v>
      </c>
      <c r="R377" s="219">
        <f t="shared" si="55"/>
        <v>1.5705217428429725E-3</v>
      </c>
      <c r="S377" s="219">
        <f t="shared" si="56"/>
        <v>-1.7296907365365008E-4</v>
      </c>
      <c r="T377" s="219">
        <f t="shared" si="57"/>
        <v>4.0863269836340993E-5</v>
      </c>
      <c r="U377" s="219">
        <f t="shared" si="58"/>
        <v>2.7820466482041382E-3</v>
      </c>
      <c r="V377" s="219">
        <f t="shared" si="59"/>
        <v>2.0810131338344856E-3</v>
      </c>
      <c r="W377" s="220">
        <f t="shared" si="60"/>
        <v>4.8859337967727037E-3</v>
      </c>
      <c r="X377" s="227" cm="1">
        <f t="array" ref="X377">DinamicaBacktesting(J126:J377)</f>
        <v>0.1754472327564208</v>
      </c>
      <c r="Y377" s="228" cm="1">
        <f t="array" ref="Y377">DinamicaBacktesting(K126:K377)</f>
        <v>0.23918463798047171</v>
      </c>
      <c r="Z377" s="228" cm="1">
        <f t="array" ref="Z377">DinamicaBacktesting(L126:L377)</f>
        <v>0.35277088386545086</v>
      </c>
      <c r="AA377" s="228" cm="1">
        <f t="array" ref="AA377">DinamicaBacktesting(M126:M377)</f>
        <v>0.24302881200600202</v>
      </c>
      <c r="AB377" s="228" cm="1">
        <f t="array" ref="AB377">DinamicaBacktesting(N126:N377)</f>
        <v>0.29267082809474926</v>
      </c>
      <c r="AC377" s="228" cm="1">
        <f t="array" ref="AC377">DinamicaBacktesting(O126:O377)</f>
        <v>0.37305580315427955</v>
      </c>
      <c r="AD377" s="229" cm="1">
        <f t="array" ref="AD377">DinamicaBacktesting(P126:P377)</f>
        <v>0.42881561235893156</v>
      </c>
      <c r="AE377" s="236">
        <f t="shared" si="61"/>
        <v>1550547.9632000001</v>
      </c>
      <c r="AF377" s="239">
        <f t="shared" si="62"/>
        <v>-1191.5624999997672</v>
      </c>
      <c r="AG377" s="242">
        <f t="shared" si="63"/>
        <v>-7.6788821852191713E-4</v>
      </c>
      <c r="AH377" s="306">
        <f xml:space="preserve"> Backtesting!C133</f>
        <v>-2.9444784155986444E-2</v>
      </c>
      <c r="AI377" s="306">
        <f xml:space="preserve"> Backtesting!G133</f>
        <v>-6.7076909213572233E-2</v>
      </c>
      <c r="AJ377" s="56"/>
      <c r="AK377" s="57">
        <f t="shared" si="64"/>
        <v>0</v>
      </c>
      <c r="AL377" s="57">
        <f t="shared" si="65"/>
        <v>0</v>
      </c>
    </row>
    <row r="378" spans="1:38" x14ac:dyDescent="0.25">
      <c r="A378" s="7">
        <f t="shared" si="53"/>
        <v>372</v>
      </c>
      <c r="B378" s="1">
        <v>45184</v>
      </c>
      <c r="C378" s="202">
        <v>63.15</v>
      </c>
      <c r="D378" s="2">
        <v>164.26</v>
      </c>
      <c r="E378" s="2">
        <v>1485.7624799999999</v>
      </c>
      <c r="F378" s="2">
        <v>2986.3706399999996</v>
      </c>
      <c r="G378" s="2">
        <v>5124.4898400000002</v>
      </c>
      <c r="H378" s="2">
        <v>6773.3841599999996</v>
      </c>
      <c r="I378" s="201">
        <v>7491.0960000000005</v>
      </c>
      <c r="J378" s="209">
        <f t="shared" si="66"/>
        <v>-1.8342919322244633E-2</v>
      </c>
      <c r="K378" s="210">
        <f t="shared" si="67"/>
        <v>-1.1494252873563204E-2</v>
      </c>
      <c r="L378" s="210">
        <f t="shared" si="68"/>
        <v>-1.2882100943957919E-2</v>
      </c>
      <c r="M378" s="210">
        <f t="shared" si="69"/>
        <v>-6.4827835320548921E-3</v>
      </c>
      <c r="N378" s="210">
        <f t="shared" si="70"/>
        <v>-3.8856394353571244E-2</v>
      </c>
      <c r="O378" s="210">
        <f t="shared" si="71"/>
        <v>-1.1182045679729913E-2</v>
      </c>
      <c r="P378" s="211">
        <f t="shared" si="72"/>
        <v>-3.9131788311596138E-2</v>
      </c>
      <c r="Q378" s="218">
        <f t="shared" si="54"/>
        <v>-4.8809864650049454E-4</v>
      </c>
      <c r="R378" s="219">
        <f t="shared" si="55"/>
        <v>1.505403723109211E-3</v>
      </c>
      <c r="S378" s="219">
        <f t="shared" si="56"/>
        <v>-2.4352909718612317E-4</v>
      </c>
      <c r="T378" s="219">
        <f t="shared" si="57"/>
        <v>6.7220214331898458E-5</v>
      </c>
      <c r="U378" s="219">
        <f t="shared" si="58"/>
        <v>2.6549721556036079E-3</v>
      </c>
      <c r="V378" s="219">
        <f t="shared" si="59"/>
        <v>1.8126106279697522E-3</v>
      </c>
      <c r="W378" s="220">
        <f t="shared" si="60"/>
        <v>4.7676766015814862E-3</v>
      </c>
      <c r="X378" s="227" cm="1">
        <f t="array" ref="X378">DinamicaBacktesting(J127:J378)</f>
        <v>0.18149932640926847</v>
      </c>
      <c r="Y378" s="228" cm="1">
        <f t="array" ref="Y378">DinamicaBacktesting(K127:K378)</f>
        <v>0.23717643016478451</v>
      </c>
      <c r="Z378" s="228" cm="1">
        <f t="array" ref="Z378">DinamicaBacktesting(L127:L378)</f>
        <v>0.34805481972011726</v>
      </c>
      <c r="AA378" s="228" cm="1">
        <f t="array" ref="AA378">DinamicaBacktesting(M127:M378)</f>
        <v>0.23900638299668867</v>
      </c>
      <c r="AB378" s="228" cm="1">
        <f t="array" ref="AB378">DinamicaBacktesting(N127:N378)</f>
        <v>0.31216810921120997</v>
      </c>
      <c r="AC378" s="228" cm="1">
        <f t="array" ref="AC378">DinamicaBacktesting(O127:O378)</f>
        <v>0.36723711273253545</v>
      </c>
      <c r="AD378" s="229" cm="1">
        <f t="array" ref="AD378">DinamicaBacktesting(P127:P378)</f>
        <v>0.43813577648967639</v>
      </c>
      <c r="AE378" s="236">
        <f t="shared" si="61"/>
        <v>1514118.7663999998</v>
      </c>
      <c r="AF378" s="239">
        <f t="shared" si="62"/>
        <v>-36429.196800000267</v>
      </c>
      <c r="AG378" s="242">
        <f t="shared" si="63"/>
        <v>-2.3494401762856887E-2</v>
      </c>
      <c r="AH378" s="306">
        <f xml:space="preserve"> Backtesting!C134</f>
        <v>-3.1288691711377582E-2</v>
      </c>
      <c r="AI378" s="306">
        <f xml:space="preserve"> Backtesting!G134</f>
        <v>-6.7588788320006213E-2</v>
      </c>
      <c r="AJ378" s="56"/>
      <c r="AK378" s="57">
        <f t="shared" si="64"/>
        <v>0</v>
      </c>
      <c r="AL378" s="57">
        <f t="shared" si="65"/>
        <v>0</v>
      </c>
    </row>
    <row r="379" spans="1:38" x14ac:dyDescent="0.25">
      <c r="A379" s="7">
        <f t="shared" si="53"/>
        <v>373</v>
      </c>
      <c r="B379" s="1">
        <v>45187</v>
      </c>
      <c r="C379" s="202">
        <v>64.790000000000006</v>
      </c>
      <c r="D379" s="2">
        <v>159.62</v>
      </c>
      <c r="E379" s="2">
        <v>1490.7396200000001</v>
      </c>
      <c r="F379" s="2">
        <v>3048.8040700000001</v>
      </c>
      <c r="G379" s="2">
        <v>5182.98405</v>
      </c>
      <c r="H379" s="2">
        <v>6756.4663999999993</v>
      </c>
      <c r="I379" s="201">
        <v>7531.8154600000007</v>
      </c>
      <c r="J379" s="209">
        <f t="shared" si="66"/>
        <v>2.596991290577999E-2</v>
      </c>
      <c r="K379" s="210">
        <f t="shared" si="67"/>
        <v>-2.8247899671252852E-2</v>
      </c>
      <c r="L379" s="210">
        <f t="shared" si="68"/>
        <v>3.349889411664364E-3</v>
      </c>
      <c r="M379" s="210">
        <f t="shared" si="69"/>
        <v>2.0906122355931256E-2</v>
      </c>
      <c r="N379" s="210">
        <f t="shared" si="70"/>
        <v>1.1414640642550156E-2</v>
      </c>
      <c r="O379" s="210">
        <f t="shared" si="71"/>
        <v>-2.4976820449529313E-3</v>
      </c>
      <c r="P379" s="211">
        <f t="shared" si="72"/>
        <v>5.4357146137227197E-3</v>
      </c>
      <c r="Q379" s="218">
        <f t="shared" si="54"/>
        <v>-3.9643399606120646E-4</v>
      </c>
      <c r="R379" s="219">
        <f t="shared" si="55"/>
        <v>1.3493798724252438E-3</v>
      </c>
      <c r="S379" s="219">
        <f t="shared" si="56"/>
        <v>-1.4868705782656151E-4</v>
      </c>
      <c r="T379" s="219">
        <f t="shared" si="57"/>
        <v>1.253129433818149E-4</v>
      </c>
      <c r="U379" s="219">
        <f t="shared" si="58"/>
        <v>2.7702356450019336E-3</v>
      </c>
      <c r="V379" s="219">
        <f t="shared" si="59"/>
        <v>1.6943259650251392E-3</v>
      </c>
      <c r="W379" s="220">
        <f t="shared" si="60"/>
        <v>4.6809216996028134E-3</v>
      </c>
      <c r="X379" s="227" cm="1">
        <f t="array" ref="X379">DinamicaBacktesting(J128:J379)</f>
        <v>0.19601694087891824</v>
      </c>
      <c r="Y379" s="228" cm="1">
        <f t="array" ref="Y379">DinamicaBacktesting(K128:K379)</f>
        <v>0.24908991237321931</v>
      </c>
      <c r="Z379" s="228" cm="1">
        <f t="array" ref="Z379">DinamicaBacktesting(L128:L379)</f>
        <v>0.3411882787171594</v>
      </c>
      <c r="AA379" s="228" cm="1">
        <f t="array" ref="AA379">DinamicaBacktesting(M128:M379)</f>
        <v>0.24340234258934995</v>
      </c>
      <c r="AB379" s="228" cm="1">
        <f t="array" ref="AB379">DinamicaBacktesting(N128:N379)</f>
        <v>0.30800037052788132</v>
      </c>
      <c r="AC379" s="228" cm="1">
        <f t="array" ref="AC379">DinamicaBacktesting(O128:O379)</f>
        <v>0.35990443202473804</v>
      </c>
      <c r="AD379" s="229" cm="1">
        <f t="array" ref="AD379">DinamicaBacktesting(P128:P379)</f>
        <v>0.42963009448487116</v>
      </c>
      <c r="AE379" s="236">
        <f t="shared" si="61"/>
        <v>1516138.1113</v>
      </c>
      <c r="AF379" s="239">
        <f t="shared" si="62"/>
        <v>2019.3449000001419</v>
      </c>
      <c r="AG379" s="242">
        <f t="shared" si="63"/>
        <v>1.3336766869360694E-3</v>
      </c>
      <c r="AH379" s="306">
        <f xml:space="preserve"> Backtesting!C135</f>
        <v>-2.9001730075175969E-2</v>
      </c>
      <c r="AI379" s="306">
        <f xml:space="preserve"> Backtesting!G135</f>
        <v>-6.4911906586536908E-2</v>
      </c>
      <c r="AJ379" s="56"/>
      <c r="AK379" s="57">
        <f t="shared" si="64"/>
        <v>0</v>
      </c>
      <c r="AL379" s="57">
        <f t="shared" si="65"/>
        <v>0</v>
      </c>
    </row>
    <row r="380" spans="1:38" x14ac:dyDescent="0.25">
      <c r="A380" s="7">
        <f t="shared" si="53"/>
        <v>374</v>
      </c>
      <c r="B380" s="1">
        <v>45188</v>
      </c>
      <c r="C380" s="202">
        <v>65.819999999999993</v>
      </c>
      <c r="D380" s="2">
        <v>163.35</v>
      </c>
      <c r="E380" s="2">
        <v>1487.612314</v>
      </c>
      <c r="F380" s="2">
        <v>3058.0500179999999</v>
      </c>
      <c r="G380" s="2">
        <v>5209.8024180000002</v>
      </c>
      <c r="H380" s="2">
        <v>6766.0658800000001</v>
      </c>
      <c r="I380" s="201">
        <v>7432.0844800000004</v>
      </c>
      <c r="J380" s="209">
        <f t="shared" si="66"/>
        <v>1.5897515048618471E-2</v>
      </c>
      <c r="K380" s="210">
        <f t="shared" si="67"/>
        <v>2.336799899761921E-2</v>
      </c>
      <c r="L380" s="210">
        <f t="shared" si="68"/>
        <v>-2.0978217510581043E-3</v>
      </c>
      <c r="M380" s="210">
        <f t="shared" si="69"/>
        <v>3.032647486592932E-3</v>
      </c>
      <c r="N380" s="210">
        <f t="shared" si="70"/>
        <v>5.1743103473373964E-3</v>
      </c>
      <c r="O380" s="210">
        <f t="shared" si="71"/>
        <v>1.4207840950708484E-3</v>
      </c>
      <c r="P380" s="211">
        <f t="shared" si="72"/>
        <v>-1.3241293620329886E-2</v>
      </c>
      <c r="Q380" s="218">
        <f t="shared" si="54"/>
        <v>-4.8100206488841936E-4</v>
      </c>
      <c r="R380" s="219">
        <f t="shared" si="55"/>
        <v>1.477474707763906E-3</v>
      </c>
      <c r="S380" s="219">
        <f t="shared" si="56"/>
        <v>-8.7052852892312933E-5</v>
      </c>
      <c r="T380" s="219">
        <f t="shared" si="57"/>
        <v>6.0405215354550919E-5</v>
      </c>
      <c r="U380" s="219">
        <f t="shared" si="58"/>
        <v>2.8281499160966719E-3</v>
      </c>
      <c r="V380" s="219">
        <f t="shared" si="59"/>
        <v>1.6981656459204302E-3</v>
      </c>
      <c r="W380" s="220">
        <f t="shared" si="60"/>
        <v>4.675137815155871E-3</v>
      </c>
      <c r="X380" s="227" cm="1">
        <f t="array" ref="X380">DinamicaBacktesting(J129:J380)</f>
        <v>0.19857690789439708</v>
      </c>
      <c r="Y380" s="228" cm="1">
        <f t="array" ref="Y380">DinamicaBacktesting(K129:K380)</f>
        <v>0.25508477931026446</v>
      </c>
      <c r="Z380" s="228" cm="1">
        <f t="array" ref="Z380">DinamicaBacktesting(L129:L380)</f>
        <v>0.33436105899046065</v>
      </c>
      <c r="AA380" s="228" cm="1">
        <f t="array" ref="AA380">DinamicaBacktesting(M129:M380)</f>
        <v>0.23867863021788011</v>
      </c>
      <c r="AB380" s="228" cm="1">
        <f t="array" ref="AB380">DinamicaBacktesting(N129:N380)</f>
        <v>0.30222426341510944</v>
      </c>
      <c r="AC380" s="228" cm="1">
        <f t="array" ref="AC380">DinamicaBacktesting(O129:O380)</f>
        <v>0.35266173577172083</v>
      </c>
      <c r="AD380" s="229" cm="1">
        <f t="array" ref="AD380">DinamicaBacktesting(P129:P380)</f>
        <v>0.42304377408830635</v>
      </c>
      <c r="AE380" s="236">
        <f t="shared" si="61"/>
        <v>1523028.9377199998</v>
      </c>
      <c r="AF380" s="239">
        <f t="shared" si="62"/>
        <v>6890.826419999823</v>
      </c>
      <c r="AG380" s="242">
        <f t="shared" si="63"/>
        <v>4.5449859538795323E-3</v>
      </c>
      <c r="AH380" s="306">
        <f xml:space="preserve"> Backtesting!C136</f>
        <v>-2.6536375970688836E-2</v>
      </c>
      <c r="AI380" s="306">
        <f xml:space="preserve"> Backtesting!G136</f>
        <v>-6.5444522139329914E-2</v>
      </c>
      <c r="AJ380" s="56"/>
      <c r="AK380" s="57">
        <f t="shared" si="64"/>
        <v>0</v>
      </c>
      <c r="AL380" s="57">
        <f t="shared" si="65"/>
        <v>0</v>
      </c>
    </row>
    <row r="381" spans="1:38" x14ac:dyDescent="0.25">
      <c r="A381" s="7">
        <f t="shared" si="53"/>
        <v>375</v>
      </c>
      <c r="B381" s="1">
        <v>45189</v>
      </c>
      <c r="C381" s="202">
        <v>65.78</v>
      </c>
      <c r="D381" s="2">
        <v>167.78</v>
      </c>
      <c r="E381" s="2">
        <v>1465.116546</v>
      </c>
      <c r="F381" s="2">
        <v>2998.7555710000001</v>
      </c>
      <c r="G381" s="2">
        <v>5120.730993000001</v>
      </c>
      <c r="H381" s="2">
        <v>6601.0557700000008</v>
      </c>
      <c r="I381" s="201">
        <v>7217.7580809999999</v>
      </c>
      <c r="J381" s="209">
        <f t="shared" si="66"/>
        <v>-6.077180188391873E-4</v>
      </c>
      <c r="K381" s="210">
        <f t="shared" si="67"/>
        <v>2.711968166513623E-2</v>
      </c>
      <c r="L381" s="210">
        <f t="shared" si="68"/>
        <v>-1.5122063583563494E-2</v>
      </c>
      <c r="M381" s="210">
        <f t="shared" si="69"/>
        <v>-1.9389626281776429E-2</v>
      </c>
      <c r="N381" s="210">
        <f t="shared" si="70"/>
        <v>-1.7096891178109752E-2</v>
      </c>
      <c r="O381" s="210">
        <f t="shared" si="71"/>
        <v>-2.4387895850638608E-2</v>
      </c>
      <c r="P381" s="211">
        <f t="shared" si="72"/>
        <v>-2.8837992837239756E-2</v>
      </c>
      <c r="Q381" s="218">
        <f t="shared" si="54"/>
        <v>-4.8758526479422779E-4</v>
      </c>
      <c r="R381" s="219">
        <f t="shared" si="55"/>
        <v>1.626892204241106E-3</v>
      </c>
      <c r="S381" s="219">
        <f t="shared" si="56"/>
        <v>4.3223077407655321E-5</v>
      </c>
      <c r="T381" s="219">
        <f t="shared" si="57"/>
        <v>5.9803890189756811E-5</v>
      </c>
      <c r="U381" s="219">
        <f t="shared" si="58"/>
        <v>2.8640856411330548E-3</v>
      </c>
      <c r="V381" s="219">
        <f t="shared" si="59"/>
        <v>1.6950360507092805E-3</v>
      </c>
      <c r="W381" s="220">
        <f t="shared" si="60"/>
        <v>4.5309045262953351E-3</v>
      </c>
      <c r="X381" s="227" cm="1">
        <f t="array" ref="X381">DinamicaBacktesting(J130:J381)</f>
        <v>0.19457440528762887</v>
      </c>
      <c r="Y381" s="228" cm="1">
        <f t="array" ref="Y381">DinamicaBacktesting(K130:K381)</f>
        <v>0.26434652684351728</v>
      </c>
      <c r="Z381" s="228" cm="1">
        <f t="array" ref="Z381">DinamicaBacktesting(L130:L381)</f>
        <v>0.33110375663009822</v>
      </c>
      <c r="AA381" s="228" cm="1">
        <f t="array" ref="AA381">DinamicaBacktesting(M130:M381)</f>
        <v>0.24182289917797853</v>
      </c>
      <c r="AB381" s="228" cm="1">
        <f t="array" ref="AB381">DinamicaBacktesting(N130:N381)</f>
        <v>0.30105167575778236</v>
      </c>
      <c r="AC381" s="228" cm="1">
        <f t="array" ref="AC381">DinamicaBacktesting(O130:O381)</f>
        <v>0.3541053131869375</v>
      </c>
      <c r="AD381" s="229" cm="1">
        <f t="array" ref="AD381">DinamicaBacktesting(P130:P381)</f>
        <v>0.42448816560215979</v>
      </c>
      <c r="AE381" s="236">
        <f t="shared" si="61"/>
        <v>1508172.1769400002</v>
      </c>
      <c r="AF381" s="239">
        <f t="shared" si="62"/>
        <v>-14856.760779999662</v>
      </c>
      <c r="AG381" s="242">
        <f t="shared" si="63"/>
        <v>-9.7547462244811367E-3</v>
      </c>
      <c r="AH381" s="306">
        <f xml:space="preserve"> Backtesting!C137</f>
        <v>-2.6384564305696776E-2</v>
      </c>
      <c r="AI381" s="306">
        <f xml:space="preserve"> Backtesting!G137</f>
        <v>-6.4971994065322267E-2</v>
      </c>
      <c r="AJ381" s="56"/>
      <c r="AK381" s="57">
        <f t="shared" si="64"/>
        <v>0</v>
      </c>
      <c r="AL381" s="57">
        <f t="shared" si="65"/>
        <v>0</v>
      </c>
    </row>
    <row r="382" spans="1:38" x14ac:dyDescent="0.25">
      <c r="A382" s="7">
        <f t="shared" si="53"/>
        <v>376</v>
      </c>
      <c r="B382" s="1">
        <v>45190</v>
      </c>
      <c r="C382" s="202">
        <v>66.59</v>
      </c>
      <c r="D382" s="2">
        <v>167.3</v>
      </c>
      <c r="E382" s="2">
        <v>1448.71064</v>
      </c>
      <c r="F382" s="2">
        <v>2995.7703200000001</v>
      </c>
      <c r="G382" s="2">
        <v>5093.6535200000008</v>
      </c>
      <c r="H382" s="2">
        <v>6616.5995999999996</v>
      </c>
      <c r="I382" s="201">
        <v>7064.7680800000007</v>
      </c>
      <c r="J382" s="209">
        <f t="shared" si="66"/>
        <v>1.2313773183338483E-2</v>
      </c>
      <c r="K382" s="210">
        <f t="shared" si="67"/>
        <v>-2.8608892597448143E-3</v>
      </c>
      <c r="L382" s="210">
        <f t="shared" si="68"/>
        <v>-1.1197679832905205E-2</v>
      </c>
      <c r="M382" s="210">
        <f t="shared" si="69"/>
        <v>-9.9549660828290865E-4</v>
      </c>
      <c r="N382" s="210">
        <f t="shared" si="70"/>
        <v>-5.287813993161361E-3</v>
      </c>
      <c r="O382" s="210">
        <f t="shared" si="71"/>
        <v>2.3547490797821702E-3</v>
      </c>
      <c r="P382" s="211">
        <f t="shared" si="72"/>
        <v>-2.1196332612301028E-2</v>
      </c>
      <c r="Q382" s="218">
        <f t="shared" si="54"/>
        <v>-3.6318986661933677E-4</v>
      </c>
      <c r="R382" s="219">
        <f t="shared" si="55"/>
        <v>1.5396363942189154E-3</v>
      </c>
      <c r="S382" s="219">
        <f t="shared" si="56"/>
        <v>5.6392327286868151E-5</v>
      </c>
      <c r="T382" s="219">
        <f t="shared" si="57"/>
        <v>9.5540938984678148E-5</v>
      </c>
      <c r="U382" s="219">
        <f t="shared" si="58"/>
        <v>2.8381095108993676E-3</v>
      </c>
      <c r="V382" s="219">
        <f t="shared" si="59"/>
        <v>1.7158570104117486E-3</v>
      </c>
      <c r="W382" s="220">
        <f t="shared" si="60"/>
        <v>4.6699786209767856E-3</v>
      </c>
      <c r="X382" s="227" cm="1">
        <f t="array" ref="X382">DinamicaBacktesting(J131:J382)</f>
        <v>0.19461019303558091</v>
      </c>
      <c r="Y382" s="228" cm="1">
        <f t="array" ref="Y382">DinamicaBacktesting(K131:K382)</f>
        <v>0.25916461720632944</v>
      </c>
      <c r="Z382" s="228" cm="1">
        <f t="array" ref="Z382">DinamicaBacktesting(L131:L382)</f>
        <v>0.3263561685690553</v>
      </c>
      <c r="AA382" s="228" cm="1">
        <f t="array" ref="AA382">DinamicaBacktesting(M131:M382)</f>
        <v>0.23695809133870976</v>
      </c>
      <c r="AB382" s="228" cm="1">
        <f t="array" ref="AB382">DinamicaBacktesting(N131:N382)</f>
        <v>0.29544656559232707</v>
      </c>
      <c r="AC382" s="228" cm="1">
        <f t="array" ref="AC382">DinamicaBacktesting(O131:O382)</f>
        <v>0.34703146696150988</v>
      </c>
      <c r="AD382" s="229" cm="1">
        <f t="array" ref="AD382">DinamicaBacktesting(P131:P382)</f>
        <v>0.4213197078870019</v>
      </c>
      <c r="AE382" s="236">
        <f t="shared" si="61"/>
        <v>1499760.4128</v>
      </c>
      <c r="AF382" s="239">
        <f t="shared" si="62"/>
        <v>-8411.7641400001012</v>
      </c>
      <c r="AG382" s="242">
        <f t="shared" si="63"/>
        <v>-5.5774561211353602E-3</v>
      </c>
      <c r="AH382" s="306">
        <f xml:space="preserve"> Backtesting!C138</f>
        <v>-2.5562523568942012E-2</v>
      </c>
      <c r="AI382" s="306">
        <f xml:space="preserve"> Backtesting!G138</f>
        <v>-6.3274664424395749E-2</v>
      </c>
      <c r="AJ382" s="56"/>
      <c r="AK382" s="57">
        <f t="shared" si="64"/>
        <v>0</v>
      </c>
      <c r="AL382" s="57">
        <f t="shared" si="65"/>
        <v>0</v>
      </c>
    </row>
    <row r="383" spans="1:38" x14ac:dyDescent="0.25">
      <c r="A383" s="7">
        <f t="shared" si="53"/>
        <v>377</v>
      </c>
      <c r="B383" s="1">
        <v>45191</v>
      </c>
      <c r="C383" s="202">
        <v>66.77</v>
      </c>
      <c r="D383" s="2">
        <v>168.24</v>
      </c>
      <c r="E383" s="2">
        <v>1518.6628699999999</v>
      </c>
      <c r="F383" s="2">
        <v>3006.1957309999993</v>
      </c>
      <c r="G383" s="2">
        <v>5143.8470119999993</v>
      </c>
      <c r="H383" s="2">
        <v>6532.3142089999992</v>
      </c>
      <c r="I383" s="201">
        <v>7156.4622899999995</v>
      </c>
      <c r="J383" s="209">
        <f t="shared" si="66"/>
        <v>2.7031085748610018E-3</v>
      </c>
      <c r="K383" s="210">
        <f t="shared" si="67"/>
        <v>5.6186491332934629E-3</v>
      </c>
      <c r="L383" s="210">
        <f t="shared" si="68"/>
        <v>4.8285853688490699E-2</v>
      </c>
      <c r="M383" s="210">
        <f t="shared" si="69"/>
        <v>3.4800434901161026E-3</v>
      </c>
      <c r="N383" s="210">
        <f t="shared" si="70"/>
        <v>9.8541237253213509E-3</v>
      </c>
      <c r="O383" s="210">
        <f t="shared" si="71"/>
        <v>-1.2738475364294399E-2</v>
      </c>
      <c r="P383" s="211">
        <f t="shared" si="72"/>
        <v>1.2979082817959675E-2</v>
      </c>
      <c r="Q383" s="218">
        <f t="shared" si="54"/>
        <v>-2.7759052890837253E-4</v>
      </c>
      <c r="R383" s="219">
        <f t="shared" si="55"/>
        <v>1.6630346328683713E-3</v>
      </c>
      <c r="S383" s="219">
        <f t="shared" si="56"/>
        <v>2.9370328169173838E-4</v>
      </c>
      <c r="T383" s="219">
        <f t="shared" si="57"/>
        <v>1.207355369295142E-4</v>
      </c>
      <c r="U383" s="219">
        <f t="shared" si="58"/>
        <v>2.895631533726841E-3</v>
      </c>
      <c r="V383" s="219">
        <f t="shared" si="59"/>
        <v>1.7962623408679709E-3</v>
      </c>
      <c r="W383" s="220">
        <f t="shared" si="60"/>
        <v>4.6864994504882502E-3</v>
      </c>
      <c r="X383" s="227" cm="1">
        <f t="array" ref="X383">DinamicaBacktesting(J132:J383)</f>
        <v>0.19087098363650318</v>
      </c>
      <c r="Y383" s="228" cm="1">
        <f t="array" ref="Y383">DinamicaBacktesting(K132:K383)</f>
        <v>0.25455380898012248</v>
      </c>
      <c r="Z383" s="228" cm="1">
        <f t="array" ref="Z383">DinamicaBacktesting(L132:L383)</f>
        <v>0.35461208076412204</v>
      </c>
      <c r="AA383" s="228" cm="1">
        <f t="array" ref="AA383">DinamicaBacktesting(M132:M383)</f>
        <v>0.23243331221094962</v>
      </c>
      <c r="AB383" s="228" cm="1">
        <f t="array" ref="AB383">DinamicaBacktesting(N132:N383)</f>
        <v>0.29116305507701956</v>
      </c>
      <c r="AC383" s="228" cm="1">
        <f t="array" ref="AC383">DinamicaBacktesting(O132:O383)</f>
        <v>0.3424162679537433</v>
      </c>
      <c r="AD383" s="229" cm="1">
        <f t="array" ref="AD383">DinamicaBacktesting(P132:P383)</f>
        <v>0.41485889185323527</v>
      </c>
      <c r="AE383" s="236">
        <f t="shared" si="61"/>
        <v>1510570.86411</v>
      </c>
      <c r="AF383" s="239">
        <f t="shared" si="62"/>
        <v>10810.451309999917</v>
      </c>
      <c r="AG383" s="242">
        <f t="shared" si="63"/>
        <v>7.2081188553425601E-3</v>
      </c>
      <c r="AH383" s="306">
        <f xml:space="preserve"> Backtesting!C139</f>
        <v>-2.4374927740258713E-2</v>
      </c>
      <c r="AI383" s="306">
        <f xml:space="preserve"> Backtesting!G139</f>
        <v>-6.2276661071718448E-2</v>
      </c>
      <c r="AJ383" s="56"/>
      <c r="AK383" s="57">
        <f t="shared" si="64"/>
        <v>0</v>
      </c>
      <c r="AL383" s="57">
        <f t="shared" si="65"/>
        <v>0</v>
      </c>
    </row>
    <row r="384" spans="1:38" x14ac:dyDescent="0.25">
      <c r="A384" s="7">
        <f t="shared" si="53"/>
        <v>378</v>
      </c>
      <c r="B384" s="1">
        <v>45194</v>
      </c>
      <c r="C384" s="202">
        <v>66.430000000000007</v>
      </c>
      <c r="D384" s="2">
        <v>165.02</v>
      </c>
      <c r="E384" s="2">
        <v>1516.6947459999999</v>
      </c>
      <c r="F384" s="2">
        <v>3061.907944</v>
      </c>
      <c r="G384" s="2">
        <v>5231.2231189999993</v>
      </c>
      <c r="H384" s="2">
        <v>6691.4026399999993</v>
      </c>
      <c r="I384" s="201">
        <v>7342.1102460000002</v>
      </c>
      <c r="J384" s="209">
        <f t="shared" si="66"/>
        <v>-5.0921072337875017E-3</v>
      </c>
      <c r="K384" s="210">
        <f t="shared" si="67"/>
        <v>-1.913932477413216E-2</v>
      </c>
      <c r="L384" s="210">
        <f t="shared" si="68"/>
        <v>-1.2959584637767252E-3</v>
      </c>
      <c r="M384" s="210">
        <f t="shared" si="69"/>
        <v>1.8532463613561312E-2</v>
      </c>
      <c r="N384" s="210">
        <f t="shared" si="70"/>
        <v>1.6986529108692805E-2</v>
      </c>
      <c r="O384" s="210">
        <f t="shared" si="71"/>
        <v>2.4354069003725165E-2</v>
      </c>
      <c r="P384" s="211">
        <f t="shared" si="72"/>
        <v>2.5941302905964303E-2</v>
      </c>
      <c r="Q384" s="218">
        <f t="shared" si="54"/>
        <v>-2.539581640618046E-4</v>
      </c>
      <c r="R384" s="219">
        <f t="shared" si="55"/>
        <v>1.5276043490273206E-3</v>
      </c>
      <c r="S384" s="219">
        <f t="shared" si="56"/>
        <v>2.4028795217570509E-4</v>
      </c>
      <c r="T384" s="219">
        <f t="shared" si="57"/>
        <v>1.4253798434473393E-4</v>
      </c>
      <c r="U384" s="219">
        <f t="shared" si="58"/>
        <v>3.0357707047389956E-3</v>
      </c>
      <c r="V384" s="219">
        <f t="shared" si="59"/>
        <v>1.8916857146424779E-3</v>
      </c>
      <c r="W384" s="220">
        <f t="shared" si="60"/>
        <v>4.8390611380203976E-3</v>
      </c>
      <c r="X384" s="227" cm="1">
        <f t="array" ref="X384">DinamicaBacktesting(J133:J384)</f>
        <v>0.18771198979307413</v>
      </c>
      <c r="Y384" s="228" cm="1">
        <f t="array" ref="Y384">DinamicaBacktesting(K133:K384)</f>
        <v>0.2567062552280176</v>
      </c>
      <c r="Z384" s="228" cm="1">
        <f t="array" ref="Z384">DinamicaBacktesting(L133:L384)</f>
        <v>0.34747175041626505</v>
      </c>
      <c r="AA384" s="228" cm="1">
        <f t="array" ref="AA384">DinamicaBacktesting(M133:M384)</f>
        <v>0.23521516684679505</v>
      </c>
      <c r="AB384" s="228" cm="1">
        <f t="array" ref="AB384">DinamicaBacktesting(N133:N384)</f>
        <v>0.29033304561875573</v>
      </c>
      <c r="AC384" s="228" cm="1">
        <f t="array" ref="AC384">DinamicaBacktesting(O133:O384)</f>
        <v>0.34429289991095413</v>
      </c>
      <c r="AD384" s="229" cm="1">
        <f t="array" ref="AD384">DinamicaBacktesting(P133:P384)</f>
        <v>0.41473711976380956</v>
      </c>
      <c r="AE384" s="236">
        <f t="shared" si="61"/>
        <v>1523834.8025100001</v>
      </c>
      <c r="AF384" s="239">
        <f t="shared" si="62"/>
        <v>13263.938400000101</v>
      </c>
      <c r="AG384" s="242">
        <f t="shared" si="63"/>
        <v>8.7807455546382585E-3</v>
      </c>
      <c r="AH384" s="306">
        <f xml:space="preserve"> Backtesting!C140</f>
        <v>-2.5489740337761791E-2</v>
      </c>
      <c r="AI384" s="306">
        <f xml:space="preserve"> Backtesting!G140</f>
        <v>-6.2958313426762072E-2</v>
      </c>
      <c r="AJ384" s="56"/>
      <c r="AK384" s="57">
        <f t="shared" si="64"/>
        <v>0</v>
      </c>
      <c r="AL384" s="57">
        <f t="shared" si="65"/>
        <v>0</v>
      </c>
    </row>
    <row r="385" spans="1:38" x14ac:dyDescent="0.25">
      <c r="A385" s="7">
        <f t="shared" ref="A385:A448" si="73">+A384+1</f>
        <v>379</v>
      </c>
      <c r="B385" s="1">
        <v>45195</v>
      </c>
      <c r="C385" s="202">
        <v>65.989999999999995</v>
      </c>
      <c r="D385" s="2">
        <v>164.22</v>
      </c>
      <c r="E385" s="2">
        <v>1505.48684</v>
      </c>
      <c r="F385" s="2">
        <v>3013.4270400000005</v>
      </c>
      <c r="G385" s="2">
        <v>5238.9750400000003</v>
      </c>
      <c r="H385" s="2">
        <v>6645.9770000000008</v>
      </c>
      <c r="I385" s="201">
        <v>7344.4836400000004</v>
      </c>
      <c r="J385" s="209">
        <f t="shared" si="66"/>
        <v>-6.6235134728287459E-3</v>
      </c>
      <c r="K385" s="210">
        <f t="shared" si="67"/>
        <v>-4.8478972245789009E-3</v>
      </c>
      <c r="L385" s="210">
        <f t="shared" si="68"/>
        <v>-7.3896913202597947E-3</v>
      </c>
      <c r="M385" s="210">
        <f t="shared" si="69"/>
        <v>-1.5833560278975978E-2</v>
      </c>
      <c r="N385" s="210">
        <f t="shared" si="70"/>
        <v>1.4818563123117912E-3</v>
      </c>
      <c r="O385" s="210">
        <f t="shared" si="71"/>
        <v>-6.7886573927643523E-3</v>
      </c>
      <c r="P385" s="211">
        <f t="shared" si="72"/>
        <v>3.2325774477337532E-4</v>
      </c>
      <c r="Q385" s="218">
        <f t="shared" si="54"/>
        <v>-2.9228188525159211E-4</v>
      </c>
      <c r="R385" s="219">
        <f t="shared" si="55"/>
        <v>1.5230172086046656E-3</v>
      </c>
      <c r="S385" s="219">
        <f t="shared" si="56"/>
        <v>2.703675264732144E-4</v>
      </c>
      <c r="T385" s="219">
        <f t="shared" si="57"/>
        <v>6.0895681459755432E-5</v>
      </c>
      <c r="U385" s="219">
        <f t="shared" si="58"/>
        <v>3.1060711960950067E-3</v>
      </c>
      <c r="V385" s="219">
        <f t="shared" si="59"/>
        <v>1.8668187830771586E-3</v>
      </c>
      <c r="W385" s="220">
        <f t="shared" si="60"/>
        <v>4.7876149987746107E-3</v>
      </c>
      <c r="X385" s="227" cm="1">
        <f t="array" ref="X385">DinamicaBacktesting(J134:J385)</f>
        <v>0.18511773358604322</v>
      </c>
      <c r="Y385" s="228" cm="1">
        <f t="array" ref="Y385">DinamicaBacktesting(K134:K385)</f>
        <v>0.25199022595542464</v>
      </c>
      <c r="Z385" s="228" cm="1">
        <f t="array" ref="Z385">DinamicaBacktesting(L134:L385)</f>
        <v>0.34125872834170928</v>
      </c>
      <c r="AA385" s="228" cm="1">
        <f t="array" ref="AA385">DinamicaBacktesting(M134:M385)</f>
        <v>0.23588173403465937</v>
      </c>
      <c r="AB385" s="228" cm="1">
        <f t="array" ref="AB385">DinamicaBacktesting(N134:N385)</f>
        <v>0.2845058706510204</v>
      </c>
      <c r="AC385" s="228" cm="1">
        <f t="array" ref="AC385">DinamicaBacktesting(O134:O385)</f>
        <v>0.33802461797890959</v>
      </c>
      <c r="AD385" s="229" cm="1">
        <f t="array" ref="AD385">DinamicaBacktesting(P134:P385)</f>
        <v>0.40635894976215947</v>
      </c>
      <c r="AE385" s="236">
        <f t="shared" si="61"/>
        <v>1517778.6676</v>
      </c>
      <c r="AF385" s="239">
        <f t="shared" si="62"/>
        <v>-6056.1349100000225</v>
      </c>
      <c r="AG385" s="242">
        <f t="shared" si="63"/>
        <v>-3.9742726048943577E-3</v>
      </c>
      <c r="AH385" s="306">
        <f xml:space="preserve"> Backtesting!C141</f>
        <v>-2.7303268566289788E-2</v>
      </c>
      <c r="AI385" s="306">
        <f xml:space="preserve"> Backtesting!G141</f>
        <v>-6.4516394596265569E-2</v>
      </c>
      <c r="AJ385" s="56"/>
      <c r="AK385" s="57">
        <f t="shared" si="64"/>
        <v>0</v>
      </c>
      <c r="AL385" s="57">
        <f t="shared" si="65"/>
        <v>0</v>
      </c>
    </row>
    <row r="386" spans="1:38" x14ac:dyDescent="0.25">
      <c r="A386" s="7">
        <f t="shared" si="73"/>
        <v>380</v>
      </c>
      <c r="B386" s="1">
        <v>45196</v>
      </c>
      <c r="C386" s="202">
        <v>66.03</v>
      </c>
      <c r="D386" s="2">
        <v>166.2</v>
      </c>
      <c r="E386" s="2">
        <v>1522.6583969999999</v>
      </c>
      <c r="F386" s="2">
        <v>3010.8675090000002</v>
      </c>
      <c r="G386" s="2">
        <v>5259.9641620000002</v>
      </c>
      <c r="H386" s="2">
        <v>6670.6182169999993</v>
      </c>
      <c r="I386" s="201">
        <v>7502.5242840000001</v>
      </c>
      <c r="J386" s="209">
        <f t="shared" si="66"/>
        <v>6.0615244734063545E-4</v>
      </c>
      <c r="K386" s="210">
        <f t="shared" si="67"/>
        <v>1.2056996711728107E-2</v>
      </c>
      <c r="L386" s="210">
        <f t="shared" si="68"/>
        <v>1.1405982798228909E-2</v>
      </c>
      <c r="M386" s="210">
        <f t="shared" si="69"/>
        <v>-8.4937546720897927E-4</v>
      </c>
      <c r="N386" s="210">
        <f t="shared" si="70"/>
        <v>4.0063412861763847E-3</v>
      </c>
      <c r="O386" s="210">
        <f t="shared" si="71"/>
        <v>3.7076891779792565E-3</v>
      </c>
      <c r="P386" s="211">
        <f t="shared" si="72"/>
        <v>2.1518278444963679E-2</v>
      </c>
      <c r="Q386" s="218">
        <f t="shared" si="54"/>
        <v>-2.647782532328028E-4</v>
      </c>
      <c r="R386" s="219">
        <f t="shared" si="55"/>
        <v>1.5212763576949134E-3</v>
      </c>
      <c r="S386" s="219">
        <f t="shared" si="56"/>
        <v>2.058960393262261E-4</v>
      </c>
      <c r="T386" s="219">
        <f t="shared" si="57"/>
        <v>1.5449459816536089E-4</v>
      </c>
      <c r="U386" s="219">
        <f t="shared" si="58"/>
        <v>2.9589940715348175E-3</v>
      </c>
      <c r="V386" s="219">
        <f t="shared" si="59"/>
        <v>1.5646984633361425E-3</v>
      </c>
      <c r="W386" s="220">
        <f t="shared" si="60"/>
        <v>4.8183431983032116E-3</v>
      </c>
      <c r="X386" s="227" cm="1">
        <f t="array" ref="X386">DinamicaBacktesting(J135:J386)</f>
        <v>0.18138776734063689</v>
      </c>
      <c r="Y386" s="228" cm="1">
        <f t="array" ref="Y386">DinamicaBacktesting(K135:K386)</f>
        <v>0.24984875182399283</v>
      </c>
      <c r="Z386" s="228" cm="1">
        <f t="array" ref="Z386">DinamicaBacktesting(L135:L386)</f>
        <v>0.33631878989622449</v>
      </c>
      <c r="AA386" s="228" cm="1">
        <f t="array" ref="AA386">DinamicaBacktesting(M135:M386)</f>
        <v>0.23113124365710205</v>
      </c>
      <c r="AB386" s="228" cm="1">
        <f t="array" ref="AB386">DinamicaBacktesting(N135:N386)</f>
        <v>0.27904669743185634</v>
      </c>
      <c r="AC386" s="228" cm="1">
        <f t="array" ref="AC386">DinamicaBacktesting(O135:O386)</f>
        <v>0.3314009608756246</v>
      </c>
      <c r="AD386" s="229" cm="1">
        <f t="array" ref="AD386">DinamicaBacktesting(P135:P386)</f>
        <v>0.40396761383408841</v>
      </c>
      <c r="AE386" s="236">
        <f t="shared" si="61"/>
        <v>1532285.5890200001</v>
      </c>
      <c r="AF386" s="239">
        <f t="shared" si="62"/>
        <v>14506.921420000028</v>
      </c>
      <c r="AG386" s="242">
        <f t="shared" si="63"/>
        <v>9.5579953320461541E-3</v>
      </c>
      <c r="AH386" s="306">
        <f xml:space="preserve"> Backtesting!C142</f>
        <v>-2.7727832408932635E-2</v>
      </c>
      <c r="AI386" s="306">
        <f xml:space="preserve"> Backtesting!G142</f>
        <v>-6.4562950289814472E-2</v>
      </c>
      <c r="AJ386" s="56"/>
      <c r="AK386" s="57">
        <f t="shared" si="64"/>
        <v>0</v>
      </c>
      <c r="AL386" s="57">
        <f t="shared" si="65"/>
        <v>0</v>
      </c>
    </row>
    <row r="387" spans="1:38" x14ac:dyDescent="0.25">
      <c r="A387" s="7">
        <f t="shared" si="73"/>
        <v>381</v>
      </c>
      <c r="B387" s="1">
        <v>45197</v>
      </c>
      <c r="C387" s="202">
        <v>66.099999999999994</v>
      </c>
      <c r="D387" s="2">
        <v>168.12</v>
      </c>
      <c r="E387" s="2">
        <v>1500.3715999999999</v>
      </c>
      <c r="F387" s="2">
        <v>2993.9025999999999</v>
      </c>
      <c r="G387" s="2">
        <v>5331.4583999999995</v>
      </c>
      <c r="H387" s="2">
        <v>6601.3544000000002</v>
      </c>
      <c r="I387" s="201">
        <v>7557.8105999999998</v>
      </c>
      <c r="J387" s="209">
        <f t="shared" si="66"/>
        <v>1.060124185976008E-3</v>
      </c>
      <c r="K387" s="210">
        <f t="shared" si="67"/>
        <v>1.1552346570397276E-2</v>
      </c>
      <c r="L387" s="210">
        <f t="shared" si="68"/>
        <v>-1.4636767540185169E-2</v>
      </c>
      <c r="M387" s="210">
        <f t="shared" si="69"/>
        <v>-5.6345584617354394E-3</v>
      </c>
      <c r="N387" s="210">
        <f t="shared" si="70"/>
        <v>1.3592153063798573E-2</v>
      </c>
      <c r="O387" s="210">
        <f t="shared" si="71"/>
        <v>-1.0383417960194596E-2</v>
      </c>
      <c r="P387" s="211">
        <f t="shared" si="72"/>
        <v>7.3690285972021208E-3</v>
      </c>
      <c r="Q387" s="218">
        <f t="shared" ref="Q387:Q450" si="74" xml:space="preserve"> AVERAGE(J136:J387)</f>
        <v>-3.0010569733459025E-4</v>
      </c>
      <c r="R387" s="219">
        <f t="shared" ref="R387:R450" si="75" xml:space="preserve"> AVERAGE(K136:K387)</f>
        <v>1.5313172392071518E-3</v>
      </c>
      <c r="S387" s="219">
        <f t="shared" ref="S387:S450" si="76" xml:space="preserve"> AVERAGE(L136:L387)</f>
        <v>2.3371198467987269E-4</v>
      </c>
      <c r="T387" s="219">
        <f t="shared" ref="T387:T450" si="77" xml:space="preserve"> AVERAGE(M136:M387)</f>
        <v>3.1861109496752321E-4</v>
      </c>
      <c r="U387" s="219">
        <f t="shared" ref="U387:U450" si="78" xml:space="preserve"> AVERAGE(N136:N387)</f>
        <v>3.1500966240552808E-3</v>
      </c>
      <c r="V387" s="219">
        <f t="shared" ref="V387:V450" si="79" xml:space="preserve"> AVERAGE(O136:O387)</f>
        <v>1.6036648495812011E-3</v>
      </c>
      <c r="W387" s="220">
        <f t="shared" ref="W387:W450" si="80" xml:space="preserve"> AVERAGE(P136:P387)</f>
        <v>4.9998420553164008E-3</v>
      </c>
      <c r="X387" s="227" cm="1">
        <f t="array" ref="X387">DinamicaBacktesting(J136:J387)</f>
        <v>0.17775476284025701</v>
      </c>
      <c r="Y387" s="228" cm="1">
        <f t="array" ref="Y387">DinamicaBacktesting(K136:K387)</f>
        <v>0.24753310593470404</v>
      </c>
      <c r="Z387" s="228" cm="1">
        <f t="array" ref="Z387">DinamicaBacktesting(L136:L387)</f>
        <v>0.33278407838644103</v>
      </c>
      <c r="AA387" s="228" cm="1">
        <f t="array" ref="AA387">DinamicaBacktesting(M136:M387)</f>
        <v>0.22716524765993246</v>
      </c>
      <c r="AB387" s="228" cm="1">
        <f t="array" ref="AB387">DinamicaBacktesting(N136:N387)</f>
        <v>0.27679272507169622</v>
      </c>
      <c r="AC387" s="228" cm="1">
        <f t="array" ref="AC387">DinamicaBacktesting(O136:O387)</f>
        <v>0.32637428168284371</v>
      </c>
      <c r="AD387" s="229" cm="1">
        <f t="array" ref="AD387">DinamicaBacktesting(P136:P387)</f>
        <v>0.3964960330014739</v>
      </c>
      <c r="AE387" s="236">
        <f t="shared" si="61"/>
        <v>1538768.7659999998</v>
      </c>
      <c r="AF387" s="239">
        <f t="shared" si="62"/>
        <v>6483.1769799997564</v>
      </c>
      <c r="AG387" s="242">
        <f t="shared" si="63"/>
        <v>4.2310500251758754E-3</v>
      </c>
      <c r="AH387" s="306">
        <f xml:space="preserve"> Backtesting!C143</f>
        <v>-2.4768599345446209E-2</v>
      </c>
      <c r="AI387" s="306">
        <f xml:space="preserve"> Backtesting!G143</f>
        <v>-6.551127134769949E-2</v>
      </c>
      <c r="AJ387" s="56"/>
      <c r="AK387" s="57">
        <f t="shared" si="64"/>
        <v>0</v>
      </c>
      <c r="AL387" s="57">
        <f t="shared" si="65"/>
        <v>0</v>
      </c>
    </row>
    <row r="388" spans="1:38" x14ac:dyDescent="0.25">
      <c r="A388" s="7">
        <f t="shared" si="73"/>
        <v>382</v>
      </c>
      <c r="B388" s="1">
        <v>45198</v>
      </c>
      <c r="C388" s="202">
        <v>65.599999999999994</v>
      </c>
      <c r="D388" s="2">
        <v>163.93</v>
      </c>
      <c r="E388" s="2">
        <v>1509.0157799999997</v>
      </c>
      <c r="F388" s="2">
        <v>2978.5403699999997</v>
      </c>
      <c r="G388" s="2">
        <v>5222.7533699999994</v>
      </c>
      <c r="H388" s="2">
        <v>6569.1071999999995</v>
      </c>
      <c r="I388" s="201">
        <v>7567.5210299999999</v>
      </c>
      <c r="J388" s="209">
        <f t="shared" si="66"/>
        <v>-7.5642965204235635E-3</v>
      </c>
      <c r="K388" s="210">
        <f t="shared" si="67"/>
        <v>-2.4922674280275947E-2</v>
      </c>
      <c r="L388" s="210">
        <f t="shared" si="68"/>
        <v>5.7613593859013879E-3</v>
      </c>
      <c r="M388" s="210">
        <f t="shared" si="69"/>
        <v>-5.131172269932982E-3</v>
      </c>
      <c r="N388" s="210">
        <f t="shared" si="70"/>
        <v>-2.0389361004861328E-2</v>
      </c>
      <c r="O388" s="210">
        <f t="shared" si="71"/>
        <v>-4.88493694566694E-3</v>
      </c>
      <c r="P388" s="211">
        <f t="shared" si="72"/>
        <v>1.2848205007942592E-3</v>
      </c>
      <c r="Q388" s="218">
        <f t="shared" si="74"/>
        <v>-2.1268983057233097E-4</v>
      </c>
      <c r="R388" s="219">
        <f t="shared" si="75"/>
        <v>1.3604502473168266E-3</v>
      </c>
      <c r="S388" s="219">
        <f t="shared" si="76"/>
        <v>2.1407710102911223E-4</v>
      </c>
      <c r="T388" s="219">
        <f t="shared" si="77"/>
        <v>4.2146211521311406E-4</v>
      </c>
      <c r="U388" s="219">
        <f t="shared" si="78"/>
        <v>3.0945339002297549E-3</v>
      </c>
      <c r="V388" s="219">
        <f t="shared" si="79"/>
        <v>1.6590272087310975E-3</v>
      </c>
      <c r="W388" s="220">
        <f t="shared" si="80"/>
        <v>5.0353500278684463E-3</v>
      </c>
      <c r="X388" s="227" cm="1">
        <f t="array" ref="X388">DinamicaBacktesting(J137:J388)</f>
        <v>0.17581054589630546</v>
      </c>
      <c r="Y388" s="228" cm="1">
        <f t="array" ref="Y388">DinamicaBacktesting(K137:K388)</f>
        <v>0.25511312814300485</v>
      </c>
      <c r="Z388" s="228" cm="1">
        <f t="array" ref="Z388">DinamicaBacktesting(L137:L388)</f>
        <v>0.32657308800558482</v>
      </c>
      <c r="AA388" s="228" cm="1">
        <f t="array" ref="AA388">DinamicaBacktesting(M137:M388)</f>
        <v>0.22317023162669691</v>
      </c>
      <c r="AB388" s="228" cm="1">
        <f t="array" ref="AB388">DinamicaBacktesting(N137:N388)</f>
        <v>0.27881920421732886</v>
      </c>
      <c r="AC388" s="228" cm="1">
        <f t="array" ref="AC388">DinamicaBacktesting(O137:O388)</f>
        <v>0.32015586536823565</v>
      </c>
      <c r="AD388" s="229" cm="1">
        <f t="array" ref="AD388">DinamicaBacktesting(P137:P388)</f>
        <v>0.38850657594212129</v>
      </c>
      <c r="AE388" s="236">
        <f t="shared" ref="AE388:AE451" si="81">SUMPRODUCT($C$3:$I$3, C388:I388)</f>
        <v>1523039.3398</v>
      </c>
      <c r="AF388" s="239">
        <f t="shared" ref="AF388:AF451" si="82" xml:space="preserve"> AE388 - AE387</f>
        <v>-15729.426199999871</v>
      </c>
      <c r="AG388" s="242">
        <f t="shared" ref="AG388:AG451" si="83" xml:space="preserve"> AE388 / AE387 - 1</f>
        <v>-1.0222085700951844E-2</v>
      </c>
      <c r="AH388" s="306">
        <f xml:space="preserve"> Backtesting!C144</f>
        <v>-2.4426131614825521E-2</v>
      </c>
      <c r="AI388" s="306">
        <f xml:space="preserve"> Backtesting!G144</f>
        <v>-6.6169363453664781E-2</v>
      </c>
      <c r="AJ388" s="56"/>
      <c r="AK388" s="57">
        <f t="shared" ref="AK388:AK451" si="84" xml:space="preserve"> IF( AG388 &lt; AH388, 1, 0)</f>
        <v>0</v>
      </c>
      <c r="AL388" s="57">
        <f t="shared" ref="AL388:AL451" si="85" xml:space="preserve"> IF( AG388 &lt; AI388, 1, 0)</f>
        <v>0</v>
      </c>
    </row>
    <row r="389" spans="1:38" x14ac:dyDescent="0.25">
      <c r="A389" s="7">
        <f t="shared" si="73"/>
        <v>383</v>
      </c>
      <c r="B389" s="1">
        <v>45201</v>
      </c>
      <c r="C389" s="202">
        <v>65.67</v>
      </c>
      <c r="D389" s="2">
        <v>164.54</v>
      </c>
      <c r="E389" s="2">
        <v>1528.4659200000001</v>
      </c>
      <c r="F389" s="2">
        <v>3069.1200000000003</v>
      </c>
      <c r="G389" s="2">
        <v>5419.6684800000003</v>
      </c>
      <c r="H389" s="2">
        <v>6718.14912</v>
      </c>
      <c r="I389" s="201">
        <v>7910.292480000001</v>
      </c>
      <c r="J389" s="209">
        <f t="shared" si="66"/>
        <v>1.067073170731847E-3</v>
      </c>
      <c r="K389" s="210">
        <f t="shared" si="67"/>
        <v>3.7211004697126349E-3</v>
      </c>
      <c r="L389" s="210">
        <f t="shared" si="68"/>
        <v>1.2889288672647492E-2</v>
      </c>
      <c r="M389" s="210">
        <f t="shared" si="69"/>
        <v>3.0410744441244697E-2</v>
      </c>
      <c r="N389" s="210">
        <f t="shared" si="70"/>
        <v>3.7703313951430451E-2</v>
      </c>
      <c r="O389" s="210">
        <f t="shared" si="71"/>
        <v>2.2688306867636454E-2</v>
      </c>
      <c r="P389" s="211">
        <f t="shared" si="72"/>
        <v>4.5295077296930941E-2</v>
      </c>
      <c r="Q389" s="218">
        <f t="shared" si="74"/>
        <v>-2.3590768549194973E-4</v>
      </c>
      <c r="R389" s="219">
        <f t="shared" si="75"/>
        <v>1.3863946992143E-3</v>
      </c>
      <c r="S389" s="219">
        <f t="shared" si="76"/>
        <v>2.6618474488190923E-4</v>
      </c>
      <c r="T389" s="219">
        <f t="shared" si="77"/>
        <v>4.4447694221090285E-4</v>
      </c>
      <c r="U389" s="219">
        <f t="shared" si="78"/>
        <v>3.1826106683078203E-3</v>
      </c>
      <c r="V389" s="219">
        <f t="shared" si="79"/>
        <v>1.712389051301976E-3</v>
      </c>
      <c r="W389" s="220">
        <f t="shared" si="80"/>
        <v>5.1175287762371263E-3</v>
      </c>
      <c r="X389" s="227" cm="1">
        <f t="array" ref="X389">DinamicaBacktesting(J138:J389)</f>
        <v>0.17229171551348904</v>
      </c>
      <c r="Y389" s="228" cm="1">
        <f t="array" ref="Y389">DinamicaBacktesting(K138:K389)</f>
        <v>0.25023782830359859</v>
      </c>
      <c r="Z389" s="228" cm="1">
        <f t="array" ref="Z389">DinamicaBacktesting(L138:L389)</f>
        <v>0.32258116938672388</v>
      </c>
      <c r="AA389" s="228" cm="1">
        <f t="array" ref="AA389">DinamicaBacktesting(M138:M389)</f>
        <v>0.23902858622897699</v>
      </c>
      <c r="AB389" s="228" cm="1">
        <f t="array" ref="AB389">DinamicaBacktesting(N138:N389)</f>
        <v>0.29826092959993922</v>
      </c>
      <c r="AC389" s="228" cm="1">
        <f t="array" ref="AC389">DinamicaBacktesting(O138:O389)</f>
        <v>0.32185172223346264</v>
      </c>
      <c r="AD389" s="229" cm="1">
        <f t="array" ref="AD389">DinamicaBacktesting(P138:P389)</f>
        <v>0.40691550644147867</v>
      </c>
      <c r="AE389" s="236">
        <f t="shared" si="81"/>
        <v>1560485.6176</v>
      </c>
      <c r="AF389" s="239">
        <f t="shared" si="82"/>
        <v>37446.27780000004</v>
      </c>
      <c r="AG389" s="242">
        <f t="shared" si="83"/>
        <v>2.4586546664590703E-2</v>
      </c>
      <c r="AH389" s="306">
        <f xml:space="preserve"> Backtesting!C145</f>
        <v>-2.5435347484288565E-2</v>
      </c>
      <c r="AI389" s="306">
        <f xml:space="preserve"> Backtesting!G145</f>
        <v>-6.5700573419662761E-2</v>
      </c>
      <c r="AJ389" s="56"/>
      <c r="AK389" s="57">
        <f t="shared" si="84"/>
        <v>0</v>
      </c>
      <c r="AL389" s="57">
        <f t="shared" si="85"/>
        <v>0</v>
      </c>
    </row>
    <row r="390" spans="1:38" x14ac:dyDescent="0.25">
      <c r="A390" s="7">
        <f t="shared" si="73"/>
        <v>384</v>
      </c>
      <c r="B390" s="1">
        <v>45202</v>
      </c>
      <c r="C390" s="202">
        <v>64.88</v>
      </c>
      <c r="D390" s="2">
        <v>165.27</v>
      </c>
      <c r="E390" s="2">
        <v>1527.2404620000002</v>
      </c>
      <c r="F390" s="2">
        <v>3114.4577200000003</v>
      </c>
      <c r="G390" s="2">
        <v>5436.5713820000001</v>
      </c>
      <c r="H390" s="2">
        <v>6806.1017750000001</v>
      </c>
      <c r="I390" s="201">
        <v>7861.4766010000003</v>
      </c>
      <c r="J390" s="209">
        <f t="shared" si="66"/>
        <v>-1.2029846200700578E-2</v>
      </c>
      <c r="K390" s="210">
        <f t="shared" si="67"/>
        <v>4.4366111583811207E-3</v>
      </c>
      <c r="L390" s="210">
        <f t="shared" si="68"/>
        <v>-8.0175683603067593E-4</v>
      </c>
      <c r="M390" s="210">
        <f t="shared" si="69"/>
        <v>1.47722213533521E-2</v>
      </c>
      <c r="N390" s="210">
        <f t="shared" si="70"/>
        <v>3.1188073702987928E-3</v>
      </c>
      <c r="O390" s="210">
        <f t="shared" si="71"/>
        <v>1.3091798563709123E-2</v>
      </c>
      <c r="P390" s="211">
        <f t="shared" si="72"/>
        <v>-6.171185088721387E-3</v>
      </c>
      <c r="Q390" s="218">
        <f t="shared" si="74"/>
        <v>-3.0311921540819863E-4</v>
      </c>
      <c r="R390" s="219">
        <f t="shared" si="75"/>
        <v>1.281352369820957E-3</v>
      </c>
      <c r="S390" s="219">
        <f t="shared" si="76"/>
        <v>9.5319432799172843E-5</v>
      </c>
      <c r="T390" s="219">
        <f t="shared" si="77"/>
        <v>4.1402238211024227E-4</v>
      </c>
      <c r="U390" s="219">
        <f t="shared" si="78"/>
        <v>3.1596139610920362E-3</v>
      </c>
      <c r="V390" s="219">
        <f t="shared" si="79"/>
        <v>1.7484959786844138E-3</v>
      </c>
      <c r="W390" s="220">
        <f t="shared" si="80"/>
        <v>4.8982355057916255E-3</v>
      </c>
      <c r="X390" s="227" cm="1">
        <f t="array" ref="X390">DinamicaBacktesting(J139:J390)</f>
        <v>0.1730774362154896</v>
      </c>
      <c r="Y390" s="228" cm="1">
        <f t="array" ref="Y390">DinamicaBacktesting(K139:K390)</f>
        <v>0.24558561380548186</v>
      </c>
      <c r="Z390" s="228" cm="1">
        <f t="array" ref="Z390">DinamicaBacktesting(L139:L390)</f>
        <v>0.31607298648529081</v>
      </c>
      <c r="AA390" s="228" cm="1">
        <f t="array" ref="AA390">DinamicaBacktesting(M139:M390)</f>
        <v>0.23884879761728531</v>
      </c>
      <c r="AB390" s="228" cm="1">
        <f t="array" ref="AB390">DinamicaBacktesting(N139:N390)</f>
        <v>0.29240249538053203</v>
      </c>
      <c r="AC390" s="228" cm="1">
        <f t="array" ref="AC390">DinamicaBacktesting(O139:O390)</f>
        <v>0.3180764812070157</v>
      </c>
      <c r="AD390" s="229" cm="1">
        <f t="array" ref="AD390">DinamicaBacktesting(P139:P390)</f>
        <v>0.39917424085621672</v>
      </c>
      <c r="AE390" s="236">
        <f t="shared" si="81"/>
        <v>1562765.7842999999</v>
      </c>
      <c r="AF390" s="239">
        <f t="shared" si="82"/>
        <v>2280.1666999999434</v>
      </c>
      <c r="AG390" s="242">
        <f t="shared" si="83"/>
        <v>1.4611904616632643E-3</v>
      </c>
      <c r="AH390" s="306">
        <f xml:space="preserve"> Backtesting!C146</f>
        <v>-2.8006344447758295E-2</v>
      </c>
      <c r="AI390" s="306">
        <f xml:space="preserve"> Backtesting!G146</f>
        <v>-6.8645404638890475E-2</v>
      </c>
      <c r="AJ390" s="56"/>
      <c r="AK390" s="57">
        <f t="shared" si="84"/>
        <v>0</v>
      </c>
      <c r="AL390" s="57">
        <f t="shared" si="85"/>
        <v>0</v>
      </c>
    </row>
    <row r="391" spans="1:38" x14ac:dyDescent="0.25">
      <c r="A391" s="7">
        <f t="shared" si="73"/>
        <v>385</v>
      </c>
      <c r="B391" s="1">
        <v>45203</v>
      </c>
      <c r="C391" s="202">
        <v>65.69</v>
      </c>
      <c r="D391" s="2">
        <v>166.1</v>
      </c>
      <c r="E391" s="2">
        <v>1509.15192</v>
      </c>
      <c r="F391" s="2">
        <v>3117.0233400000002</v>
      </c>
      <c r="G391" s="2">
        <v>5484.8554199999999</v>
      </c>
      <c r="H391" s="2">
        <v>6764.9781000000003</v>
      </c>
      <c r="I391" s="201">
        <v>7904.9190900000012</v>
      </c>
      <c r="J391" s="209">
        <f t="shared" si="66"/>
        <v>1.2484586929716546E-2</v>
      </c>
      <c r="K391" s="210">
        <f t="shared" si="67"/>
        <v>5.022085072910798E-3</v>
      </c>
      <c r="L391" s="210">
        <f t="shared" si="68"/>
        <v>-1.1843938430175061E-2</v>
      </c>
      <c r="M391" s="210">
        <f t="shared" si="69"/>
        <v>8.2377743756945065E-4</v>
      </c>
      <c r="N391" s="210">
        <f t="shared" si="70"/>
        <v>8.8813398385356734E-3</v>
      </c>
      <c r="O391" s="210">
        <f t="shared" si="71"/>
        <v>-6.0421774988811405E-3</v>
      </c>
      <c r="P391" s="211">
        <f t="shared" si="72"/>
        <v>5.5259960952469545E-3</v>
      </c>
      <c r="Q391" s="218">
        <f t="shared" si="74"/>
        <v>-3.2112666438328567E-4</v>
      </c>
      <c r="R391" s="219">
        <f t="shared" si="75"/>
        <v>1.2840113147619698E-3</v>
      </c>
      <c r="S391" s="219">
        <f t="shared" si="76"/>
        <v>1.63572015801101E-5</v>
      </c>
      <c r="T391" s="219">
        <f t="shared" si="77"/>
        <v>3.9041455410622109E-4</v>
      </c>
      <c r="U391" s="219">
        <f t="shared" si="78"/>
        <v>3.2131150579133949E-3</v>
      </c>
      <c r="V391" s="219">
        <f t="shared" si="79"/>
        <v>1.7722394651499358E-3</v>
      </c>
      <c r="W391" s="220">
        <f t="shared" si="80"/>
        <v>4.8887564942286322E-3</v>
      </c>
      <c r="X391" s="227" cm="1">
        <f t="array" ref="X391">DinamicaBacktesting(J140:J391)</f>
        <v>0.17415104295755193</v>
      </c>
      <c r="Y391" s="228" cm="1">
        <f t="array" ref="Y391">DinamicaBacktesting(K140:K391)</f>
        <v>0.2411514597665558</v>
      </c>
      <c r="Z391" s="228" cm="1">
        <f t="array" ref="Z391">DinamicaBacktesting(L140:L391)</f>
        <v>0.31196159424040087</v>
      </c>
      <c r="AA391" s="228" cm="1">
        <f t="array" ref="AA391">DinamicaBacktesting(M140:M391)</f>
        <v>0.23403765258301129</v>
      </c>
      <c r="AB391" s="228" cm="1">
        <f t="array" ref="AB391">DinamicaBacktesting(N140:N391)</f>
        <v>0.28787902926775794</v>
      </c>
      <c r="AC391" s="228" cm="1">
        <f t="array" ref="AC391">DinamicaBacktesting(O140:O391)</f>
        <v>0.31223979893923404</v>
      </c>
      <c r="AD391" s="229" cm="1">
        <f t="array" ref="AD391">DinamicaBacktesting(P140:P391)</f>
        <v>0.39150256618274959</v>
      </c>
      <c r="AE391" s="236">
        <f t="shared" si="81"/>
        <v>1569001.5981000001</v>
      </c>
      <c r="AF391" s="239">
        <f t="shared" si="82"/>
        <v>6235.81380000012</v>
      </c>
      <c r="AG391" s="242">
        <f t="shared" si="83"/>
        <v>3.9902420840325359E-3</v>
      </c>
      <c r="AH391" s="306">
        <f xml:space="preserve"> Backtesting!C147</f>
        <v>-2.4681678917424843E-2</v>
      </c>
      <c r="AI391" s="306">
        <f xml:space="preserve"> Backtesting!G147</f>
        <v>-6.8526175671138514E-2</v>
      </c>
      <c r="AJ391" s="56"/>
      <c r="AK391" s="57">
        <f t="shared" si="84"/>
        <v>0</v>
      </c>
      <c r="AL391" s="57">
        <f t="shared" si="85"/>
        <v>0</v>
      </c>
    </row>
    <row r="392" spans="1:38" x14ac:dyDescent="0.25">
      <c r="A392" s="7">
        <f t="shared" si="73"/>
        <v>386</v>
      </c>
      <c r="B392" s="1">
        <v>45204</v>
      </c>
      <c r="C392" s="202">
        <v>64.92</v>
      </c>
      <c r="D392" s="2">
        <v>163.66999999999999</v>
      </c>
      <c r="E392" s="2">
        <v>1526.6595540000001</v>
      </c>
      <c r="F392" s="2">
        <v>3191.4428420000004</v>
      </c>
      <c r="G392" s="2">
        <v>5561.2592980000009</v>
      </c>
      <c r="H392" s="2">
        <v>6798.3516580000005</v>
      </c>
      <c r="I392" s="201">
        <v>8153.8618560000004</v>
      </c>
      <c r="J392" s="209">
        <f t="shared" ref="J392:J455" si="86" xml:space="preserve"> (C392/C391) - 1</f>
        <v>-1.1721723245547211E-2</v>
      </c>
      <c r="K392" s="210">
        <f t="shared" ref="K392:K455" si="87" xml:space="preserve"> (D392/D391) - 1</f>
        <v>-1.4629741119807416E-2</v>
      </c>
      <c r="L392" s="210">
        <f t="shared" ref="L392:L455" si="88" xml:space="preserve"> (E392/E391) - 1</f>
        <v>1.1600975202019415E-2</v>
      </c>
      <c r="M392" s="210">
        <f t="shared" ref="M392:M455" si="89" xml:space="preserve"> (F392/F391) - 1</f>
        <v>2.3875182788974714E-2</v>
      </c>
      <c r="N392" s="210">
        <f t="shared" ref="N392:N455" si="90" xml:space="preserve"> (G392/G391) - 1</f>
        <v>1.3929971193297419E-2</v>
      </c>
      <c r="O392" s="210">
        <f t="shared" ref="O392:O455" si="91" xml:space="preserve"> (H392/H391) - 1</f>
        <v>4.9332839673199569E-3</v>
      </c>
      <c r="P392" s="211">
        <f t="shared" ref="P392:P455" si="92" xml:space="preserve"> (I392/I391) - 1</f>
        <v>3.1492133336939565E-2</v>
      </c>
      <c r="Q392" s="218">
        <f t="shared" si="74"/>
        <v>-4.0847269827257393E-4</v>
      </c>
      <c r="R392" s="219">
        <f t="shared" si="75"/>
        <v>1.1266071445495914E-3</v>
      </c>
      <c r="S392" s="219">
        <f t="shared" si="76"/>
        <v>5.5204510818354164E-5</v>
      </c>
      <c r="T392" s="219">
        <f t="shared" si="77"/>
        <v>5.0103062755494027E-4</v>
      </c>
      <c r="U392" s="219">
        <f t="shared" si="78"/>
        <v>3.2553275837508763E-3</v>
      </c>
      <c r="V392" s="219">
        <f t="shared" si="79"/>
        <v>1.7260320579238285E-3</v>
      </c>
      <c r="W392" s="220">
        <f t="shared" si="80"/>
        <v>5.0270326216005348E-3</v>
      </c>
      <c r="X392" s="227" cm="1">
        <f t="array" ref="X392">DinamicaBacktesting(J141:J392)</f>
        <v>0.17464359661026935</v>
      </c>
      <c r="Y392" s="228" cm="1">
        <f t="array" ref="Y392">DinamicaBacktesting(K141:K392)</f>
        <v>0.24080088420330883</v>
      </c>
      <c r="Z392" s="228" cm="1">
        <f t="array" ref="Z392">DinamicaBacktesting(L141:L392)</f>
        <v>0.30786982081612557</v>
      </c>
      <c r="AA392" s="228" cm="1">
        <f t="array" ref="AA392">DinamicaBacktesting(M141:M392)</f>
        <v>0.24151297666813876</v>
      </c>
      <c r="AB392" s="228" cm="1">
        <f t="array" ref="AB392">DinamicaBacktesting(N141:N392)</f>
        <v>0.2855088840161884</v>
      </c>
      <c r="AC392" s="228" cm="1">
        <f t="array" ref="AC392">DinamicaBacktesting(O141:O392)</f>
        <v>0.30633179703763996</v>
      </c>
      <c r="AD392" s="229" cm="1">
        <f t="array" ref="AD392">DinamicaBacktesting(P141:P392)</f>
        <v>0.3964090943341339</v>
      </c>
      <c r="AE392" s="236">
        <f t="shared" si="81"/>
        <v>1583337.2988200001</v>
      </c>
      <c r="AF392" s="239">
        <f t="shared" si="82"/>
        <v>14335.700720000081</v>
      </c>
      <c r="AG392" s="242">
        <f t="shared" si="83"/>
        <v>9.1368299033984801E-3</v>
      </c>
      <c r="AH392" s="306">
        <f xml:space="preserve"> Backtesting!C148</f>
        <v>-2.5663753358896983E-2</v>
      </c>
      <c r="AI392" s="306">
        <f xml:space="preserve"> Backtesting!G148</f>
        <v>-6.8992342485841157E-2</v>
      </c>
      <c r="AJ392" s="56"/>
      <c r="AK392" s="57">
        <f t="shared" si="84"/>
        <v>0</v>
      </c>
      <c r="AL392" s="57">
        <f t="shared" si="85"/>
        <v>0</v>
      </c>
    </row>
    <row r="393" spans="1:38" x14ac:dyDescent="0.25">
      <c r="A393" s="7">
        <f t="shared" si="73"/>
        <v>387</v>
      </c>
      <c r="B393" s="1">
        <v>45205</v>
      </c>
      <c r="C393" s="202">
        <v>64.03</v>
      </c>
      <c r="D393" s="2">
        <v>163.19</v>
      </c>
      <c r="E393" s="2">
        <v>1563.1766279999999</v>
      </c>
      <c r="F393" s="2">
        <v>3223.8928619999997</v>
      </c>
      <c r="G393" s="2">
        <v>5729.4074339999997</v>
      </c>
      <c r="H393" s="2">
        <v>6929.6713379999992</v>
      </c>
      <c r="I393" s="201">
        <v>8312.1181559999986</v>
      </c>
      <c r="J393" s="209">
        <f t="shared" si="86"/>
        <v>-1.3709180529882903E-2</v>
      </c>
      <c r="K393" s="210">
        <f t="shared" si="87"/>
        <v>-2.9327304942872168E-3</v>
      </c>
      <c r="L393" s="210">
        <f t="shared" si="88"/>
        <v>2.3919592226257391E-2</v>
      </c>
      <c r="M393" s="210">
        <f t="shared" si="89"/>
        <v>1.0167821141256583E-2</v>
      </c>
      <c r="N393" s="210">
        <f t="shared" si="90"/>
        <v>3.0235622363530057E-2</v>
      </c>
      <c r="O393" s="210">
        <f t="shared" si="91"/>
        <v>1.9316400004913969E-2</v>
      </c>
      <c r="P393" s="211">
        <f t="shared" si="92"/>
        <v>1.9408754133300121E-2</v>
      </c>
      <c r="Q393" s="218">
        <f t="shared" si="74"/>
        <v>-3.6857159499777158E-4</v>
      </c>
      <c r="R393" s="219">
        <f t="shared" si="75"/>
        <v>1.2336379501374467E-3</v>
      </c>
      <c r="S393" s="219">
        <f t="shared" si="76"/>
        <v>3.1123815889285154E-4</v>
      </c>
      <c r="T393" s="219">
        <f t="shared" si="77"/>
        <v>7.0324920691222518E-4</v>
      </c>
      <c r="U393" s="219">
        <f t="shared" si="78"/>
        <v>3.5517715479571501E-3</v>
      </c>
      <c r="V393" s="219">
        <f t="shared" si="79"/>
        <v>2.0708532117936643E-3</v>
      </c>
      <c r="W393" s="220">
        <f t="shared" si="80"/>
        <v>5.4380300657254051E-3</v>
      </c>
      <c r="X393" s="227" cm="1">
        <f t="array" ref="X393">DinamicaBacktesting(J142:J393)</f>
        <v>0.17656338268552965</v>
      </c>
      <c r="Y393" s="228" cm="1">
        <f t="array" ref="Y393">DinamicaBacktesting(K142:K393)</f>
        <v>0.2361187270228122</v>
      </c>
      <c r="Z393" s="228" cm="1">
        <f t="array" ref="Z393">DinamicaBacktesting(L142:L393)</f>
        <v>0.31106132529584896</v>
      </c>
      <c r="AA393" s="228" cm="1">
        <f t="array" ref="AA393">DinamicaBacktesting(M142:M393)</f>
        <v>0.23882404068840934</v>
      </c>
      <c r="AB393" s="228" cm="1">
        <f t="array" ref="AB393">DinamicaBacktesting(N142:N393)</f>
        <v>0.29575174538584786</v>
      </c>
      <c r="AC393" s="228" cm="1">
        <f t="array" ref="AC393">DinamicaBacktesting(O142:O393)</f>
        <v>0.30634150508690194</v>
      </c>
      <c r="AD393" s="229" cm="1">
        <f t="array" ref="AD393">DinamicaBacktesting(P142:P393)</f>
        <v>0.39325470643770716</v>
      </c>
      <c r="AE393" s="236">
        <f t="shared" si="81"/>
        <v>1603535.9655199999</v>
      </c>
      <c r="AF393" s="239">
        <f t="shared" si="82"/>
        <v>20198.666699999711</v>
      </c>
      <c r="AG393" s="242">
        <f t="shared" si="83"/>
        <v>1.2757020702444777E-2</v>
      </c>
      <c r="AH393" s="306">
        <f xml:space="preserve"> Backtesting!C149</f>
        <v>-2.518970455596704E-2</v>
      </c>
      <c r="AI393" s="306">
        <f xml:space="preserve"> Backtesting!G149</f>
        <v>-7.0846799121235537E-2</v>
      </c>
      <c r="AJ393" s="56"/>
      <c r="AK393" s="57">
        <f t="shared" si="84"/>
        <v>0</v>
      </c>
      <c r="AL393" s="57">
        <f t="shared" si="85"/>
        <v>0</v>
      </c>
    </row>
    <row r="394" spans="1:38" x14ac:dyDescent="0.25">
      <c r="A394" s="7">
        <f t="shared" si="73"/>
        <v>388</v>
      </c>
      <c r="B394" s="1">
        <v>45208</v>
      </c>
      <c r="C394" s="202">
        <v>60.7</v>
      </c>
      <c r="D394" s="2">
        <v>161.57</v>
      </c>
      <c r="E394" s="2">
        <v>1543.192405</v>
      </c>
      <c r="F394" s="2">
        <v>3255.3448270000004</v>
      </c>
      <c r="G394" s="2">
        <v>5790.1088280000004</v>
      </c>
      <c r="H394" s="2">
        <v>7019.3884349999998</v>
      </c>
      <c r="I394" s="201">
        <v>8233.9363290000001</v>
      </c>
      <c r="J394" s="209">
        <f t="shared" si="86"/>
        <v>-5.2006871778853658E-2</v>
      </c>
      <c r="K394" s="210">
        <f t="shared" si="87"/>
        <v>-9.9270788651265596E-3</v>
      </c>
      <c r="L394" s="210">
        <f t="shared" si="88"/>
        <v>-1.2784366553361681E-2</v>
      </c>
      <c r="M394" s="210">
        <f t="shared" si="89"/>
        <v>9.7558964724679953E-3</v>
      </c>
      <c r="N394" s="210">
        <f t="shared" si="90"/>
        <v>1.0594707166360795E-2</v>
      </c>
      <c r="O394" s="210">
        <f t="shared" si="91"/>
        <v>1.2946804058083128E-2</v>
      </c>
      <c r="P394" s="211">
        <f t="shared" si="92"/>
        <v>-9.4057646357642577E-3</v>
      </c>
      <c r="Q394" s="218">
        <f t="shared" si="74"/>
        <v>-6.2241918468957291E-4</v>
      </c>
      <c r="R394" s="219">
        <f t="shared" si="75"/>
        <v>1.2016100028645492E-3</v>
      </c>
      <c r="S394" s="219">
        <f t="shared" si="76"/>
        <v>3.7074609267917372E-4</v>
      </c>
      <c r="T394" s="219">
        <f t="shared" si="77"/>
        <v>7.4550977265782086E-4</v>
      </c>
      <c r="U394" s="219">
        <f t="shared" si="78"/>
        <v>3.5966007303545665E-3</v>
      </c>
      <c r="V394" s="219">
        <f t="shared" si="79"/>
        <v>2.0430504286747444E-3</v>
      </c>
      <c r="W394" s="220">
        <f t="shared" si="80"/>
        <v>5.5465515279921017E-3</v>
      </c>
      <c r="X394" s="227" cm="1">
        <f t="array" ref="X394">DinamicaBacktesting(J143:J394)</f>
        <v>0.23914664567219707</v>
      </c>
      <c r="Y394" s="228" cm="1">
        <f t="array" ref="Y394">DinamicaBacktesting(K143:K394)</f>
        <v>0.23348516577583261</v>
      </c>
      <c r="Z394" s="228" cm="1">
        <f t="array" ref="Z394">DinamicaBacktesting(L143:L394)</f>
        <v>0.30746705942226166</v>
      </c>
      <c r="AA394" s="228" cm="1">
        <f t="array" ref="AA394">DinamicaBacktesting(M143:M394)</f>
        <v>0.23603990044287451</v>
      </c>
      <c r="AB394" s="228" cm="1">
        <f t="array" ref="AB394">DinamicaBacktesting(N143:N394)</f>
        <v>0.29172210913552105</v>
      </c>
      <c r="AC394" s="228" cm="1">
        <f t="array" ref="AC394">DinamicaBacktesting(O143:O394)</f>
        <v>0.30295343411372294</v>
      </c>
      <c r="AD394" s="229" cm="1">
        <f t="array" ref="AD394">DinamicaBacktesting(P143:P394)</f>
        <v>0.38646421729770286</v>
      </c>
      <c r="AE394" s="236">
        <f t="shared" si="81"/>
        <v>1594047.3242300001</v>
      </c>
      <c r="AF394" s="239">
        <f t="shared" si="82"/>
        <v>-9488.6412899997085</v>
      </c>
      <c r="AG394" s="242">
        <f t="shared" si="83"/>
        <v>-5.9173236485049463E-3</v>
      </c>
      <c r="AH394" s="306">
        <f xml:space="preserve"> Backtesting!C150</f>
        <v>-2.6879798451087993E-2</v>
      </c>
      <c r="AI394" s="306">
        <f xml:space="preserve"> Backtesting!G150</f>
        <v>-7.2604716370185035E-2</v>
      </c>
      <c r="AJ394" s="56"/>
      <c r="AK394" s="57">
        <f t="shared" si="84"/>
        <v>0</v>
      </c>
      <c r="AL394" s="57">
        <f t="shared" si="85"/>
        <v>0</v>
      </c>
    </row>
    <row r="395" spans="1:38" x14ac:dyDescent="0.25">
      <c r="A395" s="7">
        <f t="shared" si="73"/>
        <v>389</v>
      </c>
      <c r="B395" s="1">
        <v>45209</v>
      </c>
      <c r="C395" s="202">
        <v>62.73</v>
      </c>
      <c r="D395" s="2">
        <v>163.30000000000001</v>
      </c>
      <c r="E395" s="2">
        <v>1563.0104019999999</v>
      </c>
      <c r="F395" s="2">
        <v>3198.6397339999994</v>
      </c>
      <c r="G395" s="2">
        <v>5770.7843039999989</v>
      </c>
      <c r="H395" s="2">
        <v>6693.8515919999991</v>
      </c>
      <c r="I395" s="201">
        <v>8211.8561879999997</v>
      </c>
      <c r="J395" s="209">
        <f t="shared" si="86"/>
        <v>3.3443163097199191E-2</v>
      </c>
      <c r="K395" s="210">
        <f t="shared" si="87"/>
        <v>1.0707433310639392E-2</v>
      </c>
      <c r="L395" s="210">
        <f t="shared" si="88"/>
        <v>1.2842207449822007E-2</v>
      </c>
      <c r="M395" s="210">
        <f t="shared" si="89"/>
        <v>-1.741907417293731E-2</v>
      </c>
      <c r="N395" s="210">
        <f t="shared" si="90"/>
        <v>-3.3375061806353301E-3</v>
      </c>
      <c r="O395" s="210">
        <f t="shared" si="91"/>
        <v>-4.637680989084636E-2</v>
      </c>
      <c r="P395" s="211">
        <f t="shared" si="92"/>
        <v>-2.6816021059373751E-3</v>
      </c>
      <c r="Q395" s="218">
        <f t="shared" si="74"/>
        <v>-5.2352701672354256E-4</v>
      </c>
      <c r="R395" s="219">
        <f t="shared" si="75"/>
        <v>1.2534036711813019E-3</v>
      </c>
      <c r="S395" s="219">
        <f t="shared" si="76"/>
        <v>5.9215300860269266E-4</v>
      </c>
      <c r="T395" s="219">
        <f t="shared" si="77"/>
        <v>6.927734551697909E-4</v>
      </c>
      <c r="U395" s="219">
        <f t="shared" si="78"/>
        <v>3.7154779391494848E-3</v>
      </c>
      <c r="V395" s="219">
        <f t="shared" si="79"/>
        <v>2.1068593442817429E-3</v>
      </c>
      <c r="W395" s="220">
        <f t="shared" si="80"/>
        <v>5.5400911890281859E-3</v>
      </c>
      <c r="X395" s="227" cm="1">
        <f t="array" ref="X395">DinamicaBacktesting(J144:J395)</f>
        <v>0.25724963685311281</v>
      </c>
      <c r="Y395" s="228" cm="1">
        <f t="array" ref="Y395">DinamicaBacktesting(K144:K395)</f>
        <v>0.23127985440893287</v>
      </c>
      <c r="Z395" s="228" cm="1">
        <f t="array" ref="Z395">DinamicaBacktesting(L144:L395)</f>
        <v>0.30400055275290383</v>
      </c>
      <c r="AA395" s="228" cm="1">
        <f t="array" ref="AA395">DinamicaBacktesting(M144:M395)</f>
        <v>0.23779140174306784</v>
      </c>
      <c r="AB395" s="228" cm="1">
        <f t="array" ref="AB395">DinamicaBacktesting(N144:N395)</f>
        <v>0.28602380550034279</v>
      </c>
      <c r="AC395" s="228" cm="1">
        <f t="array" ref="AC395">DinamicaBacktesting(O144:O395)</f>
        <v>0.33134326908450462</v>
      </c>
      <c r="AD395" s="229" cm="1">
        <f t="array" ref="AD395">DinamicaBacktesting(P144:P395)</f>
        <v>0.3787517556368456</v>
      </c>
      <c r="AE395" s="236">
        <f t="shared" si="81"/>
        <v>1589468.6818199998</v>
      </c>
      <c r="AF395" s="239">
        <f t="shared" si="82"/>
        <v>-4578.6424100003205</v>
      </c>
      <c r="AG395" s="242">
        <f t="shared" si="83"/>
        <v>-2.8723378160758761E-3</v>
      </c>
      <c r="AH395" s="306">
        <f xml:space="preserve"> Backtesting!C151</f>
        <v>-2.7742814883596277E-2</v>
      </c>
      <c r="AI395" s="306">
        <f xml:space="preserve"> Backtesting!G151</f>
        <v>-7.2667272229549135E-2</v>
      </c>
      <c r="AJ395" s="56"/>
      <c r="AK395" s="57">
        <f t="shared" si="84"/>
        <v>0</v>
      </c>
      <c r="AL395" s="57">
        <f t="shared" si="85"/>
        <v>0</v>
      </c>
    </row>
    <row r="396" spans="1:38" x14ac:dyDescent="0.25">
      <c r="A396" s="7">
        <f t="shared" si="73"/>
        <v>390</v>
      </c>
      <c r="B396" s="1">
        <v>45210</v>
      </c>
      <c r="C396" s="202">
        <v>61.83</v>
      </c>
      <c r="D396" s="2">
        <v>163.13999999999999</v>
      </c>
      <c r="E396" s="2">
        <v>1564.9945080000002</v>
      </c>
      <c r="F396" s="2">
        <v>3205.5822800000005</v>
      </c>
      <c r="G396" s="2">
        <v>5844.5716520000005</v>
      </c>
      <c r="H396" s="2">
        <v>6524.0195980000008</v>
      </c>
      <c r="I396" s="201">
        <v>8344.8545160000012</v>
      </c>
      <c r="J396" s="209">
        <f t="shared" si="86"/>
        <v>-1.4347202295552308E-2</v>
      </c>
      <c r="K396" s="210">
        <f t="shared" si="87"/>
        <v>-9.797917942439005E-4</v>
      </c>
      <c r="L396" s="210">
        <f t="shared" si="88"/>
        <v>1.2694131769446226E-3</v>
      </c>
      <c r="M396" s="210">
        <f t="shared" si="89"/>
        <v>2.1704682544285703E-3</v>
      </c>
      <c r="N396" s="210">
        <f t="shared" si="90"/>
        <v>1.2786363882783869E-2</v>
      </c>
      <c r="O396" s="210">
        <f t="shared" si="91"/>
        <v>-2.5371341396778102E-2</v>
      </c>
      <c r="P396" s="211">
        <f t="shared" si="92"/>
        <v>1.6195891033059295E-2</v>
      </c>
      <c r="Q396" s="218">
        <f t="shared" si="74"/>
        <v>-5.8803233075617315E-4</v>
      </c>
      <c r="R396" s="219">
        <f t="shared" si="75"/>
        <v>1.2292562892188591E-3</v>
      </c>
      <c r="S396" s="219">
        <f t="shared" si="76"/>
        <v>5.9821339684341002E-4</v>
      </c>
      <c r="T396" s="219">
        <f t="shared" si="77"/>
        <v>7.3945077461907559E-4</v>
      </c>
      <c r="U396" s="219">
        <f t="shared" si="78"/>
        <v>3.8180454085021318E-3</v>
      </c>
      <c r="V396" s="219">
        <f t="shared" si="79"/>
        <v>1.9048226870103636E-3</v>
      </c>
      <c r="W396" s="220">
        <f t="shared" si="80"/>
        <v>5.6535505613727185E-3</v>
      </c>
      <c r="X396" s="227" cm="1">
        <f t="array" ref="X396">DinamicaBacktesting(J145:J396)</f>
        <v>0.25613505987752161</v>
      </c>
      <c r="Y396" s="228" cm="1">
        <f t="array" ref="Y396">DinamicaBacktesting(K145:K396)</f>
        <v>0.22662838300035193</v>
      </c>
      <c r="Z396" s="228" cm="1">
        <f t="array" ref="Z396">DinamicaBacktesting(L145:L396)</f>
        <v>0.29788575934275086</v>
      </c>
      <c r="AA396" s="228" cm="1">
        <f t="array" ref="AA396">DinamicaBacktesting(M145:M396)</f>
        <v>0.23308885712320912</v>
      </c>
      <c r="AB396" s="228" cm="1">
        <f t="array" ref="AB396">DinamicaBacktesting(N145:N396)</f>
        <v>0.28316985069596168</v>
      </c>
      <c r="AC396" s="228" cm="1">
        <f t="array" ref="AC396">DinamicaBacktesting(O145:O396)</f>
        <v>0.3344923758367398</v>
      </c>
      <c r="AD396" s="229" cm="1">
        <f t="array" ref="AD396">DinamicaBacktesting(P145:P396)</f>
        <v>0.37464486830753735</v>
      </c>
      <c r="AE396" s="236">
        <f t="shared" si="81"/>
        <v>1592519.9129400002</v>
      </c>
      <c r="AF396" s="239">
        <f t="shared" si="82"/>
        <v>3051.2311200003605</v>
      </c>
      <c r="AG396" s="242">
        <f t="shared" si="83"/>
        <v>1.9196547594171331E-3</v>
      </c>
      <c r="AH396" s="306">
        <f xml:space="preserve"> Backtesting!C152</f>
        <v>-2.6699887822469882E-2</v>
      </c>
      <c r="AI396" s="306">
        <f xml:space="preserve"> Backtesting!G152</f>
        <v>-7.2278392008647996E-2</v>
      </c>
      <c r="AJ396" s="56"/>
      <c r="AK396" s="57">
        <f t="shared" si="84"/>
        <v>0</v>
      </c>
      <c r="AL396" s="57">
        <f t="shared" si="85"/>
        <v>0</v>
      </c>
    </row>
    <row r="397" spans="1:38" x14ac:dyDescent="0.25">
      <c r="A397" s="7">
        <f t="shared" si="73"/>
        <v>391</v>
      </c>
      <c r="B397" s="1">
        <v>45211</v>
      </c>
      <c r="C397" s="202">
        <v>61.52</v>
      </c>
      <c r="D397" s="2">
        <v>154.88999999999999</v>
      </c>
      <c r="E397" s="2">
        <v>1518.3911699999999</v>
      </c>
      <c r="F397" s="2">
        <v>3246.81657</v>
      </c>
      <c r="G397" s="2">
        <v>5824.1827199999998</v>
      </c>
      <c r="H397" s="2">
        <v>6489.6803999999993</v>
      </c>
      <c r="I397" s="201">
        <v>8434.60815</v>
      </c>
      <c r="J397" s="209">
        <f t="shared" si="86"/>
        <v>-5.0137473718259162E-3</v>
      </c>
      <c r="K397" s="210">
        <f t="shared" si="87"/>
        <v>-5.0570062522986348E-2</v>
      </c>
      <c r="L397" s="210">
        <f t="shared" si="88"/>
        <v>-2.9778595235811722E-2</v>
      </c>
      <c r="M397" s="210">
        <f t="shared" si="89"/>
        <v>1.2863276122177636E-2</v>
      </c>
      <c r="N397" s="210">
        <f t="shared" si="90"/>
        <v>-3.4885246026582495E-3</v>
      </c>
      <c r="O397" s="210">
        <f t="shared" si="91"/>
        <v>-5.2635031952583677E-3</v>
      </c>
      <c r="P397" s="211">
        <f t="shared" si="92"/>
        <v>1.0755566059049926E-2</v>
      </c>
      <c r="Q397" s="218">
        <f t="shared" si="74"/>
        <v>-5.6474214938051048E-4</v>
      </c>
      <c r="R397" s="219">
        <f t="shared" si="75"/>
        <v>1.1252042468070131E-3</v>
      </c>
      <c r="S397" s="219">
        <f t="shared" si="76"/>
        <v>5.1973981398759832E-4</v>
      </c>
      <c r="T397" s="219">
        <f t="shared" si="77"/>
        <v>6.591643211218914E-4</v>
      </c>
      <c r="U397" s="219">
        <f t="shared" si="78"/>
        <v>3.7193971001166148E-3</v>
      </c>
      <c r="V397" s="219">
        <f t="shared" si="79"/>
        <v>1.6768970644288612E-3</v>
      </c>
      <c r="W397" s="220">
        <f t="shared" si="80"/>
        <v>5.5395669847415402E-3</v>
      </c>
      <c r="X397" s="227" cm="1">
        <f t="array" ref="X397">DinamicaBacktesting(J146:J397)</f>
        <v>0.25146432969778659</v>
      </c>
      <c r="Y397" s="228" cm="1">
        <f t="array" ref="Y397">DinamicaBacktesting(K146:K397)</f>
        <v>0.27401405467355422</v>
      </c>
      <c r="Z397" s="228" cm="1">
        <f t="array" ref="Z397">DinamicaBacktesting(L146:L397)</f>
        <v>0.30679804880760075</v>
      </c>
      <c r="AA397" s="228" cm="1">
        <f t="array" ref="AA397">DinamicaBacktesting(M146:M397)</f>
        <v>0.23200150516610676</v>
      </c>
      <c r="AB397" s="228" cm="1">
        <f t="array" ref="AB397">DinamicaBacktesting(N146:N397)</f>
        <v>0.27766935832662815</v>
      </c>
      <c r="AC397" s="228" cm="1">
        <f t="array" ref="AC397">DinamicaBacktesting(O146:O397)</f>
        <v>0.32815860454417917</v>
      </c>
      <c r="AD397" s="229" cm="1">
        <f t="array" ref="AD397">DinamicaBacktesting(P146:P397)</f>
        <v>0.36865969076969335</v>
      </c>
      <c r="AE397" s="236">
        <f t="shared" si="81"/>
        <v>1577002.1768</v>
      </c>
      <c r="AF397" s="239">
        <f t="shared" si="82"/>
        <v>-15517.736140000168</v>
      </c>
      <c r="AG397" s="242">
        <f t="shared" si="83"/>
        <v>-9.744139469724078E-3</v>
      </c>
      <c r="AH397" s="306">
        <f xml:space="preserve"> Backtesting!C153</f>
        <v>-2.4198495401485606E-2</v>
      </c>
      <c r="AI397" s="306">
        <f xml:space="preserve"> Backtesting!G153</f>
        <v>-7.2865685377116837E-2</v>
      </c>
      <c r="AJ397" s="56"/>
      <c r="AK397" s="57">
        <f t="shared" si="84"/>
        <v>0</v>
      </c>
      <c r="AL397" s="57">
        <f t="shared" si="85"/>
        <v>0</v>
      </c>
    </row>
    <row r="398" spans="1:38" x14ac:dyDescent="0.25">
      <c r="A398" s="7">
        <f t="shared" si="73"/>
        <v>392</v>
      </c>
      <c r="B398" s="1">
        <v>45212</v>
      </c>
      <c r="C398" s="202">
        <v>59.89</v>
      </c>
      <c r="D398" s="2">
        <v>157.12</v>
      </c>
      <c r="E398" s="2">
        <v>1517.56924</v>
      </c>
      <c r="F398" s="2">
        <v>3230.3887</v>
      </c>
      <c r="G398" s="2">
        <v>5683.9307800000006</v>
      </c>
      <c r="H398" s="2">
        <v>6424.2921600000009</v>
      </c>
      <c r="I398" s="201">
        <v>8211.1658200000002</v>
      </c>
      <c r="J398" s="209">
        <f t="shared" si="86"/>
        <v>-2.6495448634590413E-2</v>
      </c>
      <c r="K398" s="210">
        <f t="shared" si="87"/>
        <v>1.4397314222997171E-2</v>
      </c>
      <c r="L398" s="210">
        <f t="shared" si="88"/>
        <v>-5.4131637238108432E-4</v>
      </c>
      <c r="M398" s="210">
        <f t="shared" si="89"/>
        <v>-5.0596852781246149E-3</v>
      </c>
      <c r="N398" s="210">
        <f t="shared" si="90"/>
        <v>-2.4080964959835471E-2</v>
      </c>
      <c r="O398" s="210">
        <f t="shared" si="91"/>
        <v>-1.0075725763012633E-2</v>
      </c>
      <c r="P398" s="211">
        <f t="shared" si="92"/>
        <v>-2.6491133438131254E-2</v>
      </c>
      <c r="Q398" s="218">
        <f t="shared" si="74"/>
        <v>-6.0166225110125544E-4</v>
      </c>
      <c r="R398" s="219">
        <f t="shared" si="75"/>
        <v>1.2046355345965863E-3</v>
      </c>
      <c r="S398" s="219">
        <f t="shared" si="76"/>
        <v>6.0294248801567646E-4</v>
      </c>
      <c r="T398" s="219">
        <f t="shared" si="77"/>
        <v>7.4721344997526131E-4</v>
      </c>
      <c r="U398" s="219">
        <f t="shared" si="78"/>
        <v>3.7114365584647487E-3</v>
      </c>
      <c r="V398" s="219">
        <f t="shared" si="79"/>
        <v>1.6595039699803284E-3</v>
      </c>
      <c r="W398" s="220">
        <f t="shared" si="80"/>
        <v>5.6584335556345879E-3</v>
      </c>
      <c r="X398" s="227" cm="1">
        <f t="array" ref="X398">DinamicaBacktesting(J147:J398)</f>
        <v>0.26034800544401948</v>
      </c>
      <c r="Y398" s="228" cm="1">
        <f t="array" ref="Y398">DinamicaBacktesting(K147:K398)</f>
        <v>0.27234124257863235</v>
      </c>
      <c r="Z398" s="228" cm="1">
        <f t="array" ref="Z398">DinamicaBacktesting(L147:L398)</f>
        <v>0.3006041181579362</v>
      </c>
      <c r="AA398" s="228" cm="1">
        <f t="array" ref="AA398">DinamicaBacktesting(M147:M398)</f>
        <v>0.22788046796842645</v>
      </c>
      <c r="AB398" s="228" cm="1">
        <f t="array" ref="AB398">DinamicaBacktesting(N147:N398)</f>
        <v>0.28259761936653116</v>
      </c>
      <c r="AC398" s="228" cm="1">
        <f t="array" ref="AC398">DinamicaBacktesting(O147:O398)</f>
        <v>0.32311586147194882</v>
      </c>
      <c r="AD398" s="229" cm="1">
        <f t="array" ref="AD398">DinamicaBacktesting(P147:P398)</f>
        <v>0.37087251001128924</v>
      </c>
      <c r="AE398" s="236">
        <f t="shared" si="81"/>
        <v>1556542.6048000001</v>
      </c>
      <c r="AF398" s="239">
        <f t="shared" si="82"/>
        <v>-20459.571999999927</v>
      </c>
      <c r="AG398" s="242">
        <f t="shared" si="83"/>
        <v>-1.2973711958670697E-2</v>
      </c>
      <c r="AH398" s="306">
        <f xml:space="preserve"> Backtesting!C154</f>
        <v>-2.5050522956137709E-2</v>
      </c>
      <c r="AI398" s="306">
        <f xml:space="preserve"> Backtesting!G154</f>
        <v>-7.2905894891658302E-2</v>
      </c>
      <c r="AJ398" s="56"/>
      <c r="AK398" s="57">
        <f t="shared" si="84"/>
        <v>0</v>
      </c>
      <c r="AL398" s="57">
        <f t="shared" si="85"/>
        <v>0</v>
      </c>
    </row>
    <row r="399" spans="1:38" x14ac:dyDescent="0.25">
      <c r="A399" s="7">
        <f t="shared" si="73"/>
        <v>393</v>
      </c>
      <c r="B399" s="1">
        <v>45215</v>
      </c>
      <c r="C399" s="202">
        <v>60.95</v>
      </c>
      <c r="D399" s="2">
        <v>161.05000000000001</v>
      </c>
      <c r="E399" s="2">
        <v>1506.7883200000001</v>
      </c>
      <c r="F399" s="2">
        <v>3194.0838399999998</v>
      </c>
      <c r="G399" s="2">
        <v>5739.5927999999994</v>
      </c>
      <c r="H399" s="2">
        <v>6448.5750399999997</v>
      </c>
      <c r="I399" s="201">
        <v>8238.0983999999989</v>
      </c>
      <c r="J399" s="209">
        <f t="shared" si="86"/>
        <v>1.7699115044247815E-2</v>
      </c>
      <c r="K399" s="210">
        <f t="shared" si="87"/>
        <v>2.5012729124236355E-2</v>
      </c>
      <c r="L399" s="210">
        <f t="shared" si="88"/>
        <v>-7.104071244880994E-3</v>
      </c>
      <c r="M399" s="210">
        <f t="shared" si="89"/>
        <v>-1.1238542284400688E-2</v>
      </c>
      <c r="N399" s="210">
        <f t="shared" si="90"/>
        <v>9.7928743600919077E-3</v>
      </c>
      <c r="O399" s="210">
        <f t="shared" si="91"/>
        <v>3.7798530009567344E-3</v>
      </c>
      <c r="P399" s="211">
        <f t="shared" si="92"/>
        <v>3.279994654888041E-3</v>
      </c>
      <c r="Q399" s="218">
        <f t="shared" si="74"/>
        <v>-5.0199617300550998E-4</v>
      </c>
      <c r="R399" s="219">
        <f t="shared" si="75"/>
        <v>1.2946585300732901E-3</v>
      </c>
      <c r="S399" s="219">
        <f t="shared" si="76"/>
        <v>3.8987456233316057E-4</v>
      </c>
      <c r="T399" s="219">
        <f t="shared" si="77"/>
        <v>6.0556541954198727E-4</v>
      </c>
      <c r="U399" s="219">
        <f t="shared" si="78"/>
        <v>3.541419895668483E-3</v>
      </c>
      <c r="V399" s="219">
        <f t="shared" si="79"/>
        <v>1.4331517653068384E-3</v>
      </c>
      <c r="W399" s="220">
        <f t="shared" si="80"/>
        <v>5.4568657501081258E-3</v>
      </c>
      <c r="X399" s="227" cm="1">
        <f t="array" ref="X399">DinamicaBacktesting(J148:J399)</f>
        <v>0.26120388419446794</v>
      </c>
      <c r="Y399" s="228" cm="1">
        <f t="array" ref="Y399">DinamicaBacktesting(K148:K399)</f>
        <v>0.27840506023662293</v>
      </c>
      <c r="Z399" s="228" cm="1">
        <f t="array" ref="Z399">DinamicaBacktesting(L148:L399)</f>
        <v>0.29539176147307517</v>
      </c>
      <c r="AA399" s="228" cm="1">
        <f t="array" ref="AA399">DinamicaBacktesting(M148:M399)</f>
        <v>0.2261089885067053</v>
      </c>
      <c r="AB399" s="228" cm="1">
        <f t="array" ref="AB399">DinamicaBacktesting(N148:N399)</f>
        <v>0.27862642074463306</v>
      </c>
      <c r="AC399" s="228" cm="1">
        <f t="array" ref="AC399">DinamicaBacktesting(O148:O399)</f>
        <v>0.31681295915506991</v>
      </c>
      <c r="AD399" s="229" cm="1">
        <f t="array" ref="AD399">DinamicaBacktesting(P148:P399)</f>
        <v>0.36352716829294185</v>
      </c>
      <c r="AE399" s="236">
        <f t="shared" si="81"/>
        <v>1569919.5807999999</v>
      </c>
      <c r="AF399" s="239">
        <f t="shared" si="82"/>
        <v>13376.975999999791</v>
      </c>
      <c r="AG399" s="242">
        <f t="shared" si="83"/>
        <v>8.5940313864512063E-3</v>
      </c>
      <c r="AH399" s="306">
        <f xml:space="preserve"> Backtesting!C155</f>
        <v>-2.8495639661720501E-2</v>
      </c>
      <c r="AI399" s="306">
        <f xml:space="preserve"> Backtesting!G155</f>
        <v>-7.1338826537651501E-2</v>
      </c>
      <c r="AJ399" s="56"/>
      <c r="AK399" s="57">
        <f t="shared" si="84"/>
        <v>0</v>
      </c>
      <c r="AL399" s="57">
        <f t="shared" si="85"/>
        <v>0</v>
      </c>
    </row>
    <row r="400" spans="1:38" x14ac:dyDescent="0.25">
      <c r="A400" s="7">
        <f t="shared" si="73"/>
        <v>394</v>
      </c>
      <c r="B400" s="1">
        <v>45216</v>
      </c>
      <c r="C400" s="202">
        <v>59.99</v>
      </c>
      <c r="D400" s="2">
        <v>160.33000000000001</v>
      </c>
      <c r="E400" s="2">
        <v>1511.13519</v>
      </c>
      <c r="F400" s="2">
        <v>3190.2943500000001</v>
      </c>
      <c r="G400" s="2">
        <v>5834.9160000000002</v>
      </c>
      <c r="H400" s="2">
        <v>6406.1614800000007</v>
      </c>
      <c r="I400" s="201">
        <v>7912.7944200000002</v>
      </c>
      <c r="J400" s="209">
        <f t="shared" si="86"/>
        <v>-1.5750615258408596E-2</v>
      </c>
      <c r="K400" s="210">
        <f t="shared" si="87"/>
        <v>-4.4706612853151473E-3</v>
      </c>
      <c r="L400" s="210">
        <f t="shared" si="88"/>
        <v>2.8848577748463722E-3</v>
      </c>
      <c r="M400" s="210">
        <f t="shared" si="89"/>
        <v>-1.1864090580664399E-3</v>
      </c>
      <c r="N400" s="210">
        <f t="shared" si="90"/>
        <v>1.6608007453072338E-2</v>
      </c>
      <c r="O400" s="210">
        <f t="shared" si="91"/>
        <v>-6.5771987977051305E-3</v>
      </c>
      <c r="P400" s="211">
        <f t="shared" si="92"/>
        <v>-3.948775120238901E-2</v>
      </c>
      <c r="Q400" s="218">
        <f t="shared" si="74"/>
        <v>-5.9638786816432459E-4</v>
      </c>
      <c r="R400" s="219">
        <f t="shared" si="75"/>
        <v>1.2647442432527937E-3</v>
      </c>
      <c r="S400" s="219">
        <f t="shared" si="76"/>
        <v>4.1426673524277757E-4</v>
      </c>
      <c r="T400" s="219">
        <f t="shared" si="77"/>
        <v>5.5409578724261506E-4</v>
      </c>
      <c r="U400" s="219">
        <f t="shared" si="78"/>
        <v>3.6347865087683817E-3</v>
      </c>
      <c r="V400" s="219">
        <f t="shared" si="79"/>
        <v>1.466525590488249E-3</v>
      </c>
      <c r="W400" s="220">
        <f t="shared" si="80"/>
        <v>5.2644010975791628E-3</v>
      </c>
      <c r="X400" s="227" cm="1">
        <f t="array" ref="X400">DinamicaBacktesting(J149:J400)</f>
        <v>0.26076620474536333</v>
      </c>
      <c r="Y400" s="228" cm="1">
        <f t="array" ref="Y400">DinamicaBacktesting(K149:K400)</f>
        <v>0.27314916492492342</v>
      </c>
      <c r="Z400" s="228" cm="1">
        <f t="array" ref="Z400">DinamicaBacktesting(L149:L400)</f>
        <v>0.28956851903903352</v>
      </c>
      <c r="AA400" s="228" cm="1">
        <f t="array" ref="AA400">DinamicaBacktesting(M149:M400)</f>
        <v>0.22157257113616408</v>
      </c>
      <c r="AB400" s="228" cm="1">
        <f t="array" ref="AB400">DinamicaBacktesting(N149:N400)</f>
        <v>0.2780425934737662</v>
      </c>
      <c r="AC400" s="228" cm="1">
        <f t="array" ref="AC400">DinamicaBacktesting(O149:O400)</f>
        <v>0.31111350358284051</v>
      </c>
      <c r="AD400" s="229" cm="1">
        <f t="array" ref="AD400">DinamicaBacktesting(P149:P400)</f>
        <v>0.37760225324379421</v>
      </c>
      <c r="AE400" s="236">
        <f t="shared" si="81"/>
        <v>1553373.8988999999</v>
      </c>
      <c r="AF400" s="239">
        <f t="shared" si="82"/>
        <v>-16545.681899999967</v>
      </c>
      <c r="AG400" s="242">
        <f t="shared" si="83"/>
        <v>-1.0539190734577986E-2</v>
      </c>
      <c r="AH400" s="306">
        <f xml:space="preserve"> Backtesting!C156</f>
        <v>-2.7206209445880945E-2</v>
      </c>
      <c r="AI400" s="306">
        <f xml:space="preserve"> Backtesting!G156</f>
        <v>-7.1739708652033107E-2</v>
      </c>
      <c r="AJ400" s="56"/>
      <c r="AK400" s="57">
        <f t="shared" si="84"/>
        <v>0</v>
      </c>
      <c r="AL400" s="57">
        <f t="shared" si="85"/>
        <v>0</v>
      </c>
    </row>
    <row r="401" spans="1:38" x14ac:dyDescent="0.25">
      <c r="A401" s="7">
        <f t="shared" si="73"/>
        <v>395</v>
      </c>
      <c r="B401" s="1">
        <v>45217</v>
      </c>
      <c r="C401" s="202">
        <v>60.38</v>
      </c>
      <c r="D401" s="2">
        <v>156.35</v>
      </c>
      <c r="E401" s="2">
        <v>1514.1024</v>
      </c>
      <c r="F401" s="2">
        <v>3207.3215999999998</v>
      </c>
      <c r="G401" s="2">
        <v>5781.5328</v>
      </c>
      <c r="H401" s="2">
        <v>6314.5055999999995</v>
      </c>
      <c r="I401" s="201">
        <v>7696.5503999999992</v>
      </c>
      <c r="J401" s="209">
        <f t="shared" si="86"/>
        <v>6.5010835139189815E-3</v>
      </c>
      <c r="K401" s="210">
        <f t="shared" si="87"/>
        <v>-2.4823800910621974E-2</v>
      </c>
      <c r="L401" s="210">
        <f t="shared" si="88"/>
        <v>1.9635635644221772E-3</v>
      </c>
      <c r="M401" s="210">
        <f t="shared" si="89"/>
        <v>5.3372034464467255E-3</v>
      </c>
      <c r="N401" s="210">
        <f t="shared" si="90"/>
        <v>-9.1489234806465536E-3</v>
      </c>
      <c r="O401" s="210">
        <f t="shared" si="91"/>
        <v>-1.4307457014024694E-2</v>
      </c>
      <c r="P401" s="211">
        <f t="shared" si="92"/>
        <v>-2.7328401133919655E-2</v>
      </c>
      <c r="Q401" s="218">
        <f t="shared" si="74"/>
        <v>-5.5449490161724885E-4</v>
      </c>
      <c r="R401" s="219">
        <f t="shared" si="75"/>
        <v>1.1747653331165573E-3</v>
      </c>
      <c r="S401" s="219">
        <f t="shared" si="76"/>
        <v>6.7209999018699197E-4</v>
      </c>
      <c r="T401" s="219">
        <f t="shared" si="77"/>
        <v>5.5776292071099774E-4</v>
      </c>
      <c r="U401" s="219">
        <f t="shared" si="78"/>
        <v>3.571120806301592E-3</v>
      </c>
      <c r="V401" s="219">
        <f t="shared" si="79"/>
        <v>8.7408928168258317E-4</v>
      </c>
      <c r="W401" s="220">
        <f t="shared" si="80"/>
        <v>5.1135345528338268E-3</v>
      </c>
      <c r="X401" s="227" cm="1">
        <f t="array" ref="X401">DinamicaBacktesting(J150:J401)</f>
        <v>0.25633000086216923</v>
      </c>
      <c r="Y401" s="228" cm="1">
        <f t="array" ref="Y401">DinamicaBacktesting(K150:K401)</f>
        <v>0.27899382549610091</v>
      </c>
      <c r="Z401" s="228" cm="1">
        <f t="array" ref="Z401">DinamicaBacktesting(L150:L401)</f>
        <v>0.28378412738418757</v>
      </c>
      <c r="AA401" s="228" cm="1">
        <f t="array" ref="AA401">DinamicaBacktesting(M150:M401)</f>
        <v>0.21775618862901877</v>
      </c>
      <c r="AB401" s="228" cm="1">
        <f t="array" ref="AB401">DinamicaBacktesting(N150:N401)</f>
        <v>0.27396913027127157</v>
      </c>
      <c r="AC401" s="228" cm="1">
        <f t="array" ref="AC401">DinamicaBacktesting(O150:O401)</f>
        <v>0.30818354885455301</v>
      </c>
      <c r="AD401" s="229" cm="1">
        <f t="array" ref="AD401">DinamicaBacktesting(P150:P401)</f>
        <v>0.38001085030756182</v>
      </c>
      <c r="AE401" s="236">
        <f t="shared" si="81"/>
        <v>1530987.3119999999</v>
      </c>
      <c r="AF401" s="239">
        <f t="shared" si="82"/>
        <v>-22386.586899999995</v>
      </c>
      <c r="AG401" s="242">
        <f t="shared" si="83"/>
        <v>-1.4411589454317975E-2</v>
      </c>
      <c r="AH401" s="306">
        <f xml:space="preserve"> Backtesting!C157</f>
        <v>-2.5284454007921831E-2</v>
      </c>
      <c r="AI401" s="306">
        <f xml:space="preserve"> Backtesting!G157</f>
        <v>-7.1106112857323281E-2</v>
      </c>
      <c r="AJ401" s="56"/>
      <c r="AK401" s="57">
        <f t="shared" si="84"/>
        <v>0</v>
      </c>
      <c r="AL401" s="57">
        <f t="shared" si="85"/>
        <v>0</v>
      </c>
    </row>
    <row r="402" spans="1:38" x14ac:dyDescent="0.25">
      <c r="A402" s="7">
        <f t="shared" si="73"/>
        <v>396</v>
      </c>
      <c r="B402" s="1">
        <v>45218</v>
      </c>
      <c r="C402" s="202">
        <v>60.15</v>
      </c>
      <c r="D402" s="2">
        <v>152.65</v>
      </c>
      <c r="E402" s="2">
        <v>1494.5239299999998</v>
      </c>
      <c r="F402" s="2">
        <v>3213.1989800000001</v>
      </c>
      <c r="G402" s="2">
        <v>5728.4895299999998</v>
      </c>
      <c r="H402" s="2">
        <v>7357.6140099999993</v>
      </c>
      <c r="I402" s="201">
        <v>7709.9561299999996</v>
      </c>
      <c r="J402" s="209">
        <f t="shared" si="86"/>
        <v>-3.8092083471348293E-3</v>
      </c>
      <c r="K402" s="210">
        <f t="shared" si="87"/>
        <v>-2.3664854493124277E-2</v>
      </c>
      <c r="L402" s="210">
        <f t="shared" si="88"/>
        <v>-1.2930743653797871E-2</v>
      </c>
      <c r="M402" s="210">
        <f t="shared" si="89"/>
        <v>1.8324885162748217E-3</v>
      </c>
      <c r="N402" s="210">
        <f t="shared" si="90"/>
        <v>-9.174603316269403E-3</v>
      </c>
      <c r="O402" s="210">
        <f t="shared" si="91"/>
        <v>0.16519241189682377</v>
      </c>
      <c r="P402" s="211">
        <f t="shared" si="92"/>
        <v>1.7417842154323626E-3</v>
      </c>
      <c r="Q402" s="218">
        <f t="shared" si="74"/>
        <v>-6.6378787848198149E-4</v>
      </c>
      <c r="R402" s="219">
        <f t="shared" si="75"/>
        <v>1.2346960518987721E-3</v>
      </c>
      <c r="S402" s="219">
        <f t="shared" si="76"/>
        <v>5.935918729402139E-4</v>
      </c>
      <c r="T402" s="219">
        <f t="shared" si="77"/>
        <v>5.9236422648040275E-4</v>
      </c>
      <c r="U402" s="219">
        <f t="shared" si="78"/>
        <v>3.599576300383133E-3</v>
      </c>
      <c r="V402" s="219">
        <f t="shared" si="79"/>
        <v>1.6052839067849664E-3</v>
      </c>
      <c r="W402" s="220">
        <f t="shared" si="80"/>
        <v>5.0879412437910563E-3</v>
      </c>
      <c r="X402" s="227" cm="1">
        <f t="array" ref="X402">DinamicaBacktesting(J151:J402)</f>
        <v>0.25144171220286943</v>
      </c>
      <c r="Y402" s="228" cm="1">
        <f t="array" ref="Y402">DinamicaBacktesting(K151:K402)</f>
        <v>0.28349354802985299</v>
      </c>
      <c r="Z402" s="228" cm="1">
        <f t="array" ref="Z402">DinamicaBacktesting(L151:L402)</f>
        <v>0.28106493063486698</v>
      </c>
      <c r="AA402" s="228" cm="1">
        <f t="array" ref="AA402">DinamicaBacktesting(M151:M402)</f>
        <v>0.21343589171742872</v>
      </c>
      <c r="AB402" s="228" cm="1">
        <f t="array" ref="AB402">DinamicaBacktesting(N151:N402)</f>
        <v>0.27000943788438803</v>
      </c>
      <c r="AC402" s="228" cm="1">
        <f t="array" ref="AC402">DinamicaBacktesting(O151:O402)</f>
        <v>0.60518286744105765</v>
      </c>
      <c r="AD402" s="229" cm="1">
        <f t="array" ref="AD402">DinamicaBacktesting(P151:P402)</f>
        <v>0.37237410528004206</v>
      </c>
      <c r="AE402" s="236">
        <f t="shared" si="81"/>
        <v>1551579.8589999999</v>
      </c>
      <c r="AF402" s="239">
        <f t="shared" si="82"/>
        <v>20592.54700000002</v>
      </c>
      <c r="AG402" s="242">
        <f t="shared" si="83"/>
        <v>1.3450501410817717E-2</v>
      </c>
      <c r="AH402" s="306">
        <f xml:space="preserve"> Backtesting!C158</f>
        <v>-2.458524449232628E-2</v>
      </c>
      <c r="AI402" s="306">
        <f xml:space="preserve"> Backtesting!G158</f>
        <v>-6.9656741179740952E-2</v>
      </c>
      <c r="AJ402" s="56"/>
      <c r="AK402" s="57">
        <f t="shared" si="84"/>
        <v>0</v>
      </c>
      <c r="AL402" s="57">
        <f t="shared" si="85"/>
        <v>0</v>
      </c>
    </row>
    <row r="403" spans="1:38" x14ac:dyDescent="0.25">
      <c r="A403" s="7">
        <f t="shared" si="73"/>
        <v>397</v>
      </c>
      <c r="B403" s="1">
        <v>45219</v>
      </c>
      <c r="C403" s="202">
        <v>59.51</v>
      </c>
      <c r="D403" s="2">
        <v>153.76</v>
      </c>
      <c r="E403" s="2">
        <v>1456.7466199999999</v>
      </c>
      <c r="F403" s="2">
        <v>3150.3922399999997</v>
      </c>
      <c r="G403" s="2">
        <v>5624.528949999999</v>
      </c>
      <c r="H403" s="2">
        <v>7306.6940799999993</v>
      </c>
      <c r="I403" s="201">
        <v>7541.9530099999993</v>
      </c>
      <c r="J403" s="209">
        <f t="shared" si="86"/>
        <v>-1.0640066500415601E-2</v>
      </c>
      <c r="K403" s="210">
        <f t="shared" si="87"/>
        <v>7.271536193907524E-3</v>
      </c>
      <c r="L403" s="210">
        <f t="shared" si="88"/>
        <v>-2.5277152972719485E-2</v>
      </c>
      <c r="M403" s="210">
        <f t="shared" si="89"/>
        <v>-1.954648323708863E-2</v>
      </c>
      <c r="N403" s="210">
        <f t="shared" si="90"/>
        <v>-1.8147991622496806E-2</v>
      </c>
      <c r="O403" s="210">
        <f t="shared" si="91"/>
        <v>-6.9207123302191809E-3</v>
      </c>
      <c r="P403" s="211">
        <f t="shared" si="92"/>
        <v>-2.179041192546971E-2</v>
      </c>
      <c r="Q403" s="218">
        <f t="shared" si="74"/>
        <v>-8.0562497038218683E-4</v>
      </c>
      <c r="R403" s="219">
        <f t="shared" si="75"/>
        <v>1.1513842307130369E-3</v>
      </c>
      <c r="S403" s="219">
        <f t="shared" si="76"/>
        <v>5.0790289458609006E-4</v>
      </c>
      <c r="T403" s="219">
        <f t="shared" si="77"/>
        <v>4.3143536182629671E-4</v>
      </c>
      <c r="U403" s="219">
        <f t="shared" si="78"/>
        <v>3.5965297242602176E-3</v>
      </c>
      <c r="V403" s="219">
        <f t="shared" si="79"/>
        <v>1.2862416959329181E-3</v>
      </c>
      <c r="W403" s="220">
        <f t="shared" si="80"/>
        <v>4.9368579498844404E-3</v>
      </c>
      <c r="X403" s="227" cm="1">
        <f t="array" ref="X403">DinamicaBacktesting(J152:J403)</f>
        <v>0.24866637867245586</v>
      </c>
      <c r="Y403" s="228" cm="1">
        <f t="array" ref="Y403">DinamicaBacktesting(K152:K403)</f>
        <v>0.27872308145273372</v>
      </c>
      <c r="Z403" s="228" cm="1">
        <f t="array" ref="Z403">DinamicaBacktesting(L152:L403)</f>
        <v>0.28684150701218508</v>
      </c>
      <c r="AA403" s="228" cm="1">
        <f t="array" ref="AA403">DinamicaBacktesting(M152:M403)</f>
        <v>0.21813699455959526</v>
      </c>
      <c r="AB403" s="228" cm="1">
        <f t="array" ref="AB403">DinamicaBacktesting(N152:N403)</f>
        <v>0.27075567014838736</v>
      </c>
      <c r="AC403" s="228" cm="1">
        <f t="array" ref="AC403">DinamicaBacktesting(O152:O403)</f>
        <v>0.59336109676101656</v>
      </c>
      <c r="AD403" s="229" cm="1">
        <f t="array" ref="AD403">DinamicaBacktesting(P152:P403)</f>
        <v>0.37135170734687628</v>
      </c>
      <c r="AE403" s="236">
        <f t="shared" si="81"/>
        <v>1532672.9409999999</v>
      </c>
      <c r="AF403" s="239">
        <f t="shared" si="82"/>
        <v>-18906.918000000063</v>
      </c>
      <c r="AG403" s="242">
        <f t="shared" si="83"/>
        <v>-1.2185591279965213E-2</v>
      </c>
      <c r="AH403" s="306">
        <f xml:space="preserve"> Backtesting!C159</f>
        <v>-2.9805362864572596E-2</v>
      </c>
      <c r="AI403" s="306">
        <f xml:space="preserve"> Backtesting!G159</f>
        <v>-6.9565028077672161E-2</v>
      </c>
      <c r="AJ403" s="56"/>
      <c r="AK403" s="57">
        <f t="shared" si="84"/>
        <v>0</v>
      </c>
      <c r="AL403" s="57">
        <f t="shared" si="85"/>
        <v>0</v>
      </c>
    </row>
    <row r="404" spans="1:38" x14ac:dyDescent="0.25">
      <c r="A404" s="7">
        <f t="shared" si="73"/>
        <v>398</v>
      </c>
      <c r="B404" s="1">
        <v>45222</v>
      </c>
      <c r="C404" s="202">
        <v>60.25</v>
      </c>
      <c r="D404" s="2">
        <v>152.12</v>
      </c>
      <c r="E404" s="2">
        <v>1460.3708900000001</v>
      </c>
      <c r="F404" s="2">
        <v>3138.047</v>
      </c>
      <c r="G404" s="2">
        <v>5695.8273899999995</v>
      </c>
      <c r="H404" s="2">
        <v>7379.6707599999991</v>
      </c>
      <c r="I404" s="201">
        <v>7795.2352499999997</v>
      </c>
      <c r="J404" s="209">
        <f t="shared" si="86"/>
        <v>1.2434884893295362E-2</v>
      </c>
      <c r="K404" s="210">
        <f t="shared" si="87"/>
        <v>-1.0665972944849056E-2</v>
      </c>
      <c r="L404" s="210">
        <f t="shared" si="88"/>
        <v>2.4879206515682206E-3</v>
      </c>
      <c r="M404" s="210">
        <f t="shared" si="89"/>
        <v>-3.9186358584986092E-3</v>
      </c>
      <c r="N404" s="210">
        <f t="shared" si="90"/>
        <v>1.2676339767084155E-2</v>
      </c>
      <c r="O404" s="210">
        <f t="shared" si="91"/>
        <v>9.9876468346680181E-3</v>
      </c>
      <c r="P404" s="211">
        <f t="shared" si="92"/>
        <v>3.3583110324894472E-2</v>
      </c>
      <c r="Q404" s="218">
        <f t="shared" si="74"/>
        <v>-7.6105929861589343E-4</v>
      </c>
      <c r="R404" s="219">
        <f t="shared" si="75"/>
        <v>1.1349995890471882E-3</v>
      </c>
      <c r="S404" s="219">
        <f t="shared" si="76"/>
        <v>1.0119526793413056E-3</v>
      </c>
      <c r="T404" s="219">
        <f t="shared" si="77"/>
        <v>3.5451466381182539E-4</v>
      </c>
      <c r="U404" s="219">
        <f t="shared" si="78"/>
        <v>3.6530988627955451E-3</v>
      </c>
      <c r="V404" s="219">
        <f t="shared" si="79"/>
        <v>1.4209199247604911E-3</v>
      </c>
      <c r="W404" s="220">
        <f t="shared" si="80"/>
        <v>5.0251680808860609E-3</v>
      </c>
      <c r="X404" s="227" cm="1">
        <f t="array" ref="X404">DinamicaBacktesting(J153:J404)</f>
        <v>0.24682018232061537</v>
      </c>
      <c r="Y404" s="228" cm="1">
        <f t="array" ref="Y404">DinamicaBacktesting(K153:K404)</f>
        <v>0.27518322994175726</v>
      </c>
      <c r="Z404" s="228" cm="1">
        <f t="array" ref="Z404">DinamicaBacktesting(L153:L404)</f>
        <v>0.28114763932936182</v>
      </c>
      <c r="AA404" s="228" cm="1">
        <f t="array" ref="AA404">DinamicaBacktesting(M153:M404)</f>
        <v>0.21409133997047894</v>
      </c>
      <c r="AB404" s="228" cm="1">
        <f t="array" ref="AB404">DinamicaBacktesting(N153:N404)</f>
        <v>0.26832077409438188</v>
      </c>
      <c r="AC404" s="228" cm="1">
        <f t="array" ref="AC404">DinamicaBacktesting(O153:O404)</f>
        <v>0.58223672989827024</v>
      </c>
      <c r="AD404" s="229" cm="1">
        <f t="array" ref="AD404">DinamicaBacktesting(P153:P404)</f>
        <v>0.37914962991865125</v>
      </c>
      <c r="AE404" s="236">
        <f t="shared" si="81"/>
        <v>1549348.6793</v>
      </c>
      <c r="AF404" s="239">
        <f t="shared" si="82"/>
        <v>16675.738300000085</v>
      </c>
      <c r="AG404" s="242">
        <f t="shared" si="83"/>
        <v>1.0880167486430503E-2</v>
      </c>
      <c r="AH404" s="306">
        <f xml:space="preserve"> Backtesting!C160</f>
        <v>-3.125853081031478E-2</v>
      </c>
      <c r="AI404" s="306">
        <f xml:space="preserve"> Backtesting!G160</f>
        <v>-6.8113152434270866E-2</v>
      </c>
      <c r="AJ404" s="56"/>
      <c r="AK404" s="57">
        <f t="shared" si="84"/>
        <v>0</v>
      </c>
      <c r="AL404" s="57">
        <f t="shared" si="85"/>
        <v>0</v>
      </c>
    </row>
    <row r="405" spans="1:38" x14ac:dyDescent="0.25">
      <c r="A405" s="7">
        <f t="shared" si="73"/>
        <v>399</v>
      </c>
      <c r="B405" s="1">
        <v>45223</v>
      </c>
      <c r="C405" s="202">
        <v>60.02</v>
      </c>
      <c r="D405" s="2">
        <v>158.12</v>
      </c>
      <c r="E405" s="2">
        <v>1512.2117600000001</v>
      </c>
      <c r="F405" s="2">
        <v>3164.9331200000001</v>
      </c>
      <c r="G405" s="2">
        <v>5703.4124000000002</v>
      </c>
      <c r="H405" s="2">
        <v>7549.7450400000007</v>
      </c>
      <c r="I405" s="201">
        <v>7967.6242400000001</v>
      </c>
      <c r="J405" s="209">
        <f t="shared" si="86"/>
        <v>-3.8174273858920804E-3</v>
      </c>
      <c r="K405" s="210">
        <f t="shared" si="87"/>
        <v>3.9442545358927106E-2</v>
      </c>
      <c r="L405" s="210">
        <f t="shared" si="88"/>
        <v>3.5498427389222931E-2</v>
      </c>
      <c r="M405" s="210">
        <f t="shared" si="89"/>
        <v>8.5677875442911056E-3</v>
      </c>
      <c r="N405" s="210">
        <f t="shared" si="90"/>
        <v>1.3316783463834803E-3</v>
      </c>
      <c r="O405" s="210">
        <f t="shared" si="91"/>
        <v>2.3046323546282554E-2</v>
      </c>
      <c r="P405" s="211">
        <f t="shared" si="92"/>
        <v>2.2114661645394218E-2</v>
      </c>
      <c r="Q405" s="218">
        <f t="shared" si="74"/>
        <v>-8.1121246605968722E-4</v>
      </c>
      <c r="R405" s="219">
        <f t="shared" si="75"/>
        <v>1.2988823627558565E-3</v>
      </c>
      <c r="S405" s="219">
        <f t="shared" si="76"/>
        <v>1.1597871457259131E-3</v>
      </c>
      <c r="T405" s="219">
        <f t="shared" si="77"/>
        <v>3.2335078613229422E-4</v>
      </c>
      <c r="U405" s="219">
        <f t="shared" si="78"/>
        <v>3.4321156713714479E-3</v>
      </c>
      <c r="V405" s="219">
        <f t="shared" si="79"/>
        <v>1.4036684999770663E-3</v>
      </c>
      <c r="W405" s="220">
        <f t="shared" si="80"/>
        <v>4.9163676990153825E-3</v>
      </c>
      <c r="X405" s="227" cm="1">
        <f t="array" ref="X405">DinamicaBacktesting(J154:J405)</f>
        <v>0.24213686402876813</v>
      </c>
      <c r="Y405" s="228" cm="1">
        <f t="array" ref="Y405">DinamicaBacktesting(K154:K405)</f>
        <v>0.29728501047202216</v>
      </c>
      <c r="Z405" s="228" cm="1">
        <f t="array" ref="Z405">DinamicaBacktesting(L154:L405)</f>
        <v>0.29763136389930417</v>
      </c>
      <c r="AA405" s="228" cm="1">
        <f t="array" ref="AA405">DinamicaBacktesting(M154:M405)</f>
        <v>0.21152197892467617</v>
      </c>
      <c r="AB405" s="228" cm="1">
        <f t="array" ref="AB405">DinamicaBacktesting(N154:N405)</f>
        <v>0.26293146510771354</v>
      </c>
      <c r="AC405" s="228" cm="1">
        <f t="array" ref="AC405">DinamicaBacktesting(O154:O405)</f>
        <v>0.57514623226673667</v>
      </c>
      <c r="AD405" s="229" cm="1">
        <f t="array" ref="AD405">DinamicaBacktesting(P154:P405)</f>
        <v>0.37806497974936326</v>
      </c>
      <c r="AE405" s="236">
        <f t="shared" si="81"/>
        <v>1578542.0960000001</v>
      </c>
      <c r="AF405" s="239">
        <f t="shared" si="82"/>
        <v>29193.416700000176</v>
      </c>
      <c r="AG405" s="242">
        <f t="shared" si="83"/>
        <v>1.884238008528194E-2</v>
      </c>
      <c r="AH405" s="306">
        <f xml:space="preserve"> Backtesting!C161</f>
        <v>-3.0071159717935111E-2</v>
      </c>
      <c r="AI405" s="306">
        <f xml:space="preserve"> Backtesting!G161</f>
        <v>-6.9849489984997765E-2</v>
      </c>
      <c r="AJ405" s="56"/>
      <c r="AK405" s="57">
        <f t="shared" si="84"/>
        <v>0</v>
      </c>
      <c r="AL405" s="57">
        <f t="shared" si="85"/>
        <v>0</v>
      </c>
    </row>
    <row r="406" spans="1:38" x14ac:dyDescent="0.25">
      <c r="A406" s="7">
        <f t="shared" si="73"/>
        <v>400</v>
      </c>
      <c r="B406" s="1">
        <v>45224</v>
      </c>
      <c r="C406" s="202">
        <v>60.68</v>
      </c>
      <c r="D406" s="2">
        <v>159.24</v>
      </c>
      <c r="E406" s="2">
        <v>1483.6593</v>
      </c>
      <c r="F406" s="2">
        <v>3132.8409999999999</v>
      </c>
      <c r="G406" s="2">
        <v>5484.394299999999</v>
      </c>
      <c r="H406" s="2">
        <v>7529.9874999999993</v>
      </c>
      <c r="I406" s="201">
        <v>7649.7348999999995</v>
      </c>
      <c r="J406" s="209">
        <f t="shared" si="86"/>
        <v>1.0996334555148257E-2</v>
      </c>
      <c r="K406" s="210">
        <f t="shared" si="87"/>
        <v>7.0832279281558552E-3</v>
      </c>
      <c r="L406" s="210">
        <f t="shared" si="88"/>
        <v>-1.8881257741310109E-2</v>
      </c>
      <c r="M406" s="210">
        <f t="shared" si="89"/>
        <v>-1.0139904630907415E-2</v>
      </c>
      <c r="N406" s="210">
        <f t="shared" si="90"/>
        <v>-3.8401238528709802E-2</v>
      </c>
      <c r="O406" s="210">
        <f t="shared" si="91"/>
        <v>-2.6169810894701717E-3</v>
      </c>
      <c r="P406" s="211">
        <f t="shared" si="92"/>
        <v>-3.9897632019855522E-2</v>
      </c>
      <c r="Q406" s="218">
        <f t="shared" si="74"/>
        <v>-8.459108549831385E-4</v>
      </c>
      <c r="R406" s="219">
        <f t="shared" si="75"/>
        <v>1.1539326812511459E-3</v>
      </c>
      <c r="S406" s="219">
        <f t="shared" si="76"/>
        <v>7.3960864025083173E-4</v>
      </c>
      <c r="T406" s="219">
        <f t="shared" si="77"/>
        <v>3.4905232336421288E-4</v>
      </c>
      <c r="U406" s="219">
        <f t="shared" si="78"/>
        <v>3.4901433085403645E-3</v>
      </c>
      <c r="V406" s="219">
        <f t="shared" si="79"/>
        <v>1.2771488796619144E-3</v>
      </c>
      <c r="W406" s="220">
        <f t="shared" si="80"/>
        <v>4.8554172215756015E-3</v>
      </c>
      <c r="X406" s="227" cm="1">
        <f t="array" ref="X406">DinamicaBacktesting(J155:J406)</f>
        <v>0.23979946612015302</v>
      </c>
      <c r="Y406" s="228" cm="1">
        <f t="array" ref="Y406">DinamicaBacktesting(K155:K406)</f>
        <v>0.29214435503618619</v>
      </c>
      <c r="Z406" s="228" cm="1">
        <f t="array" ref="Z406">DinamicaBacktesting(L155:L406)</f>
        <v>0.29771125479747207</v>
      </c>
      <c r="AA406" s="228" cm="1">
        <f t="array" ref="AA406">DinamicaBacktesting(M155:M406)</f>
        <v>0.20973362371803383</v>
      </c>
      <c r="AB406" s="228" cm="1">
        <f t="array" ref="AB406">DinamicaBacktesting(N155:N406)</f>
        <v>0.28501086861519437</v>
      </c>
      <c r="AC406" s="228" cm="1">
        <f t="array" ref="AC406">DinamicaBacktesting(O155:O406)</f>
        <v>0.56358690599592987</v>
      </c>
      <c r="AD406" s="229" cm="1">
        <f t="array" ref="AD406">DinamicaBacktesting(P155:P406)</f>
        <v>0.39148582742506982</v>
      </c>
      <c r="AE406" s="236">
        <f t="shared" si="81"/>
        <v>1552282.69</v>
      </c>
      <c r="AF406" s="239">
        <f t="shared" si="82"/>
        <v>-26259.406000000192</v>
      </c>
      <c r="AG406" s="242">
        <f t="shared" si="83"/>
        <v>-1.6635226939174519E-2</v>
      </c>
      <c r="AH406" s="306">
        <f xml:space="preserve"> Backtesting!C162</f>
        <v>-2.9756404867944897E-2</v>
      </c>
      <c r="AI406" s="306">
        <f xml:space="preserve"> Backtesting!G162</f>
        <v>-7.0785971328169078E-2</v>
      </c>
      <c r="AJ406" s="56"/>
      <c r="AK406" s="57">
        <f t="shared" si="84"/>
        <v>0</v>
      </c>
      <c r="AL406" s="57">
        <f t="shared" si="85"/>
        <v>0</v>
      </c>
    </row>
    <row r="407" spans="1:38" x14ac:dyDescent="0.25">
      <c r="A407" s="7">
        <f t="shared" si="73"/>
        <v>401</v>
      </c>
      <c r="B407" s="1">
        <v>45225</v>
      </c>
      <c r="C407" s="202">
        <v>64.150000000000006</v>
      </c>
      <c r="D407" s="2">
        <v>167.83</v>
      </c>
      <c r="E407" s="2">
        <v>1497.539998</v>
      </c>
      <c r="F407" s="2">
        <v>3029.0201219999994</v>
      </c>
      <c r="G407" s="2">
        <v>5233.4948300000005</v>
      </c>
      <c r="H407" s="2">
        <v>7324.1702919999998</v>
      </c>
      <c r="I407" s="201">
        <v>7319.0883479999993</v>
      </c>
      <c r="J407" s="209">
        <f t="shared" si="86"/>
        <v>5.7185234014502484E-2</v>
      </c>
      <c r="K407" s="210">
        <f t="shared" si="87"/>
        <v>5.3943732730469707E-2</v>
      </c>
      <c r="L407" s="210">
        <f t="shared" si="88"/>
        <v>9.3557179872765239E-3</v>
      </c>
      <c r="M407" s="210">
        <f t="shared" si="89"/>
        <v>-3.3139529902730613E-2</v>
      </c>
      <c r="N407" s="210">
        <f t="shared" si="90"/>
        <v>-4.5747890519104106E-2</v>
      </c>
      <c r="O407" s="210">
        <f t="shared" si="91"/>
        <v>-2.733300792331983E-2</v>
      </c>
      <c r="P407" s="211">
        <f t="shared" si="92"/>
        <v>-4.3223269344928594E-2</v>
      </c>
      <c r="Q407" s="218">
        <f t="shared" si="74"/>
        <v>-5.6897614623780909E-4</v>
      </c>
      <c r="R407" s="219">
        <f t="shared" si="75"/>
        <v>1.4235918034005591E-3</v>
      </c>
      <c r="S407" s="219">
        <f t="shared" si="76"/>
        <v>9.5071714650690222E-4</v>
      </c>
      <c r="T407" s="219">
        <f t="shared" si="77"/>
        <v>3.5794181924530085E-4</v>
      </c>
      <c r="U407" s="219">
        <f t="shared" si="78"/>
        <v>4.2982659917760275E-3</v>
      </c>
      <c r="V407" s="219">
        <f t="shared" si="79"/>
        <v>1.2110104245524752E-3</v>
      </c>
      <c r="W407" s="220">
        <f t="shared" si="80"/>
        <v>4.6182877764870791E-3</v>
      </c>
      <c r="X407" s="227" cm="1">
        <f t="array" ref="X407">DinamicaBacktesting(J156:J407)</f>
        <v>0.29692877938312423</v>
      </c>
      <c r="Y407" s="228" cm="1">
        <f t="array" ref="Y407">DinamicaBacktesting(K156:K407)</f>
        <v>0.33356615673289353</v>
      </c>
      <c r="Z407" s="228" cm="1">
        <f t="array" ref="Z407">DinamicaBacktesting(L156:L407)</f>
        <v>0.29320359549143243</v>
      </c>
      <c r="AA407" s="228" cm="1">
        <f t="array" ref="AA407">DinamicaBacktesting(M156:M407)</f>
        <v>0.23086441485451964</v>
      </c>
      <c r="AB407" s="228" cm="1">
        <f t="array" ref="AB407">DinamicaBacktesting(N156:N407)</f>
        <v>0.31473276377684173</v>
      </c>
      <c r="AC407" s="228" cm="1">
        <f t="array" ref="AC407">DinamicaBacktesting(O156:O407)</f>
        <v>0.55897732888243823</v>
      </c>
      <c r="AD407" s="229" cm="1">
        <f t="array" ref="AD407">DinamicaBacktesting(P156:P407)</f>
        <v>0.40738505531012659</v>
      </c>
      <c r="AE407" s="236">
        <f t="shared" si="81"/>
        <v>1539427.0724399998</v>
      </c>
      <c r="AF407" s="239">
        <f t="shared" si="82"/>
        <v>-12855.617560000159</v>
      </c>
      <c r="AG407" s="242">
        <f t="shared" si="83"/>
        <v>-8.2817502525910358E-3</v>
      </c>
      <c r="AH407" s="306">
        <f xml:space="preserve"> Backtesting!C163</f>
        <v>-2.9405894287011951E-2</v>
      </c>
      <c r="AI407" s="306">
        <f xml:space="preserve"> Backtesting!G163</f>
        <v>-6.7887464010798579E-2</v>
      </c>
      <c r="AJ407" s="56"/>
      <c r="AK407" s="57">
        <f t="shared" si="84"/>
        <v>0</v>
      </c>
      <c r="AL407" s="57">
        <f t="shared" si="85"/>
        <v>0</v>
      </c>
    </row>
    <row r="408" spans="1:38" x14ac:dyDescent="0.25">
      <c r="A408" s="7">
        <f t="shared" si="73"/>
        <v>402</v>
      </c>
      <c r="B408" s="1">
        <v>45226</v>
      </c>
      <c r="C408" s="202">
        <v>66.209999999999994</v>
      </c>
      <c r="D408" s="2">
        <v>161.69999999999999</v>
      </c>
      <c r="E408" s="2">
        <v>1500.1186599999999</v>
      </c>
      <c r="F408" s="2">
        <v>3046.9688599999999</v>
      </c>
      <c r="G408" s="2">
        <v>5374.6704900000004</v>
      </c>
      <c r="H408" s="2">
        <v>7206.61931</v>
      </c>
      <c r="I408" s="201">
        <v>7335.7649999999994</v>
      </c>
      <c r="J408" s="209">
        <f t="shared" si="86"/>
        <v>3.2112236944660699E-2</v>
      </c>
      <c r="K408" s="210">
        <f t="shared" si="87"/>
        <v>-3.6525055115295357E-2</v>
      </c>
      <c r="L408" s="210">
        <f t="shared" si="88"/>
        <v>1.7219319707277858E-3</v>
      </c>
      <c r="M408" s="210">
        <f t="shared" si="89"/>
        <v>5.925592197172147E-3</v>
      </c>
      <c r="N408" s="210">
        <f t="shared" si="90"/>
        <v>2.6975408323848482E-2</v>
      </c>
      <c r="O408" s="210">
        <f t="shared" si="91"/>
        <v>-1.6049733596226967E-2</v>
      </c>
      <c r="P408" s="211">
        <f t="shared" si="92"/>
        <v>2.2785149197654953E-3</v>
      </c>
      <c r="Q408" s="218">
        <f t="shared" si="74"/>
        <v>-4.1857253263117748E-4</v>
      </c>
      <c r="R408" s="219">
        <f t="shared" si="75"/>
        <v>1.284517931613877E-3</v>
      </c>
      <c r="S408" s="219">
        <f t="shared" si="76"/>
        <v>1.091677083347966E-3</v>
      </c>
      <c r="T408" s="219">
        <f t="shared" si="77"/>
        <v>9.0040815141181847E-5</v>
      </c>
      <c r="U408" s="219">
        <f t="shared" si="78"/>
        <v>4.3621664293706881E-3</v>
      </c>
      <c r="V408" s="219">
        <f t="shared" si="79"/>
        <v>1.1713991991570314E-3</v>
      </c>
      <c r="W408" s="220">
        <f t="shared" si="80"/>
        <v>4.437353989591092E-3</v>
      </c>
      <c r="X408" s="227" cm="1">
        <f t="array" ref="X408">DinamicaBacktesting(J157:J408)</f>
        <v>0.30827661895020153</v>
      </c>
      <c r="Y408" s="228" cm="1">
        <f t="array" ref="Y408">DinamicaBacktesting(K157:K408)</f>
        <v>0.34678991884724958</v>
      </c>
      <c r="Z408" s="228" cm="1">
        <f t="array" ref="Z408">DinamicaBacktesting(L157:L408)</f>
        <v>0.28733101094500507</v>
      </c>
      <c r="AA408" s="228" cm="1">
        <f t="array" ref="AA408">DinamicaBacktesting(M157:M408)</f>
        <v>0.22697692918426282</v>
      </c>
      <c r="AB408" s="228" cm="1">
        <f t="array" ref="AB408">DinamicaBacktesting(N157:N408)</f>
        <v>0.32004584648264306</v>
      </c>
      <c r="AC408" s="228" cm="1">
        <f t="array" ref="AC408">DinamicaBacktesting(O157:O408)</f>
        <v>0.55004905453427677</v>
      </c>
      <c r="AD408" s="229" cm="1">
        <f t="array" ref="AD408">DinamicaBacktesting(P157:P408)</f>
        <v>0.39921876775986259</v>
      </c>
      <c r="AE408" s="236">
        <f t="shared" si="81"/>
        <v>1537530.0412000001</v>
      </c>
      <c r="AF408" s="239">
        <f t="shared" si="82"/>
        <v>-1897.031239999691</v>
      </c>
      <c r="AG408" s="242">
        <f t="shared" si="83"/>
        <v>-1.232296920043674E-3</v>
      </c>
      <c r="AH408" s="306">
        <f xml:space="preserve"> Backtesting!C164</f>
        <v>-3.0184875812571156E-2</v>
      </c>
      <c r="AI408" s="306">
        <f xml:space="preserve"> Backtesting!G164</f>
        <v>-6.4489111518782352E-2</v>
      </c>
      <c r="AJ408" s="56"/>
      <c r="AK408" s="57">
        <f t="shared" si="84"/>
        <v>0</v>
      </c>
      <c r="AL408" s="57">
        <f t="shared" si="85"/>
        <v>0</v>
      </c>
    </row>
    <row r="409" spans="1:38" x14ac:dyDescent="0.25">
      <c r="A409" s="7">
        <f t="shared" si="73"/>
        <v>403</v>
      </c>
      <c r="B409" s="1">
        <v>45229</v>
      </c>
      <c r="C409" s="202">
        <v>64.83</v>
      </c>
      <c r="D409" s="2">
        <v>155.88999999999999</v>
      </c>
      <c r="E409" s="2">
        <v>1500.252986</v>
      </c>
      <c r="F409" s="2">
        <v>3072.8660209999994</v>
      </c>
      <c r="G409" s="2">
        <v>5461.4694339999996</v>
      </c>
      <c r="H409" s="2">
        <v>7399.8525919999993</v>
      </c>
      <c r="I409" s="201">
        <v>7427.4612889999999</v>
      </c>
      <c r="J409" s="209">
        <f t="shared" si="86"/>
        <v>-2.0842772995015801E-2</v>
      </c>
      <c r="K409" s="210">
        <f t="shared" si="87"/>
        <v>-3.5930735930735924E-2</v>
      </c>
      <c r="L409" s="210">
        <f t="shared" si="88"/>
        <v>8.9543583172257968E-5</v>
      </c>
      <c r="M409" s="210">
        <f t="shared" si="89"/>
        <v>8.4993192217919233E-3</v>
      </c>
      <c r="N409" s="210">
        <f t="shared" si="90"/>
        <v>1.6149630784155988E-2</v>
      </c>
      <c r="O409" s="210">
        <f t="shared" si="91"/>
        <v>2.6813305058568382E-2</v>
      </c>
      <c r="P409" s="211">
        <f t="shared" si="92"/>
        <v>1.2499894557691071E-2</v>
      </c>
      <c r="Q409" s="218">
        <f t="shared" si="74"/>
        <v>-5.5222433081864692E-4</v>
      </c>
      <c r="R409" s="219">
        <f t="shared" si="75"/>
        <v>1.0946051513651346E-3</v>
      </c>
      <c r="S409" s="219">
        <f t="shared" si="76"/>
        <v>1.1003930750497122E-3</v>
      </c>
      <c r="T409" s="219">
        <f t="shared" si="77"/>
        <v>1.8334050933264362E-4</v>
      </c>
      <c r="U409" s="219">
        <f t="shared" si="78"/>
        <v>4.6663609512796588E-3</v>
      </c>
      <c r="V409" s="219">
        <f t="shared" si="79"/>
        <v>1.3277463633289837E-3</v>
      </c>
      <c r="W409" s="220">
        <f t="shared" si="80"/>
        <v>4.5820591068881341E-3</v>
      </c>
      <c r="X409" s="227" cm="1">
        <f t="array" ref="X409">DinamicaBacktesting(J158:J409)</f>
        <v>0.30921190760021416</v>
      </c>
      <c r="Y409" s="228" cm="1">
        <f t="array" ref="Y409">DinamicaBacktesting(K158:K409)</f>
        <v>0.35842171853302146</v>
      </c>
      <c r="Z409" s="228" cm="1">
        <f t="array" ref="Z409">DinamicaBacktesting(L158:L409)</f>
        <v>0.2815258864727147</v>
      </c>
      <c r="AA409" s="228" cm="1">
        <f t="array" ref="AA409">DinamicaBacktesting(M158:M409)</f>
        <v>0.22402203302450163</v>
      </c>
      <c r="AB409" s="228" cm="1">
        <f t="array" ref="AB409">DinamicaBacktesting(N158:N409)</f>
        <v>0.31774185027901519</v>
      </c>
      <c r="AC409" s="228" cm="1">
        <f t="array" ref="AC409">DinamicaBacktesting(O158:O409)</f>
        <v>0.54561781408431775</v>
      </c>
      <c r="AD409" s="229" cm="1">
        <f t="array" ref="AD409">DinamicaBacktesting(P158:P409)</f>
        <v>0.39316075050685101</v>
      </c>
      <c r="AE409" s="236">
        <f t="shared" si="81"/>
        <v>1538224.40405</v>
      </c>
      <c r="AF409" s="239">
        <f t="shared" si="82"/>
        <v>694.36284999991767</v>
      </c>
      <c r="AG409" s="242">
        <f t="shared" si="83"/>
        <v>4.5160928983078996E-4</v>
      </c>
      <c r="AH409" s="306">
        <f xml:space="preserve"> Backtesting!C165</f>
        <v>-2.9874675106705214E-2</v>
      </c>
      <c r="AI409" s="306">
        <f xml:space="preserve"> Backtesting!G165</f>
        <v>-6.5263438287032502E-2</v>
      </c>
      <c r="AJ409" s="56"/>
      <c r="AK409" s="57">
        <f t="shared" si="84"/>
        <v>0</v>
      </c>
      <c r="AL409" s="57">
        <f t="shared" si="85"/>
        <v>0</v>
      </c>
    </row>
    <row r="410" spans="1:38" x14ac:dyDescent="0.25">
      <c r="A410" s="7">
        <f t="shared" si="73"/>
        <v>404</v>
      </c>
      <c r="B410" s="1">
        <v>45230</v>
      </c>
      <c r="C410" s="202">
        <v>64.53</v>
      </c>
      <c r="D410" s="2">
        <v>160.53</v>
      </c>
      <c r="E410" s="2">
        <v>1488.7739799999999</v>
      </c>
      <c r="F410" s="2">
        <v>3080.1784900000002</v>
      </c>
      <c r="G410" s="2">
        <v>5434.006989999999</v>
      </c>
      <c r="H410" s="2">
        <v>7425.6525299999994</v>
      </c>
      <c r="I410" s="201">
        <v>7355.4885999999997</v>
      </c>
      <c r="J410" s="209">
        <f t="shared" si="86"/>
        <v>-4.6274872744099804E-3</v>
      </c>
      <c r="K410" s="210">
        <f t="shared" si="87"/>
        <v>2.9764577586760099E-2</v>
      </c>
      <c r="L410" s="210">
        <f t="shared" si="88"/>
        <v>-7.6513802052849966E-3</v>
      </c>
      <c r="M410" s="210">
        <f t="shared" si="89"/>
        <v>2.3796901492050271E-3</v>
      </c>
      <c r="N410" s="210">
        <f t="shared" si="90"/>
        <v>-5.028398370049536E-3</v>
      </c>
      <c r="O410" s="210">
        <f t="shared" si="91"/>
        <v>3.4865475601355556E-3</v>
      </c>
      <c r="P410" s="211">
        <f t="shared" si="92"/>
        <v>-9.6900793150670461E-3</v>
      </c>
      <c r="Q410" s="218">
        <f t="shared" si="74"/>
        <v>-6.9295872489953387E-4</v>
      </c>
      <c r="R410" s="219">
        <f t="shared" si="75"/>
        <v>1.0543367711663809E-3</v>
      </c>
      <c r="S410" s="219">
        <f t="shared" si="76"/>
        <v>9.3894155257191237E-4</v>
      </c>
      <c r="T410" s="219">
        <f t="shared" si="77"/>
        <v>2.730335523296081E-4</v>
      </c>
      <c r="U410" s="219">
        <f t="shared" si="78"/>
        <v>4.5705737696863534E-3</v>
      </c>
      <c r="V410" s="219">
        <f t="shared" si="79"/>
        <v>1.4219622948014718E-3</v>
      </c>
      <c r="W410" s="220">
        <f t="shared" si="80"/>
        <v>4.5409446352373765E-3</v>
      </c>
      <c r="X410" s="227" cm="1">
        <f t="array" ref="X410">DinamicaBacktesting(J159:J410)</f>
        <v>0.30332003982405187</v>
      </c>
      <c r="Y410" s="228" cm="1">
        <f t="array" ref="Y410">DinamicaBacktesting(K159:K410)</f>
        <v>0.36367170818519334</v>
      </c>
      <c r="Z410" s="228" cm="1">
        <f t="array" ref="Z410">DinamicaBacktesting(L159:L410)</f>
        <v>0.27690485133319009</v>
      </c>
      <c r="AA410" s="228" cm="1">
        <f t="array" ref="AA410">DinamicaBacktesting(M159:M410)</f>
        <v>0.21962554102868476</v>
      </c>
      <c r="AB410" s="228" cm="1">
        <f t="array" ref="AB410">DinamicaBacktesting(N159:N410)</f>
        <v>0.31173102726086926</v>
      </c>
      <c r="AC410" s="228" cm="1">
        <f t="array" ref="AC410">DinamicaBacktesting(O159:O410)</f>
        <v>0.53470855501261039</v>
      </c>
      <c r="AD410" s="229" cm="1">
        <f t="array" ref="AD410">DinamicaBacktesting(P159:P410)</f>
        <v>0.38644384939772286</v>
      </c>
      <c r="AE410" s="236">
        <f t="shared" si="81"/>
        <v>1542275.1939999999</v>
      </c>
      <c r="AF410" s="239">
        <f t="shared" si="82"/>
        <v>4050.7899499998894</v>
      </c>
      <c r="AG410" s="242">
        <f t="shared" si="83"/>
        <v>2.6334193758299485E-3</v>
      </c>
      <c r="AH410" s="306">
        <f xml:space="preserve"> Backtesting!C166</f>
        <v>-3.0601353470305726E-2</v>
      </c>
      <c r="AI410" s="306">
        <f xml:space="preserve"> Backtesting!G166</f>
        <v>-6.633207239600783E-2</v>
      </c>
      <c r="AJ410" s="56"/>
      <c r="AK410" s="57">
        <f t="shared" si="84"/>
        <v>0</v>
      </c>
      <c r="AL410" s="57">
        <f t="shared" si="85"/>
        <v>0</v>
      </c>
    </row>
    <row r="411" spans="1:38" x14ac:dyDescent="0.25">
      <c r="A411" s="7">
        <f t="shared" si="73"/>
        <v>405</v>
      </c>
      <c r="B411" s="1">
        <v>45231</v>
      </c>
      <c r="C411" s="202">
        <v>65.2</v>
      </c>
      <c r="D411" s="2">
        <v>165.16</v>
      </c>
      <c r="E411" s="2">
        <v>1465.2324560000002</v>
      </c>
      <c r="F411" s="2">
        <v>3090.5248590000001</v>
      </c>
      <c r="G411" s="2">
        <v>5539.9216950000009</v>
      </c>
      <c r="H411" s="2">
        <v>7464.5492930000009</v>
      </c>
      <c r="I411" s="201">
        <v>7518.9092750000009</v>
      </c>
      <c r="J411" s="209">
        <f t="shared" si="86"/>
        <v>1.0382767704943507E-2</v>
      </c>
      <c r="K411" s="210">
        <f t="shared" si="87"/>
        <v>2.8841961004173688E-2</v>
      </c>
      <c r="L411" s="210">
        <f t="shared" si="88"/>
        <v>-1.5812691729069406E-2</v>
      </c>
      <c r="M411" s="210">
        <f t="shared" si="89"/>
        <v>3.3590160549428205E-3</v>
      </c>
      <c r="N411" s="210">
        <f t="shared" si="90"/>
        <v>1.9491087367924376E-2</v>
      </c>
      <c r="O411" s="210">
        <f t="shared" si="91"/>
        <v>5.2381609350635738E-3</v>
      </c>
      <c r="P411" s="211">
        <f t="shared" si="92"/>
        <v>2.2217514550971096E-2</v>
      </c>
      <c r="Q411" s="218">
        <f t="shared" si="74"/>
        <v>-5.7680862317848196E-4</v>
      </c>
      <c r="R411" s="219">
        <f t="shared" si="75"/>
        <v>1.2112849556045456E-3</v>
      </c>
      <c r="S411" s="219">
        <f t="shared" si="76"/>
        <v>9.3625655365954584E-4</v>
      </c>
      <c r="T411" s="219">
        <f t="shared" si="77"/>
        <v>6.1585379616537872E-4</v>
      </c>
      <c r="U411" s="219">
        <f t="shared" si="78"/>
        <v>4.9298206788392336E-3</v>
      </c>
      <c r="V411" s="219">
        <f t="shared" si="79"/>
        <v>1.7073612355979651E-3</v>
      </c>
      <c r="W411" s="220">
        <f t="shared" si="80"/>
        <v>4.685774359676563E-3</v>
      </c>
      <c r="X411" s="227" cm="1">
        <f t="array" ref="X411">DinamicaBacktesting(J160:J411)</f>
        <v>0.29901412173475184</v>
      </c>
      <c r="Y411" s="228" cm="1">
        <f t="array" ref="Y411">DinamicaBacktesting(K160:K411)</f>
        <v>0.36790205672284582</v>
      </c>
      <c r="Z411" s="228" cm="1">
        <f t="array" ref="Z411">DinamicaBacktesting(L160:L411)</f>
        <v>0.27591589596068289</v>
      </c>
      <c r="AA411" s="228" cm="1">
        <f t="array" ref="AA411">DinamicaBacktesting(M160:M411)</f>
        <v>0.21544681041964966</v>
      </c>
      <c r="AB411" s="228" cm="1">
        <f t="array" ref="AB411">DinamicaBacktesting(N160:N411)</f>
        <v>0.31163579392883467</v>
      </c>
      <c r="AC411" s="228" cm="1">
        <f t="array" ref="AC411">DinamicaBacktesting(O160:O411)</f>
        <v>0.52416768370224132</v>
      </c>
      <c r="AD411" s="229" cm="1">
        <f t="array" ref="AD411">DinamicaBacktesting(P160:P411)</f>
        <v>0.38515048192764872</v>
      </c>
      <c r="AE411" s="236">
        <f t="shared" si="81"/>
        <v>1567080.6444500003</v>
      </c>
      <c r="AF411" s="239">
        <f t="shared" si="82"/>
        <v>24805.450450000353</v>
      </c>
      <c r="AG411" s="242">
        <f t="shared" si="83"/>
        <v>1.6083673359010398E-2</v>
      </c>
      <c r="AH411" s="306">
        <f xml:space="preserve"> Backtesting!C167</f>
        <v>-3.0162124639772549E-2</v>
      </c>
      <c r="AI411" s="306">
        <f xml:space="preserve"> Backtesting!G167</f>
        <v>-6.5792410219968081E-2</v>
      </c>
      <c r="AJ411" s="56"/>
      <c r="AK411" s="57">
        <f t="shared" si="84"/>
        <v>0</v>
      </c>
      <c r="AL411" s="57">
        <f t="shared" si="85"/>
        <v>0</v>
      </c>
    </row>
    <row r="412" spans="1:38" x14ac:dyDescent="0.25">
      <c r="A412" s="7">
        <f t="shared" si="73"/>
        <v>406</v>
      </c>
      <c r="B412" s="1">
        <v>45233</v>
      </c>
      <c r="C412" s="202">
        <v>66.95</v>
      </c>
      <c r="D412" s="2">
        <v>168.2</v>
      </c>
      <c r="E412" s="2">
        <v>1488.5741900000003</v>
      </c>
      <c r="F412" s="2">
        <v>3082.3658500000006</v>
      </c>
      <c r="G412" s="2">
        <v>5489.4554000000007</v>
      </c>
      <c r="H412" s="2">
        <v>7544.2496400000009</v>
      </c>
      <c r="I412" s="201">
        <v>7852.9224500000009</v>
      </c>
      <c r="J412" s="209">
        <f t="shared" si="86"/>
        <v>2.6840490797545913E-2</v>
      </c>
      <c r="K412" s="210">
        <f t="shared" si="87"/>
        <v>1.8406393799951459E-2</v>
      </c>
      <c r="L412" s="210">
        <f t="shared" si="88"/>
        <v>1.5930396507678912E-2</v>
      </c>
      <c r="M412" s="210">
        <f t="shared" si="89"/>
        <v>-2.6400075625470087E-3</v>
      </c>
      <c r="N412" s="210">
        <f t="shared" si="90"/>
        <v>-9.1095682896651375E-3</v>
      </c>
      <c r="O412" s="210">
        <f t="shared" si="91"/>
        <v>1.067718141733498E-2</v>
      </c>
      <c r="P412" s="211">
        <f t="shared" si="92"/>
        <v>4.4423088879470551E-2</v>
      </c>
      <c r="Q412" s="218">
        <f t="shared" si="74"/>
        <v>-4.1697853070226781E-4</v>
      </c>
      <c r="R412" s="219">
        <f t="shared" si="75"/>
        <v>1.2347857356888353E-3</v>
      </c>
      <c r="S412" s="219">
        <f t="shared" si="76"/>
        <v>7.4853841544776363E-4</v>
      </c>
      <c r="T412" s="219">
        <f t="shared" si="77"/>
        <v>6.4664824421275158E-4</v>
      </c>
      <c r="U412" s="219">
        <f t="shared" si="78"/>
        <v>4.8374171334481563E-3</v>
      </c>
      <c r="V412" s="219">
        <f t="shared" si="79"/>
        <v>1.8979509356786366E-3</v>
      </c>
      <c r="W412" s="220">
        <f t="shared" si="80"/>
        <v>4.6733000027855617E-3</v>
      </c>
      <c r="X412" s="227" cm="1">
        <f t="array" ref="X412">DinamicaBacktesting(J161:J412)</f>
        <v>0.30511433531472593</v>
      </c>
      <c r="Y412" s="228" cm="1">
        <f t="array" ref="Y412">DinamicaBacktesting(K161:K412)</f>
        <v>0.36517509476831805</v>
      </c>
      <c r="Z412" s="228" cm="1">
        <f t="array" ref="Z412">DinamicaBacktesting(L161:L412)</f>
        <v>0.27502927610950145</v>
      </c>
      <c r="AA412" s="228" cm="1">
        <f t="array" ref="AA412">DinamicaBacktesting(M161:M412)</f>
        <v>0.21126015199541739</v>
      </c>
      <c r="AB412" s="228" cm="1">
        <f t="array" ref="AB412">DinamicaBacktesting(N161:N412)</f>
        <v>0.30670605700910114</v>
      </c>
      <c r="AC412" s="228" cm="1">
        <f t="array" ref="AC412">DinamicaBacktesting(O161:O412)</f>
        <v>0.51469442713066327</v>
      </c>
      <c r="AD412" s="229" cm="1">
        <f t="array" ref="AD412">DinamicaBacktesting(P161:P412)</f>
        <v>0.40286283287361568</v>
      </c>
      <c r="AE412" s="236">
        <f t="shared" si="81"/>
        <v>1594944.7252</v>
      </c>
      <c r="AF412" s="239">
        <f t="shared" si="82"/>
        <v>27864.080749999732</v>
      </c>
      <c r="AG412" s="242">
        <f t="shared" si="83"/>
        <v>1.778088501615005E-2</v>
      </c>
      <c r="AH412" s="306">
        <f xml:space="preserve"> Backtesting!C168</f>
        <v>-3.2063490196140292E-2</v>
      </c>
      <c r="AI412" s="306">
        <f xml:space="preserve"> Backtesting!G168</f>
        <v>-6.7208752565320842E-2</v>
      </c>
      <c r="AJ412" s="56"/>
      <c r="AK412" s="57">
        <f t="shared" si="84"/>
        <v>0</v>
      </c>
      <c r="AL412" s="57">
        <f t="shared" si="85"/>
        <v>0</v>
      </c>
    </row>
    <row r="413" spans="1:38" x14ac:dyDescent="0.25">
      <c r="A413" s="7">
        <f t="shared" si="73"/>
        <v>407</v>
      </c>
      <c r="B413" s="1">
        <v>45236</v>
      </c>
      <c r="C413" s="202">
        <v>66.86</v>
      </c>
      <c r="D413" s="2">
        <v>169.08</v>
      </c>
      <c r="E413" s="2">
        <v>1497.479016</v>
      </c>
      <c r="F413" s="2">
        <v>3144.2498129999994</v>
      </c>
      <c r="G413" s="2">
        <v>5540.1109799999995</v>
      </c>
      <c r="H413" s="2">
        <v>7626.6872939999994</v>
      </c>
      <c r="I413" s="201">
        <v>8026.1436809999996</v>
      </c>
      <c r="J413" s="209">
        <f t="shared" si="86"/>
        <v>-1.3442867811800374E-3</v>
      </c>
      <c r="K413" s="210">
        <f t="shared" si="87"/>
        <v>5.2318668252082645E-3</v>
      </c>
      <c r="L413" s="210">
        <f t="shared" si="88"/>
        <v>5.982117693441813E-3</v>
      </c>
      <c r="M413" s="210">
        <f t="shared" si="89"/>
        <v>2.0076774144120124E-2</v>
      </c>
      <c r="N413" s="210">
        <f t="shared" si="90"/>
        <v>9.2277969869285492E-3</v>
      </c>
      <c r="O413" s="210">
        <f t="shared" si="91"/>
        <v>1.0927217143360313E-2</v>
      </c>
      <c r="P413" s="211">
        <f t="shared" si="92"/>
        <v>2.2058186885571374E-2</v>
      </c>
      <c r="Q413" s="218">
        <f t="shared" si="74"/>
        <v>-4.0516365934369233E-4</v>
      </c>
      <c r="R413" s="219">
        <f t="shared" si="75"/>
        <v>1.2759860663967594E-3</v>
      </c>
      <c r="S413" s="219">
        <f t="shared" si="76"/>
        <v>7.9015323758574538E-4</v>
      </c>
      <c r="T413" s="219">
        <f t="shared" si="77"/>
        <v>7.2308970402774214E-4</v>
      </c>
      <c r="U413" s="219">
        <f t="shared" si="78"/>
        <v>4.6278534808750372E-3</v>
      </c>
      <c r="V413" s="219">
        <f t="shared" si="79"/>
        <v>1.9867434212683314E-3</v>
      </c>
      <c r="W413" s="220">
        <f t="shared" si="80"/>
        <v>4.7325200861488594E-3</v>
      </c>
      <c r="X413" s="227" cm="1">
        <f t="array" ref="X413">DinamicaBacktesting(J162:J413)</f>
        <v>0.29898022766454224</v>
      </c>
      <c r="Y413" s="228" cm="1">
        <f t="array" ref="Y413">DinamicaBacktesting(K162:K413)</f>
        <v>0.3581824127933364</v>
      </c>
      <c r="Z413" s="228" cm="1">
        <f t="array" ref="Z413">DinamicaBacktesting(L162:L413)</f>
        <v>0.27014102209633151</v>
      </c>
      <c r="AA413" s="228" cm="1">
        <f t="array" ref="AA413">DinamicaBacktesting(M162:M413)</f>
        <v>0.21658400742009593</v>
      </c>
      <c r="AB413" s="228" cm="1">
        <f t="array" ref="AB413">DinamicaBacktesting(N162:N413)</f>
        <v>0.30193190302861234</v>
      </c>
      <c r="AC413" s="228" cm="1">
        <f t="array" ref="AC413">DinamicaBacktesting(O162:O413)</f>
        <v>0.50548737595282534</v>
      </c>
      <c r="AD413" s="229" cm="1">
        <f t="array" ref="AD413">DinamicaBacktesting(P162:P413)</f>
        <v>0.40088784880689032</v>
      </c>
      <c r="AE413" s="236">
        <f t="shared" si="81"/>
        <v>1613067.29519</v>
      </c>
      <c r="AF413" s="239">
        <f t="shared" si="82"/>
        <v>18122.569989999989</v>
      </c>
      <c r="AG413" s="242">
        <f t="shared" si="83"/>
        <v>1.1362506614595924E-2</v>
      </c>
      <c r="AH413" s="306">
        <f xml:space="preserve"> Backtesting!C169</f>
        <v>-3.2407123376028732E-2</v>
      </c>
      <c r="AI413" s="306">
        <f xml:space="preserve"> Backtesting!G169</f>
        <v>-6.8689477585663239E-2</v>
      </c>
      <c r="AJ413" s="56"/>
      <c r="AK413" s="57">
        <f t="shared" si="84"/>
        <v>0</v>
      </c>
      <c r="AL413" s="57">
        <f t="shared" si="85"/>
        <v>0</v>
      </c>
    </row>
    <row r="414" spans="1:38" x14ac:dyDescent="0.25">
      <c r="A414" s="7">
        <f t="shared" si="73"/>
        <v>408</v>
      </c>
      <c r="B414" s="1">
        <v>45237</v>
      </c>
      <c r="C414" s="202">
        <v>66.19</v>
      </c>
      <c r="D414" s="2">
        <v>169.83</v>
      </c>
      <c r="E414" s="2">
        <v>1492.28352</v>
      </c>
      <c r="F414" s="2">
        <v>3176.7590399999999</v>
      </c>
      <c r="G414" s="2">
        <v>5570.4230400000006</v>
      </c>
      <c r="H414" s="2">
        <v>7593.5059200000005</v>
      </c>
      <c r="I414" s="201">
        <v>8029.2576000000008</v>
      </c>
      <c r="J414" s="209">
        <f t="shared" si="86"/>
        <v>-1.0020939276099372E-2</v>
      </c>
      <c r="K414" s="210">
        <f t="shared" si="87"/>
        <v>4.435770049680654E-3</v>
      </c>
      <c r="L414" s="210">
        <f t="shared" si="88"/>
        <v>-3.469495027635161E-3</v>
      </c>
      <c r="M414" s="210">
        <f t="shared" si="89"/>
        <v>1.0339263396181186E-2</v>
      </c>
      <c r="N414" s="210">
        <f t="shared" si="90"/>
        <v>5.4713813693314517E-3</v>
      </c>
      <c r="O414" s="210">
        <f t="shared" si="91"/>
        <v>-4.3506928658401112E-3</v>
      </c>
      <c r="P414" s="211">
        <f t="shared" si="92"/>
        <v>3.8797199798112914E-4</v>
      </c>
      <c r="Q414" s="218">
        <f t="shared" si="74"/>
        <v>-4.1204753419060095E-4</v>
      </c>
      <c r="R414" s="219">
        <f t="shared" si="75"/>
        <v>1.2767789690473238E-3</v>
      </c>
      <c r="S414" s="219">
        <f t="shared" si="76"/>
        <v>8.5196379673511719E-4</v>
      </c>
      <c r="T414" s="219">
        <f t="shared" si="77"/>
        <v>7.3279296993809611E-4</v>
      </c>
      <c r="U414" s="219">
        <f t="shared" si="78"/>
        <v>4.6451638846686403E-3</v>
      </c>
      <c r="V414" s="219">
        <f t="shared" si="79"/>
        <v>1.8799286929826939E-3</v>
      </c>
      <c r="W414" s="220">
        <f t="shared" si="80"/>
        <v>4.6355321099189129E-3</v>
      </c>
      <c r="X414" s="227" cm="1">
        <f t="array" ref="X414">DinamicaBacktesting(J163:J414)</f>
        <v>0.29466219925840809</v>
      </c>
      <c r="Y414" s="228" cm="1">
        <f t="array" ref="Y414">DinamicaBacktesting(K163:K414)</f>
        <v>0.35122810776330043</v>
      </c>
      <c r="Z414" s="228" cm="1">
        <f t="array" ref="Z414">DinamicaBacktesting(L163:L414)</f>
        <v>0.26491194259086404</v>
      </c>
      <c r="AA414" s="228" cm="1">
        <f t="array" ref="AA414">DinamicaBacktesting(M163:M414)</f>
        <v>0.21473197545939218</v>
      </c>
      <c r="AB414" s="228" cm="1">
        <f t="array" ref="AB414">DinamicaBacktesting(N163:N414)</f>
        <v>0.29634121161822996</v>
      </c>
      <c r="AC414" s="228" cm="1">
        <f t="array" ref="AC414">DinamicaBacktesting(O163:O414)</f>
        <v>0.49546686311247845</v>
      </c>
      <c r="AD414" s="229" cm="1">
        <f t="array" ref="AD414">DinamicaBacktesting(P163:P414)</f>
        <v>0.39278993137469914</v>
      </c>
      <c r="AE414" s="236">
        <f t="shared" si="81"/>
        <v>1614608.7472000001</v>
      </c>
      <c r="AF414" s="239">
        <f t="shared" si="82"/>
        <v>1541.4520100001246</v>
      </c>
      <c r="AG414" s="242">
        <f t="shared" si="83"/>
        <v>9.5560303937514135E-4</v>
      </c>
      <c r="AH414" s="306">
        <f xml:space="preserve"> Backtesting!C170</f>
        <v>-3.1390146353852282E-2</v>
      </c>
      <c r="AI414" s="306">
        <f xml:space="preserve"> Backtesting!G170</f>
        <v>-6.9945715453933993E-2</v>
      </c>
      <c r="AJ414" s="56"/>
      <c r="AK414" s="57">
        <f t="shared" si="84"/>
        <v>0</v>
      </c>
      <c r="AL414" s="57">
        <f t="shared" si="85"/>
        <v>0</v>
      </c>
    </row>
    <row r="415" spans="1:38" x14ac:dyDescent="0.25">
      <c r="A415" s="7">
        <f t="shared" si="73"/>
        <v>409</v>
      </c>
      <c r="B415" s="1">
        <v>45238</v>
      </c>
      <c r="C415" s="202">
        <v>65.55</v>
      </c>
      <c r="D415" s="2">
        <v>170</v>
      </c>
      <c r="E415" s="2">
        <v>1486.82384</v>
      </c>
      <c r="F415" s="2">
        <v>3206.6652369999997</v>
      </c>
      <c r="G415" s="2">
        <v>5606.7986739999997</v>
      </c>
      <c r="H415" s="2">
        <v>7655.9154449999996</v>
      </c>
      <c r="I415" s="201">
        <v>8165.9591420000006</v>
      </c>
      <c r="J415" s="209">
        <f t="shared" si="86"/>
        <v>-9.6691343103187943E-3</v>
      </c>
      <c r="K415" s="210">
        <f t="shared" si="87"/>
        <v>1.0010010010008674E-3</v>
      </c>
      <c r="L415" s="210">
        <f t="shared" si="88"/>
        <v>-3.6586077155096319E-3</v>
      </c>
      <c r="M415" s="210">
        <f t="shared" si="89"/>
        <v>9.4140589901334781E-3</v>
      </c>
      <c r="N415" s="210">
        <f t="shared" si="90"/>
        <v>6.5301385081157903E-3</v>
      </c>
      <c r="O415" s="210">
        <f t="shared" si="91"/>
        <v>8.2188024421794292E-3</v>
      </c>
      <c r="P415" s="211">
        <f t="shared" si="92"/>
        <v>1.70254273570698E-2</v>
      </c>
      <c r="Q415" s="218">
        <f t="shared" si="74"/>
        <v>-3.7568341936375328E-4</v>
      </c>
      <c r="R415" s="219">
        <f t="shared" si="75"/>
        <v>1.2289859700661424E-3</v>
      </c>
      <c r="S415" s="219">
        <f t="shared" si="76"/>
        <v>1.0186212465527434E-3</v>
      </c>
      <c r="T415" s="219">
        <f t="shared" si="77"/>
        <v>8.9123934588858367E-4</v>
      </c>
      <c r="U415" s="219">
        <f t="shared" si="78"/>
        <v>4.4538533127559919E-3</v>
      </c>
      <c r="V415" s="219">
        <f t="shared" si="79"/>
        <v>2.0344743547446053E-3</v>
      </c>
      <c r="W415" s="220">
        <f t="shared" si="80"/>
        <v>4.9172074247982138E-3</v>
      </c>
      <c r="X415" s="227" cm="1">
        <f t="array" ref="X415">DinamicaBacktesting(J164:J415)</f>
        <v>0.29033611274051779</v>
      </c>
      <c r="Y415" s="228" cm="1">
        <f t="array" ref="Y415">DinamicaBacktesting(K164:K415)</f>
        <v>0.34414644860707633</v>
      </c>
      <c r="Z415" s="228" cm="1">
        <f t="array" ref="Z415">DinamicaBacktesting(L164:L415)</f>
        <v>0.25981803812868498</v>
      </c>
      <c r="AA415" s="228" cm="1">
        <f t="array" ref="AA415">DinamicaBacktesting(M164:M415)</f>
        <v>0.21250516158982094</v>
      </c>
      <c r="AB415" s="228" cm="1">
        <f t="array" ref="AB415">DinamicaBacktesting(N164:N415)</f>
        <v>0.29109139223480313</v>
      </c>
      <c r="AC415" s="228" cm="1">
        <f t="array" ref="AC415">DinamicaBacktesting(O164:O415)</f>
        <v>0.48615684995193525</v>
      </c>
      <c r="AD415" s="229" cm="1">
        <f t="array" ref="AD415">DinamicaBacktesting(P164:P415)</f>
        <v>0.38863017662871885</v>
      </c>
      <c r="AE415" s="236">
        <f t="shared" si="81"/>
        <v>1624798.1556300002</v>
      </c>
      <c r="AF415" s="239">
        <f t="shared" si="82"/>
        <v>10189.408430000069</v>
      </c>
      <c r="AG415" s="242">
        <f t="shared" si="83"/>
        <v>6.3107600820757614E-3</v>
      </c>
      <c r="AH415" s="306">
        <f xml:space="preserve"> Backtesting!C171</f>
        <v>-3.2931352381055816E-2</v>
      </c>
      <c r="AI415" s="306">
        <f xml:space="preserve"> Backtesting!G171</f>
        <v>-7.0166315775726268E-2</v>
      </c>
      <c r="AJ415" s="56"/>
      <c r="AK415" s="57">
        <f t="shared" si="84"/>
        <v>0</v>
      </c>
      <c r="AL415" s="57">
        <f t="shared" si="85"/>
        <v>0</v>
      </c>
    </row>
    <row r="416" spans="1:38" x14ac:dyDescent="0.25">
      <c r="A416" s="7">
        <f t="shared" si="73"/>
        <v>410</v>
      </c>
      <c r="B416" s="1">
        <v>45239</v>
      </c>
      <c r="C416" s="202">
        <v>64.510000000000005</v>
      </c>
      <c r="D416" s="2">
        <v>169.15</v>
      </c>
      <c r="E416" s="2">
        <v>1473.25584</v>
      </c>
      <c r="F416" s="2">
        <v>3248.3572799999997</v>
      </c>
      <c r="G416" s="2">
        <v>5708.3544000000002</v>
      </c>
      <c r="H416" s="2">
        <v>7749.1511999999993</v>
      </c>
      <c r="I416" s="201">
        <v>8360.8559999999998</v>
      </c>
      <c r="J416" s="209">
        <f t="shared" si="86"/>
        <v>-1.5865751334858791E-2</v>
      </c>
      <c r="K416" s="210">
        <f t="shared" si="87"/>
        <v>-5.0000000000000044E-3</v>
      </c>
      <c r="L416" s="210">
        <f t="shared" si="88"/>
        <v>-9.1254926340164078E-3</v>
      </c>
      <c r="M416" s="210">
        <f t="shared" si="89"/>
        <v>1.3001682407922655E-2</v>
      </c>
      <c r="N416" s="210">
        <f t="shared" si="90"/>
        <v>1.8112961050471998E-2</v>
      </c>
      <c r="O416" s="210">
        <f t="shared" si="91"/>
        <v>1.2178263418634261E-2</v>
      </c>
      <c r="P416" s="211">
        <f t="shared" si="92"/>
        <v>2.3866989120431059E-2</v>
      </c>
      <c r="Q416" s="218">
        <f t="shared" si="74"/>
        <v>-4.0216785551299377E-4</v>
      </c>
      <c r="R416" s="219">
        <f t="shared" si="75"/>
        <v>1.0475872867590625E-3</v>
      </c>
      <c r="S416" s="219">
        <f t="shared" si="76"/>
        <v>7.3677284290818966E-4</v>
      </c>
      <c r="T416" s="219">
        <f t="shared" si="77"/>
        <v>6.4651750891458147E-4</v>
      </c>
      <c r="U416" s="219">
        <f t="shared" si="78"/>
        <v>4.1764729815816012E-3</v>
      </c>
      <c r="V416" s="219">
        <f t="shared" si="79"/>
        <v>1.8225963203617353E-3</v>
      </c>
      <c r="W416" s="220">
        <f t="shared" si="80"/>
        <v>4.5028848953698984E-3</v>
      </c>
      <c r="X416" s="227" cm="1">
        <f t="array" ref="X416">DinamicaBacktesting(J165:J416)</f>
        <v>0.28889545761872482</v>
      </c>
      <c r="Y416" s="228" cm="1">
        <f t="array" ref="Y416">DinamicaBacktesting(K165:K416)</f>
        <v>0.33756590136400749</v>
      </c>
      <c r="Z416" s="228" cm="1">
        <f t="array" ref="Z416">DinamicaBacktesting(L165:L416)</f>
        <v>0.25620946260020355</v>
      </c>
      <c r="AA416" s="228" cm="1">
        <f t="array" ref="AA416">DinamicaBacktesting(M165:M416)</f>
        <v>0.21225963373772078</v>
      </c>
      <c r="AB416" s="228" cm="1">
        <f t="array" ref="AB416">DinamicaBacktesting(N165:N416)</f>
        <v>0.2909453737146423</v>
      </c>
      <c r="AC416" s="228" cm="1">
        <f t="array" ref="AC416">DinamicaBacktesting(O165:O416)</f>
        <v>0.47789960527635528</v>
      </c>
      <c r="AD416" s="229" cm="1">
        <f t="array" ref="AD416">DinamicaBacktesting(P165:P416)</f>
        <v>0.388237465023824</v>
      </c>
      <c r="AE416" s="236">
        <f t="shared" si="81"/>
        <v>1639107.1392000001</v>
      </c>
      <c r="AF416" s="239">
        <f t="shared" si="82"/>
        <v>14308.983569999924</v>
      </c>
      <c r="AG416" s="242">
        <f t="shared" si="83"/>
        <v>8.8066222382261472E-3</v>
      </c>
      <c r="AH416" s="306">
        <f xml:space="preserve"> Backtesting!C172</f>
        <v>-3.129230022216381E-2</v>
      </c>
      <c r="AI416" s="306">
        <f xml:space="preserve"> Backtesting!G172</f>
        <v>-7.1163085540195514E-2</v>
      </c>
      <c r="AJ416" s="56"/>
      <c r="AK416" s="57">
        <f t="shared" si="84"/>
        <v>0</v>
      </c>
      <c r="AL416" s="57">
        <f t="shared" si="85"/>
        <v>0</v>
      </c>
    </row>
    <row r="417" spans="1:38" x14ac:dyDescent="0.25">
      <c r="A417" s="7">
        <f t="shared" si="73"/>
        <v>411</v>
      </c>
      <c r="B417" s="1">
        <v>45240</v>
      </c>
      <c r="C417" s="202">
        <v>66.97</v>
      </c>
      <c r="D417" s="2">
        <v>169.68</v>
      </c>
      <c r="E417" s="2">
        <v>1459.0480000000002</v>
      </c>
      <c r="F417" s="2">
        <v>3286.6048000000005</v>
      </c>
      <c r="G417" s="2">
        <v>5796.8726400000005</v>
      </c>
      <c r="H417" s="2">
        <v>7885.7356800000007</v>
      </c>
      <c r="I417" s="201">
        <v>8522.4272000000019</v>
      </c>
      <c r="J417" s="209">
        <f t="shared" si="86"/>
        <v>3.8133622694155767E-2</v>
      </c>
      <c r="K417" s="210">
        <f t="shared" si="87"/>
        <v>3.133313626958234E-3</v>
      </c>
      <c r="L417" s="210">
        <f t="shared" si="88"/>
        <v>-9.6438375564150691E-3</v>
      </c>
      <c r="M417" s="210">
        <f t="shared" si="89"/>
        <v>1.1774419099613631E-2</v>
      </c>
      <c r="N417" s="210">
        <f t="shared" si="90"/>
        <v>1.5506787735533711E-2</v>
      </c>
      <c r="O417" s="210">
        <f t="shared" si="91"/>
        <v>1.7625734286872863E-2</v>
      </c>
      <c r="P417" s="211">
        <f t="shared" si="92"/>
        <v>1.9324719861220307E-2</v>
      </c>
      <c r="Q417" s="218">
        <f t="shared" si="74"/>
        <v>-2.1836165878495674E-4</v>
      </c>
      <c r="R417" s="219">
        <f t="shared" si="75"/>
        <v>9.1919024556562172E-4</v>
      </c>
      <c r="S417" s="219">
        <f t="shared" si="76"/>
        <v>6.0306455145261214E-4</v>
      </c>
      <c r="T417" s="219">
        <f t="shared" si="77"/>
        <v>5.7802760849702214E-4</v>
      </c>
      <c r="U417" s="219">
        <f t="shared" si="78"/>
        <v>4.1588062540495567E-3</v>
      </c>
      <c r="V417" s="219">
        <f t="shared" si="79"/>
        <v>1.6336427996502996E-3</v>
      </c>
      <c r="W417" s="220">
        <f t="shared" si="80"/>
        <v>4.3947828680344437E-3</v>
      </c>
      <c r="X417" s="227" cm="1">
        <f t="array" ref="X417">DinamicaBacktesting(J166:J417)</f>
        <v>0.30786393854782762</v>
      </c>
      <c r="Y417" s="228" cm="1">
        <f t="array" ref="Y417">DinamicaBacktesting(K166:K417)</f>
        <v>0.33089460208161486</v>
      </c>
      <c r="Z417" s="228" cm="1">
        <f t="array" ref="Z417">DinamicaBacktesting(L166:L417)</f>
        <v>0.25289293160153298</v>
      </c>
      <c r="AA417" s="228" cm="1">
        <f t="array" ref="AA417">DinamicaBacktesting(M166:M417)</f>
        <v>0.21130347123286225</v>
      </c>
      <c r="AB417" s="228" cm="1">
        <f t="array" ref="AB417">DinamicaBacktesting(N166:N417)</f>
        <v>0.28928696265884052</v>
      </c>
      <c r="AC417" s="228" cm="1">
        <f t="array" ref="AC417">DinamicaBacktesting(O166:O417)</f>
        <v>0.47157456260941372</v>
      </c>
      <c r="AD417" s="229" cm="1">
        <f t="array" ref="AD417">DinamicaBacktesting(P166:P417)</f>
        <v>0.38530867493562582</v>
      </c>
      <c r="AE417" s="236">
        <f t="shared" si="81"/>
        <v>1663738.6544000003</v>
      </c>
      <c r="AF417" s="239">
        <f t="shared" si="82"/>
        <v>24631.515200000256</v>
      </c>
      <c r="AG417" s="242">
        <f t="shared" si="83"/>
        <v>1.5027397911293372E-2</v>
      </c>
      <c r="AH417" s="306">
        <f xml:space="preserve"> Backtesting!C173</f>
        <v>-3.0766876523844484E-2</v>
      </c>
      <c r="AI417" s="306">
        <f xml:space="preserve"> Backtesting!G173</f>
        <v>-5.4920486293551334E-2</v>
      </c>
      <c r="AJ417" s="56"/>
      <c r="AK417" s="57">
        <f t="shared" si="84"/>
        <v>0</v>
      </c>
      <c r="AL417" s="57">
        <f t="shared" si="85"/>
        <v>0</v>
      </c>
    </row>
    <row r="418" spans="1:38" x14ac:dyDescent="0.25">
      <c r="A418" s="7">
        <f t="shared" si="73"/>
        <v>412</v>
      </c>
      <c r="B418" s="1">
        <v>45243</v>
      </c>
      <c r="C418" s="202">
        <v>66.05</v>
      </c>
      <c r="D418" s="2">
        <v>173.56</v>
      </c>
      <c r="E418" s="2">
        <v>1447.44696</v>
      </c>
      <c r="F418" s="2">
        <v>3251.7408</v>
      </c>
      <c r="G418" s="2">
        <v>5792.42724</v>
      </c>
      <c r="H418" s="2">
        <v>7823.53352</v>
      </c>
      <c r="I418" s="201">
        <v>8555.1751999999997</v>
      </c>
      <c r="J418" s="209">
        <f t="shared" si="86"/>
        <v>-1.373749440047789E-2</v>
      </c>
      <c r="K418" s="210">
        <f t="shared" si="87"/>
        <v>2.2866572371522897E-2</v>
      </c>
      <c r="L418" s="210">
        <f t="shared" si="88"/>
        <v>-7.9511023626366306E-3</v>
      </c>
      <c r="M418" s="210">
        <f t="shared" si="89"/>
        <v>-1.0607907589011201E-2</v>
      </c>
      <c r="N418" s="210">
        <f t="shared" si="90"/>
        <v>-7.6686176772733372E-4</v>
      </c>
      <c r="O418" s="210">
        <f t="shared" si="91"/>
        <v>-7.8879336721568993E-3</v>
      </c>
      <c r="P418" s="211">
        <f t="shared" si="92"/>
        <v>3.8425672911583941E-3</v>
      </c>
      <c r="Q418" s="218">
        <f t="shared" si="74"/>
        <v>-2.510419410339654E-4</v>
      </c>
      <c r="R418" s="219">
        <f t="shared" si="75"/>
        <v>1.0459901609149512E-3</v>
      </c>
      <c r="S418" s="219">
        <f t="shared" si="76"/>
        <v>5.7211737634657719E-4</v>
      </c>
      <c r="T418" s="219">
        <f t="shared" si="77"/>
        <v>6.0502712276466839E-4</v>
      </c>
      <c r="U418" s="219">
        <f t="shared" si="78"/>
        <v>4.1457211855457036E-3</v>
      </c>
      <c r="V418" s="219">
        <f t="shared" si="79"/>
        <v>1.5100836267825807E-3</v>
      </c>
      <c r="W418" s="220">
        <f t="shared" si="80"/>
        <v>4.4495006425594149E-3</v>
      </c>
      <c r="X418" s="227" cm="1">
        <f t="array" ref="X418">DinamicaBacktesting(J167:J418)</f>
        <v>0.3047806934505029</v>
      </c>
      <c r="Y418" s="228" cm="1">
        <f t="array" ref="Y418">DinamicaBacktesting(K167:K418)</f>
        <v>0.33223815487319336</v>
      </c>
      <c r="Z418" s="228" cm="1">
        <f t="array" ref="Z418">DinamicaBacktesting(L167:L418)</f>
        <v>0.24906605417437616</v>
      </c>
      <c r="AA418" s="228" cm="1">
        <f t="array" ref="AA418">DinamicaBacktesting(M167:M418)</f>
        <v>0.20975549055030873</v>
      </c>
      <c r="AB418" s="228" cm="1">
        <f t="array" ref="AB418">DinamicaBacktesting(N167:N418)</f>
        <v>0.28345263186385006</v>
      </c>
      <c r="AC418" s="228" cm="1">
        <f t="array" ref="AC418">DinamicaBacktesting(O167:O418)</f>
        <v>0.46272481270696209</v>
      </c>
      <c r="AD418" s="229" cm="1">
        <f t="array" ref="AD418">DinamicaBacktesting(P167:P418)</f>
        <v>0.37772088169446744</v>
      </c>
      <c r="AE418" s="236">
        <f t="shared" si="81"/>
        <v>1666773.1076</v>
      </c>
      <c r="AF418" s="239">
        <f t="shared" si="82"/>
        <v>3034.4531999996398</v>
      </c>
      <c r="AG418" s="242">
        <f t="shared" si="83"/>
        <v>1.8238761189892649E-3</v>
      </c>
      <c r="AH418" s="306">
        <f xml:space="preserve"> Backtesting!C174</f>
        <v>-3.128620407002445E-2</v>
      </c>
      <c r="AI418" s="306">
        <f xml:space="preserve"> Backtesting!G174</f>
        <v>-5.5662368331475809E-2</v>
      </c>
      <c r="AJ418" s="56"/>
      <c r="AK418" s="57">
        <f t="shared" si="84"/>
        <v>0</v>
      </c>
      <c r="AL418" s="57">
        <f t="shared" si="85"/>
        <v>0</v>
      </c>
    </row>
    <row r="419" spans="1:38" x14ac:dyDescent="0.25">
      <c r="A419" s="7">
        <f t="shared" si="73"/>
        <v>413</v>
      </c>
      <c r="B419" s="1">
        <v>45244</v>
      </c>
      <c r="C419" s="202">
        <v>69.56</v>
      </c>
      <c r="D419" s="2">
        <v>177.62</v>
      </c>
      <c r="E419" s="2">
        <v>1454.2219299999999</v>
      </c>
      <c r="F419" s="2">
        <v>3250.0221599999995</v>
      </c>
      <c r="G419" s="2">
        <v>5831.27909</v>
      </c>
      <c r="H419" s="2">
        <v>7779.1423499999992</v>
      </c>
      <c r="I419" s="201">
        <v>8609.8538399999998</v>
      </c>
      <c r="J419" s="209">
        <f t="shared" si="86"/>
        <v>5.3141559424678464E-2</v>
      </c>
      <c r="K419" s="210">
        <f t="shared" si="87"/>
        <v>2.3392486748098573E-2</v>
      </c>
      <c r="L419" s="210">
        <f t="shared" si="88"/>
        <v>4.6806343770966485E-3</v>
      </c>
      <c r="M419" s="210">
        <f t="shared" si="89"/>
        <v>-5.2852921118451412E-4</v>
      </c>
      <c r="N419" s="210">
        <f t="shared" si="90"/>
        <v>6.7073522705138888E-3</v>
      </c>
      <c r="O419" s="210">
        <f t="shared" si="91"/>
        <v>-5.6740563437888136E-3</v>
      </c>
      <c r="P419" s="211">
        <f t="shared" si="92"/>
        <v>6.3912940088006742E-3</v>
      </c>
      <c r="Q419" s="218">
        <f t="shared" si="74"/>
        <v>-8.877747176567699E-6</v>
      </c>
      <c r="R419" s="219">
        <f t="shared" si="75"/>
        <v>1.196411470623411E-3</v>
      </c>
      <c r="S419" s="219">
        <f t="shared" si="76"/>
        <v>1.4387984278401385E-4</v>
      </c>
      <c r="T419" s="219">
        <f t="shared" si="77"/>
        <v>5.5271439860739052E-4</v>
      </c>
      <c r="U419" s="219">
        <f t="shared" si="78"/>
        <v>4.06981998896923E-3</v>
      </c>
      <c r="V419" s="219">
        <f t="shared" si="79"/>
        <v>1.3394478212622374E-3</v>
      </c>
      <c r="W419" s="220">
        <f t="shared" si="80"/>
        <v>4.3813668317937903E-3</v>
      </c>
      <c r="X419" s="227" cm="1">
        <f t="array" ref="X419">DinamicaBacktesting(J168:J419)</f>
        <v>0.3429894667765398</v>
      </c>
      <c r="Y419" s="228" cm="1">
        <f t="array" ref="Y419">DinamicaBacktesting(K168:K419)</f>
        <v>0.33389024033489689</v>
      </c>
      <c r="Z419" s="228" cm="1">
        <f t="array" ref="Z419">DinamicaBacktesting(L168:L419)</f>
        <v>0.24447704532773265</v>
      </c>
      <c r="AA419" s="228" cm="1">
        <f t="array" ref="AA419">DinamicaBacktesting(M168:M419)</f>
        <v>0.2055242856009942</v>
      </c>
      <c r="AB419" s="228" cm="1">
        <f t="array" ref="AB419">DinamicaBacktesting(N168:N419)</f>
        <v>0.27854054348229812</v>
      </c>
      <c r="AC419" s="228" cm="1">
        <f t="array" ref="AC419">DinamicaBacktesting(O168:O419)</f>
        <v>0.4537331027139529</v>
      </c>
      <c r="AD419" s="229" cm="1">
        <f t="array" ref="AD419">DinamicaBacktesting(P168:P419)</f>
        <v>0.37064498585306743</v>
      </c>
      <c r="AE419" s="236">
        <f t="shared" si="81"/>
        <v>1687282.8998999998</v>
      </c>
      <c r="AF419" s="239">
        <f t="shared" si="82"/>
        <v>20509.792299999855</v>
      </c>
      <c r="AG419" s="242">
        <f t="shared" si="83"/>
        <v>1.2305089520871837E-2</v>
      </c>
      <c r="AH419" s="306">
        <f xml:space="preserve"> Backtesting!C175</f>
        <v>-2.879884851785023E-2</v>
      </c>
      <c r="AI419" s="306">
        <f xml:space="preserve"> Backtesting!G175</f>
        <v>-5.5713735924603505E-2</v>
      </c>
      <c r="AJ419" s="56"/>
      <c r="AK419" s="57">
        <f t="shared" si="84"/>
        <v>0</v>
      </c>
      <c r="AL419" s="57">
        <f t="shared" si="85"/>
        <v>0</v>
      </c>
    </row>
    <row r="420" spans="1:38" x14ac:dyDescent="0.25">
      <c r="A420" s="7">
        <f t="shared" si="73"/>
        <v>414</v>
      </c>
      <c r="B420" s="1">
        <v>45245</v>
      </c>
      <c r="C420" s="202">
        <v>69.010000000000005</v>
      </c>
      <c r="D420" s="2">
        <v>179.84</v>
      </c>
      <c r="E420" s="2">
        <v>1505.8495289999998</v>
      </c>
      <c r="F420" s="2">
        <v>3251.5765469999997</v>
      </c>
      <c r="G420" s="2">
        <v>5754.1196369999989</v>
      </c>
      <c r="H420" s="2">
        <v>7989.1137179999996</v>
      </c>
      <c r="I420" s="201">
        <v>8455.0329359999996</v>
      </c>
      <c r="J420" s="209">
        <f t="shared" si="86"/>
        <v>-7.9068430132259726E-3</v>
      </c>
      <c r="K420" s="210">
        <f t="shared" si="87"/>
        <v>1.2498592500844508E-2</v>
      </c>
      <c r="L420" s="210">
        <f t="shared" si="88"/>
        <v>3.5501870749535369E-2</v>
      </c>
      <c r="M420" s="210">
        <f t="shared" si="89"/>
        <v>4.7826966201358623E-4</v>
      </c>
      <c r="N420" s="210">
        <f t="shared" si="90"/>
        <v>-1.3231994526264557E-2</v>
      </c>
      <c r="O420" s="210">
        <f t="shared" si="91"/>
        <v>2.699158320454198E-2</v>
      </c>
      <c r="P420" s="211">
        <f t="shared" si="92"/>
        <v>-1.7981827203700895E-2</v>
      </c>
      <c r="Q420" s="218">
        <f t="shared" si="74"/>
        <v>-1.016616352432978E-4</v>
      </c>
      <c r="R420" s="219">
        <f t="shared" si="75"/>
        <v>1.1640155356563487E-3</v>
      </c>
      <c r="S420" s="219">
        <f t="shared" si="76"/>
        <v>3.4504046534906897E-4</v>
      </c>
      <c r="T420" s="219">
        <f t="shared" si="77"/>
        <v>5.9092549585027584E-4</v>
      </c>
      <c r="U420" s="219">
        <f t="shared" si="78"/>
        <v>4.1509748364164248E-3</v>
      </c>
      <c r="V420" s="219">
        <f t="shared" si="79"/>
        <v>1.503266563473787E-3</v>
      </c>
      <c r="W420" s="220">
        <f t="shared" si="80"/>
        <v>4.4931493279617447E-3</v>
      </c>
      <c r="X420" s="227" cm="1">
        <f t="array" ref="X420">DinamicaBacktesting(J169:J420)</f>
        <v>0.33699585194740622</v>
      </c>
      <c r="Y420" s="228" cm="1">
        <f t="array" ref="Y420">DinamicaBacktesting(K169:K420)</f>
        <v>0.32954192996459503</v>
      </c>
      <c r="Z420" s="228" cm="1">
        <f t="array" ref="Z420">DinamicaBacktesting(L169:L420)</f>
        <v>0.26473164585046138</v>
      </c>
      <c r="AA420" s="228" cm="1">
        <f t="array" ref="AA420">DinamicaBacktesting(M169:M420)</f>
        <v>0.20137750533293236</v>
      </c>
      <c r="AB420" s="228" cm="1">
        <f t="array" ref="AB420">DinamicaBacktesting(N169:N420)</f>
        <v>0.27612662859972681</v>
      </c>
      <c r="AC420" s="228" cm="1">
        <f t="array" ref="AC420">DinamicaBacktesting(O169:O420)</f>
        <v>0.45274987411346823</v>
      </c>
      <c r="AD420" s="229" cm="1">
        <f t="array" ref="AD420">DinamicaBacktesting(P169:P420)</f>
        <v>0.36761555281214092</v>
      </c>
      <c r="AE420" s="236">
        <f t="shared" si="81"/>
        <v>1687691.5785199997</v>
      </c>
      <c r="AF420" s="239">
        <f t="shared" si="82"/>
        <v>408.67861999990419</v>
      </c>
      <c r="AG420" s="242">
        <f t="shared" si="83"/>
        <v>2.4221108388178259E-4</v>
      </c>
      <c r="AH420" s="306">
        <f xml:space="preserve"> Backtesting!C176</f>
        <v>-2.9402069022682022E-2</v>
      </c>
      <c r="AI420" s="306">
        <f xml:space="preserve"> Backtesting!G176</f>
        <v>-5.604376643290003E-2</v>
      </c>
      <c r="AJ420" s="56"/>
      <c r="AK420" s="57">
        <f t="shared" si="84"/>
        <v>0</v>
      </c>
      <c r="AL420" s="57">
        <f t="shared" si="85"/>
        <v>0</v>
      </c>
    </row>
    <row r="421" spans="1:38" x14ac:dyDescent="0.25">
      <c r="A421" s="7">
        <f t="shared" si="73"/>
        <v>415</v>
      </c>
      <c r="B421" s="1">
        <v>45246</v>
      </c>
      <c r="C421" s="202">
        <v>68.05</v>
      </c>
      <c r="D421" s="2">
        <v>177.11</v>
      </c>
      <c r="E421" s="2">
        <v>1362.558996</v>
      </c>
      <c r="F421" s="2">
        <v>3267.4891560000005</v>
      </c>
      <c r="G421" s="2">
        <v>5755.9548840000007</v>
      </c>
      <c r="H421" s="2">
        <v>8042.5600199999999</v>
      </c>
      <c r="I421" s="201">
        <v>8522.2372800000012</v>
      </c>
      <c r="J421" s="209">
        <f t="shared" si="86"/>
        <v>-1.3911027387335295E-2</v>
      </c>
      <c r="K421" s="210">
        <f t="shared" si="87"/>
        <v>-1.5180160142348686E-2</v>
      </c>
      <c r="L421" s="210">
        <f t="shared" si="88"/>
        <v>-9.5155943698541967E-2</v>
      </c>
      <c r="M421" s="210">
        <f t="shared" si="89"/>
        <v>4.893813437879091E-3</v>
      </c>
      <c r="N421" s="210">
        <f t="shared" si="90"/>
        <v>3.1894488049921677E-4</v>
      </c>
      <c r="O421" s="210">
        <f t="shared" si="91"/>
        <v>6.6898912553443601E-3</v>
      </c>
      <c r="P421" s="211">
        <f t="shared" si="92"/>
        <v>7.9484426032048194E-3</v>
      </c>
      <c r="Q421" s="218">
        <f t="shared" si="74"/>
        <v>-1.1219130425547797E-4</v>
      </c>
      <c r="R421" s="219">
        <f t="shared" si="75"/>
        <v>1.1838255748594744E-3</v>
      </c>
      <c r="S421" s="219">
        <f t="shared" si="76"/>
        <v>-3.5752920368767847E-4</v>
      </c>
      <c r="T421" s="219">
        <f t="shared" si="77"/>
        <v>5.445291640850629E-4</v>
      </c>
      <c r="U421" s="219">
        <f t="shared" si="78"/>
        <v>4.2006857391470153E-3</v>
      </c>
      <c r="V421" s="219">
        <f t="shared" si="79"/>
        <v>1.6554203637080074E-3</v>
      </c>
      <c r="W421" s="220">
        <f t="shared" si="80"/>
        <v>4.5688535749359915E-3</v>
      </c>
      <c r="X421" s="227" cm="1">
        <f t="array" ref="X421">DinamicaBacktesting(J170:J421)</f>
        <v>0.33312784438394688</v>
      </c>
      <c r="Y421" s="228" cm="1">
        <f t="array" ref="Y421">DinamicaBacktesting(K170:K421)</f>
        <v>0.32646077271355245</v>
      </c>
      <c r="Z421" s="228" cm="1">
        <f t="array" ref="Z421">DinamicaBacktesting(L170:L421)</f>
        <v>0.39818103428429491</v>
      </c>
      <c r="AA421" s="228" cm="1">
        <f t="array" ref="AA421">DinamicaBacktesting(M170:M421)</f>
        <v>0.19791942616578356</v>
      </c>
      <c r="AB421" s="228" cm="1">
        <f t="array" ref="AB421">DinamicaBacktesting(N170:N421)</f>
        <v>0.27054953822860506</v>
      </c>
      <c r="AC421" s="228" cm="1">
        <f t="array" ref="AC421">DinamicaBacktesting(O170:O421)</f>
        <v>0.44411027158640398</v>
      </c>
      <c r="AD421" s="229" cm="1">
        <f t="array" ref="AD421">DinamicaBacktesting(P170:P421)</f>
        <v>0.36107109544656391</v>
      </c>
      <c r="AE421" s="236">
        <f t="shared" si="81"/>
        <v>1678358.9248400002</v>
      </c>
      <c r="AF421" s="239">
        <f t="shared" si="82"/>
        <v>-9332.6536799995229</v>
      </c>
      <c r="AG421" s="242">
        <f t="shared" si="83"/>
        <v>-5.5298336489796318E-3</v>
      </c>
      <c r="AH421" s="306">
        <f xml:space="preserve"> Backtesting!C177</f>
        <v>-3.0694421064864291E-2</v>
      </c>
      <c r="AI421" s="306">
        <f xml:space="preserve"> Backtesting!G177</f>
        <v>-5.5798178209693461E-2</v>
      </c>
      <c r="AJ421" s="56"/>
      <c r="AK421" s="57">
        <f t="shared" si="84"/>
        <v>0</v>
      </c>
      <c r="AL421" s="57">
        <f t="shared" si="85"/>
        <v>0</v>
      </c>
    </row>
    <row r="422" spans="1:38" x14ac:dyDescent="0.25">
      <c r="A422" s="7">
        <f t="shared" si="73"/>
        <v>416</v>
      </c>
      <c r="B422" s="1">
        <v>45247</v>
      </c>
      <c r="C422" s="202">
        <v>68.17</v>
      </c>
      <c r="D422" s="2">
        <v>177.44</v>
      </c>
      <c r="E422" s="2">
        <v>1335.1855999999998</v>
      </c>
      <c r="F422" s="2">
        <v>3263.8061399999997</v>
      </c>
      <c r="G422" s="2">
        <v>5764.6982400000006</v>
      </c>
      <c r="H422" s="2">
        <v>8016.4474600000003</v>
      </c>
      <c r="I422" s="201">
        <v>8482.2138799999993</v>
      </c>
      <c r="J422" s="209">
        <f t="shared" si="86"/>
        <v>1.7634092578986404E-3</v>
      </c>
      <c r="K422" s="210">
        <f t="shared" si="87"/>
        <v>1.8632488284116011E-3</v>
      </c>
      <c r="L422" s="210">
        <f t="shared" si="88"/>
        <v>-2.0089695991409529E-2</v>
      </c>
      <c r="M422" s="210">
        <f t="shared" si="89"/>
        <v>-1.127170075909123E-3</v>
      </c>
      <c r="N422" s="210">
        <f t="shared" si="90"/>
        <v>1.51901051627501E-3</v>
      </c>
      <c r="O422" s="210">
        <f t="shared" si="91"/>
        <v>-3.2467970316744088E-3</v>
      </c>
      <c r="P422" s="211">
        <f t="shared" si="92"/>
        <v>-4.6963489380809076E-3</v>
      </c>
      <c r="Q422" s="218">
        <f t="shared" si="74"/>
        <v>-6.6624115315794963E-5</v>
      </c>
      <c r="R422" s="219">
        <f t="shared" si="75"/>
        <v>1.187439853031778E-3</v>
      </c>
      <c r="S422" s="219">
        <f t="shared" si="76"/>
        <v>-2.6469827354387202E-4</v>
      </c>
      <c r="T422" s="219">
        <f t="shared" si="77"/>
        <v>5.1930197378395365E-4</v>
      </c>
      <c r="U422" s="219">
        <f t="shared" si="78"/>
        <v>4.1795940119392569E-3</v>
      </c>
      <c r="V422" s="219">
        <f t="shared" si="79"/>
        <v>1.7350568353986023E-3</v>
      </c>
      <c r="W422" s="220">
        <f t="shared" si="80"/>
        <v>4.61242756151037E-3</v>
      </c>
      <c r="X422" s="227" cm="1">
        <f t="array" ref="X422">DinamicaBacktesting(J171:J422)</f>
        <v>0.32644525838999611</v>
      </c>
      <c r="Y422" s="228" cm="1">
        <f t="array" ref="Y422">DinamicaBacktesting(K171:K422)</f>
        <v>0.3199196228149106</v>
      </c>
      <c r="Z422" s="228" cm="1">
        <f t="array" ref="Z422">DinamicaBacktesting(L171:L422)</f>
        <v>0.39531482116444905</v>
      </c>
      <c r="AA422" s="228" cm="1">
        <f t="array" ref="AA422">DinamicaBacktesting(M171:M422)</f>
        <v>0.19395363532276164</v>
      </c>
      <c r="AB422" s="228" cm="1">
        <f t="array" ref="AB422">DinamicaBacktesting(N171:N422)</f>
        <v>0.26512716385200502</v>
      </c>
      <c r="AC422" s="228" cm="1">
        <f t="array" ref="AC422">DinamicaBacktesting(O171:O422)</f>
        <v>0.43525929003764036</v>
      </c>
      <c r="AD422" s="229" cm="1">
        <f t="array" ref="AD422">DinamicaBacktesting(P171:P422)</f>
        <v>0.35408993139927919</v>
      </c>
      <c r="AE422" s="236">
        <f t="shared" si="81"/>
        <v>1675455.5554</v>
      </c>
      <c r="AF422" s="239">
        <f t="shared" si="82"/>
        <v>-2903.3694400002714</v>
      </c>
      <c r="AG422" s="242">
        <f t="shared" si="83"/>
        <v>-1.7298859004649669E-3</v>
      </c>
      <c r="AH422" s="306">
        <f xml:space="preserve"> Backtesting!C178</f>
        <v>-3.188587315280559E-2</v>
      </c>
      <c r="AI422" s="306">
        <f xml:space="preserve"> Backtesting!G178</f>
        <v>-5.5577358546558785E-2</v>
      </c>
      <c r="AJ422" s="56"/>
      <c r="AK422" s="57">
        <f t="shared" si="84"/>
        <v>0</v>
      </c>
      <c r="AL422" s="57">
        <f t="shared" si="85"/>
        <v>0</v>
      </c>
    </row>
    <row r="423" spans="1:38" x14ac:dyDescent="0.25">
      <c r="A423" s="7">
        <f t="shared" si="73"/>
        <v>417</v>
      </c>
      <c r="B423" s="1">
        <v>45251</v>
      </c>
      <c r="C423" s="202">
        <v>67.98</v>
      </c>
      <c r="D423" s="2">
        <v>178.51</v>
      </c>
      <c r="E423" s="2">
        <v>1356.2681400000001</v>
      </c>
      <c r="F423" s="2">
        <v>3275.3858399999999</v>
      </c>
      <c r="G423" s="2">
        <v>5789.6533800000007</v>
      </c>
      <c r="H423" s="2">
        <v>8160.1159500000003</v>
      </c>
      <c r="I423" s="201">
        <v>8580.8786400000008</v>
      </c>
      <c r="J423" s="209">
        <f t="shared" si="86"/>
        <v>-2.7871497726271732E-3</v>
      </c>
      <c r="K423" s="210">
        <f t="shared" si="87"/>
        <v>6.0302073940485812E-3</v>
      </c>
      <c r="L423" s="210">
        <f t="shared" si="88"/>
        <v>1.5789969574267593E-2</v>
      </c>
      <c r="M423" s="210">
        <f t="shared" si="89"/>
        <v>3.5479129284314848E-3</v>
      </c>
      <c r="N423" s="210">
        <f t="shared" si="90"/>
        <v>4.3289585961050481E-3</v>
      </c>
      <c r="O423" s="210">
        <f t="shared" si="91"/>
        <v>1.7921715412827055E-2</v>
      </c>
      <c r="P423" s="211">
        <f t="shared" si="92"/>
        <v>1.1631958518829588E-2</v>
      </c>
      <c r="Q423" s="218">
        <f t="shared" si="74"/>
        <v>-2.4293541525747227E-4</v>
      </c>
      <c r="R423" s="219">
        <f t="shared" si="75"/>
        <v>1.2093360328590051E-3</v>
      </c>
      <c r="S423" s="219">
        <f t="shared" si="76"/>
        <v>2.2434882459029318E-5</v>
      </c>
      <c r="T423" s="219">
        <f t="shared" si="77"/>
        <v>5.657386103703287E-4</v>
      </c>
      <c r="U423" s="219">
        <f t="shared" si="78"/>
        <v>4.2216246945267133E-3</v>
      </c>
      <c r="V423" s="219">
        <f t="shared" si="79"/>
        <v>1.8272027179518984E-3</v>
      </c>
      <c r="W423" s="220">
        <f t="shared" si="80"/>
        <v>4.5000010587429255E-3</v>
      </c>
      <c r="X423" s="227" cm="1">
        <f t="array" ref="X423">DinamicaBacktesting(J172:J423)</f>
        <v>0.31997117748965265</v>
      </c>
      <c r="Y423" s="228" cm="1">
        <f t="array" ref="Y423">DinamicaBacktesting(K172:K423)</f>
        <v>0.31404006982175081</v>
      </c>
      <c r="Z423" s="228" cm="1">
        <f t="array" ref="Z423">DinamicaBacktesting(L172:L423)</f>
        <v>0.39055720949830891</v>
      </c>
      <c r="AA423" s="228" cm="1">
        <f t="array" ref="AA423">DinamicaBacktesting(M172:M423)</f>
        <v>0.19036846690552484</v>
      </c>
      <c r="AB423" s="228" cm="1">
        <f t="array" ref="AB423">DinamicaBacktesting(N172:N423)</f>
        <v>0.26013381371575106</v>
      </c>
      <c r="AC423" s="228" cm="1">
        <f t="array" ref="AC423">DinamicaBacktesting(O172:O423)</f>
        <v>0.43024433500358583</v>
      </c>
      <c r="AD423" s="229" cm="1">
        <f t="array" ref="AD423">DinamicaBacktesting(P172:P423)</f>
        <v>0.34889510268032231</v>
      </c>
      <c r="AE423" s="236">
        <f t="shared" si="81"/>
        <v>1689128.9201</v>
      </c>
      <c r="AF423" s="239">
        <f t="shared" si="82"/>
        <v>13673.364700000035</v>
      </c>
      <c r="AG423" s="242">
        <f t="shared" si="83"/>
        <v>8.160983235831365E-3</v>
      </c>
      <c r="AH423" s="306">
        <f xml:space="preserve"> Backtesting!C179</f>
        <v>-3.0711009291583581E-2</v>
      </c>
      <c r="AI423" s="306">
        <f xml:space="preserve"> Backtesting!G179</f>
        <v>-5.5496974264820247E-2</v>
      </c>
      <c r="AJ423" s="56"/>
      <c r="AK423" s="57">
        <f t="shared" si="84"/>
        <v>0</v>
      </c>
      <c r="AL423" s="57">
        <f t="shared" si="85"/>
        <v>0</v>
      </c>
    </row>
    <row r="424" spans="1:38" x14ac:dyDescent="0.25">
      <c r="A424" s="7">
        <f t="shared" si="73"/>
        <v>418</v>
      </c>
      <c r="B424" s="1">
        <v>45252</v>
      </c>
      <c r="C424" s="202">
        <v>69.709999999999994</v>
      </c>
      <c r="D424" s="2">
        <v>177.4</v>
      </c>
      <c r="E424" s="2">
        <v>1356.3748799999998</v>
      </c>
      <c r="F424" s="2">
        <v>3286.3231800000003</v>
      </c>
      <c r="G424" s="2">
        <v>5866.1152200000006</v>
      </c>
      <c r="H424" s="2">
        <v>8211.0840000000007</v>
      </c>
      <c r="I424" s="201">
        <v>8368.4344800000017</v>
      </c>
      <c r="J424" s="209">
        <f t="shared" si="86"/>
        <v>2.5448661370991221E-2</v>
      </c>
      <c r="K424" s="210">
        <f t="shared" si="87"/>
        <v>-6.2181390398295955E-3</v>
      </c>
      <c r="L424" s="210">
        <f t="shared" si="88"/>
        <v>7.870125150888363E-5</v>
      </c>
      <c r="M424" s="210">
        <f t="shared" si="89"/>
        <v>3.3392523917121775E-3</v>
      </c>
      <c r="N424" s="210">
        <f t="shared" si="90"/>
        <v>1.3206635178564019E-2</v>
      </c>
      <c r="O424" s="210">
        <f t="shared" si="91"/>
        <v>6.2459958059788434E-3</v>
      </c>
      <c r="P424" s="211">
        <f t="shared" si="92"/>
        <v>-2.4757856265404388E-2</v>
      </c>
      <c r="Q424" s="218">
        <f t="shared" si="74"/>
        <v>-1.8521539839674861E-4</v>
      </c>
      <c r="R424" s="219">
        <f t="shared" si="75"/>
        <v>1.1646294547325558E-3</v>
      </c>
      <c r="S424" s="219">
        <f t="shared" si="76"/>
        <v>-9.4605442834949733E-5</v>
      </c>
      <c r="T424" s="219">
        <f t="shared" si="77"/>
        <v>5.6883426210458667E-4</v>
      </c>
      <c r="U424" s="219">
        <f t="shared" si="78"/>
        <v>4.2589229108181848E-3</v>
      </c>
      <c r="V424" s="219">
        <f t="shared" si="79"/>
        <v>1.7989157650297818E-3</v>
      </c>
      <c r="W424" s="220">
        <f t="shared" si="80"/>
        <v>4.2964236704206476E-3</v>
      </c>
      <c r="X424" s="227" cm="1">
        <f t="array" ref="X424">DinamicaBacktesting(J173:J424)</f>
        <v>0.3237505302353616</v>
      </c>
      <c r="Y424" s="228" cm="1">
        <f t="array" ref="Y424">DinamicaBacktesting(K173:K424)</f>
        <v>0.30832783824425913</v>
      </c>
      <c r="Z424" s="228" cm="1">
        <f t="array" ref="Z424">DinamicaBacktesting(L173:L424)</f>
        <v>0.38266604061548581</v>
      </c>
      <c r="AA424" s="228" cm="1">
        <f t="array" ref="AA424">DinamicaBacktesting(M173:M424)</f>
        <v>0.18682329332579045</v>
      </c>
      <c r="AB424" s="228" cm="1">
        <f t="array" ref="AB424">DinamicaBacktesting(N173:N424)</f>
        <v>0.25830392440458649</v>
      </c>
      <c r="AC424" s="228" cm="1">
        <f t="array" ref="AC424">DinamicaBacktesting(O173:O424)</f>
        <v>0.42201773007482474</v>
      </c>
      <c r="AD424" s="229" cm="1">
        <f t="array" ref="AD424">DinamicaBacktesting(P173:P424)</f>
        <v>0.35076628914121794</v>
      </c>
      <c r="AE424" s="236">
        <f t="shared" si="81"/>
        <v>1686406.6762000003</v>
      </c>
      <c r="AF424" s="239">
        <f t="shared" si="82"/>
        <v>-2722.2438999996521</v>
      </c>
      <c r="AG424" s="242">
        <f t="shared" si="83"/>
        <v>-1.6116258904846914E-3</v>
      </c>
      <c r="AH424" s="306">
        <f xml:space="preserve"> Backtesting!C180</f>
        <v>-2.972264805252289E-2</v>
      </c>
      <c r="AI424" s="306">
        <f xml:space="preserve"> Backtesting!G180</f>
        <v>-5.5944961321586932E-2</v>
      </c>
      <c r="AJ424" s="56"/>
      <c r="AK424" s="57">
        <f t="shared" si="84"/>
        <v>0</v>
      </c>
      <c r="AL424" s="57">
        <f t="shared" si="85"/>
        <v>0</v>
      </c>
    </row>
    <row r="425" spans="1:38" x14ac:dyDescent="0.25">
      <c r="A425" s="7">
        <f t="shared" si="73"/>
        <v>419</v>
      </c>
      <c r="B425" s="1">
        <v>45253</v>
      </c>
      <c r="C425" s="202">
        <v>69.89</v>
      </c>
      <c r="D425" s="2">
        <v>184.03</v>
      </c>
      <c r="E425" s="2">
        <v>1356.4538399999997</v>
      </c>
      <c r="F425" s="2">
        <v>3286.5144899999996</v>
      </c>
      <c r="G425" s="2">
        <v>5866.4567099999995</v>
      </c>
      <c r="H425" s="2">
        <v>8211.5619999999999</v>
      </c>
      <c r="I425" s="201">
        <v>8368.9216400000005</v>
      </c>
      <c r="J425" s="209">
        <f t="shared" si="86"/>
        <v>2.5821259503659988E-3</v>
      </c>
      <c r="K425" s="210">
        <f t="shared" si="87"/>
        <v>3.7373167981961553E-2</v>
      </c>
      <c r="L425" s="210">
        <f t="shared" si="88"/>
        <v>5.8213994644118472E-5</v>
      </c>
      <c r="M425" s="210">
        <f t="shared" si="89"/>
        <v>5.8213994644118472E-5</v>
      </c>
      <c r="N425" s="210">
        <f t="shared" si="90"/>
        <v>5.8213994644118472E-5</v>
      </c>
      <c r="O425" s="210">
        <f t="shared" si="91"/>
        <v>5.8213994644118472E-5</v>
      </c>
      <c r="P425" s="211">
        <f t="shared" si="92"/>
        <v>5.8213994644118472E-5</v>
      </c>
      <c r="Q425" s="218">
        <f t="shared" si="74"/>
        <v>-1.6017377881690317E-4</v>
      </c>
      <c r="R425" s="219">
        <f t="shared" si="75"/>
        <v>1.2418779919079108E-3</v>
      </c>
      <c r="S425" s="219">
        <f t="shared" si="76"/>
        <v>-9.703989433828094E-5</v>
      </c>
      <c r="T425" s="219">
        <f t="shared" si="77"/>
        <v>5.6639981060125548E-4</v>
      </c>
      <c r="U425" s="219">
        <f t="shared" si="78"/>
        <v>4.2564884593148528E-3</v>
      </c>
      <c r="V425" s="219">
        <f t="shared" si="79"/>
        <v>1.7964813135264506E-3</v>
      </c>
      <c r="W425" s="220">
        <f t="shared" si="80"/>
        <v>4.2939892189173155E-3</v>
      </c>
      <c r="X425" s="227" cm="1">
        <f t="array" ref="X425">DinamicaBacktesting(J174:J425)</f>
        <v>0.31731535096043567</v>
      </c>
      <c r="Y425" s="228" cm="1">
        <f t="array" ref="Y425">DinamicaBacktesting(K174:K425)</f>
        <v>0.32456521784666653</v>
      </c>
      <c r="Z425" s="228" cm="1">
        <f t="array" ref="Z425">DinamicaBacktesting(L174:L425)</f>
        <v>0.37493466190735569</v>
      </c>
      <c r="AA425" s="228" cm="1">
        <f t="array" ref="AA425">DinamicaBacktesting(M174:M425)</f>
        <v>0.18304878917052231</v>
      </c>
      <c r="AB425" s="228" cm="1">
        <f t="array" ref="AB425">DinamicaBacktesting(N174:N425)</f>
        <v>0.25308519252054568</v>
      </c>
      <c r="AC425" s="228" cm="1">
        <f t="array" ref="AC425">DinamicaBacktesting(O174:O425)</f>
        <v>0.41349128155557419</v>
      </c>
      <c r="AD425" s="229" cm="1">
        <f t="array" ref="AD425">DinamicaBacktesting(P174:P425)</f>
        <v>0.34367942041799399</v>
      </c>
      <c r="AE425" s="236">
        <f t="shared" si="81"/>
        <v>1700184.0490999999</v>
      </c>
      <c r="AF425" s="239">
        <f t="shared" si="82"/>
        <v>13777.372899999609</v>
      </c>
      <c r="AG425" s="242">
        <f t="shared" si="83"/>
        <v>8.1696622140066122E-3</v>
      </c>
      <c r="AH425" s="306">
        <f xml:space="preserve"> Backtesting!C181</f>
        <v>-2.8587320250385656E-2</v>
      </c>
      <c r="AI425" s="306">
        <f xml:space="preserve"> Backtesting!G181</f>
        <v>-5.6035915401859329E-2</v>
      </c>
      <c r="AJ425" s="56"/>
      <c r="AK425" s="57">
        <f t="shared" si="84"/>
        <v>0</v>
      </c>
      <c r="AL425" s="57">
        <f t="shared" si="85"/>
        <v>0</v>
      </c>
    </row>
    <row r="426" spans="1:38" x14ac:dyDescent="0.25">
      <c r="A426" s="7">
        <f t="shared" si="73"/>
        <v>420</v>
      </c>
      <c r="B426" s="1">
        <v>45254</v>
      </c>
      <c r="C426" s="202">
        <v>69.34</v>
      </c>
      <c r="D426" s="2">
        <v>182.17</v>
      </c>
      <c r="E426" s="2">
        <v>1342.1790000000001</v>
      </c>
      <c r="F426" s="2">
        <v>3248.4870000000001</v>
      </c>
      <c r="G426" s="2">
        <v>5783.7330000000011</v>
      </c>
      <c r="H426" s="2">
        <v>8200.4760000000006</v>
      </c>
      <c r="I426" s="201">
        <v>8169.6960000000008</v>
      </c>
      <c r="J426" s="209">
        <f t="shared" si="86"/>
        <v>-7.8695092287880408E-3</v>
      </c>
      <c r="K426" s="210">
        <f t="shared" si="87"/>
        <v>-1.0107047763951549E-2</v>
      </c>
      <c r="L426" s="210">
        <f t="shared" si="88"/>
        <v>-1.0523645979725771E-2</v>
      </c>
      <c r="M426" s="210">
        <f t="shared" si="89"/>
        <v>-1.1570765963669793E-2</v>
      </c>
      <c r="N426" s="210">
        <f t="shared" si="90"/>
        <v>-1.4101137038817102E-2</v>
      </c>
      <c r="O426" s="210">
        <f t="shared" si="91"/>
        <v>-1.3500476523223837E-3</v>
      </c>
      <c r="P426" s="211">
        <f t="shared" si="92"/>
        <v>-2.3805413477380744E-2</v>
      </c>
      <c r="Q426" s="218">
        <f t="shared" si="74"/>
        <v>-1.8609825578903993E-4</v>
      </c>
      <c r="R426" s="219">
        <f t="shared" si="75"/>
        <v>1.3535881561514286E-3</v>
      </c>
      <c r="S426" s="219">
        <f t="shared" si="76"/>
        <v>2.0144110969457767E-5</v>
      </c>
      <c r="T426" s="219">
        <f t="shared" si="77"/>
        <v>6.0566899053565628E-4</v>
      </c>
      <c r="U426" s="219">
        <f t="shared" si="78"/>
        <v>4.2374014343619266E-3</v>
      </c>
      <c r="V426" s="219">
        <f t="shared" si="79"/>
        <v>1.8796849897003442E-3</v>
      </c>
      <c r="W426" s="220">
        <f t="shared" si="80"/>
        <v>4.266805913106189E-3</v>
      </c>
      <c r="X426" s="227" cm="1">
        <f t="array" ref="X426">DinamicaBacktesting(J175:J426)</f>
        <v>0.31190658241299324</v>
      </c>
      <c r="Y426" s="228" cm="1">
        <f t="array" ref="Y426">DinamicaBacktesting(K175:K426)</f>
        <v>0.31962176257230884</v>
      </c>
      <c r="Z426" s="228" cm="1">
        <f t="array" ref="Z426">DinamicaBacktesting(L175:L426)</f>
        <v>0.36887496628236904</v>
      </c>
      <c r="AA426" s="228" cm="1">
        <f t="array" ref="AA426">DinamicaBacktesting(M175:M426)</f>
        <v>0.18307365583325652</v>
      </c>
      <c r="AB426" s="228" cm="1">
        <f t="array" ref="AB426">DinamicaBacktesting(N175:N426)</f>
        <v>0.25198080971394754</v>
      </c>
      <c r="AC426" s="228" cm="1">
        <f t="array" ref="AC426">DinamicaBacktesting(O175:O426)</f>
        <v>0.40515952337640687</v>
      </c>
      <c r="AD426" s="229" cm="1">
        <f t="array" ref="AD426">DinamicaBacktesting(P175:P426)</f>
        <v>0.34511322266800815</v>
      </c>
      <c r="AE426" s="236">
        <f t="shared" si="81"/>
        <v>1678424.1600000001</v>
      </c>
      <c r="AF426" s="239">
        <f t="shared" si="82"/>
        <v>-21759.889099999797</v>
      </c>
      <c r="AG426" s="242">
        <f t="shared" si="83"/>
        <v>-1.2798549140323079E-2</v>
      </c>
      <c r="AH426" s="306">
        <f xml:space="preserve"> Backtesting!C182</f>
        <v>-3.0011476135699072E-2</v>
      </c>
      <c r="AI426" s="306">
        <f xml:space="preserve"> Backtesting!G182</f>
        <v>-5.623765156253898E-2</v>
      </c>
      <c r="AJ426" s="56"/>
      <c r="AK426" s="57">
        <f t="shared" si="84"/>
        <v>0</v>
      </c>
      <c r="AL426" s="57">
        <f t="shared" si="85"/>
        <v>0</v>
      </c>
    </row>
    <row r="427" spans="1:38" x14ac:dyDescent="0.25">
      <c r="A427" s="7">
        <f t="shared" si="73"/>
        <v>421</v>
      </c>
      <c r="B427" s="1">
        <v>45257</v>
      </c>
      <c r="C427" s="202">
        <v>66.489999999999995</v>
      </c>
      <c r="D427" s="2">
        <v>178.39</v>
      </c>
      <c r="E427" s="2">
        <v>1330.7636850000001</v>
      </c>
      <c r="F427" s="2">
        <v>3257.650455</v>
      </c>
      <c r="G427" s="2">
        <v>5744.9581499999995</v>
      </c>
      <c r="H427" s="2">
        <v>8224.7134650000007</v>
      </c>
      <c r="I427" s="201">
        <v>8280.498090000001</v>
      </c>
      <c r="J427" s="209">
        <f t="shared" si="86"/>
        <v>-4.1101817132968121E-2</v>
      </c>
      <c r="K427" s="210">
        <f t="shared" si="87"/>
        <v>-2.074984904210353E-2</v>
      </c>
      <c r="L427" s="210">
        <f t="shared" si="88"/>
        <v>-8.5050615454421719E-3</v>
      </c>
      <c r="M427" s="210">
        <f t="shared" si="89"/>
        <v>2.8208378238854248E-3</v>
      </c>
      <c r="N427" s="210">
        <f t="shared" si="90"/>
        <v>-6.7041217151624366E-3</v>
      </c>
      <c r="O427" s="210">
        <f t="shared" si="91"/>
        <v>2.9556168446807085E-3</v>
      </c>
      <c r="P427" s="211">
        <f t="shared" si="92"/>
        <v>1.3562571973302351E-2</v>
      </c>
      <c r="Q427" s="218">
        <f t="shared" si="74"/>
        <v>-3.6725753488472122E-4</v>
      </c>
      <c r="R427" s="219">
        <f t="shared" si="75"/>
        <v>1.2001381681995152E-3</v>
      </c>
      <c r="S427" s="219">
        <f t="shared" si="76"/>
        <v>-2.635749172028508E-5</v>
      </c>
      <c r="T427" s="219">
        <f t="shared" si="77"/>
        <v>7.2808249176364859E-4</v>
      </c>
      <c r="U427" s="219">
        <f t="shared" si="78"/>
        <v>4.3114898888922028E-3</v>
      </c>
      <c r="V427" s="219">
        <f t="shared" si="79"/>
        <v>1.9592203015917613E-3</v>
      </c>
      <c r="W427" s="220">
        <f t="shared" si="80"/>
        <v>4.4356628790138859E-3</v>
      </c>
      <c r="X427" s="227" cm="1">
        <f t="array" ref="X427">DinamicaBacktesting(J176:J427)</f>
        <v>0.33229959804682208</v>
      </c>
      <c r="Y427" s="228" cm="1">
        <f t="array" ref="Y427">DinamicaBacktesting(K176:K427)</f>
        <v>0.32001819455295366</v>
      </c>
      <c r="Z427" s="228" cm="1">
        <f t="array" ref="Z427">DinamicaBacktesting(L176:L427)</f>
        <v>0.36242948994060231</v>
      </c>
      <c r="AA427" s="228" cm="1">
        <f t="array" ref="AA427">DinamicaBacktesting(M176:M427)</f>
        <v>0.1795975027477196</v>
      </c>
      <c r="AB427" s="228" cm="1">
        <f t="array" ref="AB427">DinamicaBacktesting(N176:N427)</f>
        <v>0.24780512972435872</v>
      </c>
      <c r="AC427" s="228" cm="1">
        <f t="array" ref="AC427">DinamicaBacktesting(O176:O427)</f>
        <v>0.39708440551534951</v>
      </c>
      <c r="AD427" s="229" cm="1">
        <f t="array" ref="AD427">DinamicaBacktesting(P176:P427)</f>
        <v>0.34087075477459861</v>
      </c>
      <c r="AE427" s="236">
        <f t="shared" si="81"/>
        <v>1667863.4183999998</v>
      </c>
      <c r="AF427" s="239">
        <f t="shared" si="82"/>
        <v>-10560.7416000003</v>
      </c>
      <c r="AG427" s="242">
        <f t="shared" si="83"/>
        <v>-6.292057664375128E-3</v>
      </c>
      <c r="AH427" s="306">
        <f xml:space="preserve"> Backtesting!C183</f>
        <v>-2.9250675692064017E-2</v>
      </c>
      <c r="AI427" s="306">
        <f xml:space="preserve"> Backtesting!G183</f>
        <v>-5.544997661304743E-2</v>
      </c>
      <c r="AJ427" s="56"/>
      <c r="AK427" s="57">
        <f t="shared" si="84"/>
        <v>0</v>
      </c>
      <c r="AL427" s="57">
        <f t="shared" si="85"/>
        <v>0</v>
      </c>
    </row>
    <row r="428" spans="1:38" x14ac:dyDescent="0.25">
      <c r="A428" s="7">
        <f t="shared" si="73"/>
        <v>422</v>
      </c>
      <c r="B428" s="1">
        <v>45258</v>
      </c>
      <c r="C428" s="202">
        <v>67.02</v>
      </c>
      <c r="D428" s="2">
        <v>175.99</v>
      </c>
      <c r="E428" s="2">
        <v>1314.985944</v>
      </c>
      <c r="F428" s="2">
        <v>3262.6182400000002</v>
      </c>
      <c r="G428" s="2">
        <v>5808.7970439999999</v>
      </c>
      <c r="H428" s="2">
        <v>8207.9524000000001</v>
      </c>
      <c r="I428" s="201">
        <v>8194.4152759999997</v>
      </c>
      <c r="J428" s="209">
        <f t="shared" si="86"/>
        <v>7.9711234772146256E-3</v>
      </c>
      <c r="K428" s="210">
        <f t="shared" si="87"/>
        <v>-1.3453668927630336E-2</v>
      </c>
      <c r="L428" s="210">
        <f t="shared" si="88"/>
        <v>-1.1856155362400145E-2</v>
      </c>
      <c r="M428" s="210">
        <f t="shared" si="89"/>
        <v>1.5249594972277514E-3</v>
      </c>
      <c r="N428" s="210">
        <f t="shared" si="90"/>
        <v>1.1112159972827662E-2</v>
      </c>
      <c r="O428" s="210">
        <f t="shared" si="91"/>
        <v>-2.0378904470443882E-3</v>
      </c>
      <c r="P428" s="211">
        <f t="shared" si="92"/>
        <v>-1.0395849750144848E-2</v>
      </c>
      <c r="Q428" s="218">
        <f t="shared" si="74"/>
        <v>-1.9394049919053903E-4</v>
      </c>
      <c r="R428" s="219">
        <f t="shared" si="75"/>
        <v>1.1508087052560917E-3</v>
      </c>
      <c r="S428" s="219">
        <f t="shared" si="76"/>
        <v>-2.6444605041051284E-4</v>
      </c>
      <c r="T428" s="219">
        <f t="shared" si="77"/>
        <v>8.3395924730848283E-4</v>
      </c>
      <c r="U428" s="219">
        <f t="shared" si="78"/>
        <v>4.3471285002214741E-3</v>
      </c>
      <c r="V428" s="219">
        <f t="shared" si="79"/>
        <v>1.9703324272032714E-3</v>
      </c>
      <c r="W428" s="220">
        <f t="shared" si="80"/>
        <v>4.457600484625116E-3</v>
      </c>
      <c r="X428" s="227" cm="1">
        <f t="array" ref="X428">DinamicaBacktesting(J177:J428)</f>
        <v>0.32656719884179064</v>
      </c>
      <c r="Y428" s="228" cm="1">
        <f t="array" ref="Y428">DinamicaBacktesting(K177:K428)</f>
        <v>0.31644852798638445</v>
      </c>
      <c r="Z428" s="228" cm="1">
        <f t="array" ref="Z428">DinamicaBacktesting(L177:L428)</f>
        <v>0.35709531435968667</v>
      </c>
      <c r="AA428" s="228" cm="1">
        <f t="array" ref="AA428">DinamicaBacktesting(M177:M428)</f>
        <v>0.17603487214531777</v>
      </c>
      <c r="AB428" s="228" cm="1">
        <f t="array" ref="AB428">DinamicaBacktesting(N177:N428)</f>
        <v>0.24534825221661036</v>
      </c>
      <c r="AC428" s="228" cm="1">
        <f t="array" ref="AC428">DinamicaBacktesting(O177:O428)</f>
        <v>0.38911545622795085</v>
      </c>
      <c r="AD428" s="229" cm="1">
        <f t="array" ref="AD428">DinamicaBacktesting(P177:P428)</f>
        <v>0.3356105664859238</v>
      </c>
      <c r="AE428" s="236">
        <f t="shared" si="81"/>
        <v>1662183.2147999997</v>
      </c>
      <c r="AF428" s="239">
        <f t="shared" si="82"/>
        <v>-5680.2036000001244</v>
      </c>
      <c r="AG428" s="242">
        <f t="shared" si="83"/>
        <v>-3.4056767102963459E-3</v>
      </c>
      <c r="AH428" s="306">
        <f xml:space="preserve"> Backtesting!C184</f>
        <v>-3.059229684273871E-2</v>
      </c>
      <c r="AI428" s="306">
        <f xml:space="preserve"> Backtesting!G184</f>
        <v>-5.532161721496022E-2</v>
      </c>
      <c r="AJ428" s="56"/>
      <c r="AK428" s="57">
        <f t="shared" si="84"/>
        <v>0</v>
      </c>
      <c r="AL428" s="57">
        <f t="shared" si="85"/>
        <v>0</v>
      </c>
    </row>
    <row r="429" spans="1:38" x14ac:dyDescent="0.25">
      <c r="A429" s="7">
        <f t="shared" si="73"/>
        <v>423</v>
      </c>
      <c r="B429" s="1">
        <v>45259</v>
      </c>
      <c r="C429" s="202">
        <v>66.97</v>
      </c>
      <c r="D429" s="2">
        <v>174.36</v>
      </c>
      <c r="E429" s="2">
        <v>1289.99892</v>
      </c>
      <c r="F429" s="2">
        <v>3271.5561200000002</v>
      </c>
      <c r="G429" s="2">
        <v>5739.0871999999999</v>
      </c>
      <c r="H429" s="2">
        <v>8243.9344399999991</v>
      </c>
      <c r="I429" s="201">
        <v>8316.6664000000001</v>
      </c>
      <c r="J429" s="209">
        <f t="shared" si="86"/>
        <v>-7.4604595643090743E-4</v>
      </c>
      <c r="K429" s="210">
        <f t="shared" si="87"/>
        <v>-9.2618898801067884E-3</v>
      </c>
      <c r="L429" s="210">
        <f t="shared" si="88"/>
        <v>-1.9001742272615529E-2</v>
      </c>
      <c r="M429" s="210">
        <f t="shared" si="89"/>
        <v>2.7394807919667308E-3</v>
      </c>
      <c r="N429" s="210">
        <f t="shared" si="90"/>
        <v>-1.20007367225895E-2</v>
      </c>
      <c r="O429" s="210">
        <f t="shared" si="91"/>
        <v>4.3838022257536302E-3</v>
      </c>
      <c r="P429" s="211">
        <f t="shared" si="92"/>
        <v>1.4918834338070841E-2</v>
      </c>
      <c r="Q429" s="218">
        <f t="shared" si="74"/>
        <v>-4.3484272632107567E-4</v>
      </c>
      <c r="R429" s="219">
        <f t="shared" si="75"/>
        <v>1.0507998825936534E-3</v>
      </c>
      <c r="S429" s="219">
        <f t="shared" si="76"/>
        <v>-7.3038847444537123E-4</v>
      </c>
      <c r="T429" s="219">
        <f t="shared" si="77"/>
        <v>6.4441829178935126E-4</v>
      </c>
      <c r="U429" s="219">
        <f t="shared" si="78"/>
        <v>3.978482280105335E-3</v>
      </c>
      <c r="V429" s="219">
        <f t="shared" si="79"/>
        <v>1.6328441371611742E-3</v>
      </c>
      <c r="W429" s="220">
        <f t="shared" si="80"/>
        <v>4.1831776989306587E-3</v>
      </c>
      <c r="X429" s="227" cm="1">
        <f t="array" ref="X429">DinamicaBacktesting(J178:J429)</f>
        <v>0.31997603916525108</v>
      </c>
      <c r="Y429" s="228" cm="1">
        <f t="array" ref="Y429">DinamicaBacktesting(K178:K429)</f>
        <v>0.31144611961275398</v>
      </c>
      <c r="Z429" s="228" cm="1">
        <f t="array" ref="Z429">DinamicaBacktesting(L178:L429)</f>
        <v>0.3550388742762518</v>
      </c>
      <c r="AA429" s="228" cm="1">
        <f t="array" ref="AA429">DinamicaBacktesting(M178:M429)</f>
        <v>0.17269486727589808</v>
      </c>
      <c r="AB429" s="228" cm="1">
        <f t="array" ref="AB429">DinamicaBacktesting(N178:N429)</f>
        <v>0.24338731492207488</v>
      </c>
      <c r="AC429" s="228" cm="1">
        <f t="array" ref="AC429">DinamicaBacktesting(O178:O429)</f>
        <v>0.38150409282390624</v>
      </c>
      <c r="AD429" s="229" cm="1">
        <f t="array" ref="AD429">DinamicaBacktesting(P178:P429)</f>
        <v>0.33222006084268441</v>
      </c>
      <c r="AE429" s="236">
        <f t="shared" si="81"/>
        <v>1661612.9040000001</v>
      </c>
      <c r="AF429" s="239">
        <f t="shared" si="82"/>
        <v>-570.31079999962822</v>
      </c>
      <c r="AG429" s="242">
        <f t="shared" si="83"/>
        <v>-3.4310946887294858E-4</v>
      </c>
      <c r="AH429" s="306">
        <f xml:space="preserve"> Backtesting!C185</f>
        <v>-2.8276917053774584E-2</v>
      </c>
      <c r="AI429" s="306">
        <f xml:space="preserve"> Backtesting!G185</f>
        <v>-5.540237795125607E-2</v>
      </c>
      <c r="AJ429" s="56"/>
      <c r="AK429" s="57">
        <f t="shared" si="84"/>
        <v>0</v>
      </c>
      <c r="AL429" s="57">
        <f t="shared" si="85"/>
        <v>0</v>
      </c>
    </row>
    <row r="430" spans="1:38" x14ac:dyDescent="0.25">
      <c r="A430" s="7">
        <f t="shared" si="73"/>
        <v>424</v>
      </c>
      <c r="B430" s="1">
        <v>45260</v>
      </c>
      <c r="C430" s="202">
        <v>68.09</v>
      </c>
      <c r="D430" s="2">
        <v>170.07</v>
      </c>
      <c r="E430" s="2">
        <v>1301.294592</v>
      </c>
      <c r="F430" s="2">
        <v>3301.0270799999998</v>
      </c>
      <c r="G430" s="2">
        <v>5685.3435599999993</v>
      </c>
      <c r="H430" s="2">
        <v>8236.8402480000004</v>
      </c>
      <c r="I430" s="201">
        <v>8127.8776799999996</v>
      </c>
      <c r="J430" s="209">
        <f t="shared" si="86"/>
        <v>1.6723906226668639E-2</v>
      </c>
      <c r="K430" s="210">
        <f t="shared" si="87"/>
        <v>-2.4604267033723426E-2</v>
      </c>
      <c r="L430" s="210">
        <f t="shared" si="88"/>
        <v>8.7563422146119674E-3</v>
      </c>
      <c r="M430" s="210">
        <f t="shared" si="89"/>
        <v>9.0082391739620959E-3</v>
      </c>
      <c r="N430" s="210">
        <f t="shared" si="90"/>
        <v>-9.3644926670569673E-3</v>
      </c>
      <c r="O430" s="210">
        <f t="shared" si="91"/>
        <v>-8.605347424377463E-4</v>
      </c>
      <c r="P430" s="211">
        <f t="shared" si="92"/>
        <v>-2.2700047220843289E-2</v>
      </c>
      <c r="Q430" s="218">
        <f t="shared" si="74"/>
        <v>-1.7761700313316818E-4</v>
      </c>
      <c r="R430" s="219">
        <f t="shared" si="75"/>
        <v>9.7772629191315071E-4</v>
      </c>
      <c r="S430" s="219">
        <f t="shared" si="76"/>
        <v>-5.9632526358615191E-4</v>
      </c>
      <c r="T430" s="219">
        <f t="shared" si="77"/>
        <v>6.9909413540929373E-4</v>
      </c>
      <c r="U430" s="219">
        <f t="shared" si="78"/>
        <v>3.8896034582804996E-3</v>
      </c>
      <c r="V430" s="219">
        <f t="shared" si="79"/>
        <v>1.5084763722859695E-3</v>
      </c>
      <c r="W430" s="220">
        <f t="shared" si="80"/>
        <v>4.0701019951078629E-3</v>
      </c>
      <c r="X430" s="227" cm="1">
        <f t="array" ref="X430">DinamicaBacktesting(J179:J430)</f>
        <v>0.31797444884516846</v>
      </c>
      <c r="Y430" s="228" cm="1">
        <f t="array" ref="Y430">DinamicaBacktesting(K179:K430)</f>
        <v>0.31499341899036132</v>
      </c>
      <c r="Z430" s="228" cm="1">
        <f t="array" ref="Z430">DinamicaBacktesting(L179:L430)</f>
        <v>0.34897442918529975</v>
      </c>
      <c r="AA430" s="228" cm="1">
        <f t="array" ref="AA430">DinamicaBacktesting(M179:M430)</f>
        <v>0.1716057816109732</v>
      </c>
      <c r="AB430" s="228" cm="1">
        <f t="array" ref="AB430">DinamicaBacktesting(N179:N430)</f>
        <v>0.2403160087437064</v>
      </c>
      <c r="AC430" s="228" cm="1">
        <f t="array" ref="AC430">DinamicaBacktesting(O179:O430)</f>
        <v>0.37380570264470303</v>
      </c>
      <c r="AD430" s="229" cm="1">
        <f t="array" ref="AD430">DinamicaBacktesting(P179:P430)</f>
        <v>0.33339090472083538</v>
      </c>
      <c r="AE430" s="236">
        <f t="shared" si="81"/>
        <v>1645237.0822399999</v>
      </c>
      <c r="AF430" s="239">
        <f t="shared" si="82"/>
        <v>-16375.821760000195</v>
      </c>
      <c r="AG430" s="242">
        <f t="shared" si="83"/>
        <v>-9.8553770981066879E-3</v>
      </c>
      <c r="AH430" s="306">
        <f xml:space="preserve"> Backtesting!C186</f>
        <v>-2.6818778207232774E-2</v>
      </c>
      <c r="AI430" s="306">
        <f xml:space="preserve"> Backtesting!G186</f>
        <v>-4.5986008345339557E-2</v>
      </c>
      <c r="AJ430" s="56"/>
      <c r="AK430" s="57">
        <f t="shared" si="84"/>
        <v>0</v>
      </c>
      <c r="AL430" s="57">
        <f t="shared" si="85"/>
        <v>0</v>
      </c>
    </row>
    <row r="431" spans="1:38" x14ac:dyDescent="0.25">
      <c r="A431" s="7">
        <f t="shared" si="73"/>
        <v>425</v>
      </c>
      <c r="B431" s="1">
        <v>45261</v>
      </c>
      <c r="C431" s="202">
        <v>67.239999999999995</v>
      </c>
      <c r="D431" s="2">
        <v>171.35</v>
      </c>
      <c r="E431" s="2">
        <v>1270.4083000000001</v>
      </c>
      <c r="F431" s="2">
        <v>3283.5908000000004</v>
      </c>
      <c r="G431" s="2">
        <v>5577.1594000000005</v>
      </c>
      <c r="H431" s="2">
        <v>7996.7558000000008</v>
      </c>
      <c r="I431" s="201">
        <v>8029.5505000000003</v>
      </c>
      <c r="J431" s="209">
        <f t="shared" si="86"/>
        <v>-1.2483477750036887E-2</v>
      </c>
      <c r="K431" s="210">
        <f t="shared" si="87"/>
        <v>7.5263126947726633E-3</v>
      </c>
      <c r="L431" s="210">
        <f t="shared" si="88"/>
        <v>-2.3735049841811628E-2</v>
      </c>
      <c r="M431" s="210">
        <f t="shared" si="89"/>
        <v>-5.2820772376092062E-3</v>
      </c>
      <c r="N431" s="210">
        <f t="shared" si="90"/>
        <v>-1.9028605546574706E-2</v>
      </c>
      <c r="O431" s="210">
        <f t="shared" si="91"/>
        <v>-2.914763923681718E-2</v>
      </c>
      <c r="P431" s="211">
        <f t="shared" si="92"/>
        <v>-1.2097522117237247E-2</v>
      </c>
      <c r="Q431" s="218">
        <f t="shared" si="74"/>
        <v>-3.3093888107880401E-4</v>
      </c>
      <c r="R431" s="219">
        <f t="shared" si="75"/>
        <v>1.0205250736434975E-3</v>
      </c>
      <c r="S431" s="219">
        <f t="shared" si="76"/>
        <v>-9.3533428621413021E-4</v>
      </c>
      <c r="T431" s="219">
        <f t="shared" si="77"/>
        <v>6.3960181156689328E-4</v>
      </c>
      <c r="U431" s="219">
        <f t="shared" si="78"/>
        <v>3.660197256062963E-3</v>
      </c>
      <c r="V431" s="219">
        <f t="shared" si="79"/>
        <v>1.2968373684587961E-3</v>
      </c>
      <c r="W431" s="220">
        <f t="shared" si="80"/>
        <v>4.0307788984072987E-3</v>
      </c>
      <c r="X431" s="227" cm="1">
        <f t="array" ref="X431">DinamicaBacktesting(J180:J431)</f>
        <v>0.31406057435226259</v>
      </c>
      <c r="Y431" s="228" cm="1">
        <f t="array" ref="Y431">DinamicaBacktesting(K180:K431)</f>
        <v>0.30955290607267427</v>
      </c>
      <c r="Z431" s="228" cm="1">
        <f t="array" ref="Z431">DinamicaBacktesting(L180:L431)</f>
        <v>0.3501272813374578</v>
      </c>
      <c r="AA431" s="228" cm="1">
        <f t="array" ref="AA431">DinamicaBacktesting(M180:M431)</f>
        <v>0.16897279532444479</v>
      </c>
      <c r="AB431" s="228" cm="1">
        <f t="array" ref="AB431">DinamicaBacktesting(N180:N431)</f>
        <v>0.24308648978878375</v>
      </c>
      <c r="AC431" s="228" cm="1">
        <f t="array" ref="AC431">DinamicaBacktesting(O180:O431)</f>
        <v>0.37776327223019435</v>
      </c>
      <c r="AD431" s="229" cm="1">
        <f t="array" ref="AD431">DinamicaBacktesting(P180:P431)</f>
        <v>0.32890533943593298</v>
      </c>
      <c r="AE431" s="236">
        <f t="shared" si="81"/>
        <v>1625902.216</v>
      </c>
      <c r="AF431" s="239">
        <f t="shared" si="82"/>
        <v>-19334.866239999887</v>
      </c>
      <c r="AG431" s="242">
        <f t="shared" si="83"/>
        <v>-1.1752024342701617E-2</v>
      </c>
      <c r="AH431" s="306">
        <f xml:space="preserve"> Backtesting!C187</f>
        <v>-2.7278446430686342E-2</v>
      </c>
      <c r="AI431" s="306">
        <f xml:space="preserve"> Backtesting!G187</f>
        <v>-4.5465670180352719E-2</v>
      </c>
      <c r="AJ431" s="56"/>
      <c r="AK431" s="57">
        <f t="shared" si="84"/>
        <v>0</v>
      </c>
      <c r="AL431" s="57">
        <f t="shared" si="85"/>
        <v>0</v>
      </c>
    </row>
    <row r="432" spans="1:38" x14ac:dyDescent="0.25">
      <c r="A432" s="7">
        <f t="shared" si="73"/>
        <v>426</v>
      </c>
      <c r="B432" s="1">
        <v>45264</v>
      </c>
      <c r="C432" s="202">
        <v>66.17</v>
      </c>
      <c r="D432" s="2">
        <v>174.03</v>
      </c>
      <c r="E432" s="2">
        <v>1274.5341660000001</v>
      </c>
      <c r="F432" s="2">
        <v>3305.9702460000003</v>
      </c>
      <c r="G432" s="2">
        <v>5585.0530440000002</v>
      </c>
      <c r="H432" s="2">
        <v>7921.5535799999998</v>
      </c>
      <c r="I432" s="201">
        <v>7942.4962200000009</v>
      </c>
      <c r="J432" s="209">
        <f t="shared" si="86"/>
        <v>-1.5913146936347267E-2</v>
      </c>
      <c r="K432" s="210">
        <f t="shared" si="87"/>
        <v>1.5640501896702741E-2</v>
      </c>
      <c r="L432" s="210">
        <f t="shared" si="88"/>
        <v>3.2476692729417334E-3</v>
      </c>
      <c r="M432" s="210">
        <f t="shared" si="89"/>
        <v>6.8155404747753945E-3</v>
      </c>
      <c r="N432" s="210">
        <f t="shared" si="90"/>
        <v>1.4153520517989904E-3</v>
      </c>
      <c r="O432" s="210">
        <f t="shared" si="91"/>
        <v>-9.404091094041056E-3</v>
      </c>
      <c r="P432" s="211">
        <f t="shared" si="92"/>
        <v>-1.0841737653932149E-2</v>
      </c>
      <c r="Q432" s="218">
        <f t="shared" si="74"/>
        <v>-2.8924050816935812E-4</v>
      </c>
      <c r="R432" s="219">
        <f t="shared" si="75"/>
        <v>1.1128649645876778E-3</v>
      </c>
      <c r="S432" s="219">
        <f t="shared" si="76"/>
        <v>-1.0151815745012287E-3</v>
      </c>
      <c r="T432" s="219">
        <f t="shared" si="77"/>
        <v>6.26804696893959E-4</v>
      </c>
      <c r="U432" s="219">
        <f t="shared" si="78"/>
        <v>3.628396929464144E-3</v>
      </c>
      <c r="V432" s="219">
        <f t="shared" si="79"/>
        <v>1.2860313673348448E-3</v>
      </c>
      <c r="W432" s="220">
        <f t="shared" si="80"/>
        <v>3.9793423382623837E-3</v>
      </c>
      <c r="X432" s="227" cm="1">
        <f t="array" ref="X432">DinamicaBacktesting(J181:J432)</f>
        <v>0.31183486587658837</v>
      </c>
      <c r="Y432" s="228" cm="1">
        <f t="array" ref="Y432">DinamicaBacktesting(K181:K432)</f>
        <v>0.30733676093782381</v>
      </c>
      <c r="Z432" s="228" cm="1">
        <f t="array" ref="Z432">DinamicaBacktesting(L181:L432)</f>
        <v>0.34320792300711861</v>
      </c>
      <c r="AA432" s="228" cm="1">
        <f t="array" ref="AA432">DinamicaBacktesting(M181:M432)</f>
        <v>0.16696685528979219</v>
      </c>
      <c r="AB432" s="228" cm="1">
        <f t="array" ref="AB432">DinamicaBacktesting(N181:N432)</f>
        <v>0.23821746744899072</v>
      </c>
      <c r="AC432" s="228" cm="1">
        <f t="array" ref="AC432">DinamicaBacktesting(O181:O432)</f>
        <v>0.37133315926726213</v>
      </c>
      <c r="AD432" s="229" cm="1">
        <f t="array" ref="AD432">DinamicaBacktesting(P181:P432)</f>
        <v>0.32409320895209442</v>
      </c>
      <c r="AE432" s="236">
        <f t="shared" si="81"/>
        <v>1623474.58874</v>
      </c>
      <c r="AF432" s="239">
        <f t="shared" si="82"/>
        <v>-2427.6272599999793</v>
      </c>
      <c r="AG432" s="242">
        <f t="shared" si="83"/>
        <v>-1.4930954863769941E-3</v>
      </c>
      <c r="AH432" s="306">
        <f xml:space="preserve"> Backtesting!C188</f>
        <v>-2.6501573991644548E-2</v>
      </c>
      <c r="AI432" s="306">
        <f xml:space="preserve"> Backtesting!G188</f>
        <v>-4.477715556132255E-2</v>
      </c>
      <c r="AJ432" s="56"/>
      <c r="AK432" s="57">
        <f t="shared" si="84"/>
        <v>0</v>
      </c>
      <c r="AL432" s="57">
        <f t="shared" si="85"/>
        <v>0</v>
      </c>
    </row>
    <row r="433" spans="1:38" x14ac:dyDescent="0.25">
      <c r="A433" s="7">
        <f t="shared" si="73"/>
        <v>427</v>
      </c>
      <c r="B433" s="1">
        <v>45265</v>
      </c>
      <c r="C433" s="202">
        <v>66.94</v>
      </c>
      <c r="D433" s="2">
        <v>176.01</v>
      </c>
      <c r="E433" s="2">
        <v>1257.7834499999999</v>
      </c>
      <c r="F433" s="2">
        <v>3361.1560500000001</v>
      </c>
      <c r="G433" s="2">
        <v>5531.0844750000006</v>
      </c>
      <c r="H433" s="2">
        <v>7909.3691250000002</v>
      </c>
      <c r="I433" s="201">
        <v>8092.0066500000012</v>
      </c>
      <c r="J433" s="209">
        <f t="shared" si="86"/>
        <v>1.1636693365573381E-2</v>
      </c>
      <c r="K433" s="210">
        <f t="shared" si="87"/>
        <v>1.1377348732976911E-2</v>
      </c>
      <c r="L433" s="210">
        <f t="shared" si="88"/>
        <v>-1.3142618257594996E-2</v>
      </c>
      <c r="M433" s="210">
        <f t="shared" si="89"/>
        <v>1.6692770924593425E-2</v>
      </c>
      <c r="N433" s="210">
        <f t="shared" si="90"/>
        <v>-9.6630360669497373E-3</v>
      </c>
      <c r="O433" s="210">
        <f t="shared" si="91"/>
        <v>-1.538139567819452E-3</v>
      </c>
      <c r="P433" s="211">
        <f t="shared" si="92"/>
        <v>1.8824110941786598E-2</v>
      </c>
      <c r="Q433" s="218">
        <f t="shared" si="74"/>
        <v>-2.8059187117146983E-4</v>
      </c>
      <c r="R433" s="219">
        <f t="shared" si="75"/>
        <v>1.1469724906712912E-3</v>
      </c>
      <c r="S433" s="219">
        <f t="shared" si="76"/>
        <v>-1.1121692643367008E-3</v>
      </c>
      <c r="T433" s="219">
        <f t="shared" si="77"/>
        <v>7.8979906935933944E-4</v>
      </c>
      <c r="U433" s="219">
        <f t="shared" si="78"/>
        <v>3.8556485670575638E-3</v>
      </c>
      <c r="V433" s="219">
        <f t="shared" si="79"/>
        <v>1.3652388874207764E-3</v>
      </c>
      <c r="W433" s="220">
        <f t="shared" si="80"/>
        <v>4.1990081110717999E-3</v>
      </c>
      <c r="X433" s="227" cm="1">
        <f t="array" ref="X433">DinamicaBacktesting(J182:J433)</f>
        <v>0.30776008976867114</v>
      </c>
      <c r="Y433" s="228" cm="1">
        <f t="array" ref="Y433">DinamicaBacktesting(K182:K433)</f>
        <v>0.3032860741075239</v>
      </c>
      <c r="Z433" s="228" cm="1">
        <f t="array" ref="Z433">DinamicaBacktesting(L182:L433)</f>
        <v>0.33885257836053967</v>
      </c>
      <c r="AA433" s="228" cm="1">
        <f t="array" ref="AA433">DinamicaBacktesting(M182:M433)</f>
        <v>0.17196333122839502</v>
      </c>
      <c r="AB433" s="228" cm="1">
        <f t="array" ref="AB433">DinamicaBacktesting(N182:N433)</f>
        <v>0.23540886466916797</v>
      </c>
      <c r="AC433" s="228" cm="1">
        <f t="array" ref="AC433">DinamicaBacktesting(O182:O433)</f>
        <v>0.3638632598245839</v>
      </c>
      <c r="AD433" s="229" cm="1">
        <f t="array" ref="AD433">DinamicaBacktesting(P182:P433)</f>
        <v>0.32311965703852791</v>
      </c>
      <c r="AE433" s="236">
        <f t="shared" si="81"/>
        <v>1635141.0445000001</v>
      </c>
      <c r="AF433" s="239">
        <f t="shared" si="82"/>
        <v>11666.455760000041</v>
      </c>
      <c r="AG433" s="242">
        <f t="shared" si="83"/>
        <v>7.1861030908124679E-3</v>
      </c>
      <c r="AH433" s="306">
        <f xml:space="preserve"> Backtesting!C189</f>
        <v>-2.9416503777115594E-2</v>
      </c>
      <c r="AI433" s="306">
        <f xml:space="preserve"> Backtesting!G189</f>
        <v>-4.4625019234734671E-2</v>
      </c>
      <c r="AJ433" s="56"/>
      <c r="AK433" s="57">
        <f t="shared" si="84"/>
        <v>0</v>
      </c>
      <c r="AL433" s="57">
        <f t="shared" si="85"/>
        <v>0</v>
      </c>
    </row>
    <row r="434" spans="1:38" x14ac:dyDescent="0.25">
      <c r="A434" s="7">
        <f t="shared" si="73"/>
        <v>428</v>
      </c>
      <c r="B434" s="1">
        <v>45266</v>
      </c>
      <c r="C434" s="202">
        <v>66.47</v>
      </c>
      <c r="D434" s="2">
        <v>177.9</v>
      </c>
      <c r="E434" s="2">
        <v>1233.7744199999997</v>
      </c>
      <c r="F434" s="2">
        <v>3319.0585599999995</v>
      </c>
      <c r="G434" s="2">
        <v>5478.5520999999999</v>
      </c>
      <c r="H434" s="2">
        <v>7709.6663399999998</v>
      </c>
      <c r="I434" s="201">
        <v>7852.9077399999987</v>
      </c>
      <c r="J434" s="209">
        <f t="shared" si="86"/>
        <v>-7.0212130265909778E-3</v>
      </c>
      <c r="K434" s="210">
        <f t="shared" si="87"/>
        <v>1.0738026248508614E-2</v>
      </c>
      <c r="L434" s="210">
        <f t="shared" si="88"/>
        <v>-1.9088365330296009E-2</v>
      </c>
      <c r="M434" s="210">
        <f t="shared" si="89"/>
        <v>-1.2524705599432195E-2</v>
      </c>
      <c r="N434" s="210">
        <f t="shared" si="90"/>
        <v>-9.4976627526558444E-3</v>
      </c>
      <c r="O434" s="210">
        <f t="shared" si="91"/>
        <v>-2.5248889240581551E-2</v>
      </c>
      <c r="P434" s="211">
        <f t="shared" si="92"/>
        <v>-2.954754245042579E-2</v>
      </c>
      <c r="Q434" s="218">
        <f t="shared" si="74"/>
        <v>-2.5565153449803716E-4</v>
      </c>
      <c r="R434" s="219">
        <f t="shared" si="75"/>
        <v>1.2101551159713368E-3</v>
      </c>
      <c r="S434" s="219">
        <f t="shared" si="76"/>
        <v>-1.0352561418035863E-3</v>
      </c>
      <c r="T434" s="219">
        <f t="shared" si="77"/>
        <v>8.1243916492586656E-4</v>
      </c>
      <c r="U434" s="219">
        <f t="shared" si="78"/>
        <v>3.8424223336252462E-3</v>
      </c>
      <c r="V434" s="219">
        <f t="shared" si="79"/>
        <v>1.2459558558619935E-3</v>
      </c>
      <c r="W434" s="220">
        <f t="shared" si="80"/>
        <v>4.0667777024984498E-3</v>
      </c>
      <c r="X434" s="227" cm="1">
        <f t="array" ref="X434">DinamicaBacktesting(J183:J434)</f>
        <v>0.30236481153810657</v>
      </c>
      <c r="Y434" s="228" cm="1">
        <f t="array" ref="Y434">DinamicaBacktesting(K183:K434)</f>
        <v>0.29910769348632171</v>
      </c>
      <c r="Z434" s="228" cm="1">
        <f t="array" ref="Z434">DinamicaBacktesting(L183:L434)</f>
        <v>0.33749151840485347</v>
      </c>
      <c r="AA434" s="228" cm="1">
        <f t="array" ref="AA434">DinamicaBacktesting(M183:M434)</f>
        <v>0.17311744462390732</v>
      </c>
      <c r="AB434" s="228" cm="1">
        <f t="array" ref="AB434">DinamicaBacktesting(N183:N434)</f>
        <v>0.2326153468650545</v>
      </c>
      <c r="AC434" s="228" cm="1">
        <f t="array" ref="AC434">DinamicaBacktesting(O183:O434)</f>
        <v>0.36541301238605944</v>
      </c>
      <c r="AD434" s="229" cm="1">
        <f t="array" ref="AD434">DinamicaBacktesting(P183:P434)</f>
        <v>0.33019762656831569</v>
      </c>
      <c r="AE434" s="236">
        <f t="shared" si="81"/>
        <v>1614289.0455999998</v>
      </c>
      <c r="AF434" s="239">
        <f t="shared" si="82"/>
        <v>-20851.998900000239</v>
      </c>
      <c r="AG434" s="242">
        <f t="shared" si="83"/>
        <v>-1.2752416050064053E-2</v>
      </c>
      <c r="AH434" s="306">
        <f xml:space="preserve"> Backtesting!C190</f>
        <v>-2.9227514044736835E-2</v>
      </c>
      <c r="AI434" s="306">
        <f xml:space="preserve"> Backtesting!G190</f>
        <v>-4.4914246400079315E-2</v>
      </c>
      <c r="AJ434" s="56"/>
      <c r="AK434" s="57">
        <f t="shared" si="84"/>
        <v>0</v>
      </c>
      <c r="AL434" s="57">
        <f t="shared" si="85"/>
        <v>0</v>
      </c>
    </row>
    <row r="435" spans="1:38" x14ac:dyDescent="0.25">
      <c r="A435" s="7">
        <f t="shared" si="73"/>
        <v>429</v>
      </c>
      <c r="B435" s="1">
        <v>45267</v>
      </c>
      <c r="C435" s="202">
        <v>66.05</v>
      </c>
      <c r="D435" s="2">
        <v>182.27</v>
      </c>
      <c r="E435" s="2">
        <v>1262.3754899999999</v>
      </c>
      <c r="F435" s="2">
        <v>3390.59431</v>
      </c>
      <c r="G435" s="2">
        <v>5699.975269999999</v>
      </c>
      <c r="H435" s="2">
        <v>7888.7559999999994</v>
      </c>
      <c r="I435" s="201">
        <v>8132.399879999999</v>
      </c>
      <c r="J435" s="209">
        <f t="shared" si="86"/>
        <v>-6.3186399879645583E-3</v>
      </c>
      <c r="K435" s="210">
        <f t="shared" si="87"/>
        <v>2.4564362001124218E-2</v>
      </c>
      <c r="L435" s="210">
        <f t="shared" si="88"/>
        <v>2.3181766080058841E-2</v>
      </c>
      <c r="M435" s="210">
        <f t="shared" si="89"/>
        <v>2.1553024361221418E-2</v>
      </c>
      <c r="N435" s="210">
        <f t="shared" si="90"/>
        <v>4.0416366579775653E-2</v>
      </c>
      <c r="O435" s="210">
        <f t="shared" si="91"/>
        <v>2.3229236143570864E-2</v>
      </c>
      <c r="P435" s="211">
        <f t="shared" si="92"/>
        <v>3.5590910940716203E-2</v>
      </c>
      <c r="Q435" s="218">
        <f t="shared" si="74"/>
        <v>-2.8181763259780694E-4</v>
      </c>
      <c r="R435" s="219">
        <f t="shared" si="75"/>
        <v>1.2700617512604933E-3</v>
      </c>
      <c r="S435" s="219">
        <f t="shared" si="76"/>
        <v>-1.1960730507222085E-3</v>
      </c>
      <c r="T435" s="219">
        <f t="shared" si="77"/>
        <v>8.5889291130793915E-4</v>
      </c>
      <c r="U435" s="219">
        <f t="shared" si="78"/>
        <v>3.9631152410805164E-3</v>
      </c>
      <c r="V435" s="219">
        <f t="shared" si="79"/>
        <v>1.3234779122132997E-3</v>
      </c>
      <c r="W435" s="220">
        <f t="shared" si="80"/>
        <v>3.9593260861116256E-3</v>
      </c>
      <c r="X435" s="227" cm="1">
        <f t="array" ref="X435">DinamicaBacktesting(J184:J435)</f>
        <v>0.29693424556639358</v>
      </c>
      <c r="Y435" s="228" cm="1">
        <f t="array" ref="Y435">DinamicaBacktesting(K184:K435)</f>
        <v>0.30326410348537408</v>
      </c>
      <c r="Z435" s="228" cm="1">
        <f t="array" ref="Z435">DinamicaBacktesting(L184:L435)</f>
        <v>0.33876251939073004</v>
      </c>
      <c r="AA435" s="228" cm="1">
        <f t="array" ref="AA435">DinamicaBacktesting(M184:M435)</f>
        <v>0.18290249197798597</v>
      </c>
      <c r="AB435" s="228" cm="1">
        <f t="array" ref="AB435">DinamicaBacktesting(N184:N435)</f>
        <v>0.26155491727447655</v>
      </c>
      <c r="AC435" s="228" cm="1">
        <f t="array" ref="AC435">DinamicaBacktesting(O184:O435)</f>
        <v>0.36554717898252537</v>
      </c>
      <c r="AD435" s="229" cm="1">
        <f t="array" ref="AD435">DinamicaBacktesting(P184:P435)</f>
        <v>0.34268990566780183</v>
      </c>
      <c r="AE435" s="236">
        <f t="shared" si="81"/>
        <v>1656688.9843999997</v>
      </c>
      <c r="AF435" s="239">
        <f t="shared" si="82"/>
        <v>42399.938799999887</v>
      </c>
      <c r="AG435" s="242">
        <f t="shared" si="83"/>
        <v>2.6265394611682202E-2</v>
      </c>
      <c r="AH435" s="306">
        <f xml:space="preserve"> Backtesting!C191</f>
        <v>-2.6420386036164884E-2</v>
      </c>
      <c r="AI435" s="306">
        <f xml:space="preserve"> Backtesting!G191</f>
        <v>-4.4141638246980655E-2</v>
      </c>
      <c r="AJ435" s="56"/>
      <c r="AK435" s="57">
        <f t="shared" si="84"/>
        <v>0</v>
      </c>
      <c r="AL435" s="57">
        <f t="shared" si="85"/>
        <v>0</v>
      </c>
    </row>
    <row r="436" spans="1:38" x14ac:dyDescent="0.25">
      <c r="A436" s="7">
        <f t="shared" si="73"/>
        <v>430</v>
      </c>
      <c r="B436" s="1">
        <v>45268</v>
      </c>
      <c r="C436" s="202">
        <v>66.11</v>
      </c>
      <c r="D436" s="2">
        <v>180.11</v>
      </c>
      <c r="E436" s="2">
        <v>1251.4125800000002</v>
      </c>
      <c r="F436" s="2">
        <v>3394.9813700000004</v>
      </c>
      <c r="G436" s="2">
        <v>5772.21425</v>
      </c>
      <c r="H436" s="2">
        <v>7871.3747200000007</v>
      </c>
      <c r="I436" s="201">
        <v>8240.8658200000009</v>
      </c>
      <c r="J436" s="209">
        <f t="shared" si="86"/>
        <v>9.0840272520820164E-4</v>
      </c>
      <c r="K436" s="210">
        <f t="shared" si="87"/>
        <v>-1.1850551379821161E-2</v>
      </c>
      <c r="L436" s="210">
        <f t="shared" si="88"/>
        <v>-8.6843495353349232E-3</v>
      </c>
      <c r="M436" s="210">
        <f t="shared" si="89"/>
        <v>1.293891158568039E-3</v>
      </c>
      <c r="N436" s="210">
        <f t="shared" si="90"/>
        <v>1.2673560248622096E-2</v>
      </c>
      <c r="O436" s="210">
        <f t="shared" si="91"/>
        <v>-2.2032979597795821E-3</v>
      </c>
      <c r="P436" s="211">
        <f t="shared" si="92"/>
        <v>1.3337506959876899E-2</v>
      </c>
      <c r="Q436" s="218">
        <f t="shared" si="74"/>
        <v>-1.7885638412935018E-4</v>
      </c>
      <c r="R436" s="219">
        <f t="shared" si="75"/>
        <v>1.2769883123999771E-3</v>
      </c>
      <c r="S436" s="219">
        <f t="shared" si="76"/>
        <v>-1.1407968617600419E-3</v>
      </c>
      <c r="T436" s="219">
        <f t="shared" si="77"/>
        <v>8.4733209207801677E-4</v>
      </c>
      <c r="U436" s="219">
        <f t="shared" si="78"/>
        <v>3.9632135773388279E-3</v>
      </c>
      <c r="V436" s="219">
        <f t="shared" si="79"/>
        <v>1.1586442628837286E-3</v>
      </c>
      <c r="W436" s="220">
        <f t="shared" si="80"/>
        <v>4.0209494288115967E-3</v>
      </c>
      <c r="X436" s="227" cm="1">
        <f t="array" ref="X436">DinamicaBacktesting(J185:J436)</f>
        <v>0.29094888044591455</v>
      </c>
      <c r="Y436" s="228" cm="1">
        <f t="array" ref="Y436">DinamicaBacktesting(K185:K436)</f>
        <v>0.29950939693079021</v>
      </c>
      <c r="Z436" s="228" cm="1">
        <f t="array" ref="Z436">DinamicaBacktesting(L185:L436)</f>
        <v>0.33306107525326872</v>
      </c>
      <c r="AA436" s="228" cm="1">
        <f t="array" ref="AA436">DinamicaBacktesting(M185:M436)</f>
        <v>0.17925417179515954</v>
      </c>
      <c r="AB436" s="228" cm="1">
        <f t="array" ref="AB436">DinamicaBacktesting(N185:N436)</f>
        <v>0.25940994900356784</v>
      </c>
      <c r="AC436" s="228" cm="1">
        <f t="array" ref="AC436">DinamicaBacktesting(O185:O436)</f>
        <v>0.35822919019790572</v>
      </c>
      <c r="AD436" s="229" cm="1">
        <f t="array" ref="AD436">DinamicaBacktesting(P185:P436)</f>
        <v>0.33842582198430121</v>
      </c>
      <c r="AE436" s="236">
        <f t="shared" si="81"/>
        <v>1660660.1288999999</v>
      </c>
      <c r="AF436" s="239">
        <f t="shared" si="82"/>
        <v>3971.1445000001695</v>
      </c>
      <c r="AG436" s="242">
        <f t="shared" si="83"/>
        <v>2.3970368230814554E-3</v>
      </c>
      <c r="AH436" s="306">
        <f xml:space="preserve"> Backtesting!C192</f>
        <v>-2.8516527187533586E-2</v>
      </c>
      <c r="AI436" s="306">
        <f xml:space="preserve"> Backtesting!G192</f>
        <v>-4.5381737772323086E-2</v>
      </c>
      <c r="AJ436" s="56"/>
      <c r="AK436" s="57">
        <f t="shared" si="84"/>
        <v>0</v>
      </c>
      <c r="AL436" s="57">
        <f t="shared" si="85"/>
        <v>0</v>
      </c>
    </row>
    <row r="437" spans="1:38" x14ac:dyDescent="0.25">
      <c r="A437" s="7">
        <f t="shared" si="73"/>
        <v>431</v>
      </c>
      <c r="B437" s="1">
        <v>45271</v>
      </c>
      <c r="C437" s="202">
        <v>65.95</v>
      </c>
      <c r="D437" s="2">
        <v>188.19</v>
      </c>
      <c r="E437" s="2">
        <v>1240.0894350000001</v>
      </c>
      <c r="F437" s="2">
        <v>3356.5990899999997</v>
      </c>
      <c r="G437" s="2">
        <v>5651.9026399999993</v>
      </c>
      <c r="H437" s="2">
        <v>7990.818694999999</v>
      </c>
      <c r="I437" s="201">
        <v>8101.6743849999993</v>
      </c>
      <c r="J437" s="209">
        <f t="shared" si="86"/>
        <v>-2.420208743004082E-3</v>
      </c>
      <c r="K437" s="210">
        <f t="shared" si="87"/>
        <v>4.4861473543945207E-2</v>
      </c>
      <c r="L437" s="210">
        <f t="shared" si="88"/>
        <v>-9.0482908522464545E-3</v>
      </c>
      <c r="M437" s="210">
        <f t="shared" si="89"/>
        <v>-1.1305593703449635E-2</v>
      </c>
      <c r="N437" s="210">
        <f t="shared" si="90"/>
        <v>-2.0843233599653788E-2</v>
      </c>
      <c r="O437" s="210">
        <f t="shared" si="91"/>
        <v>1.5174474503990787E-2</v>
      </c>
      <c r="P437" s="211">
        <f t="shared" si="92"/>
        <v>-1.6890389679952489E-2</v>
      </c>
      <c r="Q437" s="218">
        <f t="shared" si="74"/>
        <v>-7.199406488265772E-5</v>
      </c>
      <c r="R437" s="219">
        <f t="shared" si="75"/>
        <v>1.4523775948590203E-3</v>
      </c>
      <c r="S437" s="219">
        <f t="shared" si="76"/>
        <v>-1.128904589212626E-3</v>
      </c>
      <c r="T437" s="219">
        <f t="shared" si="77"/>
        <v>7.6205650609239856E-4</v>
      </c>
      <c r="U437" s="219">
        <f t="shared" si="78"/>
        <v>3.787651499275871E-3</v>
      </c>
      <c r="V437" s="219">
        <f t="shared" si="79"/>
        <v>1.2656210812052346E-3</v>
      </c>
      <c r="W437" s="220">
        <f t="shared" si="80"/>
        <v>3.757939412151278E-3</v>
      </c>
      <c r="X437" s="227" cm="1">
        <f t="array" ref="X437">DinamicaBacktesting(J186:J437)</f>
        <v>0.28517353993262423</v>
      </c>
      <c r="Y437" s="228" cm="1">
        <f t="array" ref="Y437">DinamicaBacktesting(K186:K437)</f>
        <v>0.32619651404445327</v>
      </c>
      <c r="Z437" s="228" cm="1">
        <f t="array" ref="Z437">DinamicaBacktesting(L186:L437)</f>
        <v>0.32759381592171766</v>
      </c>
      <c r="AA437" s="228" cm="1">
        <f t="array" ref="AA437">DinamicaBacktesting(M186:M437)</f>
        <v>0.1792627400557838</v>
      </c>
      <c r="AB437" s="228" cm="1">
        <f t="array" ref="AB437">DinamicaBacktesting(N186:N437)</f>
        <v>0.26264186997678057</v>
      </c>
      <c r="AC437" s="228" cm="1">
        <f t="array" ref="AC437">DinamicaBacktesting(O186:O437)</f>
        <v>0.3542824393844739</v>
      </c>
      <c r="AD437" s="229" cm="1">
        <f t="array" ref="AD437">DinamicaBacktesting(P186:P437)</f>
        <v>0.33589521182141868</v>
      </c>
      <c r="AE437" s="236">
        <f t="shared" si="81"/>
        <v>1664926.8474499998</v>
      </c>
      <c r="AF437" s="239">
        <f t="shared" si="82"/>
        <v>4266.7185499998741</v>
      </c>
      <c r="AG437" s="242">
        <f t="shared" si="83"/>
        <v>2.5692906548109296E-3</v>
      </c>
      <c r="AH437" s="306">
        <f xml:space="preserve"> Backtesting!C193</f>
        <v>-2.8240711653133497E-2</v>
      </c>
      <c r="AI437" s="306">
        <f xml:space="preserve"> Backtesting!G193</f>
        <v>-4.5484369054612749E-2</v>
      </c>
      <c r="AJ437" s="56"/>
      <c r="AK437" s="57">
        <f t="shared" si="84"/>
        <v>0</v>
      </c>
      <c r="AL437" s="57">
        <f t="shared" si="85"/>
        <v>0</v>
      </c>
    </row>
    <row r="438" spans="1:38" x14ac:dyDescent="0.25">
      <c r="A438" s="7">
        <f t="shared" si="73"/>
        <v>432</v>
      </c>
      <c r="B438" s="1">
        <v>45273</v>
      </c>
      <c r="C438" s="202">
        <v>67.78</v>
      </c>
      <c r="D438" s="2">
        <v>193.77</v>
      </c>
      <c r="E438" s="2">
        <v>1231.6130999999998</v>
      </c>
      <c r="F438" s="2">
        <v>3411.8406</v>
      </c>
      <c r="G438" s="2">
        <v>5769.2439000000004</v>
      </c>
      <c r="H438" s="2">
        <v>8272.4552999999996</v>
      </c>
      <c r="I438" s="201">
        <v>8287.9668000000001</v>
      </c>
      <c r="J438" s="209">
        <f t="shared" si="86"/>
        <v>2.7748294162244003E-2</v>
      </c>
      <c r="K438" s="210">
        <f t="shared" si="87"/>
        <v>2.9650884744141681E-2</v>
      </c>
      <c r="L438" s="210">
        <f t="shared" si="88"/>
        <v>-6.835261039055851E-3</v>
      </c>
      <c r="M438" s="210">
        <f t="shared" si="89"/>
        <v>1.6457583559673861E-2</v>
      </c>
      <c r="N438" s="210">
        <f t="shared" si="90"/>
        <v>2.0761373200158584E-2</v>
      </c>
      <c r="O438" s="210">
        <f t="shared" si="91"/>
        <v>3.5245025040578914E-2</v>
      </c>
      <c r="P438" s="211">
        <f t="shared" si="92"/>
        <v>2.299431032983934E-2</v>
      </c>
      <c r="Q438" s="218">
        <f t="shared" si="74"/>
        <v>1.9081670298302912E-5</v>
      </c>
      <c r="R438" s="219">
        <f t="shared" si="75"/>
        <v>1.6153462122389163E-3</v>
      </c>
      <c r="S438" s="219">
        <f t="shared" si="76"/>
        <v>-1.1533374780330413E-3</v>
      </c>
      <c r="T438" s="219">
        <f t="shared" si="77"/>
        <v>8.7019239188973116E-4</v>
      </c>
      <c r="U438" s="219">
        <f t="shared" si="78"/>
        <v>3.8031299441960561E-3</v>
      </c>
      <c r="V438" s="219">
        <f t="shared" si="79"/>
        <v>1.4176058402458587E-3</v>
      </c>
      <c r="W438" s="220">
        <f t="shared" si="80"/>
        <v>3.9178814564624458E-3</v>
      </c>
      <c r="X438" s="227" cm="1">
        <f t="array" ref="X438">DinamicaBacktesting(J187:J438)</f>
        <v>0.29297142825728978</v>
      </c>
      <c r="Y438" s="228" cm="1">
        <f t="array" ref="Y438">DinamicaBacktesting(K187:K438)</f>
        <v>0.33318168922967289</v>
      </c>
      <c r="Z438" s="228" cm="1">
        <f t="array" ref="Z438">DinamicaBacktesting(L187:L438)</f>
        <v>0.32170785713315148</v>
      </c>
      <c r="AA438" s="228" cm="1">
        <f t="array" ref="AA438">DinamicaBacktesting(M187:M438)</f>
        <v>0.1832481200542681</v>
      </c>
      <c r="AB438" s="228" cm="1">
        <f t="array" ref="AB438">DinamicaBacktesting(N187:N438)</f>
        <v>0.26564309346321174</v>
      </c>
      <c r="AC438" s="228" cm="1">
        <f t="array" ref="AC438">DinamicaBacktesting(O187:O438)</f>
        <v>0.36471481546677087</v>
      </c>
      <c r="AD438" s="229" cm="1">
        <f t="array" ref="AD438">DinamicaBacktesting(P187:P438)</f>
        <v>0.33710851193806085</v>
      </c>
      <c r="AE438" s="236">
        <f t="shared" si="81"/>
        <v>1706078.4730000002</v>
      </c>
      <c r="AF438" s="239">
        <f t="shared" si="82"/>
        <v>41151.625550000463</v>
      </c>
      <c r="AG438" s="242">
        <f t="shared" si="83"/>
        <v>2.4716776964122111E-2</v>
      </c>
      <c r="AH438" s="306">
        <f xml:space="preserve"> Backtesting!C194</f>
        <v>-2.8328810843922761E-2</v>
      </c>
      <c r="AI438" s="306">
        <f xml:space="preserve"> Backtesting!G194</f>
        <v>-4.5685760367046267E-2</v>
      </c>
      <c r="AJ438" s="56"/>
      <c r="AK438" s="57">
        <f t="shared" si="84"/>
        <v>0</v>
      </c>
      <c r="AL438" s="57">
        <f t="shared" si="85"/>
        <v>0</v>
      </c>
    </row>
    <row r="439" spans="1:38" x14ac:dyDescent="0.25">
      <c r="A439" s="7">
        <f t="shared" si="73"/>
        <v>433</v>
      </c>
      <c r="B439" s="1">
        <v>45274</v>
      </c>
      <c r="C439" s="202">
        <v>70.099999999999994</v>
      </c>
      <c r="D439" s="2">
        <v>197.96</v>
      </c>
      <c r="E439" s="2">
        <v>1246.1568600000001</v>
      </c>
      <c r="F439" s="2">
        <v>3404.7184600000001</v>
      </c>
      <c r="G439" s="2">
        <v>5725.8596200000002</v>
      </c>
      <c r="H439" s="2">
        <v>8074.49838</v>
      </c>
      <c r="I439" s="201">
        <v>8309.4310000000005</v>
      </c>
      <c r="J439" s="209">
        <f t="shared" si="86"/>
        <v>3.4228385954558682E-2</v>
      </c>
      <c r="K439" s="210">
        <f t="shared" si="87"/>
        <v>2.1623574340713159E-2</v>
      </c>
      <c r="L439" s="210">
        <f t="shared" si="88"/>
        <v>1.1808708432867743E-2</v>
      </c>
      <c r="M439" s="210">
        <f t="shared" si="89"/>
        <v>-2.0874773575295658E-3</v>
      </c>
      <c r="N439" s="210">
        <f t="shared" si="90"/>
        <v>-7.519924751318019E-3</v>
      </c>
      <c r="O439" s="210">
        <f t="shared" si="91"/>
        <v>-2.3929645168345615E-2</v>
      </c>
      <c r="P439" s="211">
        <f t="shared" si="92"/>
        <v>2.5898028452526756E-3</v>
      </c>
      <c r="Q439" s="218">
        <f t="shared" si="74"/>
        <v>1.7385425565589918E-4</v>
      </c>
      <c r="R439" s="219">
        <f t="shared" si="75"/>
        <v>1.721259945876769E-3</v>
      </c>
      <c r="S439" s="219">
        <f t="shared" si="76"/>
        <v>-9.2896244959212641E-4</v>
      </c>
      <c r="T439" s="219">
        <f t="shared" si="77"/>
        <v>1.0200555589707707E-3</v>
      </c>
      <c r="U439" s="219">
        <f t="shared" si="78"/>
        <v>3.9229862766147292E-3</v>
      </c>
      <c r="V439" s="219">
        <f t="shared" si="79"/>
        <v>1.6383644135256773E-3</v>
      </c>
      <c r="W439" s="220">
        <f t="shared" si="80"/>
        <v>4.0623076428944437E-3</v>
      </c>
      <c r="X439" s="227" cm="1">
        <f t="array" ref="X439">DinamicaBacktesting(J188:J439)</f>
        <v>0.3069340487456601</v>
      </c>
      <c r="Y439" s="228" cm="1">
        <f t="array" ref="Y439">DinamicaBacktesting(K188:K439)</f>
        <v>0.33359080276700437</v>
      </c>
      <c r="Z439" s="228" cm="1">
        <f t="array" ref="Z439">DinamicaBacktesting(L188:L439)</f>
        <v>0.31742878244449924</v>
      </c>
      <c r="AA439" s="228" cm="1">
        <f t="array" ref="AA439">DinamicaBacktesting(M188:M439)</f>
        <v>0.17966651708852216</v>
      </c>
      <c r="AB439" s="228" cm="1">
        <f t="array" ref="AB439">DinamicaBacktesting(N188:N439)</f>
        <v>0.26136780770961854</v>
      </c>
      <c r="AC439" s="228" cm="1">
        <f t="array" ref="AC439">DinamicaBacktesting(O188:O439)</f>
        <v>0.36533017452483352</v>
      </c>
      <c r="AD439" s="229" cm="1">
        <f t="array" ref="AD439">DinamicaBacktesting(P188:P439)</f>
        <v>0.33039927023012594</v>
      </c>
      <c r="AE439" s="236">
        <f t="shared" si="81"/>
        <v>1713666.0638000001</v>
      </c>
      <c r="AF439" s="239">
        <f t="shared" si="82"/>
        <v>7587.590799999889</v>
      </c>
      <c r="AG439" s="242">
        <f t="shared" si="83"/>
        <v>4.4473867527663469E-3</v>
      </c>
      <c r="AH439" s="306">
        <f xml:space="preserve"> Backtesting!C195</f>
        <v>-2.8432768259889583E-2</v>
      </c>
      <c r="AI439" s="306">
        <f xml:space="preserve"> Backtesting!G195</f>
        <v>-4.6893428699075722E-2</v>
      </c>
      <c r="AJ439" s="56"/>
      <c r="AK439" s="57">
        <f t="shared" si="84"/>
        <v>0</v>
      </c>
      <c r="AL439" s="57">
        <f t="shared" si="85"/>
        <v>0</v>
      </c>
    </row>
    <row r="440" spans="1:38" x14ac:dyDescent="0.25">
      <c r="A440" s="7">
        <f t="shared" si="73"/>
        <v>434</v>
      </c>
      <c r="B440" s="1">
        <v>45275</v>
      </c>
      <c r="C440" s="202">
        <v>68.930000000000007</v>
      </c>
      <c r="D440" s="2">
        <v>197.68</v>
      </c>
      <c r="E440" s="2">
        <v>1280.3798400000001</v>
      </c>
      <c r="F440" s="2">
        <v>3395.04288</v>
      </c>
      <c r="G440" s="2">
        <v>5755.2652800000005</v>
      </c>
      <c r="H440" s="2">
        <v>8111.8790400000007</v>
      </c>
      <c r="I440" s="201">
        <v>8401.2576000000008</v>
      </c>
      <c r="J440" s="209">
        <f t="shared" si="86"/>
        <v>-1.6690442225392066E-2</v>
      </c>
      <c r="K440" s="210">
        <f t="shared" si="87"/>
        <v>-1.4144271570014633E-3</v>
      </c>
      <c r="L440" s="210">
        <f t="shared" si="88"/>
        <v>2.7462818765849439E-2</v>
      </c>
      <c r="M440" s="210">
        <f t="shared" si="89"/>
        <v>-2.8418150028182154E-3</v>
      </c>
      <c r="N440" s="210">
        <f t="shared" si="90"/>
        <v>5.1355887065915873E-3</v>
      </c>
      <c r="O440" s="210">
        <f t="shared" si="91"/>
        <v>4.6294714842707307E-3</v>
      </c>
      <c r="P440" s="211">
        <f t="shared" si="92"/>
        <v>1.105088904402729E-2</v>
      </c>
      <c r="Q440" s="218">
        <f t="shared" si="74"/>
        <v>6.6709763929991466E-6</v>
      </c>
      <c r="R440" s="219">
        <f t="shared" si="75"/>
        <v>1.7905366776297428E-3</v>
      </c>
      <c r="S440" s="219">
        <f t="shared" si="76"/>
        <v>-8.5113098478882391E-4</v>
      </c>
      <c r="T440" s="219">
        <f t="shared" si="77"/>
        <v>1.0622743842941165E-3</v>
      </c>
      <c r="U440" s="219">
        <f t="shared" si="78"/>
        <v>3.826759080171441E-3</v>
      </c>
      <c r="V440" s="219">
        <f t="shared" si="79"/>
        <v>1.6482106893829414E-3</v>
      </c>
      <c r="W440" s="220">
        <f t="shared" si="80"/>
        <v>4.1910263515060713E-3</v>
      </c>
      <c r="X440" s="227" cm="1">
        <f t="array" ref="X440">DinamicaBacktesting(J189:J440)</f>
        <v>0.30536525982260748</v>
      </c>
      <c r="Y440" s="228" cm="1">
        <f t="array" ref="Y440">DinamicaBacktesting(K189:K440)</f>
        <v>0.32688156039355765</v>
      </c>
      <c r="Z440" s="228" cm="1">
        <f t="array" ref="Z440">DinamicaBacktesting(L189:L440)</f>
        <v>0.3230061456817539</v>
      </c>
      <c r="AA440" s="228" cm="1">
        <f t="array" ref="AA440">DinamicaBacktesting(M189:M440)</f>
        <v>0.17626740440736238</v>
      </c>
      <c r="AB440" s="228" cm="1">
        <f t="array" ref="AB440">DinamicaBacktesting(N189:N440)</f>
        <v>0.2566050697146699</v>
      </c>
      <c r="AC440" s="228" cm="1">
        <f t="array" ref="AC440">DinamicaBacktesting(O189:O440)</f>
        <v>0.3582506441021171</v>
      </c>
      <c r="AD440" s="229" cm="1">
        <f t="array" ref="AD440">DinamicaBacktesting(P189:P440)</f>
        <v>0.32561935576887624</v>
      </c>
      <c r="AE440" s="236">
        <f t="shared" si="81"/>
        <v>1718688.2224000001</v>
      </c>
      <c r="AF440" s="239">
        <f t="shared" si="82"/>
        <v>5022.1585999999661</v>
      </c>
      <c r="AG440" s="242">
        <f t="shared" si="83"/>
        <v>2.9306518382370417E-3</v>
      </c>
      <c r="AH440" s="306">
        <f xml:space="preserve"> Backtesting!C196</f>
        <v>-2.7918139537738394E-2</v>
      </c>
      <c r="AI440" s="306">
        <f xml:space="preserve"> Backtesting!G196</f>
        <v>-4.6803229827740829E-2</v>
      </c>
      <c r="AJ440" s="56"/>
      <c r="AK440" s="57">
        <f t="shared" si="84"/>
        <v>0</v>
      </c>
      <c r="AL440" s="57">
        <f t="shared" si="85"/>
        <v>0</v>
      </c>
    </row>
    <row r="441" spans="1:38" x14ac:dyDescent="0.25">
      <c r="A441" s="7">
        <f t="shared" si="73"/>
        <v>435</v>
      </c>
      <c r="B441" s="1">
        <v>45278</v>
      </c>
      <c r="C441" s="202">
        <v>70.08</v>
      </c>
      <c r="D441" s="2">
        <v>197.52</v>
      </c>
      <c r="E441" s="2">
        <v>1266.9024159999999</v>
      </c>
      <c r="F441" s="2">
        <v>3360.9630859999997</v>
      </c>
      <c r="G441" s="2">
        <v>5912.7831879999994</v>
      </c>
      <c r="H441" s="2">
        <v>8340.5552879999996</v>
      </c>
      <c r="I441" s="201">
        <v>8591.9111979999998</v>
      </c>
      <c r="J441" s="209">
        <f t="shared" si="86"/>
        <v>1.6683592049905549E-2</v>
      </c>
      <c r="K441" s="210">
        <f t="shared" si="87"/>
        <v>-8.0938891137194435E-4</v>
      </c>
      <c r="L441" s="210">
        <f t="shared" si="88"/>
        <v>-1.0526113875707455E-2</v>
      </c>
      <c r="M441" s="210">
        <f t="shared" si="89"/>
        <v>-1.0038104143179516E-2</v>
      </c>
      <c r="N441" s="210">
        <f t="shared" si="90"/>
        <v>2.7369356638934805E-2</v>
      </c>
      <c r="O441" s="210">
        <f t="shared" si="91"/>
        <v>2.8190293133364852E-2</v>
      </c>
      <c r="P441" s="211">
        <f t="shared" si="92"/>
        <v>2.2693459369701907E-2</v>
      </c>
      <c r="Q441" s="218">
        <f t="shared" si="74"/>
        <v>5.1498665242303397E-5</v>
      </c>
      <c r="R441" s="219">
        <f t="shared" si="75"/>
        <v>1.6885803856321955E-3</v>
      </c>
      <c r="S441" s="219">
        <f t="shared" si="76"/>
        <v>-9.1425328256220537E-4</v>
      </c>
      <c r="T441" s="219">
        <f t="shared" si="77"/>
        <v>1.0812283551043594E-3</v>
      </c>
      <c r="U441" s="219">
        <f t="shared" si="78"/>
        <v>4.0956065169930741E-3</v>
      </c>
      <c r="V441" s="219">
        <f t="shared" si="79"/>
        <v>1.788594695773313E-3</v>
      </c>
      <c r="W441" s="220">
        <f t="shared" si="80"/>
        <v>4.3526602994280973E-3</v>
      </c>
      <c r="X441" s="227" cm="1">
        <f t="array" ref="X441">DinamicaBacktesting(J190:J441)</f>
        <v>0.30384815958130362</v>
      </c>
      <c r="Y441" s="228" cm="1">
        <f t="array" ref="Y441">DinamicaBacktesting(K190:K441)</f>
        <v>0.32028718866178174</v>
      </c>
      <c r="Z441" s="228" cm="1">
        <f t="array" ref="Z441">DinamicaBacktesting(L190:L441)</f>
        <v>0.31823968335045993</v>
      </c>
      <c r="AA441" s="228" cm="1">
        <f t="array" ref="AA441">DinamicaBacktesting(M190:M441)</f>
        <v>0.17562178397105863</v>
      </c>
      <c r="AB441" s="228" cm="1">
        <f t="array" ref="AB441">DinamicaBacktesting(N190:N441)</f>
        <v>0.26601221540653985</v>
      </c>
      <c r="AC441" s="228" cm="1">
        <f t="array" ref="AC441">DinamicaBacktesting(O190:O441)</f>
        <v>0.36224338086942459</v>
      </c>
      <c r="AD441" s="229" cm="1">
        <f t="array" ref="AD441">DinamicaBacktesting(P190:P441)</f>
        <v>0.32707470851233833</v>
      </c>
      <c r="AE441" s="236">
        <f t="shared" si="81"/>
        <v>1743475.0221800001</v>
      </c>
      <c r="AF441" s="239">
        <f t="shared" si="82"/>
        <v>24786.799780000001</v>
      </c>
      <c r="AG441" s="242">
        <f t="shared" si="83"/>
        <v>1.4421929153262791E-2</v>
      </c>
      <c r="AH441" s="306">
        <f xml:space="preserve"> Backtesting!C197</f>
        <v>-2.8592891601535806E-2</v>
      </c>
      <c r="AI441" s="306">
        <f xml:space="preserve"> Backtesting!G197</f>
        <v>-4.705939266742503E-2</v>
      </c>
      <c r="AJ441" s="56"/>
      <c r="AK441" s="57">
        <f t="shared" si="84"/>
        <v>0</v>
      </c>
      <c r="AL441" s="57">
        <f t="shared" si="85"/>
        <v>0</v>
      </c>
    </row>
    <row r="442" spans="1:38" x14ac:dyDescent="0.25">
      <c r="A442" s="7">
        <f t="shared" si="73"/>
        <v>436</v>
      </c>
      <c r="B442" s="1">
        <v>45279</v>
      </c>
      <c r="C442" s="202">
        <v>71.510000000000005</v>
      </c>
      <c r="D442" s="2">
        <v>203.36</v>
      </c>
      <c r="E442" s="2">
        <v>1286.60574</v>
      </c>
      <c r="F442" s="2">
        <v>3360.97804</v>
      </c>
      <c r="G442" s="2">
        <v>5979.2437600000003</v>
      </c>
      <c r="H442" s="2">
        <v>8448.0113199999996</v>
      </c>
      <c r="I442" s="201">
        <v>8465.4186399999999</v>
      </c>
      <c r="J442" s="209">
        <f t="shared" si="86"/>
        <v>2.0405251141552672E-2</v>
      </c>
      <c r="K442" s="210">
        <f t="shared" si="87"/>
        <v>2.9566626164439169E-2</v>
      </c>
      <c r="L442" s="210">
        <f t="shared" si="88"/>
        <v>1.5552361216745858E-2</v>
      </c>
      <c r="M442" s="210">
        <f t="shared" si="89"/>
        <v>4.4493199173878395E-6</v>
      </c>
      <c r="N442" s="210">
        <f t="shared" si="90"/>
        <v>1.1240150346605304E-2</v>
      </c>
      <c r="O442" s="210">
        <f t="shared" si="91"/>
        <v>1.2883558502945647E-2</v>
      </c>
      <c r="P442" s="211">
        <f t="shared" si="92"/>
        <v>-1.4722284144352504E-2</v>
      </c>
      <c r="Q442" s="218">
        <f t="shared" si="74"/>
        <v>7.819655482496018E-5</v>
      </c>
      <c r="R442" s="219">
        <f t="shared" si="75"/>
        <v>1.8162522673033149E-3</v>
      </c>
      <c r="S442" s="219">
        <f t="shared" si="76"/>
        <v>-7.8639773990752412E-4</v>
      </c>
      <c r="T442" s="219">
        <f t="shared" si="77"/>
        <v>1.0931637066909604E-3</v>
      </c>
      <c r="U442" s="219">
        <f t="shared" si="78"/>
        <v>4.0597874690576968E-3</v>
      </c>
      <c r="V442" s="219">
        <f t="shared" si="79"/>
        <v>1.8510546507945122E-3</v>
      </c>
      <c r="W442" s="220">
        <f t="shared" si="80"/>
        <v>4.345220469356671E-3</v>
      </c>
      <c r="X442" s="227" cm="1">
        <f t="array" ref="X442">DinamicaBacktesting(J191:J442)</f>
        <v>0.30467645849228525</v>
      </c>
      <c r="Y442" s="228" cm="1">
        <f t="array" ref="Y442">DinamicaBacktesting(K191:K442)</f>
        <v>0.32755505524526551</v>
      </c>
      <c r="Z442" s="228" cm="1">
        <f t="array" ref="Z442">DinamicaBacktesting(L191:L442)</f>
        <v>0.31569518572215505</v>
      </c>
      <c r="AA442" s="228" cm="1">
        <f t="array" ref="AA442">DinamicaBacktesting(M191:M442)</f>
        <v>0.17207349495817481</v>
      </c>
      <c r="AB442" s="228" cm="1">
        <f t="array" ref="AB442">DinamicaBacktesting(N191:N442)</f>
        <v>0.26306914456641772</v>
      </c>
      <c r="AC442" s="228" cm="1">
        <f t="array" ref="AC442">DinamicaBacktesting(O191:O442)</f>
        <v>0.35727383501446885</v>
      </c>
      <c r="AD442" s="229" cm="1">
        <f t="array" ref="AD442">DinamicaBacktesting(P191:P442)</f>
        <v>0.32385720591771605</v>
      </c>
      <c r="AE442" s="236">
        <f t="shared" si="81"/>
        <v>1759937.8682000001</v>
      </c>
      <c r="AF442" s="239">
        <f t="shared" si="82"/>
        <v>16462.846020000055</v>
      </c>
      <c r="AG442" s="242">
        <f t="shared" si="83"/>
        <v>9.4425476766597516E-3</v>
      </c>
      <c r="AH442" s="306">
        <f xml:space="preserve"> Backtesting!C198</f>
        <v>-3.0295314919815425E-2</v>
      </c>
      <c r="AI442" s="306">
        <f xml:space="preserve"> Backtesting!G198</f>
        <v>-4.7893036229828545E-2</v>
      </c>
      <c r="AJ442" s="56"/>
      <c r="AK442" s="57">
        <f t="shared" si="84"/>
        <v>0</v>
      </c>
      <c r="AL442" s="57">
        <f t="shared" si="85"/>
        <v>0</v>
      </c>
    </row>
    <row r="443" spans="1:38" x14ac:dyDescent="0.25">
      <c r="A443" s="7">
        <f t="shared" si="73"/>
        <v>437</v>
      </c>
      <c r="B443" s="1">
        <v>45280</v>
      </c>
      <c r="C443" s="202">
        <v>70.78</v>
      </c>
      <c r="D443" s="2">
        <v>201.73</v>
      </c>
      <c r="E443" s="2">
        <v>1257.32169</v>
      </c>
      <c r="F443" s="2">
        <v>3339.6589620000004</v>
      </c>
      <c r="G443" s="2">
        <v>5987.1481919999997</v>
      </c>
      <c r="H443" s="2">
        <v>8386.7727780000005</v>
      </c>
      <c r="I443" s="201">
        <v>8246.8989540000002</v>
      </c>
      <c r="J443" s="209">
        <f t="shared" si="86"/>
        <v>-1.0208362466787912E-2</v>
      </c>
      <c r="K443" s="210">
        <f t="shared" si="87"/>
        <v>-8.0153422501968441E-3</v>
      </c>
      <c r="L443" s="210">
        <f t="shared" si="88"/>
        <v>-2.2760702124646204E-2</v>
      </c>
      <c r="M443" s="210">
        <f t="shared" si="89"/>
        <v>-6.3431173147443509E-3</v>
      </c>
      <c r="N443" s="210">
        <f t="shared" si="90"/>
        <v>1.3219785506786152E-3</v>
      </c>
      <c r="O443" s="210">
        <f t="shared" si="91"/>
        <v>-7.2488707318634216E-3</v>
      </c>
      <c r="P443" s="211">
        <f t="shared" si="92"/>
        <v>-2.5813216722380461E-2</v>
      </c>
      <c r="Q443" s="218">
        <f t="shared" si="74"/>
        <v>5.1197875340266057E-6</v>
      </c>
      <c r="R443" s="219">
        <f t="shared" si="75"/>
        <v>1.7530359360019235E-3</v>
      </c>
      <c r="S443" s="219">
        <f t="shared" si="76"/>
        <v>-9.4346680624564469E-4</v>
      </c>
      <c r="T443" s="219">
        <f t="shared" si="77"/>
        <v>9.9408847863434653E-4</v>
      </c>
      <c r="U443" s="219">
        <f t="shared" si="78"/>
        <v>3.9951033097737421E-3</v>
      </c>
      <c r="V443" s="219">
        <f t="shared" si="79"/>
        <v>1.7085414867433373E-3</v>
      </c>
      <c r="W443" s="220">
        <f t="shared" si="80"/>
        <v>4.1607770608380118E-3</v>
      </c>
      <c r="X443" s="227" cm="1">
        <f t="array" ref="X443">DinamicaBacktesting(J192:J443)</f>
        <v>0.30027496557414818</v>
      </c>
      <c r="Y443" s="228" cm="1">
        <f t="array" ref="Y443">DinamicaBacktesting(K192:K443)</f>
        <v>0.32194440033071947</v>
      </c>
      <c r="Z443" s="228" cm="1">
        <f t="array" ref="Z443">DinamicaBacktesting(L192:L443)</f>
        <v>0.31764564327391165</v>
      </c>
      <c r="AA443" s="228" cm="1">
        <f t="array" ref="AA443">DinamicaBacktesting(M192:M443)</f>
        <v>0.16979507423270887</v>
      </c>
      <c r="AB443" s="228" cm="1">
        <f t="array" ref="AB443">DinamicaBacktesting(N192:N443)</f>
        <v>0.25778803166168479</v>
      </c>
      <c r="AC443" s="228" cm="1">
        <f t="array" ref="AC443">DinamicaBacktesting(O192:O443)</f>
        <v>0.35081076416727142</v>
      </c>
      <c r="AD443" s="229" cm="1">
        <f t="array" ref="AD443">DinamicaBacktesting(P192:P443)</f>
        <v>0.32772630487709992</v>
      </c>
      <c r="AE443" s="236">
        <f t="shared" si="81"/>
        <v>1740167.9836200001</v>
      </c>
      <c r="AF443" s="239">
        <f t="shared" si="82"/>
        <v>-19769.884580000071</v>
      </c>
      <c r="AG443" s="242">
        <f t="shared" si="83"/>
        <v>-1.1233285525141801E-2</v>
      </c>
      <c r="AH443" s="306">
        <f xml:space="preserve"> Backtesting!C199</f>
        <v>-3.1573123776726858E-2</v>
      </c>
      <c r="AI443" s="306">
        <f xml:space="preserve"> Backtesting!G199</f>
        <v>-4.8249018722795044E-2</v>
      </c>
      <c r="AJ443" s="56"/>
      <c r="AK443" s="57">
        <f t="shared" si="84"/>
        <v>0</v>
      </c>
      <c r="AL443" s="57">
        <f t="shared" si="85"/>
        <v>0</v>
      </c>
    </row>
    <row r="444" spans="1:38" x14ac:dyDescent="0.25">
      <c r="A444" s="7">
        <f t="shared" si="73"/>
        <v>438</v>
      </c>
      <c r="B444" s="1">
        <v>45281</v>
      </c>
      <c r="C444" s="202">
        <v>70.75</v>
      </c>
      <c r="D444" s="2">
        <v>203.86</v>
      </c>
      <c r="E444" s="2">
        <v>1298.09772</v>
      </c>
      <c r="F444" s="2">
        <v>3313.8429599999999</v>
      </c>
      <c r="G444" s="2">
        <v>6027.3199799999993</v>
      </c>
      <c r="H444" s="2">
        <v>8368.1854199999998</v>
      </c>
      <c r="I444" s="201">
        <v>8339.0777999999991</v>
      </c>
      <c r="J444" s="209">
        <f t="shared" si="86"/>
        <v>-4.2384854478672018E-4</v>
      </c>
      <c r="K444" s="210">
        <f t="shared" si="87"/>
        <v>1.0558667525901066E-2</v>
      </c>
      <c r="L444" s="210">
        <f t="shared" si="88"/>
        <v>3.2430865007983645E-2</v>
      </c>
      <c r="M444" s="210">
        <f t="shared" si="89"/>
        <v>-7.7301312181110582E-3</v>
      </c>
      <c r="N444" s="210">
        <f t="shared" si="90"/>
        <v>6.7096698982125336E-3</v>
      </c>
      <c r="O444" s="210">
        <f t="shared" si="91"/>
        <v>-2.2162706075403715E-3</v>
      </c>
      <c r="P444" s="211">
        <f t="shared" si="92"/>
        <v>1.1177394862500245E-2</v>
      </c>
      <c r="Q444" s="218">
        <f t="shared" si="74"/>
        <v>7.0036682212060164E-7</v>
      </c>
      <c r="R444" s="219">
        <f t="shared" si="75"/>
        <v>1.866374565318145E-3</v>
      </c>
      <c r="S444" s="219">
        <f t="shared" si="76"/>
        <v>-8.0055051182154849E-4</v>
      </c>
      <c r="T444" s="219">
        <f t="shared" si="77"/>
        <v>1.0786540273533501E-3</v>
      </c>
      <c r="U444" s="219">
        <f t="shared" si="78"/>
        <v>4.1301474582429634E-3</v>
      </c>
      <c r="V444" s="219">
        <f t="shared" si="79"/>
        <v>1.723942451358399E-3</v>
      </c>
      <c r="W444" s="220">
        <f t="shared" si="80"/>
        <v>4.5044821591461387E-3</v>
      </c>
      <c r="X444" s="227" cm="1">
        <f t="array" ref="X444">DinamicaBacktesting(J193:J444)</f>
        <v>0.29421125647535357</v>
      </c>
      <c r="Y444" s="228" cm="1">
        <f t="array" ref="Y444">DinamicaBacktesting(K193:K444)</f>
        <v>0.31721590623228368</v>
      </c>
      <c r="Z444" s="228" cm="1">
        <f t="array" ref="Z444">DinamicaBacktesting(L193:L444)</f>
        <v>0.3278178625763552</v>
      </c>
      <c r="AA444" s="228" cm="1">
        <f t="array" ref="AA444">DinamicaBacktesting(M193:M444)</f>
        <v>0.16816418348810899</v>
      </c>
      <c r="AB444" s="228" cm="1">
        <f t="array" ref="AB444">DinamicaBacktesting(N193:N444)</f>
        <v>0.25347588530435439</v>
      </c>
      <c r="AC444" s="228" cm="1">
        <f t="array" ref="AC444">DinamicaBacktesting(O193:O444)</f>
        <v>0.34379494368141339</v>
      </c>
      <c r="AD444" s="229" cm="1">
        <f t="array" ref="AD444">DinamicaBacktesting(P193:P444)</f>
        <v>0.32305685529121508</v>
      </c>
      <c r="AE444" s="236">
        <f t="shared" si="81"/>
        <v>1751419.0559999999</v>
      </c>
      <c r="AF444" s="239">
        <f t="shared" si="82"/>
        <v>11251.072379999794</v>
      </c>
      <c r="AG444" s="242">
        <f t="shared" si="83"/>
        <v>6.4655093565131327E-3</v>
      </c>
      <c r="AH444" s="306">
        <f xml:space="preserve"> Backtesting!C200</f>
        <v>-2.8357279318947434E-2</v>
      </c>
      <c r="AI444" s="306">
        <f xml:space="preserve"> Backtesting!G200</f>
        <v>-4.7639507878557114E-2</v>
      </c>
      <c r="AJ444" s="56"/>
      <c r="AK444" s="57">
        <f t="shared" si="84"/>
        <v>0</v>
      </c>
      <c r="AL444" s="57">
        <f t="shared" si="85"/>
        <v>0</v>
      </c>
    </row>
    <row r="445" spans="1:38" x14ac:dyDescent="0.25">
      <c r="A445" s="7">
        <f t="shared" si="73"/>
        <v>439</v>
      </c>
      <c r="B445" s="1">
        <v>45282</v>
      </c>
      <c r="C445" s="202">
        <v>70.63</v>
      </c>
      <c r="D445" s="2">
        <v>201.37</v>
      </c>
      <c r="E445" s="2">
        <v>1277.35104</v>
      </c>
      <c r="F445" s="2">
        <v>3285.0047999999997</v>
      </c>
      <c r="G445" s="2">
        <v>5996.3215199999995</v>
      </c>
      <c r="H445" s="2">
        <v>8259.3436799999999</v>
      </c>
      <c r="I445" s="201">
        <v>8285.474400000001</v>
      </c>
      <c r="J445" s="209">
        <f t="shared" si="86"/>
        <v>-1.6961130742050301E-3</v>
      </c>
      <c r="K445" s="210">
        <f t="shared" si="87"/>
        <v>-1.2214264691454924E-2</v>
      </c>
      <c r="L445" s="210">
        <f t="shared" si="88"/>
        <v>-1.598237149665438E-2</v>
      </c>
      <c r="M445" s="210">
        <f t="shared" si="89"/>
        <v>-8.7023315069825191E-3</v>
      </c>
      <c r="N445" s="210">
        <f t="shared" si="90"/>
        <v>-5.142992259057011E-3</v>
      </c>
      <c r="O445" s="210">
        <f t="shared" si="91"/>
        <v>-1.3006611892211084E-2</v>
      </c>
      <c r="P445" s="211">
        <f t="shared" si="92"/>
        <v>-6.4279769640712692E-3</v>
      </c>
      <c r="Q445" s="218">
        <f t="shared" si="74"/>
        <v>3.6097920911829965E-5</v>
      </c>
      <c r="R445" s="219">
        <f t="shared" si="75"/>
        <v>1.8373648240150027E-3</v>
      </c>
      <c r="S445" s="219">
        <f t="shared" si="76"/>
        <v>-7.209542608438089E-4</v>
      </c>
      <c r="T445" s="219">
        <f t="shared" si="77"/>
        <v>1.0945187675772499E-3</v>
      </c>
      <c r="U445" s="219">
        <f t="shared" si="78"/>
        <v>4.1182811654200515E-3</v>
      </c>
      <c r="V445" s="219">
        <f t="shared" si="79"/>
        <v>1.7485475947499945E-3</v>
      </c>
      <c r="W445" s="220">
        <f t="shared" si="80"/>
        <v>4.5524444974956247E-3</v>
      </c>
      <c r="X445" s="227" cm="1">
        <f t="array" ref="X445">DinamicaBacktesting(J194:J445)</f>
        <v>0.28831720783673298</v>
      </c>
      <c r="Y445" s="228" cm="1">
        <f t="array" ref="Y445">DinamicaBacktesting(K194:K445)</f>
        <v>0.31321670348580505</v>
      </c>
      <c r="Z445" s="228" cm="1">
        <f t="array" ref="Z445">DinamicaBacktesting(L194:L445)</f>
        <v>0.32517736668302882</v>
      </c>
      <c r="AA445" s="228" cm="1">
        <f t="array" ref="AA445">DinamicaBacktesting(M194:M445)</f>
        <v>0.16706685397118556</v>
      </c>
      <c r="AB445" s="228" cm="1">
        <f t="array" ref="AB445">DinamicaBacktesting(N194:N445)</f>
        <v>0.24889082262215786</v>
      </c>
      <c r="AC445" s="228" cm="1">
        <f t="array" ref="AC445">DinamicaBacktesting(O194:O445)</f>
        <v>0.33937043384232257</v>
      </c>
      <c r="AD445" s="229" cm="1">
        <f t="array" ref="AD445">DinamicaBacktesting(P194:P445)</f>
        <v>0.31718682058749481</v>
      </c>
      <c r="AE445" s="236">
        <f t="shared" si="81"/>
        <v>1736452.8503999999</v>
      </c>
      <c r="AF445" s="239">
        <f t="shared" si="82"/>
        <v>-14966.205599999987</v>
      </c>
      <c r="AG445" s="242">
        <f t="shared" si="83"/>
        <v>-8.5451882853100347E-3</v>
      </c>
      <c r="AH445" s="306">
        <f xml:space="preserve"> Backtesting!C201</f>
        <v>-3.0872729162761164E-2</v>
      </c>
      <c r="AI445" s="306">
        <f xml:space="preserve"> Backtesting!G201</f>
        <v>-4.7943140748390747E-2</v>
      </c>
      <c r="AJ445" s="56"/>
      <c r="AK445" s="57">
        <f t="shared" si="84"/>
        <v>0</v>
      </c>
      <c r="AL445" s="57">
        <f t="shared" si="85"/>
        <v>0</v>
      </c>
    </row>
    <row r="446" spans="1:38" x14ac:dyDescent="0.25">
      <c r="A446" s="7">
        <f t="shared" si="73"/>
        <v>440</v>
      </c>
      <c r="B446" s="1">
        <v>45286</v>
      </c>
      <c r="C446" s="202">
        <v>71.3</v>
      </c>
      <c r="D446" s="2">
        <v>204.17</v>
      </c>
      <c r="E446" s="2">
        <v>1287.55375</v>
      </c>
      <c r="F446" s="2">
        <v>3277.0237500000003</v>
      </c>
      <c r="G446" s="2">
        <v>6023.2392500000005</v>
      </c>
      <c r="H446" s="2">
        <v>8337.9502499999999</v>
      </c>
      <c r="I446" s="201">
        <v>8365.1102500000015</v>
      </c>
      <c r="J446" s="209">
        <f t="shared" si="86"/>
        <v>9.4860540846666286E-3</v>
      </c>
      <c r="K446" s="210">
        <f t="shared" si="87"/>
        <v>1.3904752445746515E-2</v>
      </c>
      <c r="L446" s="210">
        <f t="shared" si="88"/>
        <v>7.9873971058104232E-3</v>
      </c>
      <c r="M446" s="210">
        <f t="shared" si="89"/>
        <v>-2.4295398289827519E-3</v>
      </c>
      <c r="N446" s="210">
        <f t="shared" si="90"/>
        <v>4.4890404742674583E-3</v>
      </c>
      <c r="O446" s="210">
        <f t="shared" si="91"/>
        <v>9.5172901195945681E-3</v>
      </c>
      <c r="P446" s="211">
        <f t="shared" si="92"/>
        <v>9.6115015454034669E-3</v>
      </c>
      <c r="Q446" s="218">
        <f t="shared" si="74"/>
        <v>1.1410923956636611E-4</v>
      </c>
      <c r="R446" s="219">
        <f t="shared" si="75"/>
        <v>1.8925424130854253E-3</v>
      </c>
      <c r="S446" s="219">
        <f t="shared" si="76"/>
        <v>-6.978746220470968E-4</v>
      </c>
      <c r="T446" s="219">
        <f t="shared" si="77"/>
        <v>1.0762613550454176E-3</v>
      </c>
      <c r="U446" s="219">
        <f t="shared" si="78"/>
        <v>4.1274784366312741E-3</v>
      </c>
      <c r="V446" s="219">
        <f t="shared" si="79"/>
        <v>1.7776982375696587E-3</v>
      </c>
      <c r="W446" s="220">
        <f t="shared" si="80"/>
        <v>4.5819689951796111E-3</v>
      </c>
      <c r="X446" s="227" cm="1">
        <f t="array" ref="X446">DinamicaBacktesting(J195:J446)</f>
        <v>0.28409286394098288</v>
      </c>
      <c r="Y446" s="228" cm="1">
        <f t="array" ref="Y446">DinamicaBacktesting(K195:K446)</f>
        <v>0.31004742215641024</v>
      </c>
      <c r="Z446" s="228" cm="1">
        <f t="array" ref="Z446">DinamicaBacktesting(L195:L446)</f>
        <v>0.31961507223220348</v>
      </c>
      <c r="AA446" s="228" cm="1">
        <f t="array" ref="AA446">DinamicaBacktesting(M195:M446)</f>
        <v>0.16387305324502779</v>
      </c>
      <c r="AB446" s="228" cm="1">
        <f t="array" ref="AB446">DinamicaBacktesting(N195:N446)</f>
        <v>0.24427832745784556</v>
      </c>
      <c r="AC446" s="228" cm="1">
        <f t="array" ref="AC446">DinamicaBacktesting(O195:O446)</f>
        <v>0.33388386081049054</v>
      </c>
      <c r="AD446" s="229" cm="1">
        <f t="array" ref="AD446">DinamicaBacktesting(P195:P446)</f>
        <v>0.31227292304280863</v>
      </c>
      <c r="AE446" s="236">
        <f t="shared" si="81"/>
        <v>1751604.62</v>
      </c>
      <c r="AF446" s="239">
        <f t="shared" si="82"/>
        <v>15151.769600000232</v>
      </c>
      <c r="AG446" s="242">
        <f t="shared" si="83"/>
        <v>8.7257017065047737E-3</v>
      </c>
      <c r="AH446" s="306">
        <f xml:space="preserve"> Backtesting!C202</f>
        <v>-2.9072688461902686E-2</v>
      </c>
      <c r="AI446" s="306">
        <f xml:space="preserve"> Backtesting!G202</f>
        <v>-4.747649786675287E-2</v>
      </c>
      <c r="AJ446" s="56"/>
      <c r="AK446" s="57">
        <f t="shared" si="84"/>
        <v>0</v>
      </c>
      <c r="AL446" s="57">
        <f t="shared" si="85"/>
        <v>0</v>
      </c>
    </row>
    <row r="447" spans="1:38" x14ac:dyDescent="0.25">
      <c r="A447" s="7">
        <f t="shared" si="73"/>
        <v>441</v>
      </c>
      <c r="B447" s="1">
        <v>45287</v>
      </c>
      <c r="C447" s="202">
        <v>71.900000000000006</v>
      </c>
      <c r="D447" s="2">
        <v>204.21</v>
      </c>
      <c r="E447" s="2">
        <v>1287.62898</v>
      </c>
      <c r="F447" s="2">
        <v>3267.7116999999998</v>
      </c>
      <c r="G447" s="2">
        <v>6053.7679399999997</v>
      </c>
      <c r="H447" s="2">
        <v>8320.1032200000009</v>
      </c>
      <c r="I447" s="201">
        <v>8360.3680600000007</v>
      </c>
      <c r="J447" s="209">
        <f t="shared" si="86"/>
        <v>8.4151472650773051E-3</v>
      </c>
      <c r="K447" s="210">
        <f t="shared" si="87"/>
        <v>1.9591516873207482E-4</v>
      </c>
      <c r="L447" s="210">
        <f t="shared" si="88"/>
        <v>5.8428628707751784E-5</v>
      </c>
      <c r="M447" s="210">
        <f t="shared" si="89"/>
        <v>-2.8416180993502405E-3</v>
      </c>
      <c r="N447" s="210">
        <f t="shared" si="90"/>
        <v>5.0684837066699018E-3</v>
      </c>
      <c r="O447" s="210">
        <f t="shared" si="91"/>
        <v>-2.1404577222080556E-3</v>
      </c>
      <c r="P447" s="211">
        <f t="shared" si="92"/>
        <v>-5.6690107581081062E-4</v>
      </c>
      <c r="Q447" s="218">
        <f t="shared" si="74"/>
        <v>1.4694400814383067E-4</v>
      </c>
      <c r="R447" s="219">
        <f t="shared" si="75"/>
        <v>1.8948241203298436E-3</v>
      </c>
      <c r="S447" s="219">
        <f t="shared" si="76"/>
        <v>-9.1245525840140949E-4</v>
      </c>
      <c r="T447" s="219">
        <f t="shared" si="77"/>
        <v>1.1014862199759301E-3</v>
      </c>
      <c r="U447" s="219">
        <f t="shared" si="78"/>
        <v>4.1679401926782702E-3</v>
      </c>
      <c r="V447" s="219">
        <f t="shared" si="79"/>
        <v>1.8962238260268698E-3</v>
      </c>
      <c r="W447" s="220">
        <f t="shared" si="80"/>
        <v>4.8453785718258176E-3</v>
      </c>
      <c r="X447" s="227" cm="1">
        <f t="array" ref="X447">DinamicaBacktesting(J196:J447)</f>
        <v>0.27963228950338426</v>
      </c>
      <c r="Y447" s="228" cm="1">
        <f t="array" ref="Y447">DinamicaBacktesting(K196:K447)</f>
        <v>0.30378382885731159</v>
      </c>
      <c r="Z447" s="228" cm="1">
        <f t="array" ref="Z447">DinamicaBacktesting(L196:L447)</f>
        <v>0.31315598465474642</v>
      </c>
      <c r="AA447" s="228" cm="1">
        <f t="array" ref="AA447">DinamicaBacktesting(M196:M447)</f>
        <v>0.1608153205981466</v>
      </c>
      <c r="AB447" s="228" cm="1">
        <f t="array" ref="AB447">DinamicaBacktesting(N196:N447)</f>
        <v>0.2398832353834118</v>
      </c>
      <c r="AC447" s="228" cm="1">
        <f t="array" ref="AC447">DinamicaBacktesting(O196:O447)</f>
        <v>0.32720807673471564</v>
      </c>
      <c r="AD447" s="229" cm="1">
        <f t="array" ref="AD447">DinamicaBacktesting(P196:P447)</f>
        <v>0.30596650751778587</v>
      </c>
      <c r="AE447" s="236">
        <f t="shared" si="81"/>
        <v>1753569.8136</v>
      </c>
      <c r="AF447" s="239">
        <f t="shared" si="82"/>
        <v>1965.1935999998823</v>
      </c>
      <c r="AG447" s="242">
        <f t="shared" si="83"/>
        <v>1.1219390366759008E-3</v>
      </c>
      <c r="AH447" s="306">
        <f xml:space="preserve"> Backtesting!C203</f>
        <v>-2.6400994953171188E-2</v>
      </c>
      <c r="AI447" s="306">
        <f xml:space="preserve"> Backtesting!G203</f>
        <v>-4.7923088650413947E-2</v>
      </c>
      <c r="AJ447" s="56"/>
      <c r="AK447" s="57">
        <f t="shared" si="84"/>
        <v>0</v>
      </c>
      <c r="AL447" s="57">
        <f t="shared" si="85"/>
        <v>0</v>
      </c>
    </row>
    <row r="448" spans="1:38" x14ac:dyDescent="0.25">
      <c r="A448" s="7">
        <f t="shared" si="73"/>
        <v>442</v>
      </c>
      <c r="B448" s="1">
        <v>45288</v>
      </c>
      <c r="C448" s="202">
        <v>71.430000000000007</v>
      </c>
      <c r="D448" s="2">
        <v>201.87</v>
      </c>
      <c r="E448" s="2">
        <v>1307.5959599999999</v>
      </c>
      <c r="F448" s="2">
        <v>3277.11582</v>
      </c>
      <c r="G448" s="2">
        <v>6065.9992799999991</v>
      </c>
      <c r="H448" s="2">
        <v>8303.843789999999</v>
      </c>
      <c r="I448" s="201">
        <v>8383.5793799999992</v>
      </c>
      <c r="J448" s="209">
        <f t="shared" si="86"/>
        <v>-6.5368567454797688E-3</v>
      </c>
      <c r="K448" s="210">
        <f t="shared" si="87"/>
        <v>-1.1458792419568153E-2</v>
      </c>
      <c r="L448" s="210">
        <f t="shared" si="88"/>
        <v>1.5506780532385855E-2</v>
      </c>
      <c r="M448" s="210">
        <f t="shared" si="89"/>
        <v>2.8778915838874042E-3</v>
      </c>
      <c r="N448" s="210">
        <f t="shared" si="90"/>
        <v>2.020450754179226E-3</v>
      </c>
      <c r="O448" s="210">
        <f t="shared" si="91"/>
        <v>-1.9542341687440734E-3</v>
      </c>
      <c r="P448" s="211">
        <f t="shared" si="92"/>
        <v>2.7763514516845333E-3</v>
      </c>
      <c r="Q448" s="218">
        <f t="shared" si="74"/>
        <v>1.7518774835732136E-4</v>
      </c>
      <c r="R448" s="219">
        <f t="shared" si="75"/>
        <v>1.9649241684689608E-3</v>
      </c>
      <c r="S448" s="219">
        <f t="shared" si="76"/>
        <v>-7.2218429883273553E-4</v>
      </c>
      <c r="T448" s="219">
        <f t="shared" si="77"/>
        <v>1.2459300517199427E-3</v>
      </c>
      <c r="U448" s="219">
        <f t="shared" si="78"/>
        <v>4.2302247884470449E-3</v>
      </c>
      <c r="V448" s="219">
        <f t="shared" si="79"/>
        <v>2.0015844467090936E-3</v>
      </c>
      <c r="W448" s="220">
        <f t="shared" si="80"/>
        <v>4.8918256668452915E-3</v>
      </c>
      <c r="X448" s="227" cm="1">
        <f t="array" ref="X448">DinamicaBacktesting(J197:J448)</f>
        <v>0.27476737072567287</v>
      </c>
      <c r="Y448" s="228" cm="1">
        <f t="array" ref="Y448">DinamicaBacktesting(K197:K448)</f>
        <v>0.29986077162140634</v>
      </c>
      <c r="Z448" s="228" cm="1">
        <f t="array" ref="Z448">DinamicaBacktesting(L197:L448)</f>
        <v>0.31075308802886026</v>
      </c>
      <c r="AA448" s="228" cm="1">
        <f t="array" ref="AA448">DinamicaBacktesting(M197:M448)</f>
        <v>0.15782966745935581</v>
      </c>
      <c r="AB448" s="228" cm="1">
        <f t="array" ref="AB448">DinamicaBacktesting(N197:N448)</f>
        <v>0.23512399393007258</v>
      </c>
      <c r="AC448" s="228" cm="1">
        <f t="array" ref="AC448">DinamicaBacktesting(O197:O448)</f>
        <v>0.32065672807822582</v>
      </c>
      <c r="AD448" s="229" cm="1">
        <f t="array" ref="AD448">DinamicaBacktesting(P197:P448)</f>
        <v>0.29991424461499594</v>
      </c>
      <c r="AE448" s="236">
        <f t="shared" si="81"/>
        <v>1750373.6775</v>
      </c>
      <c r="AF448" s="239">
        <f t="shared" si="82"/>
        <v>-3196.1361000000034</v>
      </c>
      <c r="AG448" s="242">
        <f t="shared" si="83"/>
        <v>-1.8226454830666539E-3</v>
      </c>
      <c r="AH448" s="306">
        <f xml:space="preserve"> Backtesting!C204</f>
        <v>-2.7016326698046635E-2</v>
      </c>
      <c r="AI448" s="306">
        <f xml:space="preserve"> Backtesting!G204</f>
        <v>-4.7919854911941173E-2</v>
      </c>
      <c r="AJ448" s="56"/>
      <c r="AK448" s="57">
        <f t="shared" si="84"/>
        <v>0</v>
      </c>
      <c r="AL448" s="57">
        <f t="shared" si="85"/>
        <v>0</v>
      </c>
    </row>
    <row r="449" spans="1:38" x14ac:dyDescent="0.25">
      <c r="A449" s="7">
        <f t="shared" ref="A449:A509" si="93">+A448+1</f>
        <v>443</v>
      </c>
      <c r="B449" s="1">
        <v>45289</v>
      </c>
      <c r="C449" s="202">
        <v>71.569999999999993</v>
      </c>
      <c r="D449" s="2">
        <v>200.08</v>
      </c>
      <c r="E449" s="2">
        <v>1314.10454</v>
      </c>
      <c r="F449" s="2">
        <v>3264.15362</v>
      </c>
      <c r="G449" s="2">
        <v>6001.03784</v>
      </c>
      <c r="H449" s="2">
        <v>8254.5635199999997</v>
      </c>
      <c r="I449" s="201">
        <v>8395.9598800000003</v>
      </c>
      <c r="J449" s="209">
        <f t="shared" si="86"/>
        <v>1.9599608007838665E-3</v>
      </c>
      <c r="K449" s="210">
        <f t="shared" si="87"/>
        <v>-8.8670926834101271E-3</v>
      </c>
      <c r="L449" s="210">
        <f t="shared" si="88"/>
        <v>4.9775161434424398E-3</v>
      </c>
      <c r="M449" s="210">
        <f t="shared" si="89"/>
        <v>-3.9553682908893828E-3</v>
      </c>
      <c r="N449" s="210">
        <f t="shared" si="90"/>
        <v>-1.0709107766329828E-2</v>
      </c>
      <c r="O449" s="210">
        <f t="shared" si="91"/>
        <v>-5.9346335560099828E-3</v>
      </c>
      <c r="P449" s="211">
        <f t="shared" si="92"/>
        <v>1.476755862720891E-3</v>
      </c>
      <c r="Q449" s="218">
        <f t="shared" si="74"/>
        <v>1.9032762284286529E-4</v>
      </c>
      <c r="R449" s="219">
        <f t="shared" si="75"/>
        <v>1.8711481200202615E-3</v>
      </c>
      <c r="S449" s="219">
        <f t="shared" si="76"/>
        <v>-7.9548325357539813E-4</v>
      </c>
      <c r="T449" s="219">
        <f t="shared" si="77"/>
        <v>1.1125828086007978E-3</v>
      </c>
      <c r="U449" s="219">
        <f t="shared" si="78"/>
        <v>4.0231630102614624E-3</v>
      </c>
      <c r="V449" s="219">
        <f t="shared" si="79"/>
        <v>1.7685749368430404E-3</v>
      </c>
      <c r="W449" s="220">
        <f t="shared" si="80"/>
        <v>4.7320689038075504E-3</v>
      </c>
      <c r="X449" s="227" cm="1">
        <f t="array" ref="X449">DinamicaBacktesting(J198:J449)</f>
        <v>0.26928784653591126</v>
      </c>
      <c r="Y449" s="228" cm="1">
        <f t="array" ref="Y449">DinamicaBacktesting(K198:K449)</f>
        <v>0.29514791470843638</v>
      </c>
      <c r="Z449" s="228" cm="1">
        <f t="array" ref="Z449">DinamicaBacktesting(L198:L449)</f>
        <v>0.30488412938495596</v>
      </c>
      <c r="AA449" s="228" cm="1">
        <f t="array" ref="AA449">DinamicaBacktesting(M198:M449)</f>
        <v>0.15514894421489342</v>
      </c>
      <c r="AB449" s="228" cm="1">
        <f t="array" ref="AB449">DinamicaBacktesting(N198:N449)</f>
        <v>0.23286776272701651</v>
      </c>
      <c r="AC449" s="228" cm="1">
        <f t="array" ref="AC449">DinamicaBacktesting(O198:O449)</f>
        <v>0.31474111160783291</v>
      </c>
      <c r="AD449" s="229" cm="1">
        <f t="array" ref="AD449">DinamicaBacktesting(P198:P449)</f>
        <v>0.2938911300729391</v>
      </c>
      <c r="AE449" s="236">
        <f t="shared" si="81"/>
        <v>1742843.1633999997</v>
      </c>
      <c r="AF449" s="239">
        <f t="shared" si="82"/>
        <v>-7530.5141000002623</v>
      </c>
      <c r="AG449" s="242">
        <f t="shared" si="83"/>
        <v>-4.3022322586316886E-3</v>
      </c>
      <c r="AH449" s="306">
        <f xml:space="preserve"> Backtesting!C205</f>
        <v>-2.8963489779611096E-2</v>
      </c>
      <c r="AI449" s="306">
        <f xml:space="preserve"> Backtesting!G205</f>
        <v>-4.7859274685708129E-2</v>
      </c>
      <c r="AJ449" s="56"/>
      <c r="AK449" s="57">
        <f t="shared" si="84"/>
        <v>0</v>
      </c>
      <c r="AL449" s="57">
        <f t="shared" si="85"/>
        <v>0</v>
      </c>
    </row>
    <row r="450" spans="1:38" x14ac:dyDescent="0.25">
      <c r="A450" s="7">
        <f t="shared" si="93"/>
        <v>444</v>
      </c>
      <c r="B450" s="1">
        <v>45293</v>
      </c>
      <c r="C450" s="202">
        <v>71.69</v>
      </c>
      <c r="D450" s="2">
        <v>197.97</v>
      </c>
      <c r="E450" s="2">
        <v>1271.9666400000001</v>
      </c>
      <c r="F450" s="2">
        <v>3158.4789599999995</v>
      </c>
      <c r="G450" s="2">
        <v>5891.7780600000006</v>
      </c>
      <c r="H450" s="2">
        <v>7971.0589999999993</v>
      </c>
      <c r="I450" s="201">
        <v>8195.3035199999995</v>
      </c>
      <c r="J450" s="209">
        <f t="shared" si="86"/>
        <v>1.6766801732570613E-3</v>
      </c>
      <c r="K450" s="210">
        <f t="shared" si="87"/>
        <v>-1.0545781687325118E-2</v>
      </c>
      <c r="L450" s="210">
        <f t="shared" si="88"/>
        <v>-3.2065865931792614E-2</v>
      </c>
      <c r="M450" s="210">
        <f t="shared" si="89"/>
        <v>-3.2374291256549559E-2</v>
      </c>
      <c r="N450" s="210">
        <f t="shared" si="90"/>
        <v>-1.8206814040019337E-2</v>
      </c>
      <c r="O450" s="210">
        <f t="shared" si="91"/>
        <v>-3.4345186067451849E-2</v>
      </c>
      <c r="P450" s="211">
        <f t="shared" si="92"/>
        <v>-2.3899156602449234E-2</v>
      </c>
      <c r="Q450" s="218">
        <f t="shared" si="74"/>
        <v>2.7357738178122935E-4</v>
      </c>
      <c r="R450" s="219">
        <f t="shared" si="75"/>
        <v>1.8140255152942961E-3</v>
      </c>
      <c r="S450" s="219">
        <f t="shared" si="76"/>
        <v>-8.8227492134409439E-4</v>
      </c>
      <c r="T450" s="219">
        <f t="shared" si="77"/>
        <v>9.6838318691534113E-4</v>
      </c>
      <c r="U450" s="219">
        <f t="shared" si="78"/>
        <v>3.9423518298914361E-3</v>
      </c>
      <c r="V450" s="219">
        <f t="shared" si="79"/>
        <v>1.5750373559300307E-3</v>
      </c>
      <c r="W450" s="220">
        <f t="shared" si="80"/>
        <v>4.6283191583511201E-3</v>
      </c>
      <c r="X450" s="227" cm="1">
        <f t="array" ref="X450">DinamicaBacktesting(J199:J450)</f>
        <v>0.26390057983750881</v>
      </c>
      <c r="Y450" s="228" cm="1">
        <f t="array" ref="Y450">DinamicaBacktesting(K199:K450)</f>
        <v>0.29111651791252491</v>
      </c>
      <c r="Z450" s="228" cm="1">
        <f t="array" ref="Z450">DinamicaBacktesting(L199:L450)</f>
        <v>0.31559559332824272</v>
      </c>
      <c r="AA450" s="228" cm="1">
        <f t="array" ref="AA450">DinamicaBacktesting(M199:M450)</f>
        <v>0.18350241584683777</v>
      </c>
      <c r="AB450" s="228" cm="1">
        <f t="array" ref="AB450">DinamicaBacktesting(N199:N450)</f>
        <v>0.23537140298517578</v>
      </c>
      <c r="AC450" s="228" cm="1">
        <f t="array" ref="AC450">DinamicaBacktesting(O199:O450)</f>
        <v>0.32709280422814652</v>
      </c>
      <c r="AD450" s="229" cm="1">
        <f t="array" ref="AD450">DinamicaBacktesting(P199:P450)</f>
        <v>0.29778264756047451</v>
      </c>
      <c r="AE450" s="236">
        <f t="shared" si="81"/>
        <v>1708588.3393999999</v>
      </c>
      <c r="AF450" s="239">
        <f t="shared" si="82"/>
        <v>-34254.82399999979</v>
      </c>
      <c r="AG450" s="242">
        <f t="shared" si="83"/>
        <v>-1.9654564862379376E-2</v>
      </c>
      <c r="AH450" s="306">
        <f xml:space="preserve"> Backtesting!C206</f>
        <v>-2.917145392612799E-2</v>
      </c>
      <c r="AI450" s="306">
        <f xml:space="preserve"> Backtesting!G206</f>
        <v>-4.766294824334355E-2</v>
      </c>
      <c r="AJ450" s="56"/>
      <c r="AK450" s="57">
        <f t="shared" si="84"/>
        <v>0</v>
      </c>
      <c r="AL450" s="57">
        <f t="shared" si="85"/>
        <v>0</v>
      </c>
    </row>
    <row r="451" spans="1:38" x14ac:dyDescent="0.25">
      <c r="A451" s="7">
        <f t="shared" si="93"/>
        <v>445</v>
      </c>
      <c r="B451" s="1">
        <v>45294</v>
      </c>
      <c r="C451" s="202">
        <v>69.88</v>
      </c>
      <c r="D451" s="2">
        <v>195.37</v>
      </c>
      <c r="E451" s="2">
        <v>1302.2597700000001</v>
      </c>
      <c r="F451" s="2">
        <v>3132.8027499999998</v>
      </c>
      <c r="G451" s="2">
        <v>5857.0234100000007</v>
      </c>
      <c r="H451" s="2">
        <v>7995.8307800000002</v>
      </c>
      <c r="I451" s="201">
        <v>8088.1570700000002</v>
      </c>
      <c r="J451" s="209">
        <f t="shared" si="86"/>
        <v>-2.5247593806667634E-2</v>
      </c>
      <c r="K451" s="210">
        <f t="shared" si="87"/>
        <v>-1.3133303025710918E-2</v>
      </c>
      <c r="L451" s="210">
        <f t="shared" si="88"/>
        <v>2.381597838131988E-2</v>
      </c>
      <c r="M451" s="210">
        <f t="shared" si="89"/>
        <v>-8.1292958810780247E-3</v>
      </c>
      <c r="N451" s="210">
        <f t="shared" si="90"/>
        <v>-5.8988389661099871E-3</v>
      </c>
      <c r="O451" s="210">
        <f t="shared" si="91"/>
        <v>3.1077150476492843E-3</v>
      </c>
      <c r="P451" s="211">
        <f t="shared" si="92"/>
        <v>-1.3074128339300328E-2</v>
      </c>
      <c r="Q451" s="218">
        <f t="shared" ref="Q451:Q509" si="94" xml:space="preserve"> AVERAGE(J200:J451)</f>
        <v>1.386756966358098E-4</v>
      </c>
      <c r="R451" s="219">
        <f t="shared" ref="R451:R509" si="95" xml:space="preserve"> AVERAGE(K200:K451)</f>
        <v>1.8160771173687221E-3</v>
      </c>
      <c r="S451" s="219">
        <f t="shared" ref="S451:S509" si="96" xml:space="preserve"> AVERAGE(L200:L451)</f>
        <v>-7.8511803593281229E-4</v>
      </c>
      <c r="T451" s="219">
        <f t="shared" ref="T451:T509" si="97" xml:space="preserve"> AVERAGE(M200:M451)</f>
        <v>9.3877311096790138E-4</v>
      </c>
      <c r="U451" s="219">
        <f t="shared" ref="U451:U509" si="98" xml:space="preserve"> AVERAGE(N200:N451)</f>
        <v>3.9215927734478385E-3</v>
      </c>
      <c r="V451" s="219">
        <f t="shared" ref="V451:V509" si="99" xml:space="preserve"> AVERAGE(O200:O451)</f>
        <v>1.5900185931918259E-3</v>
      </c>
      <c r="W451" s="220">
        <f t="shared" ref="W451:W509" si="100" xml:space="preserve"> AVERAGE(P200:P451)</f>
        <v>4.5790867313789891E-3</v>
      </c>
      <c r="X451" s="227" cm="1">
        <f t="array" ref="X451">DinamicaBacktesting(J200:J451)</f>
        <v>0.27070861517274758</v>
      </c>
      <c r="Y451" s="228" cm="1">
        <f t="array" ref="Y451">DinamicaBacktesting(K200:K451)</f>
        <v>0.28826627466517035</v>
      </c>
      <c r="Z451" s="228" cm="1">
        <f t="array" ref="Z451">DinamicaBacktesting(L200:L451)</f>
        <v>0.31832992250609926</v>
      </c>
      <c r="AA451" s="228" cm="1">
        <f t="array" ref="AA451">DinamicaBacktesting(M200:M451)</f>
        <v>0.18163797057628048</v>
      </c>
      <c r="AB451" s="228" cm="1">
        <f t="array" ref="AB451">DinamicaBacktesting(N200:N451)</f>
        <v>0.23137514130091966</v>
      </c>
      <c r="AC451" s="228" cm="1">
        <f t="array" ref="AC451">DinamicaBacktesting(O200:O451)</f>
        <v>0.32063603334822588</v>
      </c>
      <c r="AD451" s="229" cm="1">
        <f t="array" ref="AD451">DinamicaBacktesting(P200:P451)</f>
        <v>0.29470413599479467</v>
      </c>
      <c r="AE451" s="236">
        <f t="shared" si="81"/>
        <v>1692999.0458999998</v>
      </c>
      <c r="AF451" s="239">
        <f t="shared" si="82"/>
        <v>-15589.293500000145</v>
      </c>
      <c r="AG451" s="242">
        <f t="shared" si="83"/>
        <v>-9.1240781295947038E-3</v>
      </c>
      <c r="AH451" s="306">
        <f xml:space="preserve"> Backtesting!C207</f>
        <v>-2.4901546534090449E-2</v>
      </c>
      <c r="AI451" s="306">
        <f xml:space="preserve"> Backtesting!G207</f>
        <v>-4.6532581954368116E-2</v>
      </c>
      <c r="AJ451" s="56"/>
      <c r="AK451" s="57">
        <f t="shared" si="84"/>
        <v>0</v>
      </c>
      <c r="AL451" s="57">
        <f t="shared" si="85"/>
        <v>0</v>
      </c>
    </row>
    <row r="452" spans="1:38" x14ac:dyDescent="0.25">
      <c r="A452" s="7">
        <f t="shared" si="93"/>
        <v>446</v>
      </c>
      <c r="B452" s="1">
        <v>45295</v>
      </c>
      <c r="C452" s="202">
        <v>69.98</v>
      </c>
      <c r="D452" s="2">
        <v>193.69</v>
      </c>
      <c r="E452" s="2">
        <v>1269.81728</v>
      </c>
      <c r="F452" s="2">
        <v>3093.9252799999999</v>
      </c>
      <c r="G452" s="2">
        <v>5903.8169600000001</v>
      </c>
      <c r="H452" s="2">
        <v>8073.1873599999999</v>
      </c>
      <c r="I452" s="201">
        <v>8163.4998399999995</v>
      </c>
      <c r="J452" s="209">
        <f t="shared" si="86"/>
        <v>1.4310246136235438E-3</v>
      </c>
      <c r="K452" s="210">
        <f t="shared" si="87"/>
        <v>-8.5990684342529544E-3</v>
      </c>
      <c r="L452" s="210">
        <f t="shared" si="88"/>
        <v>-2.4912456598425115E-2</v>
      </c>
      <c r="M452" s="210">
        <f t="shared" si="89"/>
        <v>-1.2409804607072639E-2</v>
      </c>
      <c r="N452" s="210">
        <f t="shared" si="90"/>
        <v>7.9893056121487227E-3</v>
      </c>
      <c r="O452" s="210">
        <f t="shared" si="91"/>
        <v>9.6746144495067909E-3</v>
      </c>
      <c r="P452" s="211">
        <f t="shared" si="92"/>
        <v>9.3151961995712185E-3</v>
      </c>
      <c r="Q452" s="218">
        <f t="shared" si="94"/>
        <v>1.4148671581101736E-4</v>
      </c>
      <c r="R452" s="219">
        <f t="shared" si="95"/>
        <v>1.7430796268523734E-3</v>
      </c>
      <c r="S452" s="219">
        <f t="shared" si="96"/>
        <v>-1.046224974553121E-3</v>
      </c>
      <c r="T452" s="219">
        <f t="shared" si="97"/>
        <v>1.0499325619095299E-3</v>
      </c>
      <c r="U452" s="219">
        <f t="shared" si="98"/>
        <v>3.8210979892797964E-3</v>
      </c>
      <c r="V452" s="219">
        <f t="shared" si="99"/>
        <v>1.6399092594743211E-3</v>
      </c>
      <c r="W452" s="220">
        <f t="shared" si="100"/>
        <v>4.7094255111269339E-3</v>
      </c>
      <c r="X452" s="227" cm="1">
        <f t="array" ref="X452">DinamicaBacktesting(J201:J452)</f>
        <v>0.26527809958084664</v>
      </c>
      <c r="Y452" s="228" cm="1">
        <f t="array" ref="Y452">DinamicaBacktesting(K201:K452)</f>
        <v>0.28375847061630188</v>
      </c>
      <c r="Z452" s="228" cm="1">
        <f t="array" ref="Z452">DinamicaBacktesting(L201:L452)</f>
        <v>0.32177004720661107</v>
      </c>
      <c r="AA452" s="228" cm="1">
        <f t="array" ref="AA452">DinamicaBacktesting(M201:M452)</f>
        <v>0.18227575240999377</v>
      </c>
      <c r="AB452" s="228" cm="1">
        <f t="array" ref="AB452">DinamicaBacktesting(N201:N452)</f>
        <v>0.22811421045391483</v>
      </c>
      <c r="AC452" s="228" cm="1">
        <f t="array" ref="AC452">DinamicaBacktesting(O201:O452)</f>
        <v>0.31565587886641</v>
      </c>
      <c r="AD452" s="229" cm="1">
        <f t="array" ref="AD452">DinamicaBacktesting(P201:P452)</f>
        <v>0.29026020595238572</v>
      </c>
      <c r="AE452" s="236">
        <f t="shared" ref="AE452:AE509" si="101">SUMPRODUCT($C$3:$I$3, C452:I452)</f>
        <v>1695139.3360000001</v>
      </c>
      <c r="AF452" s="239">
        <f t="shared" ref="AF452:AF509" si="102" xml:space="preserve"> AE452 - AE451</f>
        <v>2140.290100000333</v>
      </c>
      <c r="AG452" s="242">
        <f t="shared" ref="AG452:AG509" si="103" xml:space="preserve"> AE452 / AE451 - 1</f>
        <v>1.2642004171139476E-3</v>
      </c>
      <c r="AH452" s="306">
        <f xml:space="preserve"> Backtesting!C208</f>
        <v>-2.8329009351559631E-2</v>
      </c>
      <c r="AI452" s="306">
        <f xml:space="preserve"> Backtesting!G208</f>
        <v>-4.6244944951012286E-2</v>
      </c>
      <c r="AJ452" s="56"/>
      <c r="AK452" s="57">
        <f t="shared" ref="AK452:AK509" si="104" xml:space="preserve"> IF( AG452 &lt; AH452, 1, 0)</f>
        <v>0</v>
      </c>
      <c r="AL452" s="57">
        <f t="shared" ref="AL452:AL509" si="105" xml:space="preserve"> IF( AG452 &lt; AI452, 1, 0)</f>
        <v>0</v>
      </c>
    </row>
    <row r="453" spans="1:38" x14ac:dyDescent="0.25">
      <c r="A453" s="7">
        <f t="shared" si="93"/>
        <v>447</v>
      </c>
      <c r="B453" s="1">
        <v>45296</v>
      </c>
      <c r="C453" s="202">
        <v>69.62</v>
      </c>
      <c r="D453" s="2">
        <v>199.97</v>
      </c>
      <c r="E453" s="2">
        <v>1231.3866600000001</v>
      </c>
      <c r="F453" s="2">
        <v>3055.78188</v>
      </c>
      <c r="G453" s="2">
        <v>5935.9886999999999</v>
      </c>
      <c r="H453" s="2">
        <v>7995.4959600000002</v>
      </c>
      <c r="I453" s="201">
        <v>8280.7000200000002</v>
      </c>
      <c r="J453" s="209">
        <f t="shared" si="86"/>
        <v>-5.1443269505573319E-3</v>
      </c>
      <c r="K453" s="210">
        <f t="shared" si="87"/>
        <v>3.2422943879394817E-2</v>
      </c>
      <c r="L453" s="210">
        <f t="shared" si="88"/>
        <v>-3.0264685010429115E-2</v>
      </c>
      <c r="M453" s="210">
        <f t="shared" si="89"/>
        <v>-1.2328481313550022E-2</v>
      </c>
      <c r="N453" s="210">
        <f t="shared" si="90"/>
        <v>5.4493118973661936E-3</v>
      </c>
      <c r="O453" s="210">
        <f t="shared" si="91"/>
        <v>-9.6233862210277632E-3</v>
      </c>
      <c r="P453" s="211">
        <f t="shared" si="92"/>
        <v>1.435660957886431E-2</v>
      </c>
      <c r="Q453" s="218">
        <f t="shared" si="94"/>
        <v>4.1982736206112321E-5</v>
      </c>
      <c r="R453" s="219">
        <f t="shared" si="95"/>
        <v>1.657869467995596E-3</v>
      </c>
      <c r="S453" s="219">
        <f t="shared" si="96"/>
        <v>-1.6733567005311973E-3</v>
      </c>
      <c r="T453" s="219">
        <f t="shared" si="97"/>
        <v>9.673136194468092E-4</v>
      </c>
      <c r="U453" s="219">
        <f t="shared" si="98"/>
        <v>3.7663663189353479E-3</v>
      </c>
      <c r="V453" s="219">
        <f t="shared" si="99"/>
        <v>1.414686745995222E-3</v>
      </c>
      <c r="W453" s="220">
        <f t="shared" si="100"/>
        <v>4.6534635350501136E-3</v>
      </c>
      <c r="X453" s="227" cm="1">
        <f t="array" ref="X453">DinamicaBacktesting(J202:J453)</f>
        <v>0.26043078355947369</v>
      </c>
      <c r="Y453" s="228" cm="1">
        <f t="array" ref="Y453">DinamicaBacktesting(K202:K453)</f>
        <v>0.29646869989800295</v>
      </c>
      <c r="Z453" s="228" cm="1">
        <f t="array" ref="Z453">DinamicaBacktesting(L202:L453)</f>
        <v>0.32957807269670075</v>
      </c>
      <c r="AA453" s="228" cm="1">
        <f t="array" ref="AA453">DinamicaBacktesting(M202:M453)</f>
        <v>0.18283194739824968</v>
      </c>
      <c r="AB453" s="228" cm="1">
        <f t="array" ref="AB453">DinamicaBacktesting(N202:N453)</f>
        <v>0.22417369994618896</v>
      </c>
      <c r="AC453" s="228" cm="1">
        <f t="array" ref="AC453">DinamicaBacktesting(O202:O453)</f>
        <v>0.31078260893748305</v>
      </c>
      <c r="AD453" s="229" cm="1">
        <f t="array" ref="AD453">DinamicaBacktesting(P202:P453)</f>
        <v>0.28802479217241755</v>
      </c>
      <c r="AE453" s="236">
        <f t="shared" si="101"/>
        <v>1708489.923</v>
      </c>
      <c r="AF453" s="239">
        <f t="shared" si="102"/>
        <v>13350.586999999825</v>
      </c>
      <c r="AG453" s="242">
        <f t="shared" si="103"/>
        <v>7.8758050836711391E-3</v>
      </c>
      <c r="AH453" s="306">
        <f xml:space="preserve"> Backtesting!C209</f>
        <v>-2.5383587166196278E-2</v>
      </c>
      <c r="AI453" s="306">
        <f xml:space="preserve"> Backtesting!G209</f>
        <v>-4.640530195064315E-2</v>
      </c>
      <c r="AJ453" s="56"/>
      <c r="AK453" s="57">
        <f t="shared" si="104"/>
        <v>0</v>
      </c>
      <c r="AL453" s="57">
        <f t="shared" si="105"/>
        <v>0</v>
      </c>
    </row>
    <row r="454" spans="1:38" x14ac:dyDescent="0.25">
      <c r="A454" s="7">
        <f t="shared" si="93"/>
        <v>448</v>
      </c>
      <c r="B454" s="1">
        <v>45299</v>
      </c>
      <c r="C454" s="202">
        <v>70.14</v>
      </c>
      <c r="D454" s="2">
        <v>198.07</v>
      </c>
      <c r="E454" s="2">
        <v>1225.6229599999999</v>
      </c>
      <c r="F454" s="2">
        <v>3120.5625199999999</v>
      </c>
      <c r="G454" s="2">
        <v>6031.5852200000008</v>
      </c>
      <c r="H454" s="2">
        <v>8156.7495099999996</v>
      </c>
      <c r="I454" s="201">
        <v>8787.3870100000004</v>
      </c>
      <c r="J454" s="209">
        <f t="shared" si="86"/>
        <v>7.4691180695201087E-3</v>
      </c>
      <c r="K454" s="210">
        <f t="shared" si="87"/>
        <v>-9.5014252137820554E-3</v>
      </c>
      <c r="L454" s="210">
        <f t="shared" si="88"/>
        <v>-4.6806581451842577E-3</v>
      </c>
      <c r="M454" s="210">
        <f t="shared" si="89"/>
        <v>2.1199366494050853E-2</v>
      </c>
      <c r="N454" s="210">
        <f t="shared" si="90"/>
        <v>1.6104565697707685E-2</v>
      </c>
      <c r="O454" s="210">
        <f t="shared" si="91"/>
        <v>2.0168048462124277E-2</v>
      </c>
      <c r="P454" s="211">
        <f t="shared" si="92"/>
        <v>6.118890779477848E-2</v>
      </c>
      <c r="Q454" s="218">
        <f t="shared" si="94"/>
        <v>7.8927007471813531E-5</v>
      </c>
      <c r="R454" s="219">
        <f t="shared" si="95"/>
        <v>1.5868260362774389E-3</v>
      </c>
      <c r="S454" s="219">
        <f t="shared" si="96"/>
        <v>-1.7057911599164452E-3</v>
      </c>
      <c r="T454" s="219">
        <f t="shared" si="97"/>
        <v>1.1046709400686344E-3</v>
      </c>
      <c r="U454" s="219">
        <f t="shared" si="98"/>
        <v>3.8549026049319885E-3</v>
      </c>
      <c r="V454" s="219">
        <f t="shared" si="99"/>
        <v>1.5022804695603157E-3</v>
      </c>
      <c r="W454" s="220">
        <f t="shared" si="100"/>
        <v>5.0373987132314949E-3</v>
      </c>
      <c r="X454" s="227" cm="1">
        <f t="array" ref="X454">DinamicaBacktesting(J203:J454)</f>
        <v>0.25626853963376889</v>
      </c>
      <c r="Y454" s="228" cm="1">
        <f t="array" ref="Y454">DinamicaBacktesting(K203:K454)</f>
        <v>0.29204094089044857</v>
      </c>
      <c r="Z454" s="228" cm="1">
        <f t="array" ref="Z454">DinamicaBacktesting(L203:L454)</f>
        <v>0.32326099650966206</v>
      </c>
      <c r="AA454" s="228" cm="1">
        <f t="array" ref="AA454">DinamicaBacktesting(M203:M454)</f>
        <v>0.19136468535470427</v>
      </c>
      <c r="AB454" s="228" cm="1">
        <f t="array" ref="AB454">DinamicaBacktesting(N203:N454)</f>
        <v>0.22551718234987655</v>
      </c>
      <c r="AC454" s="228" cm="1">
        <f t="array" ref="AC454">DinamicaBacktesting(O203:O454)</f>
        <v>0.31116303985578386</v>
      </c>
      <c r="AD454" s="229" cm="1">
        <f t="array" ref="AD454">DinamicaBacktesting(P203:P454)</f>
        <v>0.34260745223009686</v>
      </c>
      <c r="AE454" s="236">
        <f t="shared" si="101"/>
        <v>1743244.7456</v>
      </c>
      <c r="AF454" s="239">
        <f t="shared" si="102"/>
        <v>34754.822600000072</v>
      </c>
      <c r="AG454" s="242">
        <f t="shared" si="103"/>
        <v>2.0342421767974406E-2</v>
      </c>
      <c r="AH454" s="306">
        <f xml:space="preserve"> Backtesting!C210</f>
        <v>-2.671823838554304E-2</v>
      </c>
      <c r="AI454" s="306">
        <f xml:space="preserve"> Backtesting!G210</f>
        <v>-4.3171947620486401E-2</v>
      </c>
      <c r="AJ454" s="56"/>
      <c r="AK454" s="57">
        <f t="shared" si="104"/>
        <v>0</v>
      </c>
      <c r="AL454" s="57">
        <f t="shared" si="105"/>
        <v>0</v>
      </c>
    </row>
    <row r="455" spans="1:38" x14ac:dyDescent="0.25">
      <c r="A455" s="7">
        <f t="shared" si="93"/>
        <v>449</v>
      </c>
      <c r="B455" s="1">
        <v>45300</v>
      </c>
      <c r="C455" s="202">
        <v>67.67</v>
      </c>
      <c r="D455" s="2">
        <v>194.45</v>
      </c>
      <c r="E455" s="2">
        <v>1221.5312199999998</v>
      </c>
      <c r="F455" s="2">
        <v>3140.1595399999997</v>
      </c>
      <c r="G455" s="2">
        <v>6062.3702299999995</v>
      </c>
      <c r="H455" s="2">
        <v>8176.7284899999986</v>
      </c>
      <c r="I455" s="201">
        <v>9013.0753999999997</v>
      </c>
      <c r="J455" s="209">
        <f t="shared" si="86"/>
        <v>-3.5215283718277757E-2</v>
      </c>
      <c r="K455" s="210">
        <f t="shared" si="87"/>
        <v>-1.8276366940980449E-2</v>
      </c>
      <c r="L455" s="210">
        <f t="shared" si="88"/>
        <v>-3.33849816259979E-3</v>
      </c>
      <c r="M455" s="210">
        <f t="shared" si="89"/>
        <v>6.2799639085582282E-3</v>
      </c>
      <c r="N455" s="210">
        <f t="shared" si="90"/>
        <v>5.1039666815813067E-3</v>
      </c>
      <c r="O455" s="210">
        <f t="shared" si="91"/>
        <v>2.4493801085230249E-3</v>
      </c>
      <c r="P455" s="211">
        <f t="shared" si="92"/>
        <v>2.5683219567223636E-2</v>
      </c>
      <c r="Q455" s="218">
        <f t="shared" si="94"/>
        <v>-1.7171787457277468E-4</v>
      </c>
      <c r="R455" s="219">
        <f t="shared" si="95"/>
        <v>1.3535926660052889E-3</v>
      </c>
      <c r="S455" s="219">
        <f t="shared" si="96"/>
        <v>-1.7867889804344843E-3</v>
      </c>
      <c r="T455" s="219">
        <f t="shared" si="97"/>
        <v>1.0232129174906465E-3</v>
      </c>
      <c r="U455" s="219">
        <f t="shared" si="98"/>
        <v>3.8180238867341855E-3</v>
      </c>
      <c r="V455" s="219">
        <f t="shared" si="99"/>
        <v>1.4759883842160144E-3</v>
      </c>
      <c r="W455" s="220">
        <f t="shared" si="100"/>
        <v>5.0138917652881657E-3</v>
      </c>
      <c r="X455" s="227" cm="1">
        <f t="array" ref="X455">DinamicaBacktesting(J204:J455)</f>
        <v>0.2748576449391304</v>
      </c>
      <c r="Y455" s="228" cm="1">
        <f t="array" ref="Y455">DinamicaBacktesting(K204:K455)</f>
        <v>0.29196371248818254</v>
      </c>
      <c r="Z455" s="228" cm="1">
        <f t="array" ref="Z455">DinamicaBacktesting(L204:L455)</f>
        <v>0.31690694570573474</v>
      </c>
      <c r="AA455" s="228" cm="1">
        <f t="array" ref="AA455">DinamicaBacktesting(M204:M455)</f>
        <v>0.18855480053746784</v>
      </c>
      <c r="AB455" s="228" cm="1">
        <f t="array" ref="AB455">DinamicaBacktesting(N204:N455)</f>
        <v>0.22155405021578339</v>
      </c>
      <c r="AC455" s="228" cm="1">
        <f t="array" ref="AC455">DinamicaBacktesting(O204:O455)</f>
        <v>0.30497538619050535</v>
      </c>
      <c r="AD455" s="229" cm="1">
        <f t="array" ref="AD455">DinamicaBacktesting(P204:P455)</f>
        <v>0.3454466333602928</v>
      </c>
      <c r="AE455" s="236">
        <f t="shared" si="101"/>
        <v>1743832.0788</v>
      </c>
      <c r="AF455" s="239">
        <f t="shared" si="102"/>
        <v>587.33319999999367</v>
      </c>
      <c r="AG455" s="242">
        <f t="shared" si="103"/>
        <v>3.3691952979197914E-4</v>
      </c>
      <c r="AH455" s="306">
        <f xml:space="preserve"> Backtesting!C211</f>
        <v>-2.9685071783194805E-2</v>
      </c>
      <c r="AI455" s="306">
        <f xml:space="preserve"> Backtesting!G211</f>
        <v>-4.4855312427015993E-2</v>
      </c>
      <c r="AJ455" s="56"/>
      <c r="AK455" s="57">
        <f t="shared" si="104"/>
        <v>0</v>
      </c>
      <c r="AL455" s="57">
        <f t="shared" si="105"/>
        <v>0</v>
      </c>
    </row>
    <row r="456" spans="1:38" x14ac:dyDescent="0.25">
      <c r="A456" s="7">
        <f t="shared" si="93"/>
        <v>450</v>
      </c>
      <c r="B456" s="1">
        <v>45301</v>
      </c>
      <c r="C456" s="202">
        <v>69.59</v>
      </c>
      <c r="D456" s="2">
        <v>192.01</v>
      </c>
      <c r="E456" s="2">
        <v>1210.3995</v>
      </c>
      <c r="F456" s="2">
        <v>3155.9204999999997</v>
      </c>
      <c r="G456" s="2">
        <v>6279.4665000000005</v>
      </c>
      <c r="H456" s="2">
        <v>8107.6934999999994</v>
      </c>
      <c r="I456" s="201">
        <v>9212.3249999999989</v>
      </c>
      <c r="J456" s="209">
        <f t="shared" ref="J456:J509" si="106" xml:space="preserve"> (C456/C455) - 1</f>
        <v>2.8372986552386514E-2</v>
      </c>
      <c r="K456" s="210">
        <f t="shared" ref="K456:K509" si="107" xml:space="preserve"> (D456/D455) - 1</f>
        <v>-1.2548212908202627E-2</v>
      </c>
      <c r="L456" s="210">
        <f t="shared" ref="L456:L509" si="108" xml:space="preserve"> (E456/E455) - 1</f>
        <v>-9.1129230409681128E-3</v>
      </c>
      <c r="M456" s="210">
        <f t="shared" ref="M456:M509" si="109" xml:space="preserve"> (F456/F455) - 1</f>
        <v>5.0191589947050641E-3</v>
      </c>
      <c r="N456" s="210">
        <f t="shared" ref="N456:N509" si="110" xml:space="preserve"> (G456/G455) - 1</f>
        <v>3.5810460556448209E-2</v>
      </c>
      <c r="O456" s="210">
        <f t="shared" ref="O456:O509" si="111" xml:space="preserve"> (H456/H455) - 1</f>
        <v>-8.4428619691149231E-3</v>
      </c>
      <c r="P456" s="211">
        <f t="shared" ref="P456:P509" si="112" xml:space="preserve"> (I456/I455) - 1</f>
        <v>2.2106727299762596E-2</v>
      </c>
      <c r="Q456" s="218">
        <f t="shared" si="94"/>
        <v>-5.2007240266275868E-5</v>
      </c>
      <c r="R456" s="219">
        <f t="shared" si="95"/>
        <v>1.1836066596714434E-3</v>
      </c>
      <c r="S456" s="219">
        <f t="shared" si="96"/>
        <v>-1.9509690205169136E-3</v>
      </c>
      <c r="T456" s="219">
        <f t="shared" si="97"/>
        <v>1.0256544217552275E-3</v>
      </c>
      <c r="U456" s="219">
        <f t="shared" si="98"/>
        <v>3.9756753322506156E-3</v>
      </c>
      <c r="V456" s="219">
        <f t="shared" si="99"/>
        <v>1.4460202116450469E-3</v>
      </c>
      <c r="W456" s="220">
        <f t="shared" si="100"/>
        <v>4.8949378051026593E-3</v>
      </c>
      <c r="X456" s="227" cm="1">
        <f t="array" ref="X456">DinamicaBacktesting(J205:J456)</f>
        <v>0.28397098556923578</v>
      </c>
      <c r="Y456" s="228" cm="1">
        <f t="array" ref="Y456">DinamicaBacktesting(K205:K456)</f>
        <v>0.28882512889522705</v>
      </c>
      <c r="Z456" s="228" cm="1">
        <f t="array" ref="Z456">DinamicaBacktesting(L205:L456)</f>
        <v>0.31184860371976947</v>
      </c>
      <c r="AA456" s="228" cm="1">
        <f t="array" ref="AA456">DinamicaBacktesting(M205:M456)</f>
        <v>0.18543118551100049</v>
      </c>
      <c r="AB456" s="228" cm="1">
        <f t="array" ref="AB456">DinamicaBacktesting(N205:N456)</f>
        <v>0.24504943580639646</v>
      </c>
      <c r="AC456" s="228" cm="1">
        <f t="array" ref="AC456">DinamicaBacktesting(O205:O456)</f>
        <v>0.30001351335892507</v>
      </c>
      <c r="AD456" s="229" cm="1">
        <f t="array" ref="AD456">DinamicaBacktesting(P205:P456)</f>
        <v>0.34566642938268666</v>
      </c>
      <c r="AE456" s="236">
        <f t="shared" si="101"/>
        <v>1762572.1749999998</v>
      </c>
      <c r="AF456" s="239">
        <f t="shared" si="102"/>
        <v>18740.096199999796</v>
      </c>
      <c r="AG456" s="242">
        <f t="shared" si="103"/>
        <v>1.0746502732588592E-2</v>
      </c>
      <c r="AH456" s="306">
        <f xml:space="preserve"> Backtesting!C212</f>
        <v>-3.1019938388914627E-2</v>
      </c>
      <c r="AI456" s="306">
        <f xml:space="preserve"> Backtesting!G212</f>
        <v>-4.5452690899630277E-2</v>
      </c>
      <c r="AJ456" s="56"/>
      <c r="AK456" s="57">
        <f t="shared" si="104"/>
        <v>0</v>
      </c>
      <c r="AL456" s="57">
        <f t="shared" si="105"/>
        <v>0</v>
      </c>
    </row>
    <row r="457" spans="1:38" x14ac:dyDescent="0.25">
      <c r="A457" s="7">
        <f t="shared" si="93"/>
        <v>451</v>
      </c>
      <c r="B457" s="1">
        <v>45302</v>
      </c>
      <c r="C457" s="202">
        <v>69.989999999999995</v>
      </c>
      <c r="D457" s="2">
        <v>193.55</v>
      </c>
      <c r="E457" s="2">
        <v>1223.9458</v>
      </c>
      <c r="F457" s="2">
        <v>3138.3269</v>
      </c>
      <c r="G457" s="2">
        <v>6251.1197000000002</v>
      </c>
      <c r="H457" s="2">
        <v>8323.6093000000001</v>
      </c>
      <c r="I457" s="201">
        <v>9270.4002</v>
      </c>
      <c r="J457" s="209">
        <f t="shared" si="106"/>
        <v>5.7479522919958725E-3</v>
      </c>
      <c r="K457" s="210">
        <f t="shared" si="107"/>
        <v>8.0204156033540919E-3</v>
      </c>
      <c r="L457" s="210">
        <f t="shared" si="108"/>
        <v>1.1191594180268494E-2</v>
      </c>
      <c r="M457" s="210">
        <f t="shared" si="109"/>
        <v>-5.5747918871846824E-3</v>
      </c>
      <c r="N457" s="210">
        <f t="shared" si="110"/>
        <v>-4.5142051478418432E-3</v>
      </c>
      <c r="O457" s="210">
        <f t="shared" si="111"/>
        <v>2.6630977108347942E-2</v>
      </c>
      <c r="P457" s="211">
        <f t="shared" si="112"/>
        <v>6.3040763325219462E-3</v>
      </c>
      <c r="Q457" s="218">
        <f t="shared" si="94"/>
        <v>-2.0419796622830668E-5</v>
      </c>
      <c r="R457" s="219">
        <f t="shared" si="95"/>
        <v>1.2398380519428364E-3</v>
      </c>
      <c r="S457" s="219">
        <f t="shared" si="96"/>
        <v>-2.0339363196012843E-3</v>
      </c>
      <c r="T457" s="219">
        <f t="shared" si="97"/>
        <v>1.0029336871244005E-3</v>
      </c>
      <c r="U457" s="219">
        <f t="shared" si="98"/>
        <v>3.8673460850307973E-3</v>
      </c>
      <c r="V457" s="219">
        <f t="shared" si="99"/>
        <v>1.413627420220041E-3</v>
      </c>
      <c r="W457" s="220">
        <f t="shared" si="100"/>
        <v>4.8659182121314291E-3</v>
      </c>
      <c r="X457" s="227" cm="1">
        <f t="array" ref="X457">DinamicaBacktesting(J206:J457)</f>
        <v>0.27883143798880539</v>
      </c>
      <c r="Y457" s="228" cm="1">
        <f t="array" ref="Y457">DinamicaBacktesting(K206:K457)</f>
        <v>0.2841329982944254</v>
      </c>
      <c r="Z457" s="228" cm="1">
        <f t="array" ref="Z457">DinamicaBacktesting(L206:L457)</f>
        <v>0.30760649161582265</v>
      </c>
      <c r="AA457" s="228" cm="1">
        <f t="array" ref="AA457">DinamicaBacktesting(M206:M457)</f>
        <v>0.18254480239114648</v>
      </c>
      <c r="AB457" s="228" cm="1">
        <f t="array" ref="AB457">DinamicaBacktesting(N206:N457)</f>
        <v>0.24052544438253226</v>
      </c>
      <c r="AC457" s="228" cm="1">
        <f t="array" ref="AC457">DinamicaBacktesting(O206:O457)</f>
        <v>0.3058695706760321</v>
      </c>
      <c r="AD457" s="229" cm="1">
        <f t="array" ref="AD457">DinamicaBacktesting(P206:P457)</f>
        <v>0.33927333907122126</v>
      </c>
      <c r="AE457" s="236">
        <f t="shared" si="101"/>
        <v>1774589.6400000001</v>
      </c>
      <c r="AF457" s="239">
        <f t="shared" si="102"/>
        <v>12017.465000000317</v>
      </c>
      <c r="AG457" s="242">
        <f t="shared" si="103"/>
        <v>6.8181406528786681E-3</v>
      </c>
      <c r="AH457" s="306">
        <f xml:space="preserve"> Backtesting!C213</f>
        <v>-2.9470195504397077E-2</v>
      </c>
      <c r="AI457" s="306">
        <f xml:space="preserve"> Backtesting!G213</f>
        <v>-4.6077593495153377E-2</v>
      </c>
      <c r="AJ457" s="56"/>
      <c r="AK457" s="57">
        <f t="shared" si="104"/>
        <v>0</v>
      </c>
      <c r="AL457" s="57">
        <f t="shared" si="105"/>
        <v>0</v>
      </c>
    </row>
    <row r="458" spans="1:38" x14ac:dyDescent="0.25">
      <c r="A458" s="7">
        <f t="shared" si="93"/>
        <v>452</v>
      </c>
      <c r="B458" s="1">
        <v>45303</v>
      </c>
      <c r="C458" s="202">
        <v>70.930000000000007</v>
      </c>
      <c r="D458" s="2">
        <v>191.2</v>
      </c>
      <c r="E458" s="2">
        <v>1211.2942400000002</v>
      </c>
      <c r="F458" s="2">
        <v>3134.7971199999997</v>
      </c>
      <c r="G458" s="2">
        <v>6314.2758900000008</v>
      </c>
      <c r="H458" s="2">
        <v>8298.3097600000001</v>
      </c>
      <c r="I458" s="201">
        <v>9224.6531000000014</v>
      </c>
      <c r="J458" s="209">
        <f t="shared" si="106"/>
        <v>1.3430490070010181E-2</v>
      </c>
      <c r="K458" s="210">
        <f t="shared" si="107"/>
        <v>-1.2141565486954442E-2</v>
      </c>
      <c r="L458" s="210">
        <f t="shared" si="108"/>
        <v>-1.0336699549930883E-2</v>
      </c>
      <c r="M458" s="210">
        <f t="shared" si="109"/>
        <v>-1.1247330544184031E-3</v>
      </c>
      <c r="N458" s="210">
        <f t="shared" si="110"/>
        <v>1.0103180395026001E-2</v>
      </c>
      <c r="O458" s="210">
        <f t="shared" si="111"/>
        <v>-3.0394915340391515E-3</v>
      </c>
      <c r="P458" s="211">
        <f t="shared" si="112"/>
        <v>-4.934749203168054E-3</v>
      </c>
      <c r="Q458" s="218">
        <f t="shared" si="94"/>
        <v>-7.8129628709178167E-6</v>
      </c>
      <c r="R458" s="219">
        <f t="shared" si="95"/>
        <v>1.0429758862866764E-3</v>
      </c>
      <c r="S458" s="219">
        <f t="shared" si="96"/>
        <v>-2.0510064718360778E-3</v>
      </c>
      <c r="T458" s="219">
        <f t="shared" si="97"/>
        <v>9.4404821480964822E-4</v>
      </c>
      <c r="U458" s="219">
        <f t="shared" si="98"/>
        <v>3.9391497519540358E-3</v>
      </c>
      <c r="V458" s="219">
        <f t="shared" si="99"/>
        <v>1.4336830855878864E-3</v>
      </c>
      <c r="W458" s="220">
        <f t="shared" si="100"/>
        <v>4.8523035768666409E-3</v>
      </c>
      <c r="X458" s="227" cm="1">
        <f t="array" ref="X458">DinamicaBacktesting(J207:J458)</f>
        <v>0.27650545519801389</v>
      </c>
      <c r="Y458" s="228" cm="1">
        <f t="array" ref="Y458">DinamicaBacktesting(K207:K458)</f>
        <v>0.28104765741387044</v>
      </c>
      <c r="Z458" s="228" cm="1">
        <f t="array" ref="Z458">DinamicaBacktesting(L207:L458)</f>
        <v>0.30317304034797904</v>
      </c>
      <c r="AA458" s="228" cm="1">
        <f t="array" ref="AA458">DinamicaBacktesting(M207:M458)</f>
        <v>0.17889211145608944</v>
      </c>
      <c r="AB458" s="228" cm="1">
        <f t="array" ref="AB458">DinamicaBacktesting(N207:N458)</f>
        <v>0.23783876128640546</v>
      </c>
      <c r="AC458" s="228" cm="1">
        <f t="array" ref="AC458">DinamicaBacktesting(O207:O458)</f>
        <v>0.29984504025992004</v>
      </c>
      <c r="AD458" s="229" cm="1">
        <f t="array" ref="AD458">DinamicaBacktesting(P207:P458)</f>
        <v>0.33278763126152916</v>
      </c>
      <c r="AE458" s="236">
        <f t="shared" si="101"/>
        <v>1771577.3391</v>
      </c>
      <c r="AF458" s="239">
        <f t="shared" si="102"/>
        <v>-3012.3009000001475</v>
      </c>
      <c r="AG458" s="242">
        <f t="shared" si="103"/>
        <v>-1.6974633639809111E-3</v>
      </c>
      <c r="AH458" s="306">
        <f xml:space="preserve"> Backtesting!C214</f>
        <v>-2.9463979366300123E-2</v>
      </c>
      <c r="AI458" s="306">
        <f xml:space="preserve"> Backtesting!G214</f>
        <v>-4.6543563291734806E-2</v>
      </c>
      <c r="AJ458" s="56"/>
      <c r="AK458" s="57">
        <f t="shared" si="104"/>
        <v>0</v>
      </c>
      <c r="AL458" s="57">
        <f t="shared" si="105"/>
        <v>0</v>
      </c>
    </row>
    <row r="459" spans="1:38" x14ac:dyDescent="0.25">
      <c r="A459" s="7">
        <f t="shared" si="93"/>
        <v>453</v>
      </c>
      <c r="B459" s="1">
        <v>45306</v>
      </c>
      <c r="C459" s="202">
        <v>70.55</v>
      </c>
      <c r="D459" s="2">
        <v>191.14</v>
      </c>
      <c r="E459" s="2">
        <v>1212.4436800000001</v>
      </c>
      <c r="F459" s="2">
        <v>3137.7718399999994</v>
      </c>
      <c r="G459" s="2">
        <v>6320.2677299999996</v>
      </c>
      <c r="H459" s="2">
        <v>8306.1843200000003</v>
      </c>
      <c r="I459" s="201">
        <v>9233.4066999999995</v>
      </c>
      <c r="J459" s="209">
        <f t="shared" si="106"/>
        <v>-5.3573946144087614E-3</v>
      </c>
      <c r="K459" s="210">
        <f t="shared" si="107"/>
        <v>-3.13807531380772E-4</v>
      </c>
      <c r="L459" s="210">
        <f t="shared" si="108"/>
        <v>9.4893541308338492E-4</v>
      </c>
      <c r="M459" s="210">
        <f t="shared" si="109"/>
        <v>9.4893541308338492E-4</v>
      </c>
      <c r="N459" s="210">
        <f t="shared" si="110"/>
        <v>9.4893541308316287E-4</v>
      </c>
      <c r="O459" s="210">
        <f t="shared" si="111"/>
        <v>9.4893541308338492E-4</v>
      </c>
      <c r="P459" s="211">
        <f t="shared" si="112"/>
        <v>9.4893541308316287E-4</v>
      </c>
      <c r="Q459" s="218">
        <f t="shared" si="94"/>
        <v>-2.7983930411707937E-5</v>
      </c>
      <c r="R459" s="219">
        <f t="shared" si="95"/>
        <v>9.374329292921044E-4</v>
      </c>
      <c r="S459" s="219">
        <f t="shared" si="96"/>
        <v>-1.9654872626594191E-3</v>
      </c>
      <c r="T459" s="219">
        <f t="shared" si="97"/>
        <v>9.6770392136366927E-4</v>
      </c>
      <c r="U459" s="219">
        <f t="shared" si="98"/>
        <v>3.8468717359278568E-3</v>
      </c>
      <c r="V459" s="219">
        <f t="shared" si="99"/>
        <v>1.4203240671175022E-3</v>
      </c>
      <c r="W459" s="220">
        <f t="shared" si="100"/>
        <v>4.7476699289133884E-3</v>
      </c>
      <c r="X459" s="227" cm="1">
        <f t="array" ref="X459">DinamicaBacktesting(J208:J459)</f>
        <v>0.27145233276389336</v>
      </c>
      <c r="Y459" s="228" cm="1">
        <f t="array" ref="Y459">DinamicaBacktesting(K208:K459)</f>
        <v>0.2753707132436316</v>
      </c>
      <c r="Z459" s="228" cm="1">
        <f t="array" ref="Z459">DinamicaBacktesting(L208:L459)</f>
        <v>0.2970627337191204</v>
      </c>
      <c r="AA459" s="228" cm="1">
        <f t="array" ref="AA459">DinamicaBacktesting(M208:M459)</f>
        <v>0.17530362299310187</v>
      </c>
      <c r="AB459" s="228" cm="1">
        <f t="array" ref="AB459">DinamicaBacktesting(N208:N459)</f>
        <v>0.2330524854496345</v>
      </c>
      <c r="AC459" s="228" cm="1">
        <f t="array" ref="AC459">DinamicaBacktesting(O208:O459)</f>
        <v>0.29380237689470262</v>
      </c>
      <c r="AD459" s="229" cm="1">
        <f t="array" ref="AD459">DinamicaBacktesting(P208:P459)</f>
        <v>0.32607748127035263</v>
      </c>
      <c r="AE459" s="236">
        <f t="shared" si="101"/>
        <v>1771657.3086999999</v>
      </c>
      <c r="AF459" s="239">
        <f t="shared" si="102"/>
        <v>79.969599999953061</v>
      </c>
      <c r="AG459" s="242">
        <f t="shared" si="103"/>
        <v>4.5140338067684027E-5</v>
      </c>
      <c r="AH459" s="306">
        <f xml:space="preserve"> Backtesting!C215</f>
        <v>-2.9686075748617841E-2</v>
      </c>
      <c r="AI459" s="306">
        <f xml:space="preserve"> Backtesting!G215</f>
        <v>-4.6445758581806509E-2</v>
      </c>
      <c r="AJ459" s="56"/>
      <c r="AK459" s="57">
        <f t="shared" si="104"/>
        <v>0</v>
      </c>
      <c r="AL459" s="57">
        <f t="shared" si="105"/>
        <v>0</v>
      </c>
    </row>
    <row r="460" spans="1:38" x14ac:dyDescent="0.25">
      <c r="A460" s="7">
        <f t="shared" si="93"/>
        <v>454</v>
      </c>
      <c r="B460" s="1">
        <v>45307</v>
      </c>
      <c r="C460" s="202">
        <v>70.12</v>
      </c>
      <c r="D460" s="2">
        <v>186.54</v>
      </c>
      <c r="E460" s="2">
        <v>1194.8509200000001</v>
      </c>
      <c r="F460" s="2">
        <v>3158.8032600000001</v>
      </c>
      <c r="G460" s="2">
        <v>6321.0469200000007</v>
      </c>
      <c r="H460" s="2">
        <v>8278.2904800000015</v>
      </c>
      <c r="I460" s="201">
        <v>9698.8316400000022</v>
      </c>
      <c r="J460" s="209">
        <f t="shared" si="106"/>
        <v>-6.0949681077249185E-3</v>
      </c>
      <c r="K460" s="210">
        <f t="shared" si="107"/>
        <v>-2.4066129538558134E-2</v>
      </c>
      <c r="L460" s="210">
        <f t="shared" si="108"/>
        <v>-1.4510166773272326E-2</v>
      </c>
      <c r="M460" s="210">
        <f t="shared" si="109"/>
        <v>6.7026607007858452E-3</v>
      </c>
      <c r="N460" s="210">
        <f t="shared" si="110"/>
        <v>1.2328433434904973E-4</v>
      </c>
      <c r="O460" s="210">
        <f t="shared" si="111"/>
        <v>-3.3582014226236634E-3</v>
      </c>
      <c r="P460" s="211">
        <f t="shared" si="112"/>
        <v>5.0406632689536268E-2</v>
      </c>
      <c r="Q460" s="218">
        <f t="shared" si="94"/>
        <v>-7.6124650466719894E-5</v>
      </c>
      <c r="R460" s="219">
        <f t="shared" si="95"/>
        <v>8.1988374394875848E-4</v>
      </c>
      <c r="S460" s="219">
        <f t="shared" si="96"/>
        <v>-2.1424194841521702E-3</v>
      </c>
      <c r="T460" s="219">
        <f t="shared" si="97"/>
        <v>9.6979541591018712E-4</v>
      </c>
      <c r="U460" s="219">
        <f t="shared" si="98"/>
        <v>3.8550466671104684E-3</v>
      </c>
      <c r="V460" s="219">
        <f t="shared" si="99"/>
        <v>1.3902819096502856E-3</v>
      </c>
      <c r="W460" s="220">
        <f t="shared" si="100"/>
        <v>4.8703007327005532E-3</v>
      </c>
      <c r="X460" s="227" cm="1">
        <f t="array" ref="X460">DinamicaBacktesting(J209:J460)</f>
        <v>0.2666708831952348</v>
      </c>
      <c r="Y460" s="228" cm="1">
        <f t="array" ref="Y460">DinamicaBacktesting(K209:K460)</f>
        <v>0.28041750679837585</v>
      </c>
      <c r="Z460" s="228" cm="1">
        <f t="array" ref="Z460">DinamicaBacktesting(L209:L460)</f>
        <v>0.29468355806842583</v>
      </c>
      <c r="AA460" s="228" cm="1">
        <f t="array" ref="AA460">DinamicaBacktesting(M209:M460)</f>
        <v>0.1730749646416665</v>
      </c>
      <c r="AB460" s="228" cm="1">
        <f t="array" ref="AB460">DinamicaBacktesting(N209:N460)</f>
        <v>0.22834420170716996</v>
      </c>
      <c r="AC460" s="228" cm="1">
        <f t="array" ref="AC460">DinamicaBacktesting(O209:O460)</f>
        <v>0.28806373336103053</v>
      </c>
      <c r="AD460" s="229" cm="1">
        <f t="array" ref="AD460">DinamicaBacktesting(P209:P460)</f>
        <v>0.35733021799191933</v>
      </c>
      <c r="AE460" s="236">
        <f t="shared" si="101"/>
        <v>1783817.3188000002</v>
      </c>
      <c r="AF460" s="239">
        <f t="shared" si="102"/>
        <v>12160.010100000305</v>
      </c>
      <c r="AG460" s="242">
        <f t="shared" si="103"/>
        <v>6.8636355576705554E-3</v>
      </c>
      <c r="AH460" s="306">
        <f xml:space="preserve"> Backtesting!C216</f>
        <v>-2.6171126377257492E-2</v>
      </c>
      <c r="AI460" s="306">
        <f xml:space="preserve"> Backtesting!G216</f>
        <v>-4.6483257093124175E-2</v>
      </c>
      <c r="AJ460" s="56"/>
      <c r="AK460" s="57">
        <f t="shared" si="104"/>
        <v>0</v>
      </c>
      <c r="AL460" s="57">
        <f t="shared" si="105"/>
        <v>0</v>
      </c>
    </row>
    <row r="461" spans="1:38" x14ac:dyDescent="0.25">
      <c r="A461" s="7">
        <f t="shared" si="93"/>
        <v>455</v>
      </c>
      <c r="B461" s="1">
        <v>45308</v>
      </c>
      <c r="C461" s="202">
        <v>68.97</v>
      </c>
      <c r="D461" s="2">
        <v>184.31</v>
      </c>
      <c r="E461" s="2">
        <v>1185.1824200000001</v>
      </c>
      <c r="F461" s="2">
        <v>3140.9999199999997</v>
      </c>
      <c r="G461" s="2">
        <v>6333.75378</v>
      </c>
      <c r="H461" s="2">
        <v>8258.7940199999994</v>
      </c>
      <c r="I461" s="201">
        <v>9637.7528199999997</v>
      </c>
      <c r="J461" s="209">
        <f t="shared" si="106"/>
        <v>-1.6400456360524895E-2</v>
      </c>
      <c r="K461" s="210">
        <f t="shared" si="107"/>
        <v>-1.1954540581108564E-2</v>
      </c>
      <c r="L461" s="210">
        <f t="shared" si="108"/>
        <v>-8.0918044570782444E-3</v>
      </c>
      <c r="M461" s="210">
        <f t="shared" si="109"/>
        <v>-5.6361028321847417E-3</v>
      </c>
      <c r="N461" s="210">
        <f t="shared" si="110"/>
        <v>2.0102461128383986E-3</v>
      </c>
      <c r="O461" s="210">
        <f t="shared" si="111"/>
        <v>-2.3551311767936456E-3</v>
      </c>
      <c r="P461" s="211">
        <f t="shared" si="112"/>
        <v>-6.29754410295158E-3</v>
      </c>
      <c r="Q461" s="218">
        <f t="shared" si="94"/>
        <v>-8.1679311226045222E-5</v>
      </c>
      <c r="R461" s="219">
        <f t="shared" si="95"/>
        <v>7.4824995709539695E-4</v>
      </c>
      <c r="S461" s="219">
        <f t="shared" si="96"/>
        <v>-2.1784656974953016E-3</v>
      </c>
      <c r="T461" s="219">
        <f t="shared" si="97"/>
        <v>9.4349405028488619E-4</v>
      </c>
      <c r="U461" s="219">
        <f t="shared" si="98"/>
        <v>3.8590879560289099E-3</v>
      </c>
      <c r="V461" s="219">
        <f t="shared" si="99"/>
        <v>1.3770002728162192E-3</v>
      </c>
      <c r="W461" s="220">
        <f t="shared" si="100"/>
        <v>4.841374600127765E-3</v>
      </c>
      <c r="X461" s="227" cm="1">
        <f t="array" ref="X461">DinamicaBacktesting(J210:J461)</f>
        <v>0.2664207498642458</v>
      </c>
      <c r="Y461" s="228" cm="1">
        <f t="array" ref="Y461">DinamicaBacktesting(K210:K461)</f>
        <v>0.27736104541941753</v>
      </c>
      <c r="Z461" s="228" cm="1">
        <f t="array" ref="Z461">DinamicaBacktesting(L210:L461)</f>
        <v>0.28987044392257422</v>
      </c>
      <c r="AA461" s="228" cm="1">
        <f t="array" ref="AA461">DinamicaBacktesting(M210:M461)</f>
        <v>0.1705196267771483</v>
      </c>
      <c r="AB461" s="228" cm="1">
        <f t="array" ref="AB461">DinamicaBacktesting(N210:N461)</f>
        <v>0.22382172664605615</v>
      </c>
      <c r="AC461" s="228" cm="1">
        <f t="array" ref="AC461">DinamicaBacktesting(O210:O461)</f>
        <v>0.28234269199145029</v>
      </c>
      <c r="AD461" s="229" cm="1">
        <f t="array" ref="AD461">DinamicaBacktesting(P210:P461)</f>
        <v>0.35068112624853787</v>
      </c>
      <c r="AE461" s="236">
        <f t="shared" si="101"/>
        <v>1772283.2684000002</v>
      </c>
      <c r="AF461" s="239">
        <f t="shared" si="102"/>
        <v>-11534.050400000066</v>
      </c>
      <c r="AG461" s="242">
        <f t="shared" si="103"/>
        <v>-6.465936998391264E-3</v>
      </c>
      <c r="AH461" s="306">
        <f xml:space="preserve"> Backtesting!C217</f>
        <v>-2.8894317750436264E-2</v>
      </c>
      <c r="AI461" s="306">
        <f xml:space="preserve"> Backtesting!G217</f>
        <v>-4.7609753639947142E-2</v>
      </c>
      <c r="AJ461" s="56"/>
      <c r="AK461" s="57">
        <f t="shared" si="104"/>
        <v>0</v>
      </c>
      <c r="AL461" s="57">
        <f t="shared" si="105"/>
        <v>0</v>
      </c>
    </row>
    <row r="462" spans="1:38" x14ac:dyDescent="0.25">
      <c r="A462" s="7">
        <f t="shared" si="93"/>
        <v>456</v>
      </c>
      <c r="B462" s="1">
        <v>45309</v>
      </c>
      <c r="C462" s="202">
        <v>68.22</v>
      </c>
      <c r="D462" s="2">
        <v>184.28</v>
      </c>
      <c r="E462" s="2">
        <v>1166.7853</v>
      </c>
      <c r="F462" s="2">
        <v>3234.2499800000001</v>
      </c>
      <c r="G462" s="2">
        <v>6449.1249800000005</v>
      </c>
      <c r="H462" s="2">
        <v>8321.1252600000007</v>
      </c>
      <c r="I462" s="201">
        <v>9791.5662200000006</v>
      </c>
      <c r="J462" s="209">
        <f t="shared" si="106"/>
        <v>-1.0874293170943905E-2</v>
      </c>
      <c r="K462" s="210">
        <f t="shared" si="107"/>
        <v>-1.6276924746350119E-4</v>
      </c>
      <c r="L462" s="210">
        <f t="shared" si="108"/>
        <v>-1.5522606216180734E-2</v>
      </c>
      <c r="M462" s="210">
        <f t="shared" si="109"/>
        <v>2.9688017311379156E-2</v>
      </c>
      <c r="N462" s="210">
        <f t="shared" si="110"/>
        <v>1.8215296016764304E-2</v>
      </c>
      <c r="O462" s="210">
        <f t="shared" si="111"/>
        <v>7.5472568814594077E-3</v>
      </c>
      <c r="P462" s="211">
        <f t="shared" si="112"/>
        <v>1.5959467198703337E-2</v>
      </c>
      <c r="Q462" s="218">
        <f t="shared" si="94"/>
        <v>-1.0395439565306676E-4</v>
      </c>
      <c r="R462" s="219">
        <f t="shared" si="95"/>
        <v>9.5026281010765533E-4</v>
      </c>
      <c r="S462" s="219">
        <f t="shared" si="96"/>
        <v>-2.1530342194128441E-3</v>
      </c>
      <c r="T462" s="219">
        <f t="shared" si="97"/>
        <v>1.0524873155897886E-3</v>
      </c>
      <c r="U462" s="219">
        <f t="shared" si="98"/>
        <v>4.003703432375905E-3</v>
      </c>
      <c r="V462" s="219">
        <f t="shared" si="99"/>
        <v>1.510838396099781E-3</v>
      </c>
      <c r="W462" s="220">
        <f t="shared" si="100"/>
        <v>4.743071212577654E-3</v>
      </c>
      <c r="X462" s="227" cm="1">
        <f t="array" ref="X462">DinamicaBacktesting(J211:J462)</f>
        <v>0.26331116260980375</v>
      </c>
      <c r="Y462" s="228" cm="1">
        <f t="array" ref="Y462">DinamicaBacktesting(K211:K462)</f>
        <v>0.27175605776767364</v>
      </c>
      <c r="Z462" s="228" cm="1">
        <f t="array" ref="Z462">DinamicaBacktesting(L211:L462)</f>
        <v>0.288257702858494</v>
      </c>
      <c r="AA462" s="228" cm="1">
        <f t="array" ref="AA462">DinamicaBacktesting(M211:M462)</f>
        <v>0.19182845900714732</v>
      </c>
      <c r="AB462" s="228" cm="1">
        <f t="array" ref="AB462">DinamicaBacktesting(N211:N462)</f>
        <v>0.22679664560584756</v>
      </c>
      <c r="AC462" s="228" cm="1">
        <f t="array" ref="AC462">DinamicaBacktesting(O211:O462)</f>
        <v>0.27767360745055286</v>
      </c>
      <c r="AD462" s="229" cm="1">
        <f t="array" ref="AD462">DinamicaBacktesting(P211:P462)</f>
        <v>0.34731112099832295</v>
      </c>
      <c r="AE462" s="236">
        <f t="shared" si="101"/>
        <v>1788487.5819999999</v>
      </c>
      <c r="AF462" s="239">
        <f t="shared" si="102"/>
        <v>16204.313599999761</v>
      </c>
      <c r="AG462" s="242">
        <f t="shared" si="103"/>
        <v>9.1431848897545187E-3</v>
      </c>
      <c r="AH462" s="306">
        <f xml:space="preserve"> Backtesting!C218</f>
        <v>-3.0869055040562629E-2</v>
      </c>
      <c r="AI462" s="306">
        <f xml:space="preserve"> Backtesting!G218</f>
        <v>-4.7401550569015002E-2</v>
      </c>
      <c r="AJ462" s="56"/>
      <c r="AK462" s="57">
        <f t="shared" si="104"/>
        <v>0</v>
      </c>
      <c r="AL462" s="57">
        <f t="shared" si="105"/>
        <v>0</v>
      </c>
    </row>
    <row r="463" spans="1:38" x14ac:dyDescent="0.25">
      <c r="A463" s="7">
        <f t="shared" si="93"/>
        <v>457</v>
      </c>
      <c r="B463" s="1">
        <v>45310</v>
      </c>
      <c r="C463" s="202">
        <v>68.42</v>
      </c>
      <c r="D463" s="2">
        <v>189.45</v>
      </c>
      <c r="E463" s="2">
        <v>1185.55476</v>
      </c>
      <c r="F463" s="2">
        <v>3271.4616799999999</v>
      </c>
      <c r="G463" s="2">
        <v>6548.5590999999995</v>
      </c>
      <c r="H463" s="2">
        <v>8247.820099999999</v>
      </c>
      <c r="I463" s="201">
        <v>10159.872979999998</v>
      </c>
      <c r="J463" s="209">
        <f t="shared" si="106"/>
        <v>2.9316915860451154E-3</v>
      </c>
      <c r="K463" s="210">
        <f t="shared" si="107"/>
        <v>2.805513349251143E-2</v>
      </c>
      <c r="L463" s="210">
        <f t="shared" si="108"/>
        <v>1.6086472806950747E-2</v>
      </c>
      <c r="M463" s="210">
        <f t="shared" si="109"/>
        <v>1.1505511395257129E-2</v>
      </c>
      <c r="N463" s="210">
        <f t="shared" si="110"/>
        <v>1.5418234304400036E-2</v>
      </c>
      <c r="O463" s="210">
        <f t="shared" si="111"/>
        <v>-8.8095248790909242E-3</v>
      </c>
      <c r="P463" s="211">
        <f t="shared" si="112"/>
        <v>3.7614693270184185E-2</v>
      </c>
      <c r="Q463" s="218">
        <f t="shared" si="94"/>
        <v>-8.5693134844209428E-5</v>
      </c>
      <c r="R463" s="219">
        <f t="shared" si="95"/>
        <v>1.1162380329812474E-3</v>
      </c>
      <c r="S463" s="219">
        <f t="shared" si="96"/>
        <v>-2.0683888416016924E-3</v>
      </c>
      <c r="T463" s="219">
        <f t="shared" si="97"/>
        <v>1.0718364034205876E-3</v>
      </c>
      <c r="U463" s="219">
        <f t="shared" si="98"/>
        <v>4.0864402748650008E-3</v>
      </c>
      <c r="V463" s="219">
        <f t="shared" si="99"/>
        <v>1.4266513649671404E-3</v>
      </c>
      <c r="W463" s="220">
        <f t="shared" si="100"/>
        <v>4.9181956288654712E-3</v>
      </c>
      <c r="X463" s="227" cm="1">
        <f t="array" ref="X463">DinamicaBacktesting(J212:J463)</f>
        <v>0.25815904478369672</v>
      </c>
      <c r="Y463" s="228" cm="1">
        <f t="array" ref="Y463">DinamicaBacktesting(K212:K463)</f>
        <v>0.28076878033274261</v>
      </c>
      <c r="Z463" s="228" cm="1">
        <f t="array" ref="Z463">DinamicaBacktesting(L212:L463)</f>
        <v>0.287014358046908</v>
      </c>
      <c r="AA463" s="228" cm="1">
        <f t="array" ref="AA463">DinamicaBacktesting(M212:M463)</f>
        <v>0.19146951285419808</v>
      </c>
      <c r="AB463" s="228" cm="1">
        <f t="array" ref="AB463">DinamicaBacktesting(N212:N463)</f>
        <v>0.22754225285766619</v>
      </c>
      <c r="AC463" s="228" cm="1">
        <f t="array" ref="AC463">DinamicaBacktesting(O212:O463)</f>
        <v>0.27349727610632668</v>
      </c>
      <c r="AD463" s="229" cm="1">
        <f t="array" ref="AD463">DinamicaBacktesting(P212:P463)</f>
        <v>0.3606408744235004</v>
      </c>
      <c r="AE463" s="236">
        <f t="shared" si="101"/>
        <v>1822942.4121999997</v>
      </c>
      <c r="AF463" s="239">
        <f t="shared" si="102"/>
        <v>34454.830199999735</v>
      </c>
      <c r="AG463" s="242">
        <f t="shared" si="103"/>
        <v>1.9264785814990137E-2</v>
      </c>
      <c r="AH463" s="306">
        <f xml:space="preserve"> Backtesting!C219</f>
        <v>-2.9573935797128248E-2</v>
      </c>
      <c r="AI463" s="306">
        <f xml:space="preserve"> Backtesting!G219</f>
        <v>-4.8079457127120605E-2</v>
      </c>
      <c r="AJ463" s="56"/>
      <c r="AK463" s="57">
        <f t="shared" si="104"/>
        <v>0</v>
      </c>
      <c r="AL463" s="57">
        <f t="shared" si="105"/>
        <v>0</v>
      </c>
    </row>
    <row r="464" spans="1:38" x14ac:dyDescent="0.25">
      <c r="A464" s="7">
        <f t="shared" si="93"/>
        <v>458</v>
      </c>
      <c r="B464" s="1">
        <v>45313</v>
      </c>
      <c r="C464" s="202">
        <v>65.92</v>
      </c>
      <c r="D464" s="2">
        <v>190.52</v>
      </c>
      <c r="E464" s="2">
        <v>1178.6516199999999</v>
      </c>
      <c r="F464" s="2">
        <v>3329.8668599999996</v>
      </c>
      <c r="G464" s="2">
        <v>6556.6897199999994</v>
      </c>
      <c r="H464" s="2">
        <v>8341.5835399999996</v>
      </c>
      <c r="I464" s="201">
        <v>10244.977959999998</v>
      </c>
      <c r="J464" s="209">
        <f t="shared" si="106"/>
        <v>-3.6539023677287341E-2</v>
      </c>
      <c r="K464" s="210">
        <f t="shared" si="107"/>
        <v>5.6479282132488873E-3</v>
      </c>
      <c r="L464" s="210">
        <f t="shared" si="108"/>
        <v>-5.8227086870286104E-3</v>
      </c>
      <c r="M464" s="210">
        <f t="shared" si="109"/>
        <v>1.7852931109374914E-2</v>
      </c>
      <c r="N464" s="210">
        <f t="shared" si="110"/>
        <v>1.2415891611943231E-3</v>
      </c>
      <c r="O464" s="210">
        <f t="shared" si="111"/>
        <v>1.1368269295786382E-2</v>
      </c>
      <c r="P464" s="211">
        <f t="shared" si="112"/>
        <v>8.3765791331773531E-3</v>
      </c>
      <c r="Q464" s="218">
        <f t="shared" si="94"/>
        <v>-2.8933068263540976E-4</v>
      </c>
      <c r="R464" s="219">
        <f t="shared" si="95"/>
        <v>1.1415948508193632E-3</v>
      </c>
      <c r="S464" s="219">
        <f t="shared" si="96"/>
        <v>-2.2309074337811033E-3</v>
      </c>
      <c r="T464" s="219">
        <f t="shared" si="97"/>
        <v>1.1198872474234779E-3</v>
      </c>
      <c r="U464" s="219">
        <f t="shared" si="98"/>
        <v>3.9764744649411678E-3</v>
      </c>
      <c r="V464" s="219">
        <f t="shared" si="99"/>
        <v>1.5797099921623374E-3</v>
      </c>
      <c r="W464" s="220">
        <f t="shared" si="100"/>
        <v>5.0709104068250794E-3</v>
      </c>
      <c r="X464" s="227" cm="1">
        <f t="array" ref="X464">DinamicaBacktesting(J213:J464)</f>
        <v>0.27827681227040602</v>
      </c>
      <c r="Y464" s="228" cm="1">
        <f t="array" ref="Y464">DinamicaBacktesting(K213:K464)</f>
        <v>0.27567989835778628</v>
      </c>
      <c r="Z464" s="228" cm="1">
        <f t="array" ref="Z464">DinamicaBacktesting(L213:L464)</f>
        <v>0.28182171648294768</v>
      </c>
      <c r="AA464" s="228" cm="1">
        <f t="array" ref="AA464">DinamicaBacktesting(M213:M464)</f>
        <v>0.19597680911700233</v>
      </c>
      <c r="AB464" s="228" cm="1">
        <f t="array" ref="AB464">DinamicaBacktesting(N213:N464)</f>
        <v>0.22297916640636176</v>
      </c>
      <c r="AC464" s="228" cm="1">
        <f t="array" ref="AC464">DinamicaBacktesting(O213:O464)</f>
        <v>0.27039080974280227</v>
      </c>
      <c r="AD464" s="229" cm="1">
        <f t="array" ref="AD464">DinamicaBacktesting(P213:P464)</f>
        <v>0.35435341052548491</v>
      </c>
      <c r="AE464" s="236">
        <f t="shared" si="101"/>
        <v>1828298.1455999999</v>
      </c>
      <c r="AF464" s="239">
        <f t="shared" si="102"/>
        <v>5355.7334000002593</v>
      </c>
      <c r="AG464" s="242">
        <f t="shared" si="103"/>
        <v>2.9379608286894676E-3</v>
      </c>
      <c r="AH464" s="306">
        <f xml:space="preserve"> Backtesting!C220</f>
        <v>-2.9111729223381906E-2</v>
      </c>
      <c r="AI464" s="306">
        <f xml:space="preserve"> Backtesting!G220</f>
        <v>-4.9049092911513124E-2</v>
      </c>
      <c r="AJ464" s="56"/>
      <c r="AK464" s="57">
        <f t="shared" si="104"/>
        <v>0</v>
      </c>
      <c r="AL464" s="57">
        <f t="shared" si="105"/>
        <v>0</v>
      </c>
    </row>
    <row r="465" spans="1:38" x14ac:dyDescent="0.25">
      <c r="A465" s="7">
        <f t="shared" si="93"/>
        <v>459</v>
      </c>
      <c r="B465" s="1">
        <v>45314</v>
      </c>
      <c r="C465" s="202">
        <v>67.38</v>
      </c>
      <c r="D465" s="2">
        <v>190.99</v>
      </c>
      <c r="E465" s="2">
        <v>1280.546</v>
      </c>
      <c r="F465" s="2">
        <v>3376.614</v>
      </c>
      <c r="G465" s="2">
        <v>6663.96</v>
      </c>
      <c r="H465" s="2">
        <v>8514.8870000000006</v>
      </c>
      <c r="I465" s="201">
        <v>10358.029</v>
      </c>
      <c r="J465" s="209">
        <f t="shared" si="106"/>
        <v>2.2148058252427161E-2</v>
      </c>
      <c r="K465" s="210">
        <f t="shared" si="107"/>
        <v>2.4669326055006824E-3</v>
      </c>
      <c r="L465" s="210">
        <f t="shared" si="108"/>
        <v>8.6449955416003421E-2</v>
      </c>
      <c r="M465" s="210">
        <f t="shared" si="109"/>
        <v>1.4038741476888994E-2</v>
      </c>
      <c r="N465" s="210">
        <f t="shared" si="110"/>
        <v>1.6360432562912308E-2</v>
      </c>
      <c r="O465" s="210">
        <f t="shared" si="111"/>
        <v>2.0775846596628567E-2</v>
      </c>
      <c r="P465" s="211">
        <f t="shared" si="112"/>
        <v>1.1034776301266147E-2</v>
      </c>
      <c r="Q465" s="218">
        <f t="shared" si="94"/>
        <v>-2.6195484606956701E-4</v>
      </c>
      <c r="R465" s="219">
        <f t="shared" si="95"/>
        <v>1.1505806502931256E-3</v>
      </c>
      <c r="S465" s="219">
        <f t="shared" si="96"/>
        <v>-1.9736978703661038E-3</v>
      </c>
      <c r="T465" s="219">
        <f t="shared" si="97"/>
        <v>1.1249014898944063E-3</v>
      </c>
      <c r="U465" s="219">
        <f t="shared" si="98"/>
        <v>3.9732352795710506E-3</v>
      </c>
      <c r="V465" s="219">
        <f t="shared" si="99"/>
        <v>1.3535957286583821E-3</v>
      </c>
      <c r="W465" s="220">
        <f t="shared" si="100"/>
        <v>4.8871881384388929E-3</v>
      </c>
      <c r="X465" s="227" cm="1">
        <f t="array" ref="X465">DinamicaBacktesting(J214:J465)</f>
        <v>0.28157590945003874</v>
      </c>
      <c r="Y465" s="228" cm="1">
        <f t="array" ref="Y465">DinamicaBacktesting(K214:K465)</f>
        <v>0.27022356395298469</v>
      </c>
      <c r="Z465" s="228" cm="1">
        <f t="array" ref="Z465">DinamicaBacktesting(L214:L465)</f>
        <v>0.38933303927472568</v>
      </c>
      <c r="AA465" s="228" cm="1">
        <f t="array" ref="AA465">DinamicaBacktesting(M214:M465)</f>
        <v>0.19712231431498931</v>
      </c>
      <c r="AB465" s="228" cm="1">
        <f t="array" ref="AB465">DinamicaBacktesting(N214:N465)</f>
        <v>0.22456373176211622</v>
      </c>
      <c r="AC465" s="228" cm="1">
        <f t="array" ref="AC465">DinamicaBacktesting(O214:O465)</f>
        <v>0.27301200522012653</v>
      </c>
      <c r="AD465" s="229" cm="1">
        <f t="array" ref="AD465">DinamicaBacktesting(P214:P465)</f>
        <v>0.34895552918853068</v>
      </c>
      <c r="AE465" s="236">
        <f t="shared" si="101"/>
        <v>1856067.9200000002</v>
      </c>
      <c r="AF465" s="239">
        <f t="shared" si="102"/>
        <v>27769.774400000228</v>
      </c>
      <c r="AG465" s="242">
        <f t="shared" si="103"/>
        <v>1.5188865375612481E-2</v>
      </c>
      <c r="AH465" s="306">
        <f xml:space="preserve"> Backtesting!C221</f>
        <v>-3.0140400023005085E-2</v>
      </c>
      <c r="AI465" s="306">
        <f xml:space="preserve"> Backtesting!G221</f>
        <v>-4.945729106924928E-2</v>
      </c>
      <c r="AJ465" s="56"/>
      <c r="AK465" s="57">
        <f t="shared" si="104"/>
        <v>0</v>
      </c>
      <c r="AL465" s="57">
        <f t="shared" si="105"/>
        <v>0</v>
      </c>
    </row>
    <row r="466" spans="1:38" x14ac:dyDescent="0.25">
      <c r="A466" s="7">
        <f t="shared" si="93"/>
        <v>460</v>
      </c>
      <c r="B466" s="1">
        <v>45315</v>
      </c>
      <c r="C466" s="202">
        <v>66.75</v>
      </c>
      <c r="D466" s="2">
        <v>188.32</v>
      </c>
      <c r="E466" s="2">
        <v>1294.192</v>
      </c>
      <c r="F466" s="2">
        <v>3347.3450000000003</v>
      </c>
      <c r="G466" s="2">
        <v>6723.9470000000001</v>
      </c>
      <c r="H466" s="2">
        <v>9377.2127</v>
      </c>
      <c r="I466" s="201">
        <v>10560.4002</v>
      </c>
      <c r="J466" s="209">
        <f t="shared" si="106"/>
        <v>-9.3499554764023829E-3</v>
      </c>
      <c r="K466" s="210">
        <f t="shared" si="107"/>
        <v>-1.3979789517775898E-2</v>
      </c>
      <c r="L466" s="210">
        <f t="shared" si="108"/>
        <v>1.0656391882837513E-2</v>
      </c>
      <c r="M466" s="210">
        <f t="shared" si="109"/>
        <v>-8.66815099386542E-3</v>
      </c>
      <c r="N466" s="210">
        <f t="shared" si="110"/>
        <v>9.0017046921049282E-3</v>
      </c>
      <c r="O466" s="210">
        <f t="shared" si="111"/>
        <v>0.10127271213346689</v>
      </c>
      <c r="P466" s="211">
        <f t="shared" si="112"/>
        <v>1.9537616664328628E-2</v>
      </c>
      <c r="Q466" s="218">
        <f t="shared" si="94"/>
        <v>-3.3664617657336434E-4</v>
      </c>
      <c r="R466" s="219">
        <f t="shared" si="95"/>
        <v>1.069930436926859E-3</v>
      </c>
      <c r="S466" s="219">
        <f t="shared" si="96"/>
        <v>-1.9091515184487373E-3</v>
      </c>
      <c r="T466" s="219">
        <f t="shared" si="97"/>
        <v>1.0088805221903896E-3</v>
      </c>
      <c r="U466" s="219">
        <f t="shared" si="98"/>
        <v>3.9095953679963991E-3</v>
      </c>
      <c r="V466" s="219">
        <f t="shared" si="99"/>
        <v>1.594466324617321E-3</v>
      </c>
      <c r="W466" s="220">
        <f t="shared" si="100"/>
        <v>4.6757509989202618E-3</v>
      </c>
      <c r="X466" s="227" cm="1">
        <f t="array" ref="X466">DinamicaBacktesting(J215:J466)</f>
        <v>0.27747931934995257</v>
      </c>
      <c r="Y466" s="228" cm="1">
        <f t="array" ref="Y466">DinamicaBacktesting(K215:K466)</f>
        <v>0.26845839458736248</v>
      </c>
      <c r="Z466" s="228" cm="1">
        <f t="array" ref="Z466">DinamicaBacktesting(L215:L466)</f>
        <v>0.38296431638163136</v>
      </c>
      <c r="AA466" s="228" cm="1">
        <f t="array" ref="AA466">DinamicaBacktesting(M215:M466)</f>
        <v>0.19509011405042717</v>
      </c>
      <c r="AB466" s="228" cm="1">
        <f t="array" ref="AB466">DinamicaBacktesting(N215:N466)</f>
        <v>0.22187448899478185</v>
      </c>
      <c r="AC466" s="228" cm="1">
        <f t="array" ref="AC466">DinamicaBacktesting(O215:O466)</f>
        <v>0.41825313230578504</v>
      </c>
      <c r="AD466" s="229" cm="1">
        <f t="array" ref="AD466">DinamicaBacktesting(P215:P466)</f>
        <v>0.34748390469727686</v>
      </c>
      <c r="AE466" s="236">
        <f t="shared" si="101"/>
        <v>1887652.1410000001</v>
      </c>
      <c r="AF466" s="239">
        <f t="shared" si="102"/>
        <v>31584.220999999903</v>
      </c>
      <c r="AG466" s="242">
        <f t="shared" si="103"/>
        <v>1.7016737728002829E-2</v>
      </c>
      <c r="AH466" s="306">
        <f xml:space="preserve"> Backtesting!C222</f>
        <v>-2.9700853098114866E-2</v>
      </c>
      <c r="AI466" s="306">
        <f xml:space="preserve"> Backtesting!G222</f>
        <v>-5.0076662395831473E-2</v>
      </c>
      <c r="AJ466" s="56"/>
      <c r="AK466" s="57">
        <f t="shared" si="104"/>
        <v>0</v>
      </c>
      <c r="AL466" s="57">
        <f t="shared" si="105"/>
        <v>0</v>
      </c>
    </row>
    <row r="467" spans="1:38" x14ac:dyDescent="0.25">
      <c r="A467" s="7">
        <f t="shared" si="93"/>
        <v>461</v>
      </c>
      <c r="B467" s="1">
        <v>45316</v>
      </c>
      <c r="C467" s="202">
        <v>69.209999999999994</v>
      </c>
      <c r="D467" s="2">
        <v>196.02</v>
      </c>
      <c r="E467" s="2">
        <v>1269.4815000000001</v>
      </c>
      <c r="F467" s="2">
        <v>3337.7822999999999</v>
      </c>
      <c r="G467" s="2">
        <v>6758.7642000000005</v>
      </c>
      <c r="H467" s="2">
        <v>9660.7800000000007</v>
      </c>
      <c r="I467" s="201">
        <v>10591.962299999999</v>
      </c>
      <c r="J467" s="209">
        <f t="shared" si="106"/>
        <v>3.6853932584269611E-2</v>
      </c>
      <c r="K467" s="210">
        <f t="shared" si="107"/>
        <v>4.0887850467289821E-2</v>
      </c>
      <c r="L467" s="210">
        <f t="shared" si="108"/>
        <v>-1.9093380271242522E-2</v>
      </c>
      <c r="M467" s="210">
        <f t="shared" si="109"/>
        <v>-2.856801435167422E-3</v>
      </c>
      <c r="N467" s="210">
        <f t="shared" si="110"/>
        <v>5.1780895952928674E-3</v>
      </c>
      <c r="O467" s="210">
        <f t="shared" si="111"/>
        <v>3.0240041371782045E-2</v>
      </c>
      <c r="P467" s="211">
        <f t="shared" si="112"/>
        <v>2.9887219615027938E-3</v>
      </c>
      <c r="Q467" s="218">
        <f t="shared" si="94"/>
        <v>-2.2338053916397987E-4</v>
      </c>
      <c r="R467" s="219">
        <f t="shared" si="95"/>
        <v>1.258264483039019E-3</v>
      </c>
      <c r="S467" s="219">
        <f t="shared" si="96"/>
        <v>-1.9775019564346069E-3</v>
      </c>
      <c r="T467" s="219">
        <f t="shared" si="97"/>
        <v>9.6208817747904323E-4</v>
      </c>
      <c r="U467" s="219">
        <f t="shared" si="98"/>
        <v>3.9381724141522318E-3</v>
      </c>
      <c r="V467" s="219">
        <f t="shared" si="99"/>
        <v>1.6478113713275563E-3</v>
      </c>
      <c r="W467" s="220">
        <f t="shared" si="100"/>
        <v>4.6771736428636735E-3</v>
      </c>
      <c r="X467" s="227" cm="1">
        <f t="array" ref="X467">DinamicaBacktesting(J216:J467)</f>
        <v>0.29598266587272287</v>
      </c>
      <c r="Y467" s="228" cm="1">
        <f t="array" ref="Y467">DinamicaBacktesting(K216:K467)</f>
        <v>0.29332406459299504</v>
      </c>
      <c r="Z467" s="228" cm="1">
        <f t="array" ref="Z467">DinamicaBacktesting(L216:L467)</f>
        <v>0.38009200990358905</v>
      </c>
      <c r="AA467" s="228" cm="1">
        <f t="array" ref="AA467">DinamicaBacktesting(M216:M467)</f>
        <v>0.19136348954487467</v>
      </c>
      <c r="AB467" s="228" cm="1">
        <f t="array" ref="AB467">DinamicaBacktesting(N216:N467)</f>
        <v>0.21801244696962171</v>
      </c>
      <c r="AC467" s="228" cm="1">
        <f t="array" ref="AC467">DinamicaBacktesting(O216:O467)</f>
        <v>0.42089893836408748</v>
      </c>
      <c r="AD467" s="229" cm="1">
        <f t="array" ref="AD467">DinamicaBacktesting(P216:P467)</f>
        <v>0.34059550536282074</v>
      </c>
      <c r="AE467" s="236">
        <f t="shared" si="101"/>
        <v>1919410.0919999999</v>
      </c>
      <c r="AF467" s="239">
        <f t="shared" si="102"/>
        <v>31757.950999999885</v>
      </c>
      <c r="AG467" s="242">
        <f t="shared" si="103"/>
        <v>1.6824048409245451E-2</v>
      </c>
      <c r="AH467" s="306">
        <f xml:space="preserve"> Backtesting!C223</f>
        <v>-3.1130097842073542E-2</v>
      </c>
      <c r="AI467" s="306">
        <f xml:space="preserve"> Backtesting!G223</f>
        <v>-4.9754620794550425E-2</v>
      </c>
      <c r="AJ467" s="56"/>
      <c r="AK467" s="57">
        <f t="shared" si="104"/>
        <v>0</v>
      </c>
      <c r="AL467" s="57">
        <f t="shared" si="105"/>
        <v>0</v>
      </c>
    </row>
    <row r="468" spans="1:38" x14ac:dyDescent="0.25">
      <c r="A468" s="7">
        <f t="shared" si="93"/>
        <v>462</v>
      </c>
      <c r="B468" s="1">
        <v>45317</v>
      </c>
      <c r="C468" s="202">
        <v>70.72</v>
      </c>
      <c r="D468" s="2">
        <v>196.37</v>
      </c>
      <c r="E468" s="2">
        <v>1269.589743</v>
      </c>
      <c r="F468" s="2">
        <v>3300.8304059999996</v>
      </c>
      <c r="G468" s="2">
        <v>6761.1958019999993</v>
      </c>
      <c r="H468" s="2">
        <v>9785.1558059999988</v>
      </c>
      <c r="I468" s="201">
        <v>10469.440832999999</v>
      </c>
      <c r="J468" s="209">
        <f t="shared" si="106"/>
        <v>2.1817656408033681E-2</v>
      </c>
      <c r="K468" s="210">
        <f t="shared" si="107"/>
        <v>1.7855320885624693E-3</v>
      </c>
      <c r="L468" s="210">
        <f t="shared" si="108"/>
        <v>8.5265519820465485E-5</v>
      </c>
      <c r="M468" s="210">
        <f t="shared" si="109"/>
        <v>-1.1070792124459494E-2</v>
      </c>
      <c r="N468" s="210">
        <f t="shared" si="110"/>
        <v>3.5977020769539791E-4</v>
      </c>
      <c r="O468" s="210">
        <f t="shared" si="111"/>
        <v>1.2874302696055384E-2</v>
      </c>
      <c r="P468" s="211">
        <f t="shared" si="112"/>
        <v>-1.156740021629421E-2</v>
      </c>
      <c r="Q468" s="218">
        <f t="shared" si="94"/>
        <v>-1.758414625183153E-4</v>
      </c>
      <c r="R468" s="219">
        <f t="shared" si="95"/>
        <v>1.275797636250611E-3</v>
      </c>
      <c r="S468" s="219">
        <f t="shared" si="96"/>
        <v>-2.0030112260271335E-3</v>
      </c>
      <c r="T468" s="219">
        <f t="shared" si="97"/>
        <v>9.3786183531073303E-4</v>
      </c>
      <c r="U468" s="219">
        <f t="shared" si="98"/>
        <v>3.9861100133716815E-3</v>
      </c>
      <c r="V468" s="219">
        <f t="shared" si="99"/>
        <v>1.6549229199260278E-3</v>
      </c>
      <c r="W468" s="220">
        <f t="shared" si="100"/>
        <v>4.6203839641394458E-3</v>
      </c>
      <c r="X468" s="227" cm="1">
        <f t="array" ref="X468">DinamicaBacktesting(J217:J468)</f>
        <v>0.29816045653837908</v>
      </c>
      <c r="Y468" s="228" cm="1">
        <f t="array" ref="Y468">DinamicaBacktesting(K217:K468)</f>
        <v>0.2874536145407407</v>
      </c>
      <c r="Z468" s="228" cm="1">
        <f t="array" ref="Z468">DinamicaBacktesting(L217:L468)</f>
        <v>0.3724126706581723</v>
      </c>
      <c r="AA468" s="228" cm="1">
        <f t="array" ref="AA468">DinamicaBacktesting(M217:M468)</f>
        <v>0.19076322139038021</v>
      </c>
      <c r="AB468" s="228" cm="1">
        <f t="array" ref="AB468">DinamicaBacktesting(N217:N468)</f>
        <v>0.21361064458260801</v>
      </c>
      <c r="AC468" s="228" cm="1">
        <f t="array" ref="AC468">DinamicaBacktesting(O217:O468)</f>
        <v>0.41441570192299937</v>
      </c>
      <c r="AD468" s="229" cm="1">
        <f t="array" ref="AD468">DinamicaBacktesting(P217:P468)</f>
        <v>0.33572881260763043</v>
      </c>
      <c r="AE468" s="236">
        <f t="shared" si="101"/>
        <v>1920139.2093199999</v>
      </c>
      <c r="AF468" s="239">
        <f t="shared" si="102"/>
        <v>729.11731999996118</v>
      </c>
      <c r="AG468" s="242">
        <f t="shared" si="103"/>
        <v>3.7986531541056578E-4</v>
      </c>
      <c r="AH468" s="306">
        <f xml:space="preserve"> Backtesting!C224</f>
        <v>-3.6184292898684849E-2</v>
      </c>
      <c r="AI468" s="306">
        <f xml:space="preserve"> Backtesting!G224</f>
        <v>-5.0331356673784904E-2</v>
      </c>
      <c r="AJ468" s="56"/>
      <c r="AK468" s="57">
        <f t="shared" si="104"/>
        <v>0</v>
      </c>
      <c r="AL468" s="57">
        <f t="shared" si="105"/>
        <v>0</v>
      </c>
    </row>
    <row r="469" spans="1:38" x14ac:dyDescent="0.25">
      <c r="A469" s="7">
        <f t="shared" si="93"/>
        <v>463</v>
      </c>
      <c r="B469" s="1">
        <v>45320</v>
      </c>
      <c r="C469" s="202">
        <v>70.5</v>
      </c>
      <c r="D469" s="2">
        <v>195.78</v>
      </c>
      <c r="E469" s="2">
        <v>1266.9004399999999</v>
      </c>
      <c r="F469" s="2">
        <v>3301.20714</v>
      </c>
      <c r="G469" s="2">
        <v>6904.7623599999997</v>
      </c>
      <c r="H469" s="2">
        <v>9913.9522199999992</v>
      </c>
      <c r="I469" s="201">
        <v>10755.2237</v>
      </c>
      <c r="J469" s="209">
        <f t="shared" si="106"/>
        <v>-3.1108597285067763E-3</v>
      </c>
      <c r="K469" s="210">
        <f t="shared" si="107"/>
        <v>-3.0045322605286584E-3</v>
      </c>
      <c r="L469" s="210">
        <f t="shared" si="108"/>
        <v>-2.1182456890722623E-3</v>
      </c>
      <c r="M469" s="210">
        <f t="shared" si="109"/>
        <v>1.1413309793661952E-4</v>
      </c>
      <c r="N469" s="210">
        <f t="shared" si="110"/>
        <v>2.1233900363827996E-2</v>
      </c>
      <c r="O469" s="210">
        <f t="shared" si="111"/>
        <v>1.3162428534967852E-2</v>
      </c>
      <c r="P469" s="211">
        <f t="shared" si="112"/>
        <v>2.7296860602068262E-2</v>
      </c>
      <c r="Q469" s="218">
        <f t="shared" si="94"/>
        <v>-1.8766373034606642E-4</v>
      </c>
      <c r="R469" s="219">
        <f t="shared" si="95"/>
        <v>1.2308374424478319E-3</v>
      </c>
      <c r="S469" s="219">
        <f t="shared" si="96"/>
        <v>-2.0251557862145711E-3</v>
      </c>
      <c r="T469" s="219">
        <f t="shared" si="97"/>
        <v>8.7635407430939141E-4</v>
      </c>
      <c r="U469" s="219">
        <f t="shared" si="98"/>
        <v>3.9044148485353823E-3</v>
      </c>
      <c r="V469" s="219">
        <f t="shared" si="99"/>
        <v>1.7373350424496772E-3</v>
      </c>
      <c r="W469" s="220">
        <f t="shared" si="100"/>
        <v>4.6270863829654656E-3</v>
      </c>
      <c r="X469" s="227" cm="1">
        <f t="array" ref="X469">DinamicaBacktesting(J218:J469)</f>
        <v>0.29230330172931751</v>
      </c>
      <c r="Y469" s="228" cm="1">
        <f t="array" ref="Y469">DinamicaBacktesting(K218:K469)</f>
        <v>0.28180732390688545</v>
      </c>
      <c r="Z469" s="228" cm="1">
        <f t="array" ref="Z469">DinamicaBacktesting(L218:L469)</f>
        <v>0.36495037178350326</v>
      </c>
      <c r="AA469" s="228" cm="1">
        <f t="array" ref="AA469">DinamicaBacktesting(M218:M469)</f>
        <v>0.1869091489270113</v>
      </c>
      <c r="AB469" s="228" cm="1">
        <f t="array" ref="AB469">DinamicaBacktesting(N218:N469)</f>
        <v>0.21988311005090802</v>
      </c>
      <c r="AC469" s="228" cm="1">
        <f t="array" ref="AC469">DinamicaBacktesting(O218:O469)</f>
        <v>0.40818757255467231</v>
      </c>
      <c r="AD469" s="229" cm="1">
        <f t="array" ref="AD469">DinamicaBacktesting(P218:P469)</f>
        <v>0.3401703286166331</v>
      </c>
      <c r="AE469" s="236">
        <f t="shared" si="101"/>
        <v>1943621.1772</v>
      </c>
      <c r="AF469" s="239">
        <f t="shared" si="102"/>
        <v>23481.967880000127</v>
      </c>
      <c r="AG469" s="242">
        <f t="shared" si="103"/>
        <v>1.2229304920196915E-2</v>
      </c>
      <c r="AH469" s="306">
        <f xml:space="preserve"> Backtesting!C225</f>
        <v>-3.2975841719831728E-2</v>
      </c>
      <c r="AI469" s="306">
        <f xml:space="preserve"> Backtesting!G225</f>
        <v>-5.0160103059985583E-2</v>
      </c>
      <c r="AJ469" s="56"/>
      <c r="AK469" s="57">
        <f t="shared" si="104"/>
        <v>0</v>
      </c>
      <c r="AL469" s="57">
        <f t="shared" si="105"/>
        <v>0</v>
      </c>
    </row>
    <row r="470" spans="1:38" x14ac:dyDescent="0.25">
      <c r="A470" s="7">
        <f t="shared" si="93"/>
        <v>464</v>
      </c>
      <c r="B470" s="1">
        <v>45321</v>
      </c>
      <c r="C470" s="202">
        <v>71.78</v>
      </c>
      <c r="D470" s="2">
        <v>198.44</v>
      </c>
      <c r="E470" s="2">
        <v>1239.5647999999999</v>
      </c>
      <c r="F470" s="2">
        <v>3223.0056</v>
      </c>
      <c r="G470" s="2">
        <v>6857.0284000000001</v>
      </c>
      <c r="H470" s="2">
        <v>9647.2490000000016</v>
      </c>
      <c r="I470" s="201">
        <v>10759.463600000001</v>
      </c>
      <c r="J470" s="209">
        <f t="shared" si="106"/>
        <v>1.8156028368794264E-2</v>
      </c>
      <c r="K470" s="210">
        <f t="shared" si="107"/>
        <v>1.358667892532428E-2</v>
      </c>
      <c r="L470" s="210">
        <f t="shared" si="108"/>
        <v>-2.1576786254806302E-2</v>
      </c>
      <c r="M470" s="210">
        <f t="shared" si="109"/>
        <v>-2.3688771011200482E-2</v>
      </c>
      <c r="N470" s="210">
        <f t="shared" si="110"/>
        <v>-6.9131937511024422E-3</v>
      </c>
      <c r="O470" s="210">
        <f t="shared" si="111"/>
        <v>-2.6901806069022705E-2</v>
      </c>
      <c r="P470" s="211">
        <f t="shared" si="112"/>
        <v>3.9421774184011937E-4</v>
      </c>
      <c r="Q470" s="218">
        <f t="shared" si="94"/>
        <v>-8.7924430545135941E-5</v>
      </c>
      <c r="R470" s="219">
        <f t="shared" si="95"/>
        <v>1.332701127569945E-3</v>
      </c>
      <c r="S470" s="219">
        <f t="shared" si="96"/>
        <v>-2.0324790802293837E-3</v>
      </c>
      <c r="T470" s="219">
        <f t="shared" si="97"/>
        <v>7.3447040175765566E-4</v>
      </c>
      <c r="U470" s="219">
        <f t="shared" si="98"/>
        <v>3.7638948462683157E-3</v>
      </c>
      <c r="V470" s="219">
        <f t="shared" si="99"/>
        <v>1.6814371298291737E-3</v>
      </c>
      <c r="W470" s="220">
        <f t="shared" si="100"/>
        <v>4.5223432624149325E-3</v>
      </c>
      <c r="X470" s="227" cm="1">
        <f t="array" ref="X470">DinamicaBacktesting(J219:J470)</f>
        <v>0.29214095851424327</v>
      </c>
      <c r="Y470" s="228" cm="1">
        <f t="array" ref="Y470">DinamicaBacktesting(K219:K470)</f>
        <v>0.27946278683925091</v>
      </c>
      <c r="Z470" s="228" cm="1">
        <f t="array" ref="Z470">DinamicaBacktesting(L219:L470)</f>
        <v>0.36407953922193698</v>
      </c>
      <c r="AA470" s="228" cm="1">
        <f t="array" ref="AA470">DinamicaBacktesting(M219:M470)</f>
        <v>0.19797487241792153</v>
      </c>
      <c r="AB470" s="228" cm="1">
        <f t="array" ref="AB470">DinamicaBacktesting(N219:N470)</f>
        <v>0.21655508714623847</v>
      </c>
      <c r="AC470" s="228" cm="1">
        <f t="array" ref="AC470">DinamicaBacktesting(O219:O470)</f>
        <v>0.40895882736918832</v>
      </c>
      <c r="AD470" s="229" cm="1">
        <f t="array" ref="AD470">DinamicaBacktesting(P219:P470)</f>
        <v>0.33329947258414983</v>
      </c>
      <c r="AE470" s="236">
        <f t="shared" si="101"/>
        <v>1937470.534</v>
      </c>
      <c r="AF470" s="239">
        <f t="shared" si="102"/>
        <v>-6150.6432000000495</v>
      </c>
      <c r="AG470" s="242">
        <f t="shared" si="103"/>
        <v>-3.1645277753459267E-3</v>
      </c>
      <c r="AH470" s="306">
        <f xml:space="preserve"> Backtesting!C226</f>
        <v>-3.2113937029296033E-2</v>
      </c>
      <c r="AI470" s="306">
        <f xml:space="preserve"> Backtesting!G226</f>
        <v>-5.1240029022716356E-2</v>
      </c>
      <c r="AJ470" s="56"/>
      <c r="AK470" s="57">
        <f t="shared" si="104"/>
        <v>0</v>
      </c>
      <c r="AL470" s="57">
        <f t="shared" si="105"/>
        <v>0</v>
      </c>
    </row>
    <row r="471" spans="1:38" x14ac:dyDescent="0.25">
      <c r="A471" s="7">
        <f t="shared" si="93"/>
        <v>465</v>
      </c>
      <c r="B471" s="1">
        <v>45322</v>
      </c>
      <c r="C471" s="202">
        <v>71.11</v>
      </c>
      <c r="D471" s="2">
        <v>198.77</v>
      </c>
      <c r="E471" s="2">
        <v>1242.19004</v>
      </c>
      <c r="F471" s="2">
        <v>3173.8928000000001</v>
      </c>
      <c r="G471" s="2">
        <v>6715.08968</v>
      </c>
      <c r="H471" s="2">
        <v>9709.4613200000003</v>
      </c>
      <c r="I471" s="201">
        <v>10590.027239999999</v>
      </c>
      <c r="J471" s="209">
        <f t="shared" si="106"/>
        <v>-9.3340763443856556E-3</v>
      </c>
      <c r="K471" s="210">
        <f t="shared" si="107"/>
        <v>1.662971175166339E-3</v>
      </c>
      <c r="L471" s="210">
        <f t="shared" si="108"/>
        <v>2.1178723371300112E-3</v>
      </c>
      <c r="M471" s="210">
        <f t="shared" si="109"/>
        <v>-1.5238198779425005E-2</v>
      </c>
      <c r="N471" s="210">
        <f t="shared" si="110"/>
        <v>-2.0699742179863256E-2</v>
      </c>
      <c r="O471" s="210">
        <f t="shared" si="111"/>
        <v>6.4487109226680772E-3</v>
      </c>
      <c r="P471" s="211">
        <f t="shared" si="112"/>
        <v>-1.5747658647221163E-2</v>
      </c>
      <c r="Q471" s="218">
        <f t="shared" si="94"/>
        <v>-1.2864749450303313E-4</v>
      </c>
      <c r="R471" s="219">
        <f t="shared" si="95"/>
        <v>1.3775887337356151E-3</v>
      </c>
      <c r="S471" s="219">
        <f t="shared" si="96"/>
        <v>-1.7835109595395159E-3</v>
      </c>
      <c r="T471" s="219">
        <f t="shared" si="97"/>
        <v>7.5355206874930247E-4</v>
      </c>
      <c r="U471" s="219">
        <f t="shared" si="98"/>
        <v>3.8040198122741222E-3</v>
      </c>
      <c r="V471" s="219">
        <f t="shared" si="99"/>
        <v>1.7911584439712935E-3</v>
      </c>
      <c r="W471" s="220">
        <f t="shared" si="100"/>
        <v>4.6941455832553262E-3</v>
      </c>
      <c r="X471" s="227" cm="1">
        <f t="array" ref="X471">DinamicaBacktesting(J220:J471)</f>
        <v>0.28776849301244872</v>
      </c>
      <c r="Y471" s="228" cm="1">
        <f t="array" ref="Y471">DinamicaBacktesting(K220:K471)</f>
        <v>0.27386733149006909</v>
      </c>
      <c r="Z471" s="228" cm="1">
        <f t="array" ref="Z471">DinamicaBacktesting(L220:L471)</f>
        <v>0.35678523661701522</v>
      </c>
      <c r="AA471" s="228" cm="1">
        <f t="array" ref="AA471">DinamicaBacktesting(M220:M471)</f>
        <v>0.19991686605767331</v>
      </c>
      <c r="AB471" s="228" cm="1">
        <f t="array" ref="AB471">DinamicaBacktesting(N220:N471)</f>
        <v>0.22212385540168789</v>
      </c>
      <c r="AC471" s="228" cm="1">
        <f t="array" ref="AC471">DinamicaBacktesting(O220:O471)</f>
        <v>0.4012187194315206</v>
      </c>
      <c r="AD471" s="229" cm="1">
        <f t="array" ref="AD471">DinamicaBacktesting(P220:P471)</f>
        <v>0.3303687733654937</v>
      </c>
      <c r="AE471" s="236">
        <f t="shared" si="101"/>
        <v>1920919.8995999999</v>
      </c>
      <c r="AF471" s="239">
        <f t="shared" si="102"/>
        <v>-16550.634400000097</v>
      </c>
      <c r="AG471" s="242">
        <f t="shared" si="103"/>
        <v>-8.5423928310437436E-3</v>
      </c>
      <c r="AH471" s="306">
        <f xml:space="preserve"> Backtesting!C227</f>
        <v>-3.586533009216928E-2</v>
      </c>
      <c r="AI471" s="306">
        <f xml:space="preserve"> Backtesting!G227</f>
        <v>-5.090068039270057E-2</v>
      </c>
      <c r="AJ471" s="56"/>
      <c r="AK471" s="57">
        <f t="shared" si="104"/>
        <v>0</v>
      </c>
      <c r="AL471" s="57">
        <f t="shared" si="105"/>
        <v>0</v>
      </c>
    </row>
    <row r="472" spans="1:38" x14ac:dyDescent="0.25">
      <c r="A472" s="7">
        <f t="shared" si="93"/>
        <v>466</v>
      </c>
      <c r="B472" s="1">
        <v>45323</v>
      </c>
      <c r="C472" s="202">
        <v>71.959999999999994</v>
      </c>
      <c r="D472" s="2">
        <v>197.66</v>
      </c>
      <c r="E472" s="2">
        <v>1237.6167999999998</v>
      </c>
      <c r="F472" s="2">
        <v>3191.5688</v>
      </c>
      <c r="G472" s="2">
        <v>6742.8423999999986</v>
      </c>
      <c r="H472" s="2">
        <v>9693.0707999999995</v>
      </c>
      <c r="I472" s="201">
        <v>10765.011599999998</v>
      </c>
      <c r="J472" s="209">
        <f t="shared" si="106"/>
        <v>1.1953311770496411E-2</v>
      </c>
      <c r="K472" s="210">
        <f t="shared" si="107"/>
        <v>-5.5843437138402008E-3</v>
      </c>
      <c r="L472" s="210">
        <f t="shared" si="108"/>
        <v>-3.6815944845284276E-3</v>
      </c>
      <c r="M472" s="210">
        <f t="shared" si="109"/>
        <v>5.569186205658827E-3</v>
      </c>
      <c r="N472" s="210">
        <f t="shared" si="110"/>
        <v>4.1328889594216545E-3</v>
      </c>
      <c r="O472" s="210">
        <f t="shared" si="111"/>
        <v>-1.6880977697741884E-3</v>
      </c>
      <c r="P472" s="211">
        <f t="shared" si="112"/>
        <v>1.6523504239824627E-2</v>
      </c>
      <c r="Q472" s="218">
        <f t="shared" si="94"/>
        <v>9.7265309410371918E-6</v>
      </c>
      <c r="R472" s="219">
        <f t="shared" si="95"/>
        <v>1.2105839664865148E-3</v>
      </c>
      <c r="S472" s="219">
        <f t="shared" si="96"/>
        <v>-1.7748860613380289E-3</v>
      </c>
      <c r="T472" s="219">
        <f t="shared" si="97"/>
        <v>7.2717681015582335E-4</v>
      </c>
      <c r="U472" s="219">
        <f t="shared" si="98"/>
        <v>3.756153385368157E-3</v>
      </c>
      <c r="V472" s="219">
        <f t="shared" si="99"/>
        <v>1.7634401232852416E-3</v>
      </c>
      <c r="W472" s="220">
        <f t="shared" si="100"/>
        <v>4.669246175608998E-3</v>
      </c>
      <c r="X472" s="227" cm="1">
        <f t="array" ref="X472">DinamicaBacktesting(J221:J472)</f>
        <v>0.28449665050773959</v>
      </c>
      <c r="Y472" s="228" cm="1">
        <f t="array" ref="Y472">DinamicaBacktesting(K221:K472)</f>
        <v>0.26891833120523517</v>
      </c>
      <c r="Z472" s="228" cm="1">
        <f t="array" ref="Z472">DinamicaBacktesting(L221:L472)</f>
        <v>0.34977205549184187</v>
      </c>
      <c r="AA472" s="228" cm="1">
        <f t="array" ref="AA472">DinamicaBacktesting(M221:M472)</f>
        <v>0.19667402363470857</v>
      </c>
      <c r="AB472" s="228" cm="1">
        <f t="array" ref="AB472">DinamicaBacktesting(N221:N472)</f>
        <v>0.21803103209194871</v>
      </c>
      <c r="AC472" s="228" cm="1">
        <f t="array" ref="AC472">DinamicaBacktesting(O221:O472)</f>
        <v>0.39314897617693262</v>
      </c>
      <c r="AD472" s="229" cm="1">
        <f t="array" ref="AD472">DinamicaBacktesting(P221:P472)</f>
        <v>0.32791723176553433</v>
      </c>
      <c r="AE472" s="236">
        <f t="shared" si="101"/>
        <v>1930948.4159999997</v>
      </c>
      <c r="AF472" s="239">
        <f t="shared" si="102"/>
        <v>10028.516399999848</v>
      </c>
      <c r="AG472" s="242">
        <f t="shared" si="103"/>
        <v>5.220684320094815E-3</v>
      </c>
      <c r="AH472" s="306">
        <f xml:space="preserve"> Backtesting!C228</f>
        <v>-3.2759898888981294E-2</v>
      </c>
      <c r="AI472" s="306">
        <f xml:space="preserve"> Backtesting!G228</f>
        <v>-5.0346411208810032E-2</v>
      </c>
      <c r="AJ472" s="56"/>
      <c r="AK472" s="57">
        <f t="shared" si="104"/>
        <v>0</v>
      </c>
      <c r="AL472" s="57">
        <f t="shared" si="105"/>
        <v>0</v>
      </c>
    </row>
    <row r="473" spans="1:38" x14ac:dyDescent="0.25">
      <c r="A473" s="7">
        <f t="shared" si="93"/>
        <v>467</v>
      </c>
      <c r="B473" s="1">
        <v>45324</v>
      </c>
      <c r="C473" s="202">
        <v>71.819999999999993</v>
      </c>
      <c r="D473" s="2">
        <v>197.7</v>
      </c>
      <c r="E473" s="2">
        <v>1229.5690499999998</v>
      </c>
      <c r="F473" s="2">
        <v>3180.4510499999997</v>
      </c>
      <c r="G473" s="2">
        <v>8128.5038699999996</v>
      </c>
      <c r="H473" s="2">
        <v>9662.6843200000003</v>
      </c>
      <c r="I473" s="201">
        <v>11321.960800000001</v>
      </c>
      <c r="J473" s="209">
        <f t="shared" si="106"/>
        <v>-1.9455252918287869E-3</v>
      </c>
      <c r="K473" s="210">
        <f t="shared" si="107"/>
        <v>2.0236770211479183E-4</v>
      </c>
      <c r="L473" s="210">
        <f t="shared" si="108"/>
        <v>-6.5026185811311032E-3</v>
      </c>
      <c r="M473" s="210">
        <f t="shared" si="109"/>
        <v>-3.4834749606527105E-3</v>
      </c>
      <c r="N473" s="210">
        <f t="shared" si="110"/>
        <v>0.20550109105323311</v>
      </c>
      <c r="O473" s="210">
        <f t="shared" si="111"/>
        <v>-3.1348661974076597E-3</v>
      </c>
      <c r="P473" s="211">
        <f t="shared" si="112"/>
        <v>5.1736980942965527E-2</v>
      </c>
      <c r="Q473" s="218">
        <f t="shared" si="94"/>
        <v>-6.2015258470637236E-5</v>
      </c>
      <c r="R473" s="219">
        <f t="shared" si="95"/>
        <v>1.0495782855491195E-3</v>
      </c>
      <c r="S473" s="219">
        <f t="shared" si="96"/>
        <v>-1.8475230441748621E-3</v>
      </c>
      <c r="T473" s="219">
        <f t="shared" si="97"/>
        <v>7.2877670819705806E-4</v>
      </c>
      <c r="U473" s="219">
        <f t="shared" si="98"/>
        <v>4.5087880574125631E-3</v>
      </c>
      <c r="V473" s="219">
        <f t="shared" si="99"/>
        <v>1.7073037984183738E-3</v>
      </c>
      <c r="W473" s="220">
        <f t="shared" si="100"/>
        <v>4.6387208421073377E-3</v>
      </c>
      <c r="X473" s="227" cm="1">
        <f t="array" ref="X473">DinamicaBacktesting(J222:J473)</f>
        <v>0.27881691930635372</v>
      </c>
      <c r="Y473" s="228" cm="1">
        <f t="array" ref="Y473">DinamicaBacktesting(K222:K473)</f>
        <v>0.26348477742197268</v>
      </c>
      <c r="Z473" s="228" cm="1">
        <f t="array" ref="Z473">DinamicaBacktesting(L222:L473)</f>
        <v>0.34332644312261495</v>
      </c>
      <c r="AA473" s="228" cm="1">
        <f t="array" ref="AA473">DinamicaBacktesting(M222:M473)</f>
        <v>0.19301750249148991</v>
      </c>
      <c r="AB473" s="228" cm="1">
        <f t="array" ref="AB473">DinamicaBacktesting(N222:N473)</f>
        <v>0.68652850173849234</v>
      </c>
      <c r="AC473" s="228" cm="1">
        <f t="array" ref="AC473">DinamicaBacktesting(O222:O473)</f>
        <v>0.38533425903048146</v>
      </c>
      <c r="AD473" s="229" cm="1">
        <f t="array" ref="AD473">DinamicaBacktesting(P222:P473)</f>
        <v>0.36084428604620533</v>
      </c>
      <c r="AE473" s="236">
        <f t="shared" si="101"/>
        <v>2026050.2576000001</v>
      </c>
      <c r="AF473" s="239">
        <f t="shared" si="102"/>
        <v>95101.841600000393</v>
      </c>
      <c r="AG473" s="242">
        <f t="shared" si="103"/>
        <v>4.9251363118754776E-2</v>
      </c>
      <c r="AH473" s="306">
        <f xml:space="preserve"> Backtesting!C229</f>
        <v>-3.5369174332994698E-2</v>
      </c>
      <c r="AI473" s="306">
        <f xml:space="preserve"> Backtesting!G229</f>
        <v>-5.0853584363625838E-2</v>
      </c>
      <c r="AJ473" s="56"/>
      <c r="AK473" s="57">
        <f t="shared" si="104"/>
        <v>0</v>
      </c>
      <c r="AL473" s="57">
        <f t="shared" si="105"/>
        <v>0</v>
      </c>
    </row>
    <row r="474" spans="1:38" x14ac:dyDescent="0.25">
      <c r="A474" s="7">
        <f t="shared" si="93"/>
        <v>468</v>
      </c>
      <c r="B474" s="1">
        <v>45328</v>
      </c>
      <c r="C474" s="202">
        <v>72.88</v>
      </c>
      <c r="D474" s="2">
        <v>201.71</v>
      </c>
      <c r="E474" s="2">
        <v>1332.41336</v>
      </c>
      <c r="F474" s="2">
        <v>3224.1576</v>
      </c>
      <c r="G474" s="2">
        <v>7744.7910400000001</v>
      </c>
      <c r="H474" s="2">
        <v>9467.7481599999992</v>
      </c>
      <c r="I474" s="201">
        <v>11619.74136</v>
      </c>
      <c r="J474" s="209">
        <f t="shared" si="106"/>
        <v>1.4759120022277861E-2</v>
      </c>
      <c r="K474" s="210">
        <f t="shared" si="107"/>
        <v>2.0283257460799398E-2</v>
      </c>
      <c r="L474" s="210">
        <f t="shared" si="108"/>
        <v>8.3642565661522061E-2</v>
      </c>
      <c r="M474" s="210">
        <f t="shared" si="109"/>
        <v>1.3742248917806954E-2</v>
      </c>
      <c r="N474" s="210">
        <f t="shared" si="110"/>
        <v>-4.7205837154876029E-2</v>
      </c>
      <c r="O474" s="210">
        <f t="shared" si="111"/>
        <v>-2.0174120725078293E-2</v>
      </c>
      <c r="P474" s="211">
        <f t="shared" si="112"/>
        <v>2.6301147412557624E-2</v>
      </c>
      <c r="Q474" s="218">
        <f t="shared" si="94"/>
        <v>1.2097425017903038E-4</v>
      </c>
      <c r="R474" s="219">
        <f t="shared" si="95"/>
        <v>1.1966971199167649E-3</v>
      </c>
      <c r="S474" s="219">
        <f t="shared" si="96"/>
        <v>-1.4166335943652964E-3</v>
      </c>
      <c r="T474" s="219">
        <f t="shared" si="97"/>
        <v>6.2625739592766323E-4</v>
      </c>
      <c r="U474" s="219">
        <f t="shared" si="98"/>
        <v>3.3856965939430563E-3</v>
      </c>
      <c r="V474" s="219">
        <f t="shared" si="99"/>
        <v>1.5637800979938679E-3</v>
      </c>
      <c r="W474" s="220">
        <f t="shared" si="100"/>
        <v>4.5879758036108846E-3</v>
      </c>
      <c r="X474" s="227" cm="1">
        <f t="array" ref="X474">DinamicaBacktesting(J223:J474)</f>
        <v>0.27717273437166479</v>
      </c>
      <c r="Y474" s="228" cm="1">
        <f t="array" ref="Y474">DinamicaBacktesting(K223:K474)</f>
        <v>0.26607175756625295</v>
      </c>
      <c r="Z474" s="228" cm="1">
        <f t="array" ref="Z474">DinamicaBacktesting(L223:L474)</f>
        <v>0.42857716372267357</v>
      </c>
      <c r="AA474" s="228" cm="1">
        <f t="array" ref="AA474">DinamicaBacktesting(M223:M474)</f>
        <v>0.19408397699303093</v>
      </c>
      <c r="AB474" s="228" cm="1">
        <f t="array" ref="AB474">DinamicaBacktesting(N223:N474)</f>
        <v>0.68913831269645309</v>
      </c>
      <c r="AC474" s="228" cm="1">
        <f t="array" ref="AC474">DinamicaBacktesting(O223:O474)</f>
        <v>0.38294335713295818</v>
      </c>
      <c r="AD474" s="229" cm="1">
        <f t="array" ref="AD474">DinamicaBacktesting(P223:P474)</f>
        <v>0.36328029631870334</v>
      </c>
      <c r="AE474" s="236">
        <f t="shared" si="101"/>
        <v>2033466.0368000001</v>
      </c>
      <c r="AF474" s="239">
        <f t="shared" si="102"/>
        <v>7415.7791999999899</v>
      </c>
      <c r="AG474" s="242">
        <f t="shared" si="103"/>
        <v>3.6602148303983562E-3</v>
      </c>
      <c r="AH474" s="306">
        <f xml:space="preserve"> Backtesting!C230</f>
        <v>-4.9232330322510086E-2</v>
      </c>
      <c r="AI474" s="306">
        <f xml:space="preserve"> Backtesting!G230</f>
        <v>-7.1754356586920851E-2</v>
      </c>
      <c r="AJ474" s="56"/>
      <c r="AK474" s="57">
        <f t="shared" si="104"/>
        <v>0</v>
      </c>
      <c r="AL474" s="57">
        <f t="shared" si="105"/>
        <v>0</v>
      </c>
    </row>
    <row r="475" spans="1:38" x14ac:dyDescent="0.25">
      <c r="A475" s="7">
        <f t="shared" si="93"/>
        <v>469</v>
      </c>
      <c r="B475" s="1">
        <v>45329</v>
      </c>
      <c r="C475" s="202">
        <v>71.61</v>
      </c>
      <c r="D475" s="2">
        <v>199.53</v>
      </c>
      <c r="E475" s="2">
        <v>1253.7946400000001</v>
      </c>
      <c r="F475" s="2">
        <v>3224.8946599999999</v>
      </c>
      <c r="G475" s="2">
        <v>7995.2393399999992</v>
      </c>
      <c r="H475" s="2">
        <v>9522.6417999999994</v>
      </c>
      <c r="I475" s="201">
        <v>11935.05574</v>
      </c>
      <c r="J475" s="209">
        <f t="shared" si="106"/>
        <v>-1.7425905598243641E-2</v>
      </c>
      <c r="K475" s="210">
        <f t="shared" si="107"/>
        <v>-1.0807595062218067E-2</v>
      </c>
      <c r="L475" s="210">
        <f t="shared" si="108"/>
        <v>-5.9004752098853142E-2</v>
      </c>
      <c r="M475" s="210">
        <f t="shared" si="109"/>
        <v>2.2860545030423118E-4</v>
      </c>
      <c r="N475" s="210">
        <f t="shared" si="110"/>
        <v>3.2337644580272551E-2</v>
      </c>
      <c r="O475" s="210">
        <f t="shared" si="111"/>
        <v>5.7979615714662813E-3</v>
      </c>
      <c r="P475" s="211">
        <f t="shared" si="112"/>
        <v>2.7136092812310331E-2</v>
      </c>
      <c r="Q475" s="218">
        <f t="shared" si="94"/>
        <v>2.9960172911086194E-5</v>
      </c>
      <c r="R475" s="219">
        <f t="shared" si="95"/>
        <v>1.1733186872405642E-3</v>
      </c>
      <c r="S475" s="219">
        <f t="shared" si="96"/>
        <v>-1.5913998893722294E-3</v>
      </c>
      <c r="T475" s="219">
        <f t="shared" si="97"/>
        <v>4.6275157370583876E-4</v>
      </c>
      <c r="U475" s="219">
        <f t="shared" si="98"/>
        <v>3.4959140133966797E-3</v>
      </c>
      <c r="V475" s="219">
        <f t="shared" si="99"/>
        <v>1.5316957356421891E-3</v>
      </c>
      <c r="W475" s="220">
        <f t="shared" si="100"/>
        <v>4.7428525984031617E-3</v>
      </c>
      <c r="X475" s="227" cm="1">
        <f t="array" ref="X475">DinamicaBacktesting(J224:J475)</f>
        <v>0.27715093379131694</v>
      </c>
      <c r="Y475" s="228" cm="1">
        <f t="array" ref="Y475">DinamicaBacktesting(K224:K475)</f>
        <v>0.26294446201933386</v>
      </c>
      <c r="Z475" s="228" cm="1">
        <f t="array" ref="Z475">DinamicaBacktesting(L224:L475)</f>
        <v>0.45981007549335545</v>
      </c>
      <c r="AA475" s="228" cm="1">
        <f t="array" ref="AA475">DinamicaBacktesting(M224:M475)</f>
        <v>0.19016251945303855</v>
      </c>
      <c r="AB475" s="228" cm="1">
        <f t="array" ref="AB475">DinamicaBacktesting(N224:N475)</f>
        <v>0.68297586541984312</v>
      </c>
      <c r="AC475" s="228" cm="1">
        <f t="array" ref="AC475">DinamicaBacktesting(O224:O475)</f>
        <v>0.37565752605795438</v>
      </c>
      <c r="AD475" s="229" cm="1">
        <f t="array" ref="AD475">DinamicaBacktesting(P224:P475)</f>
        <v>0.36621879649704259</v>
      </c>
      <c r="AE475" s="236">
        <f t="shared" si="101"/>
        <v>2051964.5263999999</v>
      </c>
      <c r="AF475" s="239">
        <f t="shared" si="102"/>
        <v>18498.489599999739</v>
      </c>
      <c r="AG475" s="242">
        <f t="shared" si="103"/>
        <v>9.0970241278827135E-3</v>
      </c>
      <c r="AH475" s="306">
        <f xml:space="preserve"> Backtesting!C231</f>
        <v>-4.6682977970492825E-2</v>
      </c>
      <c r="AI475" s="306">
        <f xml:space="preserve"> Backtesting!G231</f>
        <v>-5.3842973653767862E-2</v>
      </c>
      <c r="AJ475" s="56"/>
      <c r="AK475" s="57">
        <f t="shared" si="104"/>
        <v>0</v>
      </c>
      <c r="AL475" s="57">
        <f t="shared" si="105"/>
        <v>0</v>
      </c>
    </row>
    <row r="476" spans="1:38" x14ac:dyDescent="0.25">
      <c r="A476" s="7">
        <f t="shared" si="93"/>
        <v>470</v>
      </c>
      <c r="B476" s="1">
        <v>45330</v>
      </c>
      <c r="C476" s="202">
        <v>71.56</v>
      </c>
      <c r="D476" s="2">
        <v>191.49</v>
      </c>
      <c r="E476" s="2">
        <v>1213.2258239999999</v>
      </c>
      <c r="F476" s="2">
        <v>3227.9554559999997</v>
      </c>
      <c r="G476" s="2">
        <v>8056.1759999999995</v>
      </c>
      <c r="H476" s="2">
        <v>9573.6510239999989</v>
      </c>
      <c r="I476" s="201">
        <v>11937.024527999998</v>
      </c>
      <c r="J476" s="209">
        <f t="shared" si="106"/>
        <v>-6.982265046781011E-4</v>
      </c>
      <c r="K476" s="210">
        <f t="shared" si="107"/>
        <v>-4.0294692527439446E-2</v>
      </c>
      <c r="L476" s="210">
        <f t="shared" si="108"/>
        <v>-3.2356826792623861E-2</v>
      </c>
      <c r="M476" s="210">
        <f t="shared" si="109"/>
        <v>9.4911503248917839E-4</v>
      </c>
      <c r="N476" s="210">
        <f t="shared" si="110"/>
        <v>7.6216179914885274E-3</v>
      </c>
      <c r="O476" s="210">
        <f t="shared" si="111"/>
        <v>5.3566253011847476E-3</v>
      </c>
      <c r="P476" s="211">
        <f t="shared" si="112"/>
        <v>1.6495842523811532E-4</v>
      </c>
      <c r="Q476" s="218">
        <f t="shared" si="94"/>
        <v>7.2851533269778309E-5</v>
      </c>
      <c r="R476" s="219">
        <f t="shared" si="95"/>
        <v>1.02605932983056E-3</v>
      </c>
      <c r="S476" s="219">
        <f t="shared" si="96"/>
        <v>-1.6721653383768068E-3</v>
      </c>
      <c r="T476" s="219">
        <f t="shared" si="97"/>
        <v>4.7947150497520654E-4</v>
      </c>
      <c r="U476" s="219">
        <f t="shared" si="98"/>
        <v>3.4351216034412342E-3</v>
      </c>
      <c r="V476" s="219">
        <f t="shared" si="99"/>
        <v>1.6016000958318762E-3</v>
      </c>
      <c r="W476" s="220">
        <f t="shared" si="100"/>
        <v>4.5593530530790042E-3</v>
      </c>
      <c r="X476" s="227" cm="1">
        <f t="array" ref="X476">DinamicaBacktesting(J225:J476)</f>
        <v>0.27156031232779559</v>
      </c>
      <c r="Y476" s="228" cm="1">
        <f t="array" ref="Y476">DinamicaBacktesting(K225:K476)</f>
        <v>0.28764685024610337</v>
      </c>
      <c r="Z476" s="228" cm="1">
        <f t="array" ref="Z476">DinamicaBacktesting(L225:L476)</f>
        <v>0.46208402197112186</v>
      </c>
      <c r="AA476" s="228" cm="1">
        <f t="array" ref="AA476">DinamicaBacktesting(M225:M476)</f>
        <v>0.18634481224942495</v>
      </c>
      <c r="AB476" s="228" cm="1">
        <f t="array" ref="AB476">DinamicaBacktesting(N225:N476)</f>
        <v>0.66961417878649243</v>
      </c>
      <c r="AC476" s="228" cm="1">
        <f t="array" ref="AC476">DinamicaBacktesting(O225:O476)</f>
        <v>0.36846032624795549</v>
      </c>
      <c r="AD476" s="229" cm="1">
        <f t="array" ref="AD476">DinamicaBacktesting(P225:P476)</f>
        <v>0.3588190259140438</v>
      </c>
      <c r="AE476" s="236">
        <f t="shared" si="101"/>
        <v>2038529.0665599997</v>
      </c>
      <c r="AF476" s="239">
        <f t="shared" si="102"/>
        <v>-13435.459840000141</v>
      </c>
      <c r="AG476" s="242">
        <f t="shared" si="103"/>
        <v>-6.5476082393937096E-3</v>
      </c>
      <c r="AH476" s="306">
        <f xml:space="preserve"> Backtesting!C232</f>
        <v>-5.4178647391723705E-2</v>
      </c>
      <c r="AI476" s="306">
        <f xml:space="preserve"> Backtesting!G232</f>
        <v>-5.5047142555965441E-2</v>
      </c>
      <c r="AJ476" s="56"/>
      <c r="AK476" s="57">
        <f t="shared" si="104"/>
        <v>0</v>
      </c>
      <c r="AL476" s="57">
        <f t="shared" si="105"/>
        <v>0</v>
      </c>
    </row>
    <row r="477" spans="1:38" x14ac:dyDescent="0.25">
      <c r="A477" s="7">
        <f t="shared" si="93"/>
        <v>471</v>
      </c>
      <c r="B477" s="1">
        <v>45331</v>
      </c>
      <c r="C477" s="202">
        <v>71.77</v>
      </c>
      <c r="D477" s="2">
        <v>186.56</v>
      </c>
      <c r="E477" s="2">
        <v>1229.8135199999999</v>
      </c>
      <c r="F477" s="2">
        <v>3224.8026</v>
      </c>
      <c r="G477" s="2">
        <v>7993.4463600000008</v>
      </c>
      <c r="H477" s="2">
        <v>9585.1003200000014</v>
      </c>
      <c r="I477" s="201">
        <v>12317.43108</v>
      </c>
      <c r="J477" s="209">
        <f t="shared" si="106"/>
        <v>2.934600335382731E-3</v>
      </c>
      <c r="K477" s="210">
        <f t="shared" si="107"/>
        <v>-2.5745469737323168E-2</v>
      </c>
      <c r="L477" s="210">
        <f t="shared" si="108"/>
        <v>1.3672389485834158E-2</v>
      </c>
      <c r="M477" s="210">
        <f t="shared" si="109"/>
        <v>-9.7673466780323626E-4</v>
      </c>
      <c r="N477" s="210">
        <f t="shared" si="110"/>
        <v>-7.7865280003811543E-3</v>
      </c>
      <c r="O477" s="210">
        <f t="shared" si="111"/>
        <v>1.1959174165947495E-3</v>
      </c>
      <c r="P477" s="211">
        <f t="shared" si="112"/>
        <v>3.1867786742642901E-2</v>
      </c>
      <c r="Q477" s="218">
        <f t="shared" si="94"/>
        <v>9.4945334973730577E-5</v>
      </c>
      <c r="R477" s="219">
        <f t="shared" si="95"/>
        <v>1.0431959985902743E-3</v>
      </c>
      <c r="S477" s="219">
        <f t="shared" si="96"/>
        <v>-1.6148028434353368E-3</v>
      </c>
      <c r="T477" s="219">
        <f t="shared" si="97"/>
        <v>5.3424579645811618E-4</v>
      </c>
      <c r="U477" s="219">
        <f t="shared" si="98"/>
        <v>3.5627199209192122E-3</v>
      </c>
      <c r="V477" s="219">
        <f t="shared" si="99"/>
        <v>1.5521951022409288E-3</v>
      </c>
      <c r="W477" s="220">
        <f t="shared" si="100"/>
        <v>4.6684635097619422E-3</v>
      </c>
      <c r="X477" s="227" cm="1">
        <f t="array" ref="X477">DinamicaBacktesting(J226:J477)</f>
        <v>0.2662367526527995</v>
      </c>
      <c r="Y477" s="228" cm="1">
        <f t="array" ref="Y477">DinamicaBacktesting(K226:K477)</f>
        <v>0.29344861579007342</v>
      </c>
      <c r="Z477" s="228" cm="1">
        <f t="array" ref="Z477">DinamicaBacktesting(L226:L477)</f>
        <v>0.45482422373628412</v>
      </c>
      <c r="AA477" s="228" cm="1">
        <f t="array" ref="AA477">DinamicaBacktesting(M226:M477)</f>
        <v>0.18260601003671775</v>
      </c>
      <c r="AB477" s="228" cm="1">
        <f t="array" ref="AB477">DinamicaBacktesting(N226:N477)</f>
        <v>0.65655039809338489</v>
      </c>
      <c r="AC477" s="228" cm="1">
        <f t="array" ref="AC477">DinamicaBacktesting(O226:O477)</f>
        <v>0.36103579350683446</v>
      </c>
      <c r="AD477" s="229" cm="1">
        <f t="array" ref="AD477">DinamicaBacktesting(P226:P477)</f>
        <v>0.36583855161120277</v>
      </c>
      <c r="AE477" s="236">
        <f t="shared" si="101"/>
        <v>2046124.6616</v>
      </c>
      <c r="AF477" s="239">
        <f t="shared" si="102"/>
        <v>7595.5950400002766</v>
      </c>
      <c r="AG477" s="242">
        <f t="shared" si="103"/>
        <v>3.7260175312672228E-3</v>
      </c>
      <c r="AH477" s="306">
        <f xml:space="preserve"> Backtesting!C233</f>
        <v>-5.0674571672905337E-2</v>
      </c>
      <c r="AI477" s="306">
        <f xml:space="preserve"> Backtesting!G233</f>
        <v>-5.5210616334042673E-2</v>
      </c>
      <c r="AJ477" s="56"/>
      <c r="AK477" s="57">
        <f t="shared" si="104"/>
        <v>0</v>
      </c>
      <c r="AL477" s="57">
        <f t="shared" si="105"/>
        <v>0</v>
      </c>
    </row>
    <row r="478" spans="1:38" x14ac:dyDescent="0.25">
      <c r="A478" s="7">
        <f t="shared" si="93"/>
        <v>472</v>
      </c>
      <c r="B478" s="1">
        <v>45334</v>
      </c>
      <c r="C478" s="202">
        <v>71.400000000000006</v>
      </c>
      <c r="D478" s="2">
        <v>193.42</v>
      </c>
      <c r="E478" s="2">
        <v>1248.0902160000001</v>
      </c>
      <c r="F478" s="2">
        <v>3193.6024600000001</v>
      </c>
      <c r="G478" s="2">
        <v>8001.497159999999</v>
      </c>
      <c r="H478" s="2">
        <v>9519.3755399999991</v>
      </c>
      <c r="I478" s="201">
        <v>12328.687711999999</v>
      </c>
      <c r="J478" s="209">
        <f t="shared" si="106"/>
        <v>-5.1553573916677253E-3</v>
      </c>
      <c r="K478" s="210">
        <f t="shared" si="107"/>
        <v>3.6771012006860948E-2</v>
      </c>
      <c r="L478" s="210">
        <f t="shared" si="108"/>
        <v>1.4861355565517043E-2</v>
      </c>
      <c r="M478" s="210">
        <f t="shared" si="109"/>
        <v>-9.6750542188225319E-3</v>
      </c>
      <c r="N478" s="210">
        <f t="shared" si="110"/>
        <v>1.0071750828635206E-3</v>
      </c>
      <c r="O478" s="210">
        <f t="shared" si="111"/>
        <v>-6.8569736159007633E-3</v>
      </c>
      <c r="P478" s="211">
        <f t="shared" si="112"/>
        <v>9.1387822078226044E-4</v>
      </c>
      <c r="Q478" s="218">
        <f t="shared" si="94"/>
        <v>1.0977563951650038E-4</v>
      </c>
      <c r="R478" s="219">
        <f t="shared" si="95"/>
        <v>1.1309482965057584E-3</v>
      </c>
      <c r="S478" s="219">
        <f t="shared" si="96"/>
        <v>-1.6477583790561415E-3</v>
      </c>
      <c r="T478" s="219">
        <f t="shared" si="97"/>
        <v>5.5652561600477539E-4</v>
      </c>
      <c r="U478" s="219">
        <f t="shared" si="98"/>
        <v>3.7183897998720474E-3</v>
      </c>
      <c r="V478" s="219">
        <f t="shared" si="99"/>
        <v>1.6049078897395609E-3</v>
      </c>
      <c r="W478" s="220">
        <f t="shared" si="100"/>
        <v>4.6821768682137957E-3</v>
      </c>
      <c r="X478" s="227" cm="1">
        <f t="array" ref="X478">DinamicaBacktesting(J227:J478)</f>
        <v>0.26137062628302093</v>
      </c>
      <c r="Y478" s="228" cm="1">
        <f t="array" ref="Y478">DinamicaBacktesting(K227:K478)</f>
        <v>0.31031721601083889</v>
      </c>
      <c r="Z478" s="228" cm="1">
        <f t="array" ref="Z478">DinamicaBacktesting(L227:L478)</f>
        <v>0.44812560170525118</v>
      </c>
      <c r="AA478" s="228" cm="1">
        <f t="array" ref="AA478">DinamicaBacktesting(M227:M478)</f>
        <v>0.18153410616689256</v>
      </c>
      <c r="AB478" s="228" cm="1">
        <f t="array" ref="AB478">DinamicaBacktesting(N227:N478)</f>
        <v>0.64329294393167824</v>
      </c>
      <c r="AC478" s="228" cm="1">
        <f t="array" ref="AC478">DinamicaBacktesting(O227:O478)</f>
        <v>0.3544104589914312</v>
      </c>
      <c r="AD478" s="229" cm="1">
        <f t="array" ref="AD478">DinamicaBacktesting(P227:P478)</f>
        <v>0.35845885166954555</v>
      </c>
      <c r="AE478" s="236">
        <f t="shared" si="101"/>
        <v>2057579.1189999999</v>
      </c>
      <c r="AF478" s="239">
        <f t="shared" si="102"/>
        <v>11454.457399999956</v>
      </c>
      <c r="AG478" s="242">
        <f t="shared" si="103"/>
        <v>5.598122936968597E-3</v>
      </c>
      <c r="AH478" s="306">
        <f xml:space="preserve"> Backtesting!C234</f>
        <v>-4.4522295154746275E-2</v>
      </c>
      <c r="AI478" s="306">
        <f xml:space="preserve"> Backtesting!G234</f>
        <v>-5.6708425419041378E-2</v>
      </c>
      <c r="AJ478" s="56"/>
      <c r="AK478" s="57">
        <f t="shared" si="104"/>
        <v>0</v>
      </c>
      <c r="AL478" s="57">
        <f t="shared" si="105"/>
        <v>0</v>
      </c>
    </row>
    <row r="479" spans="1:38" x14ac:dyDescent="0.25">
      <c r="A479" s="7">
        <f t="shared" si="93"/>
        <v>473</v>
      </c>
      <c r="B479" s="1">
        <v>45335</v>
      </c>
      <c r="C479" s="202">
        <v>70.69</v>
      </c>
      <c r="D479" s="2">
        <v>190.41</v>
      </c>
      <c r="E479" s="2">
        <v>1229.73</v>
      </c>
      <c r="F479" s="2">
        <v>3178.0619999999999</v>
      </c>
      <c r="G479" s="2">
        <v>7902.5610000000006</v>
      </c>
      <c r="H479" s="2">
        <v>9523.8809999999994</v>
      </c>
      <c r="I479" s="201">
        <v>12387.984</v>
      </c>
      <c r="J479" s="209">
        <f t="shared" si="106"/>
        <v>-9.9439775910364903E-3</v>
      </c>
      <c r="K479" s="210">
        <f t="shared" si="107"/>
        <v>-1.5561989453003799E-2</v>
      </c>
      <c r="L479" s="210">
        <f t="shared" si="108"/>
        <v>-1.4710648128340109E-2</v>
      </c>
      <c r="M479" s="210">
        <f t="shared" si="109"/>
        <v>-4.8661222536758864E-3</v>
      </c>
      <c r="N479" s="210">
        <f t="shared" si="110"/>
        <v>-1.2364706007094051E-2</v>
      </c>
      <c r="O479" s="210">
        <f t="shared" si="111"/>
        <v>4.7329365052029004E-4</v>
      </c>
      <c r="P479" s="211">
        <f t="shared" si="112"/>
        <v>4.8096187838617688E-3</v>
      </c>
      <c r="Q479" s="218">
        <f t="shared" si="94"/>
        <v>7.3653350670747087E-5</v>
      </c>
      <c r="R479" s="219">
        <f t="shared" si="95"/>
        <v>1.1554436114797626E-3</v>
      </c>
      <c r="S479" s="219">
        <f t="shared" si="96"/>
        <v>-1.5048341938224492E-3</v>
      </c>
      <c r="T479" s="219">
        <f t="shared" si="97"/>
        <v>5.6004768109644209E-4</v>
      </c>
      <c r="U479" s="219">
        <f t="shared" si="98"/>
        <v>3.7793365620416028E-3</v>
      </c>
      <c r="V479" s="219">
        <f t="shared" si="99"/>
        <v>1.7979056957073212E-3</v>
      </c>
      <c r="W479" s="220">
        <f t="shared" si="100"/>
        <v>4.916926115747379E-3</v>
      </c>
      <c r="X479" s="227" cm="1">
        <f t="array" ref="X479">DinamicaBacktesting(J228:J479)</f>
        <v>0.25802859800377359</v>
      </c>
      <c r="Y479" s="228" cm="1">
        <f t="array" ref="Y479">DinamicaBacktesting(K228:K479)</f>
        <v>0.30803550208102243</v>
      </c>
      <c r="Z479" s="228" cm="1">
        <f t="array" ref="Z479">DinamicaBacktesting(L228:L479)</f>
        <v>0.44154767914311244</v>
      </c>
      <c r="AA479" s="228" cm="1">
        <f t="array" ref="AA479">DinamicaBacktesting(M228:M479)</f>
        <v>0.17853604917434154</v>
      </c>
      <c r="AB479" s="228" cm="1">
        <f t="array" ref="AB479">DinamicaBacktesting(N228:N479)</f>
        <v>0.63151690850623132</v>
      </c>
      <c r="AC479" s="228" cm="1">
        <f t="array" ref="AC479">DinamicaBacktesting(O228:O479)</f>
        <v>0.34725201788586124</v>
      </c>
      <c r="AD479" s="229" cm="1">
        <f t="array" ref="AD479">DinamicaBacktesting(P228:P479)</f>
        <v>0.35154686605338381</v>
      </c>
      <c r="AE479" s="236">
        <f t="shared" si="101"/>
        <v>2046397.6600000001</v>
      </c>
      <c r="AF479" s="239">
        <f t="shared" si="102"/>
        <v>-11181.458999999799</v>
      </c>
      <c r="AG479" s="242">
        <f t="shared" si="103"/>
        <v>-5.4342790013509612E-3</v>
      </c>
      <c r="AH479" s="306">
        <f xml:space="preserve"> Backtesting!C235</f>
        <v>-4.7383392747443284E-2</v>
      </c>
      <c r="AI479" s="306">
        <f xml:space="preserve"> Backtesting!G235</f>
        <v>-5.660151145600241E-2</v>
      </c>
      <c r="AJ479" s="56"/>
      <c r="AK479" s="57">
        <f t="shared" si="104"/>
        <v>0</v>
      </c>
      <c r="AL479" s="57">
        <f t="shared" si="105"/>
        <v>0</v>
      </c>
    </row>
    <row r="480" spans="1:38" x14ac:dyDescent="0.25">
      <c r="A480" s="7">
        <f t="shared" si="93"/>
        <v>474</v>
      </c>
      <c r="B480" s="1">
        <v>45336</v>
      </c>
      <c r="C480" s="202">
        <v>70.739999999999995</v>
      </c>
      <c r="D480" s="2">
        <v>188.35</v>
      </c>
      <c r="E480" s="2">
        <v>1252.98747</v>
      </c>
      <c r="F480" s="2">
        <v>3143.9929500000003</v>
      </c>
      <c r="G480" s="2">
        <v>8080.30944</v>
      </c>
      <c r="H480" s="2">
        <v>9890.9010900000012</v>
      </c>
      <c r="I480" s="201">
        <v>12616.947</v>
      </c>
      <c r="J480" s="209">
        <f t="shared" si="106"/>
        <v>7.0731362286036159E-4</v>
      </c>
      <c r="K480" s="210">
        <f t="shared" si="107"/>
        <v>-1.0818759518932852E-2</v>
      </c>
      <c r="L480" s="210">
        <f t="shared" si="108"/>
        <v>1.8912663755458414E-2</v>
      </c>
      <c r="M480" s="210">
        <f t="shared" si="109"/>
        <v>-1.0720070911140023E-2</v>
      </c>
      <c r="N480" s="210">
        <f t="shared" si="110"/>
        <v>2.2492510972075941E-2</v>
      </c>
      <c r="O480" s="210">
        <f t="shared" si="111"/>
        <v>3.8536820231164448E-2</v>
      </c>
      <c r="P480" s="211">
        <f t="shared" si="112"/>
        <v>1.848266836637813E-2</v>
      </c>
      <c r="Q480" s="218">
        <f t="shared" si="94"/>
        <v>7.478977586252076E-5</v>
      </c>
      <c r="R480" s="219">
        <f t="shared" si="95"/>
        <v>1.102566527419869E-3</v>
      </c>
      <c r="S480" s="219">
        <f t="shared" si="96"/>
        <v>-1.4538482563480021E-3</v>
      </c>
      <c r="T480" s="219">
        <f t="shared" si="97"/>
        <v>4.6260991051962579E-4</v>
      </c>
      <c r="U480" s="219">
        <f t="shared" si="98"/>
        <v>3.7682352152980615E-3</v>
      </c>
      <c r="V480" s="219">
        <f t="shared" si="99"/>
        <v>1.842758868770777E-3</v>
      </c>
      <c r="W480" s="220">
        <f t="shared" si="100"/>
        <v>4.9125172527388671E-3</v>
      </c>
      <c r="X480" s="227" cm="1">
        <f t="array" ref="X480">DinamicaBacktesting(J229:J480)</f>
        <v>0.25282533492601139</v>
      </c>
      <c r="Y480" s="228" cm="1">
        <f t="array" ref="Y480">DinamicaBacktesting(K229:K480)</f>
        <v>0.30376018959604711</v>
      </c>
      <c r="Z480" s="228" cm="1">
        <f t="array" ref="Z480">DinamicaBacktesting(L229:L480)</f>
        <v>0.43677370550546857</v>
      </c>
      <c r="AA480" s="228" cm="1">
        <f t="array" ref="AA480">DinamicaBacktesting(M229:M480)</f>
        <v>0.17820898712991115</v>
      </c>
      <c r="AB480" s="228" cm="1">
        <f t="array" ref="AB480">DinamicaBacktesting(N229:N480)</f>
        <v>0.6228647087472301</v>
      </c>
      <c r="AC480" s="228" cm="1">
        <f t="array" ref="AC480">DinamicaBacktesting(O229:O480)</f>
        <v>0.36156606965458099</v>
      </c>
      <c r="AD480" s="229" cm="1">
        <f t="array" ref="AD480">DinamicaBacktesting(P229:P480)</f>
        <v>0.34940675187148618</v>
      </c>
      <c r="AE480" s="236">
        <f t="shared" si="101"/>
        <v>2073548.9462000001</v>
      </c>
      <c r="AF480" s="239">
        <f t="shared" si="102"/>
        <v>27151.286199999973</v>
      </c>
      <c r="AG480" s="242">
        <f t="shared" si="103"/>
        <v>1.3267844628008341E-2</v>
      </c>
      <c r="AH480" s="306">
        <f xml:space="preserve"> Backtesting!C236</f>
        <v>-4.5238520197226101E-2</v>
      </c>
      <c r="AI480" s="306">
        <f xml:space="preserve"> Backtesting!G236</f>
        <v>-5.6839519009606182E-2</v>
      </c>
      <c r="AJ480" s="56"/>
      <c r="AK480" s="57">
        <f t="shared" si="104"/>
        <v>0</v>
      </c>
      <c r="AL480" s="57">
        <f t="shared" si="105"/>
        <v>0</v>
      </c>
    </row>
    <row r="481" spans="1:38" x14ac:dyDescent="0.25">
      <c r="A481" s="7">
        <f t="shared" si="93"/>
        <v>475</v>
      </c>
      <c r="B481" s="1">
        <v>45337</v>
      </c>
      <c r="C481" s="202">
        <v>68.72</v>
      </c>
      <c r="D481" s="2">
        <v>186.83</v>
      </c>
      <c r="E481" s="2">
        <v>1257.81898</v>
      </c>
      <c r="F481" s="2">
        <v>3132.7905400000004</v>
      </c>
      <c r="G481" s="2">
        <v>8247.38717</v>
      </c>
      <c r="H481" s="2">
        <v>10111.964940000002</v>
      </c>
      <c r="I481" s="201">
        <v>12380.196620000002</v>
      </c>
      <c r="J481" s="209">
        <f t="shared" si="106"/>
        <v>-2.8555272830081968E-2</v>
      </c>
      <c r="K481" s="210">
        <f t="shared" si="107"/>
        <v>-8.0700822936022876E-3</v>
      </c>
      <c r="L481" s="210">
        <f t="shared" si="108"/>
        <v>3.8559922710159622E-3</v>
      </c>
      <c r="M481" s="210">
        <f t="shared" si="109"/>
        <v>-3.5631154961718314E-3</v>
      </c>
      <c r="N481" s="210">
        <f t="shared" si="110"/>
        <v>2.0677145007951481E-2</v>
      </c>
      <c r="O481" s="210">
        <f t="shared" si="111"/>
        <v>2.2350223502235034E-2</v>
      </c>
      <c r="P481" s="211">
        <f t="shared" si="112"/>
        <v>-1.8764474480236548E-2</v>
      </c>
      <c r="Q481" s="218">
        <f t="shared" si="94"/>
        <v>-1.7932176584375473E-5</v>
      </c>
      <c r="R481" s="219">
        <f t="shared" si="95"/>
        <v>1.1743068700986242E-3</v>
      </c>
      <c r="S481" s="219">
        <f t="shared" si="96"/>
        <v>-1.4078149392605117E-3</v>
      </c>
      <c r="T481" s="219">
        <f t="shared" si="97"/>
        <v>4.7439382715860239E-4</v>
      </c>
      <c r="U481" s="219">
        <f t="shared" si="98"/>
        <v>3.8583808112254655E-3</v>
      </c>
      <c r="V481" s="219">
        <f t="shared" si="99"/>
        <v>1.92529957365777E-3</v>
      </c>
      <c r="W481" s="220">
        <f t="shared" si="100"/>
        <v>4.6322909687539033E-3</v>
      </c>
      <c r="X481" s="227" cm="1">
        <f t="array" ref="X481">DinamicaBacktesting(J230:J481)</f>
        <v>0.26378605551849643</v>
      </c>
      <c r="Y481" s="228" cm="1">
        <f t="array" ref="Y481">DinamicaBacktesting(K230:K481)</f>
        <v>0.29872341763962196</v>
      </c>
      <c r="Z481" s="228" cm="1">
        <f t="array" ref="Z481">DinamicaBacktesting(L230:L481)</f>
        <v>0.42812413467356175</v>
      </c>
      <c r="AA481" s="228" cm="1">
        <f t="array" ref="AA481">DinamicaBacktesting(M230:M481)</f>
        <v>0.17497446756218316</v>
      </c>
      <c r="AB481" s="228" cm="1">
        <f t="array" ref="AB481">DinamicaBacktesting(N230:N481)</f>
        <v>0.61380100436625362</v>
      </c>
      <c r="AC481" s="228" cm="1">
        <f t="array" ref="AC481">DinamicaBacktesting(O230:O481)</f>
        <v>0.36129781136437356</v>
      </c>
      <c r="AD481" s="229" cm="1">
        <f t="array" ref="AD481">DinamicaBacktesting(P230:P481)</f>
        <v>0.34749097149460401</v>
      </c>
      <c r="AE481" s="236">
        <f t="shared" si="101"/>
        <v>2068400.7083000001</v>
      </c>
      <c r="AF481" s="239">
        <f t="shared" si="102"/>
        <v>-5148.2379000000656</v>
      </c>
      <c r="AG481" s="242">
        <f t="shared" si="103"/>
        <v>-2.4828147459141636E-3</v>
      </c>
      <c r="AH481" s="306">
        <f xml:space="preserve"> Backtesting!C237</f>
        <v>-4.7121485996452772E-2</v>
      </c>
      <c r="AI481" s="306">
        <f xml:space="preserve"> Backtesting!G237</f>
        <v>-5.8106170296365417E-2</v>
      </c>
      <c r="AJ481" s="56"/>
      <c r="AK481" s="57">
        <f t="shared" si="104"/>
        <v>0</v>
      </c>
      <c r="AL481" s="57">
        <f t="shared" si="105"/>
        <v>0</v>
      </c>
    </row>
    <row r="482" spans="1:38" x14ac:dyDescent="0.25">
      <c r="A482" s="7">
        <f t="shared" si="93"/>
        <v>476</v>
      </c>
      <c r="B482" s="1">
        <v>45338</v>
      </c>
      <c r="C482" s="202">
        <v>68.010000000000005</v>
      </c>
      <c r="D482" s="2">
        <v>183.7</v>
      </c>
      <c r="E482" s="2">
        <v>1260.2394099999999</v>
      </c>
      <c r="F482" s="2">
        <v>3108.5678099999996</v>
      </c>
      <c r="G482" s="2">
        <v>8070.5793199999989</v>
      </c>
      <c r="H482" s="2">
        <v>9956.93145</v>
      </c>
      <c r="I482" s="201">
        <v>12381.242629999999</v>
      </c>
      <c r="J482" s="209">
        <f t="shared" si="106"/>
        <v>-1.0331781140861418E-2</v>
      </c>
      <c r="K482" s="210">
        <f t="shared" si="107"/>
        <v>-1.675319809452458E-2</v>
      </c>
      <c r="L482" s="210">
        <f t="shared" si="108"/>
        <v>1.9243071049857008E-3</v>
      </c>
      <c r="M482" s="210">
        <f t="shared" si="109"/>
        <v>-7.7319979394475657E-3</v>
      </c>
      <c r="N482" s="210">
        <f t="shared" si="110"/>
        <v>-2.1438044116946831E-2</v>
      </c>
      <c r="O482" s="210">
        <f t="shared" si="111"/>
        <v>-1.5331687848989084E-2</v>
      </c>
      <c r="P482" s="211">
        <f t="shared" si="112"/>
        <v>8.4490580570140139E-5</v>
      </c>
      <c r="Q482" s="218">
        <f t="shared" si="94"/>
        <v>-9.4736785886263058E-5</v>
      </c>
      <c r="R482" s="219">
        <f t="shared" si="95"/>
        <v>1.0582674909291403E-3</v>
      </c>
      <c r="S482" s="219">
        <f t="shared" si="96"/>
        <v>-1.3703422352858241E-3</v>
      </c>
      <c r="T482" s="219">
        <f t="shared" si="97"/>
        <v>3.7462848768220577E-4</v>
      </c>
      <c r="U482" s="219">
        <f t="shared" si="98"/>
        <v>3.8110612664327558E-3</v>
      </c>
      <c r="V482" s="219">
        <f t="shared" si="99"/>
        <v>1.8345887759246206E-3</v>
      </c>
      <c r="W482" s="220">
        <f t="shared" si="100"/>
        <v>4.6547894010707481E-3</v>
      </c>
      <c r="X482" s="227" cm="1">
        <f t="array" ref="X482">DinamicaBacktesting(J231:J482)</f>
        <v>0.26052970747264736</v>
      </c>
      <c r="Y482" s="228" cm="1">
        <f t="array" ref="Y482">DinamicaBacktesting(K231:K482)</f>
        <v>0.29748167928671715</v>
      </c>
      <c r="Z482" s="228" cm="1">
        <f t="array" ref="Z482">DinamicaBacktesting(L231:L482)</f>
        <v>0.41951873629622549</v>
      </c>
      <c r="AA482" s="228" cm="1">
        <f t="array" ref="AA482">DinamicaBacktesting(M231:M482)</f>
        <v>0.17318758118017522</v>
      </c>
      <c r="AB482" s="228" cm="1">
        <f t="array" ref="AB482">DinamicaBacktesting(N231:N482)</f>
        <v>0.60523899370093837</v>
      </c>
      <c r="AC482" s="228" cm="1">
        <f t="array" ref="AC482">DinamicaBacktesting(O231:O482)</f>
        <v>0.35732905853524305</v>
      </c>
      <c r="AD482" s="229" cm="1">
        <f t="array" ref="AD482">DinamicaBacktesting(P231:P482)</f>
        <v>0.34047031809690637</v>
      </c>
      <c r="AE482" s="236">
        <f t="shared" si="101"/>
        <v>2046078.7238999999</v>
      </c>
      <c r="AF482" s="239">
        <f t="shared" si="102"/>
        <v>-22321.98440000019</v>
      </c>
      <c r="AG482" s="242">
        <f t="shared" si="103"/>
        <v>-1.0791905219538656E-2</v>
      </c>
      <c r="AH482" s="306">
        <f xml:space="preserve"> Backtesting!C238</f>
        <v>-4.5600857970943827E-2</v>
      </c>
      <c r="AI482" s="306">
        <f xml:space="preserve"> Backtesting!G238</f>
        <v>-5.749022784044712E-2</v>
      </c>
      <c r="AJ482" s="56"/>
      <c r="AK482" s="57">
        <f t="shared" si="104"/>
        <v>0</v>
      </c>
      <c r="AL482" s="57">
        <f t="shared" si="105"/>
        <v>0</v>
      </c>
    </row>
    <row r="483" spans="1:38" x14ac:dyDescent="0.25">
      <c r="A483" s="7">
        <f t="shared" si="93"/>
        <v>477</v>
      </c>
      <c r="B483" s="1">
        <v>45341</v>
      </c>
      <c r="C483" s="202">
        <v>68.41</v>
      </c>
      <c r="D483" s="2">
        <v>189.86</v>
      </c>
      <c r="E483" s="2">
        <v>1259.5003099999999</v>
      </c>
      <c r="F483" s="2">
        <v>3106.7447099999999</v>
      </c>
      <c r="G483" s="2">
        <v>8065.8461200000002</v>
      </c>
      <c r="H483" s="2">
        <v>9951.0919500000018</v>
      </c>
      <c r="I483" s="201">
        <v>12373.981330000001</v>
      </c>
      <c r="J483" s="209">
        <f t="shared" si="106"/>
        <v>5.8814880164681504E-3</v>
      </c>
      <c r="K483" s="210">
        <f t="shared" si="107"/>
        <v>3.3532934131736747E-2</v>
      </c>
      <c r="L483" s="210">
        <f t="shared" si="108"/>
        <v>-5.8647586651805472E-4</v>
      </c>
      <c r="M483" s="210">
        <f t="shared" si="109"/>
        <v>-5.864758665179437E-4</v>
      </c>
      <c r="N483" s="210">
        <f t="shared" si="110"/>
        <v>-5.864758665179437E-4</v>
      </c>
      <c r="O483" s="210">
        <f t="shared" si="111"/>
        <v>-5.864758665179437E-4</v>
      </c>
      <c r="P483" s="211">
        <f t="shared" si="112"/>
        <v>-5.864758665179437E-4</v>
      </c>
      <c r="Q483" s="218">
        <f t="shared" si="94"/>
        <v>-4.2565745804590181E-5</v>
      </c>
      <c r="R483" s="219">
        <f t="shared" si="95"/>
        <v>1.0061513175367097E-3</v>
      </c>
      <c r="S483" s="219">
        <f t="shared" si="96"/>
        <v>-1.3601478620358794E-3</v>
      </c>
      <c r="T483" s="219">
        <f t="shared" si="97"/>
        <v>4.2721773096123292E-4</v>
      </c>
      <c r="U483" s="219">
        <f t="shared" si="98"/>
        <v>3.9277668282360892E-3</v>
      </c>
      <c r="V483" s="219">
        <f t="shared" si="99"/>
        <v>1.9631206353670563E-3</v>
      </c>
      <c r="W483" s="220">
        <f t="shared" si="100"/>
        <v>4.7985099863958958E-3</v>
      </c>
      <c r="X483" s="227" cm="1">
        <f t="array" ref="X483">DinamicaBacktesting(J232:J483)</f>
        <v>0.2559479782562899</v>
      </c>
      <c r="Y483" s="228" cm="1">
        <f t="array" ref="Y483">DinamicaBacktesting(K232:K483)</f>
        <v>0.310305206218355</v>
      </c>
      <c r="Z483" s="228" cm="1">
        <f t="array" ref="Z483">DinamicaBacktesting(L232:L483)</f>
        <v>0.41104694979513384</v>
      </c>
      <c r="AA483" s="228" cm="1">
        <f t="array" ref="AA483">DinamicaBacktesting(M232:M483)</f>
        <v>0.16969850332631031</v>
      </c>
      <c r="AB483" s="228" cm="1">
        <f t="array" ref="AB483">DinamicaBacktesting(N232:N483)</f>
        <v>0.59301334553356122</v>
      </c>
      <c r="AC483" s="228" cm="1">
        <f t="array" ref="AC483">DinamicaBacktesting(O232:O483)</f>
        <v>0.3501139635129738</v>
      </c>
      <c r="AD483" s="229" cm="1">
        <f t="array" ref="AD483">DinamicaBacktesting(P232:P483)</f>
        <v>0.33359592008907563</v>
      </c>
      <c r="AE483" s="236">
        <f t="shared" si="101"/>
        <v>2058513.9349000002</v>
      </c>
      <c r="AF483" s="239">
        <f t="shared" si="102"/>
        <v>12435.211000000359</v>
      </c>
      <c r="AG483" s="242">
        <f t="shared" si="103"/>
        <v>6.0775818910319135E-3</v>
      </c>
      <c r="AH483" s="306">
        <f xml:space="preserve"> Backtesting!C239</f>
        <v>-4.7563019048706322E-2</v>
      </c>
      <c r="AI483" s="306">
        <f xml:space="preserve"> Backtesting!G239</f>
        <v>-5.7309772820754584E-2</v>
      </c>
      <c r="AJ483" s="56"/>
      <c r="AK483" s="57">
        <f t="shared" si="104"/>
        <v>0</v>
      </c>
      <c r="AL483" s="57">
        <f t="shared" si="105"/>
        <v>0</v>
      </c>
    </row>
    <row r="484" spans="1:38" x14ac:dyDescent="0.25">
      <c r="A484" s="7">
        <f t="shared" si="93"/>
        <v>478</v>
      </c>
      <c r="B484" s="1">
        <v>45342</v>
      </c>
      <c r="C484" s="202">
        <v>68.95</v>
      </c>
      <c r="D484" s="2">
        <v>185.63</v>
      </c>
      <c r="E484" s="2">
        <v>1246.8907199999999</v>
      </c>
      <c r="F484" s="2">
        <v>3095.2348799999995</v>
      </c>
      <c r="G484" s="2">
        <v>8042.3939999999993</v>
      </c>
      <c r="H484" s="2">
        <v>9804.8162399999983</v>
      </c>
      <c r="I484" s="201">
        <v>11840.176959999999</v>
      </c>
      <c r="J484" s="209">
        <f t="shared" si="106"/>
        <v>7.8935828095307858E-3</v>
      </c>
      <c r="K484" s="210">
        <f t="shared" si="107"/>
        <v>-2.2279574423259341E-2</v>
      </c>
      <c r="L484" s="210">
        <f t="shared" si="108"/>
        <v>-1.0011581497744948E-2</v>
      </c>
      <c r="M484" s="210">
        <f t="shared" si="109"/>
        <v>-3.7047878324062422E-3</v>
      </c>
      <c r="N484" s="210">
        <f t="shared" si="110"/>
        <v>-2.9075833646080573E-3</v>
      </c>
      <c r="O484" s="210">
        <f t="shared" si="111"/>
        <v>-1.4699463208156072E-2</v>
      </c>
      <c r="P484" s="211">
        <f t="shared" si="112"/>
        <v>-4.3139257750924864E-2</v>
      </c>
      <c r="Q484" s="218">
        <f t="shared" si="94"/>
        <v>3.2794034094193968E-6</v>
      </c>
      <c r="R484" s="219">
        <f t="shared" si="95"/>
        <v>8.7928924157900203E-4</v>
      </c>
      <c r="S484" s="219">
        <f t="shared" si="96"/>
        <v>-1.2473024652514188E-3</v>
      </c>
      <c r="T484" s="219">
        <f t="shared" si="97"/>
        <v>4.7650412165521606E-4</v>
      </c>
      <c r="U484" s="219">
        <f t="shared" si="98"/>
        <v>3.9404905132698282E-3</v>
      </c>
      <c r="V484" s="219">
        <f t="shared" si="99"/>
        <v>1.9699361377745767E-3</v>
      </c>
      <c r="W484" s="220">
        <f t="shared" si="100"/>
        <v>4.7714052042763183E-3</v>
      </c>
      <c r="X484" s="227" cm="1">
        <f t="array" ref="X484">DinamicaBacktesting(J233:J484)</f>
        <v>0.25202591029410809</v>
      </c>
      <c r="Y484" s="228" cm="1">
        <f t="array" ref="Y484">DinamicaBacktesting(K233:K484)</f>
        <v>0.31215576343096879</v>
      </c>
      <c r="Z484" s="228" cm="1">
        <f t="array" ref="Z484">DinamicaBacktesting(L233:L484)</f>
        <v>0.40399386091944356</v>
      </c>
      <c r="AA484" s="228" cm="1">
        <f t="array" ref="AA484">DinamicaBacktesting(M233:M484)</f>
        <v>0.1666851583790403</v>
      </c>
      <c r="AB484" s="228" cm="1">
        <f t="array" ref="AB484">DinamicaBacktesting(N233:N484)</f>
        <v>0.5811053594301272</v>
      </c>
      <c r="AC484" s="228" cm="1">
        <f t="array" ref="AC484">DinamicaBacktesting(O233:O484)</f>
        <v>0.34620013217504891</v>
      </c>
      <c r="AD484" s="229" cm="1">
        <f t="array" ref="AD484">DinamicaBacktesting(P233:P484)</f>
        <v>0.35439126808502991</v>
      </c>
      <c r="AE484" s="236">
        <f t="shared" si="101"/>
        <v>2018061.9664</v>
      </c>
      <c r="AF484" s="239">
        <f t="shared" si="102"/>
        <v>-40451.968500000192</v>
      </c>
      <c r="AG484" s="242">
        <f t="shared" si="103"/>
        <v>-1.9651054002685298E-2</v>
      </c>
      <c r="AH484" s="306">
        <f xml:space="preserve"> Backtesting!C240</f>
        <v>-4.4750598041098266E-2</v>
      </c>
      <c r="AI484" s="306">
        <f xml:space="preserve"> Backtesting!G240</f>
        <v>-5.7193441684633431E-2</v>
      </c>
      <c r="AJ484" s="56"/>
      <c r="AK484" s="57">
        <f t="shared" si="104"/>
        <v>0</v>
      </c>
      <c r="AL484" s="57">
        <f t="shared" si="105"/>
        <v>0</v>
      </c>
    </row>
    <row r="485" spans="1:38" x14ac:dyDescent="0.25">
      <c r="A485" s="7">
        <f t="shared" si="93"/>
        <v>479</v>
      </c>
      <c r="B485" s="1">
        <v>45343</v>
      </c>
      <c r="C485" s="202">
        <v>69</v>
      </c>
      <c r="D485" s="2">
        <v>185.03</v>
      </c>
      <c r="E485" s="2">
        <v>1287.7471559999999</v>
      </c>
      <c r="F485" s="2">
        <v>3106.4046239999998</v>
      </c>
      <c r="G485" s="2">
        <v>7974.3887459999996</v>
      </c>
      <c r="H485" s="2">
        <v>9768.8519699999997</v>
      </c>
      <c r="I485" s="201">
        <v>11496.014304</v>
      </c>
      <c r="J485" s="209">
        <f t="shared" si="106"/>
        <v>7.2516316171133965E-4</v>
      </c>
      <c r="K485" s="210">
        <f t="shared" si="107"/>
        <v>-3.2322361687227019E-3</v>
      </c>
      <c r="L485" s="210">
        <f t="shared" si="108"/>
        <v>3.2766653359967313E-2</v>
      </c>
      <c r="M485" s="210">
        <f t="shared" si="109"/>
        <v>3.6086902716734315E-3</v>
      </c>
      <c r="N485" s="210">
        <f t="shared" si="110"/>
        <v>-8.4558471022434523E-3</v>
      </c>
      <c r="O485" s="210">
        <f t="shared" si="111"/>
        <v>-3.6680208093322619E-3</v>
      </c>
      <c r="P485" s="211">
        <f t="shared" si="112"/>
        <v>-2.9067357452738474E-2</v>
      </c>
      <c r="Q485" s="218">
        <f t="shared" si="94"/>
        <v>2.241347872146173E-5</v>
      </c>
      <c r="R485" s="219">
        <f t="shared" si="95"/>
        <v>8.9836950153693665E-4</v>
      </c>
      <c r="S485" s="219">
        <f t="shared" si="96"/>
        <v>-1.1213846579504114E-3</v>
      </c>
      <c r="T485" s="219">
        <f t="shared" si="97"/>
        <v>4.8671572622489855E-4</v>
      </c>
      <c r="U485" s="219">
        <f t="shared" si="98"/>
        <v>3.9028269695303179E-3</v>
      </c>
      <c r="V485" s="219">
        <f t="shared" si="99"/>
        <v>1.9512719047212208E-3</v>
      </c>
      <c r="W485" s="220">
        <f t="shared" si="100"/>
        <v>4.6519499527967485E-3</v>
      </c>
      <c r="X485" s="227" cm="1">
        <f t="array" ref="X485">DinamicaBacktesting(J234:J485)</f>
        <v>0.24694467397179129</v>
      </c>
      <c r="Y485" s="228" cm="1">
        <f t="array" ref="Y485">DinamicaBacktesting(K234:K485)</f>
        <v>0.30602101057111208</v>
      </c>
      <c r="Z485" s="228" cm="1">
        <f t="array" ref="Z485">DinamicaBacktesting(L234:L485)</f>
        <v>0.40927377843683338</v>
      </c>
      <c r="AA485" s="228" cm="1">
        <f t="array" ref="AA485">DinamicaBacktesting(M234:M485)</f>
        <v>0.16371882066876325</v>
      </c>
      <c r="AB485" s="228" cm="1">
        <f t="array" ref="AB485">DinamicaBacktesting(N234:N485)</f>
        <v>0.56999722319510904</v>
      </c>
      <c r="AC485" s="228" cm="1">
        <f t="array" ref="AC485">DinamicaBacktesting(O234:O485)</f>
        <v>0.3394053181756026</v>
      </c>
      <c r="AD485" s="229" cm="1">
        <f t="array" ref="AD485">DinamicaBacktesting(P234:P485)</f>
        <v>0.35928560962747497</v>
      </c>
      <c r="AE485" s="236">
        <f t="shared" si="101"/>
        <v>1997789.2543599999</v>
      </c>
      <c r="AF485" s="239">
        <f t="shared" si="102"/>
        <v>-20272.712040000129</v>
      </c>
      <c r="AG485" s="242">
        <f t="shared" si="103"/>
        <v>-1.004563406750314E-2</v>
      </c>
      <c r="AH485" s="306">
        <f xml:space="preserve"> Backtesting!C241</f>
        <v>-4.4696517982824743E-2</v>
      </c>
      <c r="AI485" s="306">
        <f xml:space="preserve"> Backtesting!G241</f>
        <v>-5.5028187371579933E-2</v>
      </c>
      <c r="AJ485" s="56"/>
      <c r="AK485" s="57">
        <f t="shared" si="104"/>
        <v>0</v>
      </c>
      <c r="AL485" s="57">
        <f t="shared" si="105"/>
        <v>0</v>
      </c>
    </row>
    <row r="486" spans="1:38" x14ac:dyDescent="0.25">
      <c r="A486" s="7">
        <f t="shared" si="93"/>
        <v>480</v>
      </c>
      <c r="B486" s="1">
        <v>45344</v>
      </c>
      <c r="C486" s="202">
        <v>68.73</v>
      </c>
      <c r="D486" s="2">
        <v>184.19</v>
      </c>
      <c r="E486" s="2">
        <v>1301.4997599999999</v>
      </c>
      <c r="F486" s="2">
        <v>3152.35826</v>
      </c>
      <c r="G486" s="2">
        <v>8311.8507399999999</v>
      </c>
      <c r="H486" s="2">
        <v>10061.66006</v>
      </c>
      <c r="I486" s="201">
        <v>13428.427239999999</v>
      </c>
      <c r="J486" s="209">
        <f t="shared" si="106"/>
        <v>-3.9130434782608248E-3</v>
      </c>
      <c r="K486" s="210">
        <f t="shared" si="107"/>
        <v>-4.539804356050392E-3</v>
      </c>
      <c r="L486" s="210">
        <f t="shared" si="108"/>
        <v>1.067958405959013E-2</v>
      </c>
      <c r="M486" s="210">
        <f t="shared" si="109"/>
        <v>1.4793190701869241E-2</v>
      </c>
      <c r="N486" s="210">
        <f t="shared" si="110"/>
        <v>4.2318227107911222E-2</v>
      </c>
      <c r="O486" s="210">
        <f t="shared" si="111"/>
        <v>2.9973643873324018E-2</v>
      </c>
      <c r="P486" s="211">
        <f t="shared" si="112"/>
        <v>0.16809416593432935</v>
      </c>
      <c r="Q486" s="218">
        <f t="shared" si="94"/>
        <v>2.2083096799960366E-5</v>
      </c>
      <c r="R486" s="219">
        <f t="shared" si="95"/>
        <v>9.2808343679591358E-4</v>
      </c>
      <c r="S486" s="219">
        <f t="shared" si="96"/>
        <v>-8.9917869906746704E-4</v>
      </c>
      <c r="T486" s="219">
        <f t="shared" si="97"/>
        <v>6.3594239035531515E-4</v>
      </c>
      <c r="U486" s="219">
        <f t="shared" si="98"/>
        <v>4.073423132134605E-3</v>
      </c>
      <c r="V486" s="219">
        <f t="shared" si="99"/>
        <v>2.1742090404477522E-3</v>
      </c>
      <c r="W486" s="220">
        <f t="shared" si="100"/>
        <v>5.4397596367327574E-3</v>
      </c>
      <c r="X486" s="227" cm="1">
        <f t="array" ref="X486">DinamicaBacktesting(J235:J486)</f>
        <v>0.24227410949462536</v>
      </c>
      <c r="Y486" s="228" cm="1">
        <f t="array" ref="Y486">DinamicaBacktesting(K235:K486)</f>
        <v>0.30018427989617091</v>
      </c>
      <c r="Z486" s="228" cm="1">
        <f t="array" ref="Z486">DinamicaBacktesting(L235:L486)</f>
        <v>0.40243481324577013</v>
      </c>
      <c r="AA486" s="228" cm="1">
        <f t="array" ref="AA486">DinamicaBacktesting(M235:M486)</f>
        <v>0.1671448815783029</v>
      </c>
      <c r="AB486" s="228" cm="1">
        <f t="array" ref="AB486">DinamicaBacktesting(N235:N486)</f>
        <v>0.57441496408107362</v>
      </c>
      <c r="AC486" s="228" cm="1">
        <f t="array" ref="AC486">DinamicaBacktesting(O235:O486)</f>
        <v>0.34589588343253314</v>
      </c>
      <c r="AD486" s="229" cm="1">
        <f t="array" ref="AD486">DinamicaBacktesting(P235:P486)</f>
        <v>0.63932724276618891</v>
      </c>
      <c r="AE486" s="236">
        <f t="shared" si="101"/>
        <v>2120238.0192</v>
      </c>
      <c r="AF486" s="239">
        <f t="shared" si="102"/>
        <v>122448.76484000008</v>
      </c>
      <c r="AG486" s="242">
        <f t="shared" si="103"/>
        <v>6.1292133077984312E-2</v>
      </c>
      <c r="AH486" s="306">
        <f xml:space="preserve"> Backtesting!C242</f>
        <v>-4.527979605000642E-2</v>
      </c>
      <c r="AI486" s="306">
        <f xml:space="preserve"> Backtesting!G242</f>
        <v>-5.3910379650615625E-2</v>
      </c>
      <c r="AJ486" s="56"/>
      <c r="AK486" s="57">
        <f t="shared" si="104"/>
        <v>0</v>
      </c>
      <c r="AL486" s="57">
        <f t="shared" si="105"/>
        <v>0</v>
      </c>
    </row>
    <row r="487" spans="1:38" x14ac:dyDescent="0.25">
      <c r="A487" s="7">
        <f t="shared" si="93"/>
        <v>481</v>
      </c>
      <c r="B487" s="1">
        <v>45345</v>
      </c>
      <c r="C487" s="202">
        <v>69.61</v>
      </c>
      <c r="D487" s="2">
        <v>185.52</v>
      </c>
      <c r="E487" s="2">
        <v>1299.4477199999999</v>
      </c>
      <c r="F487" s="2">
        <v>3122.3696399999999</v>
      </c>
      <c r="G487" s="2">
        <v>8280.3012099999996</v>
      </c>
      <c r="H487" s="2">
        <v>9982.9609199999995</v>
      </c>
      <c r="I487" s="201">
        <v>13483.224189999999</v>
      </c>
      <c r="J487" s="209">
        <f t="shared" si="106"/>
        <v>1.2803724719918419E-2</v>
      </c>
      <c r="K487" s="210">
        <f t="shared" si="107"/>
        <v>7.2208046039416995E-3</v>
      </c>
      <c r="L487" s="210">
        <f t="shared" si="108"/>
        <v>-1.5766733602778915E-3</v>
      </c>
      <c r="M487" s="210">
        <f t="shared" si="109"/>
        <v>-9.5130748241794016E-3</v>
      </c>
      <c r="N487" s="210">
        <f t="shared" si="110"/>
        <v>-3.7957286514026523E-3</v>
      </c>
      <c r="O487" s="210">
        <f t="shared" si="111"/>
        <v>-7.8216854406429892E-3</v>
      </c>
      <c r="P487" s="211">
        <f t="shared" si="112"/>
        <v>4.0806677521232348E-3</v>
      </c>
      <c r="Q487" s="218">
        <f t="shared" si="94"/>
        <v>-3.3900441015704842E-5</v>
      </c>
      <c r="R487" s="219">
        <f t="shared" si="95"/>
        <v>1.0572959299915354E-3</v>
      </c>
      <c r="S487" s="219">
        <f t="shared" si="96"/>
        <v>-8.7106760778557675E-4</v>
      </c>
      <c r="T487" s="219">
        <f t="shared" si="97"/>
        <v>6.0784703258586696E-4</v>
      </c>
      <c r="U487" s="219">
        <f t="shared" si="98"/>
        <v>4.1014671684396209E-3</v>
      </c>
      <c r="V487" s="219">
        <f t="shared" si="99"/>
        <v>2.1948983136554174E-3</v>
      </c>
      <c r="W487" s="220">
        <f t="shared" si="100"/>
        <v>5.4581198634753971E-3</v>
      </c>
      <c r="X487" s="227" cm="1">
        <f t="array" ref="X487">DinamicaBacktesting(J236:J487)</f>
        <v>0.24083416318009596</v>
      </c>
      <c r="Y487" s="228" cm="1">
        <f t="array" ref="Y487">DinamicaBacktesting(K236:K487)</f>
        <v>0.29501106537334493</v>
      </c>
      <c r="Z487" s="228" cm="1">
        <f t="array" ref="Z487">DinamicaBacktesting(L236:L487)</f>
        <v>0.3943357197342357</v>
      </c>
      <c r="AA487" s="228" cm="1">
        <f t="array" ref="AA487">DinamicaBacktesting(M236:M487)</f>
        <v>0.16652969333108916</v>
      </c>
      <c r="AB487" s="228" cm="1">
        <f t="array" ref="AB487">DinamicaBacktesting(N236:N487)</f>
        <v>0.56293839499870635</v>
      </c>
      <c r="AC487" s="228" cm="1">
        <f t="array" ref="AC487">DinamicaBacktesting(O236:O487)</f>
        <v>0.33981587259648904</v>
      </c>
      <c r="AD487" s="229" cm="1">
        <f t="array" ref="AD487">DinamicaBacktesting(P236:P487)</f>
        <v>0.62654417318163336</v>
      </c>
      <c r="AE487" s="236">
        <f t="shared" si="101"/>
        <v>2122597.2692</v>
      </c>
      <c r="AF487" s="239">
        <f t="shared" si="102"/>
        <v>2359.25</v>
      </c>
      <c r="AG487" s="242">
        <f t="shared" si="103"/>
        <v>1.1127288439485294E-3</v>
      </c>
      <c r="AH487" s="306">
        <f xml:space="preserve"> Backtesting!C243</f>
        <v>-6.3449414069499555E-2</v>
      </c>
      <c r="AI487" s="306">
        <f xml:space="preserve"> Backtesting!G243</f>
        <v>-7.7377994464217614E-2</v>
      </c>
      <c r="AJ487" s="56"/>
      <c r="AK487" s="57">
        <f t="shared" si="104"/>
        <v>0</v>
      </c>
      <c r="AL487" s="57">
        <f t="shared" si="105"/>
        <v>0</v>
      </c>
    </row>
    <row r="488" spans="1:38" x14ac:dyDescent="0.25">
      <c r="A488" s="7">
        <f t="shared" si="93"/>
        <v>482</v>
      </c>
      <c r="B488" s="1">
        <v>45348</v>
      </c>
      <c r="C488" s="202">
        <v>68.930000000000007</v>
      </c>
      <c r="D488" s="2">
        <v>185.77</v>
      </c>
      <c r="E488" s="2">
        <v>1307.892544</v>
      </c>
      <c r="F488" s="2">
        <v>3096.821504</v>
      </c>
      <c r="G488" s="2">
        <v>8235.0562559999998</v>
      </c>
      <c r="H488" s="2">
        <v>10045.524159999999</v>
      </c>
      <c r="I488" s="201">
        <v>13520.302847999999</v>
      </c>
      <c r="J488" s="209">
        <f t="shared" si="106"/>
        <v>-9.7687113920412738E-3</v>
      </c>
      <c r="K488" s="210">
        <f t="shared" si="107"/>
        <v>1.3475636050022111E-3</v>
      </c>
      <c r="L488" s="210">
        <f t="shared" si="108"/>
        <v>6.4987793429658325E-3</v>
      </c>
      <c r="M488" s="210">
        <f t="shared" si="109"/>
        <v>-8.1822906784347893E-3</v>
      </c>
      <c r="N488" s="210">
        <f t="shared" si="110"/>
        <v>-5.4641676495243985E-3</v>
      </c>
      <c r="O488" s="210">
        <f t="shared" si="111"/>
        <v>6.2670023955175846E-3</v>
      </c>
      <c r="P488" s="211">
        <f t="shared" si="112"/>
        <v>2.7499845346707907E-3</v>
      </c>
      <c r="Q488" s="218">
        <f t="shared" si="94"/>
        <v>-1.6855844711676192E-6</v>
      </c>
      <c r="R488" s="219">
        <f t="shared" si="95"/>
        <v>1.142110848823026E-3</v>
      </c>
      <c r="S488" s="219">
        <f t="shared" si="96"/>
        <v>-8.2254407206196797E-4</v>
      </c>
      <c r="T488" s="219">
        <f t="shared" si="97"/>
        <v>5.5906440977933456E-4</v>
      </c>
      <c r="U488" s="219">
        <f t="shared" si="98"/>
        <v>4.0551871317205876E-3</v>
      </c>
      <c r="V488" s="219">
        <f t="shared" si="99"/>
        <v>2.3497045084066906E-3</v>
      </c>
      <c r="W488" s="220">
        <f t="shared" si="100"/>
        <v>4.9089283589073577E-3</v>
      </c>
      <c r="X488" s="227" cm="1">
        <f t="array" ref="X488">DinamicaBacktesting(J237:J488)</f>
        <v>0.2379975881365855</v>
      </c>
      <c r="Y488" s="228" cm="1">
        <f t="array" ref="Y488">DinamicaBacktesting(K237:K488)</f>
        <v>0.28908205474895338</v>
      </c>
      <c r="Z488" s="228" cm="1">
        <f t="array" ref="Z488">DinamicaBacktesting(L237:L488)</f>
        <v>0.38691903836893604</v>
      </c>
      <c r="AA488" s="228" cm="1">
        <f t="array" ref="AA488">DinamicaBacktesting(M237:M488)</f>
        <v>0.1652201628280052</v>
      </c>
      <c r="AB488" s="228" cm="1">
        <f t="array" ref="AB488">DinamicaBacktesting(N237:N488)</f>
        <v>0.55183747404341477</v>
      </c>
      <c r="AC488" s="228" cm="1">
        <f t="array" ref="AC488">DinamicaBacktesting(O237:O488)</f>
        <v>0.33354364211848475</v>
      </c>
      <c r="AD488" s="229" cm="1">
        <f t="array" ref="AD488">DinamicaBacktesting(P237:P488)</f>
        <v>0.61394192280294202</v>
      </c>
      <c r="AE488" s="236">
        <f t="shared" si="101"/>
        <v>2122266.1673600003</v>
      </c>
      <c r="AF488" s="239">
        <f t="shared" si="102"/>
        <v>-331.1018399996683</v>
      </c>
      <c r="AG488" s="242">
        <f t="shared" si="103"/>
        <v>-1.5598900686630834E-4</v>
      </c>
      <c r="AH488" s="306">
        <f xml:space="preserve"> Backtesting!C244</f>
        <v>-5.9821513889941974E-2</v>
      </c>
      <c r="AI488" s="306">
        <f xml:space="preserve"> Backtesting!G244</f>
        <v>-7.7261725276858761E-2</v>
      </c>
      <c r="AJ488" s="56"/>
      <c r="AK488" s="57">
        <f t="shared" si="104"/>
        <v>0</v>
      </c>
      <c r="AL488" s="57">
        <f t="shared" si="105"/>
        <v>0</v>
      </c>
    </row>
    <row r="489" spans="1:38" x14ac:dyDescent="0.25">
      <c r="A489" s="7">
        <f t="shared" si="93"/>
        <v>483</v>
      </c>
      <c r="B489" s="1">
        <v>45349</v>
      </c>
      <c r="C489" s="202">
        <v>67.86</v>
      </c>
      <c r="D489" s="2">
        <v>180.53</v>
      </c>
      <c r="E489" s="2">
        <v>1325.1198160000004</v>
      </c>
      <c r="F489" s="2">
        <v>3115.4303810000001</v>
      </c>
      <c r="G489" s="2">
        <v>8308.439835000001</v>
      </c>
      <c r="H489" s="2">
        <v>10263.708029000001</v>
      </c>
      <c r="I489" s="201">
        <v>13425.367487000001</v>
      </c>
      <c r="J489" s="209">
        <f t="shared" si="106"/>
        <v>-1.552299434208626E-2</v>
      </c>
      <c r="K489" s="210">
        <f t="shared" si="107"/>
        <v>-2.8206922538623114E-2</v>
      </c>
      <c r="L489" s="210">
        <f t="shared" si="108"/>
        <v>1.3171779347646684E-2</v>
      </c>
      <c r="M489" s="210">
        <f t="shared" si="109"/>
        <v>6.0090247293762555E-3</v>
      </c>
      <c r="N489" s="210">
        <f t="shared" si="110"/>
        <v>8.9111205459628806E-3</v>
      </c>
      <c r="O489" s="210">
        <f t="shared" si="111"/>
        <v>2.1719510652195018E-2</v>
      </c>
      <c r="P489" s="211">
        <f t="shared" si="112"/>
        <v>-7.021688941978188E-3</v>
      </c>
      <c r="Q489" s="218">
        <f t="shared" si="94"/>
        <v>-5.6001512461615001E-5</v>
      </c>
      <c r="R489" s="219">
        <f t="shared" si="95"/>
        <v>1.0769092326673279E-3</v>
      </c>
      <c r="S489" s="219">
        <f t="shared" si="96"/>
        <v>-5.5914647744845399E-4</v>
      </c>
      <c r="T489" s="219">
        <f t="shared" si="97"/>
        <v>6.4777999517928991E-4</v>
      </c>
      <c r="U489" s="219">
        <f t="shared" si="98"/>
        <v>4.12197147231687E-3</v>
      </c>
      <c r="V489" s="219">
        <f t="shared" si="99"/>
        <v>2.5090235197724976E-3</v>
      </c>
      <c r="W489" s="220">
        <f t="shared" si="100"/>
        <v>4.9378587535822086E-3</v>
      </c>
      <c r="X489" s="227" cm="1">
        <f t="array" ref="X489">DinamicaBacktesting(J238:J489)</f>
        <v>0.23834019242539986</v>
      </c>
      <c r="Y489" s="228" cm="1">
        <f t="array" ref="Y489">DinamicaBacktesting(K238:K489)</f>
        <v>0.297061617529498</v>
      </c>
      <c r="Z489" s="228" cm="1">
        <f t="array" ref="Z489">DinamicaBacktesting(L238:L489)</f>
        <v>0.38139999193170909</v>
      </c>
      <c r="AA489" s="228" cm="1">
        <f t="array" ref="AA489">DinamicaBacktesting(M238:M489)</f>
        <v>0.16300206992052416</v>
      </c>
      <c r="AB489" s="228" cm="1">
        <f t="array" ref="AB489">DinamicaBacktesting(N238:N489)</f>
        <v>0.54142776586988695</v>
      </c>
      <c r="AC489" s="228" cm="1">
        <f t="array" ref="AC489">DinamicaBacktesting(O238:O489)</f>
        <v>0.33400044988174005</v>
      </c>
      <c r="AD489" s="229" cm="1">
        <f t="array" ref="AD489">DinamicaBacktesting(P238:P489)</f>
        <v>0.60195067267525837</v>
      </c>
      <c r="AE489" s="236">
        <f t="shared" si="101"/>
        <v>2116184.8130100002</v>
      </c>
      <c r="AF489" s="239">
        <f t="shared" si="102"/>
        <v>-6081.3543500001542</v>
      </c>
      <c r="AG489" s="242">
        <f t="shared" si="103"/>
        <v>-2.8655003050654937E-3</v>
      </c>
      <c r="AH489" s="306">
        <f xml:space="preserve"> Backtesting!C245</f>
        <v>-6.2531544731202177E-2</v>
      </c>
      <c r="AI489" s="306">
        <f xml:space="preserve"> Backtesting!G245</f>
        <v>-7.719790002439085E-2</v>
      </c>
      <c r="AJ489" s="56"/>
      <c r="AK489" s="57">
        <f t="shared" si="104"/>
        <v>0</v>
      </c>
      <c r="AL489" s="57">
        <f t="shared" si="105"/>
        <v>0</v>
      </c>
    </row>
    <row r="490" spans="1:38" x14ac:dyDescent="0.25">
      <c r="A490" s="7">
        <f t="shared" si="93"/>
        <v>484</v>
      </c>
      <c r="B490" s="1">
        <v>45350</v>
      </c>
      <c r="C490" s="202">
        <v>67.7</v>
      </c>
      <c r="D490" s="2">
        <v>182.73</v>
      </c>
      <c r="E490" s="2">
        <v>1274.7281820000001</v>
      </c>
      <c r="F490" s="2">
        <v>3100.4315159999996</v>
      </c>
      <c r="G490" s="2">
        <v>8271.8049959999989</v>
      </c>
      <c r="H490" s="2">
        <v>10193.723904</v>
      </c>
      <c r="I490" s="201">
        <v>13272.451374</v>
      </c>
      <c r="J490" s="209">
        <f t="shared" si="106"/>
        <v>-2.3577954612437058E-3</v>
      </c>
      <c r="K490" s="210">
        <f t="shared" si="107"/>
        <v>1.2186340220461833E-2</v>
      </c>
      <c r="L490" s="210">
        <f t="shared" si="108"/>
        <v>-3.8027983123905096E-2</v>
      </c>
      <c r="M490" s="210">
        <f t="shared" si="109"/>
        <v>-4.8143797696375001E-3</v>
      </c>
      <c r="N490" s="210">
        <f t="shared" si="110"/>
        <v>-4.4093523847491545E-3</v>
      </c>
      <c r="O490" s="210">
        <f t="shared" si="111"/>
        <v>-6.8186005293857654E-3</v>
      </c>
      <c r="P490" s="211">
        <f t="shared" si="112"/>
        <v>-1.1390087693917694E-2</v>
      </c>
      <c r="Q490" s="218">
        <f t="shared" si="94"/>
        <v>-1.2878255347494678E-4</v>
      </c>
      <c r="R490" s="219">
        <f t="shared" si="95"/>
        <v>1.1146975832536671E-3</v>
      </c>
      <c r="S490" s="219">
        <f t="shared" si="96"/>
        <v>-7.1232647090884403E-4</v>
      </c>
      <c r="T490" s="219">
        <f t="shared" si="97"/>
        <v>6.0486648343104272E-4</v>
      </c>
      <c r="U490" s="219">
        <f t="shared" si="98"/>
        <v>4.1330723983155956E-3</v>
      </c>
      <c r="V490" s="219">
        <f t="shared" si="99"/>
        <v>2.4174043144591741E-3</v>
      </c>
      <c r="W490" s="220">
        <f t="shared" si="100"/>
        <v>4.8649493556009961E-3</v>
      </c>
      <c r="X490" s="227" cm="1">
        <f t="array" ref="X490">DinamicaBacktesting(J239:J490)</f>
        <v>0.23364450440035431</v>
      </c>
      <c r="Y490" s="228" cm="1">
        <f t="array" ref="Y490">DinamicaBacktesting(K239:K490)</f>
        <v>0.29362003919871588</v>
      </c>
      <c r="Z490" s="228" cm="1">
        <f t="array" ref="Z490">DinamicaBacktesting(L239:L490)</f>
        <v>0.39271399361818843</v>
      </c>
      <c r="AA490" s="228" cm="1">
        <f t="array" ref="AA490">DinamicaBacktesting(M239:M490)</f>
        <v>0.16043849983815248</v>
      </c>
      <c r="AB490" s="228" cm="1">
        <f t="array" ref="AB490">DinamicaBacktesting(N239:N490)</f>
        <v>0.53067337041572993</v>
      </c>
      <c r="AC490" s="228" cm="1">
        <f t="array" ref="AC490">DinamicaBacktesting(O239:O490)</f>
        <v>0.32796739197482011</v>
      </c>
      <c r="AD490" s="229" cm="1">
        <f t="array" ref="AD490">DinamicaBacktesting(P239:P490)</f>
        <v>0.59089637907133452</v>
      </c>
      <c r="AE490" s="236">
        <f t="shared" si="101"/>
        <v>2105488.20536</v>
      </c>
      <c r="AF490" s="239">
        <f t="shared" si="102"/>
        <v>-10696.607650000136</v>
      </c>
      <c r="AG490" s="242">
        <f t="shared" si="103"/>
        <v>-5.0546661067780718E-3</v>
      </c>
      <c r="AH490" s="306">
        <f xml:space="preserve"> Backtesting!C246</f>
        <v>-6.5305235353994504E-2</v>
      </c>
      <c r="AI490" s="306">
        <f xml:space="preserve"> Backtesting!G246</f>
        <v>-7.7539819298980309E-2</v>
      </c>
      <c r="AJ490" s="56"/>
      <c r="AK490" s="57">
        <f t="shared" si="104"/>
        <v>0</v>
      </c>
      <c r="AL490" s="57">
        <f t="shared" si="105"/>
        <v>0</v>
      </c>
    </row>
    <row r="491" spans="1:38" x14ac:dyDescent="0.25">
      <c r="A491" s="7">
        <f t="shared" si="93"/>
        <v>485</v>
      </c>
      <c r="B491" s="1">
        <v>45351</v>
      </c>
      <c r="C491" s="202">
        <v>68.25</v>
      </c>
      <c r="D491" s="2">
        <v>179.96</v>
      </c>
      <c r="E491" s="2">
        <v>1262.1374699999999</v>
      </c>
      <c r="F491" s="2">
        <v>3081.6067499999999</v>
      </c>
      <c r="G491" s="2">
        <v>8356.2263700000003</v>
      </c>
      <c r="H491" s="2">
        <v>10279.183079999999</v>
      </c>
      <c r="I491" s="201">
        <v>13487.80488</v>
      </c>
      <c r="J491" s="209">
        <f t="shared" si="106"/>
        <v>8.1240768094534843E-3</v>
      </c>
      <c r="K491" s="210">
        <f t="shared" si="107"/>
        <v>-1.5158977726700495E-2</v>
      </c>
      <c r="L491" s="210">
        <f t="shared" si="108"/>
        <v>-9.8771739558199956E-3</v>
      </c>
      <c r="M491" s="210">
        <f t="shared" si="109"/>
        <v>-6.0716599940534577E-3</v>
      </c>
      <c r="N491" s="210">
        <f t="shared" si="110"/>
        <v>1.0205919269231423E-2</v>
      </c>
      <c r="O491" s="210">
        <f t="shared" si="111"/>
        <v>8.3835089909061189E-3</v>
      </c>
      <c r="P491" s="211">
        <f t="shared" si="112"/>
        <v>1.6225601430483572E-2</v>
      </c>
      <c r="Q491" s="218">
        <f t="shared" si="94"/>
        <v>-1.0648826751630963E-4</v>
      </c>
      <c r="R491" s="219">
        <f t="shared" si="95"/>
        <v>1.0317942502413879E-3</v>
      </c>
      <c r="S491" s="219">
        <f t="shared" si="96"/>
        <v>-6.7618366545234613E-4</v>
      </c>
      <c r="T491" s="219">
        <f t="shared" si="97"/>
        <v>6.0501427182463536E-4</v>
      </c>
      <c r="U491" s="219">
        <f t="shared" si="98"/>
        <v>4.0581135879032481E-3</v>
      </c>
      <c r="V491" s="219">
        <f t="shared" si="99"/>
        <v>2.4722951393881887E-3</v>
      </c>
      <c r="W491" s="220">
        <f t="shared" si="100"/>
        <v>4.9879281713778182E-3</v>
      </c>
      <c r="X491" s="227" cm="1">
        <f t="array" ref="X491">DinamicaBacktesting(J240:J491)</f>
        <v>0.230372412394652</v>
      </c>
      <c r="Y491" s="228" cm="1">
        <f t="array" ref="Y491">DinamicaBacktesting(K240:K491)</f>
        <v>0.29168568127756073</v>
      </c>
      <c r="Z491" s="228" cm="1">
        <f t="array" ref="Z491">DinamicaBacktesting(L240:L491)</f>
        <v>0.38605514646745082</v>
      </c>
      <c r="AA491" s="228" cm="1">
        <f t="array" ref="AA491">DinamicaBacktesting(M240:M491)</f>
        <v>0.15837448873092644</v>
      </c>
      <c r="AB491" s="228" cm="1">
        <f t="array" ref="AB491">DinamicaBacktesting(N240:N491)</f>
        <v>0.52095998604235538</v>
      </c>
      <c r="AC491" s="228" cm="1">
        <f t="array" ref="AC491">DinamicaBacktesting(O240:O491)</f>
        <v>0.32244154583798046</v>
      </c>
      <c r="AD491" s="229" cm="1">
        <f t="array" ref="AD491">DinamicaBacktesting(P240:P491)</f>
        <v>0.58124510985580458</v>
      </c>
      <c r="AE491" s="236">
        <f t="shared" si="101"/>
        <v>2117493.1984000001</v>
      </c>
      <c r="AF491" s="239">
        <f t="shared" si="102"/>
        <v>12004.993040000089</v>
      </c>
      <c r="AG491" s="242">
        <f t="shared" si="103"/>
        <v>5.7017621896140458E-3</v>
      </c>
      <c r="AH491" s="306">
        <f xml:space="preserve"> Backtesting!C247</f>
        <v>-5.8609714262502784E-2</v>
      </c>
      <c r="AI491" s="306">
        <f xml:space="preserve"> Backtesting!G247</f>
        <v>-7.7030645544632972E-2</v>
      </c>
      <c r="AJ491" s="56"/>
      <c r="AK491" s="57">
        <f t="shared" si="104"/>
        <v>0</v>
      </c>
      <c r="AL491" s="57">
        <f t="shared" si="105"/>
        <v>0</v>
      </c>
    </row>
    <row r="492" spans="1:38" x14ac:dyDescent="0.25">
      <c r="A492" s="7">
        <f t="shared" si="93"/>
        <v>486</v>
      </c>
      <c r="B492" s="1">
        <v>45352</v>
      </c>
      <c r="C492" s="202">
        <v>67.53</v>
      </c>
      <c r="D492" s="2">
        <v>181.71</v>
      </c>
      <c r="E492" s="2">
        <v>1269.345896</v>
      </c>
      <c r="F492" s="2">
        <v>3056.1603279999999</v>
      </c>
      <c r="G492" s="2">
        <v>8544.52484</v>
      </c>
      <c r="H492" s="2">
        <v>10535.468871999999</v>
      </c>
      <c r="I492" s="201">
        <v>13996.316132</v>
      </c>
      <c r="J492" s="209">
        <f t="shared" si="106"/>
        <v>-1.0549450549450556E-2</v>
      </c>
      <c r="K492" s="210">
        <f t="shared" si="107"/>
        <v>9.7243831962658955E-3</v>
      </c>
      <c r="L492" s="210">
        <f t="shared" si="108"/>
        <v>5.7112843658781998E-3</v>
      </c>
      <c r="M492" s="210">
        <f t="shared" si="109"/>
        <v>-8.2575176083060642E-3</v>
      </c>
      <c r="N492" s="210">
        <f t="shared" si="110"/>
        <v>2.2533912039053527E-2</v>
      </c>
      <c r="O492" s="210">
        <f t="shared" si="111"/>
        <v>2.4932505823215712E-2</v>
      </c>
      <c r="P492" s="211">
        <f t="shared" si="112"/>
        <v>3.770155755693283E-2</v>
      </c>
      <c r="Q492" s="218">
        <f t="shared" si="94"/>
        <v>-1.0867413753799638E-4</v>
      </c>
      <c r="R492" s="219">
        <f t="shared" si="95"/>
        <v>9.1784279409174851E-4</v>
      </c>
      <c r="S492" s="219">
        <f t="shared" si="96"/>
        <v>-7.0450023045015044E-4</v>
      </c>
      <c r="T492" s="219">
        <f t="shared" si="97"/>
        <v>6.7366417760105618E-4</v>
      </c>
      <c r="U492" s="219">
        <f t="shared" si="98"/>
        <v>4.2271520293160857E-3</v>
      </c>
      <c r="V492" s="219">
        <f t="shared" si="99"/>
        <v>2.7221033728356179E-3</v>
      </c>
      <c r="W492" s="220">
        <f t="shared" si="100"/>
        <v>5.2705968666481619E-3</v>
      </c>
      <c r="X492" s="227" cm="1">
        <f t="array" ref="X492">DinamicaBacktesting(J241:J492)</f>
        <v>0.22818932592696997</v>
      </c>
      <c r="Y492" s="228" cm="1">
        <f t="array" ref="Y492">DinamicaBacktesting(K241:K492)</f>
        <v>0.28745436009124337</v>
      </c>
      <c r="Z492" s="228" cm="1">
        <f t="array" ref="Z492">DinamicaBacktesting(L241:L492)</f>
        <v>0.37868954776110414</v>
      </c>
      <c r="AA492" s="228" cm="1">
        <f t="array" ref="AA492">DinamicaBacktesting(M241:M492)</f>
        <v>0.15737304764723234</v>
      </c>
      <c r="AB492" s="228" cm="1">
        <f t="array" ref="AB492">DinamicaBacktesting(N241:N492)</f>
        <v>0.51542370010238958</v>
      </c>
      <c r="AC492" s="228" cm="1">
        <f t="array" ref="AC492">DinamicaBacktesting(O241:O492)</f>
        <v>0.32569209529020865</v>
      </c>
      <c r="AD492" s="229" cm="1">
        <f t="array" ref="AD492">DinamicaBacktesting(P241:P492)</f>
        <v>0.58194453647808653</v>
      </c>
      <c r="AE492" s="236">
        <f t="shared" si="101"/>
        <v>2161064.8226800002</v>
      </c>
      <c r="AF492" s="239">
        <f t="shared" si="102"/>
        <v>43571.624280000106</v>
      </c>
      <c r="AG492" s="242">
        <f t="shared" si="103"/>
        <v>2.057698429110566E-2</v>
      </c>
      <c r="AH492" s="306">
        <f xml:space="preserve"> Backtesting!C248</f>
        <v>-5.8549089967257842E-2</v>
      </c>
      <c r="AI492" s="306">
        <f xml:space="preserve"> Backtesting!G248</f>
        <v>-7.7959281270205114E-2</v>
      </c>
      <c r="AJ492" s="56"/>
      <c r="AK492" s="57">
        <f t="shared" si="104"/>
        <v>0</v>
      </c>
      <c r="AL492" s="57">
        <f t="shared" si="105"/>
        <v>0</v>
      </c>
    </row>
    <row r="493" spans="1:38" x14ac:dyDescent="0.25">
      <c r="A493" s="7">
        <f t="shared" si="93"/>
        <v>487</v>
      </c>
      <c r="B493" s="1">
        <v>45355</v>
      </c>
      <c r="C493" s="202">
        <v>67.22</v>
      </c>
      <c r="D493" s="2">
        <v>182.51</v>
      </c>
      <c r="E493" s="2">
        <v>1221.1200000000001</v>
      </c>
      <c r="F493" s="2">
        <v>2969.6959999999999</v>
      </c>
      <c r="G493" s="2">
        <v>8449.3024000000005</v>
      </c>
      <c r="H493" s="2">
        <v>10444.4768</v>
      </c>
      <c r="I493" s="201">
        <v>14456.1952</v>
      </c>
      <c r="J493" s="209">
        <f t="shared" si="106"/>
        <v>-4.5905523471050369E-3</v>
      </c>
      <c r="K493" s="210">
        <f t="shared" si="107"/>
        <v>4.4026195586372996E-3</v>
      </c>
      <c r="L493" s="210">
        <f t="shared" si="108"/>
        <v>-3.7992714320005949E-2</v>
      </c>
      <c r="M493" s="210">
        <f t="shared" si="109"/>
        <v>-2.8291816763613253E-2</v>
      </c>
      <c r="N493" s="210">
        <f t="shared" si="110"/>
        <v>-1.1144263933112963E-2</v>
      </c>
      <c r="O493" s="210">
        <f t="shared" si="111"/>
        <v>-8.6367368273307932E-3</v>
      </c>
      <c r="P493" s="211">
        <f t="shared" si="112"/>
        <v>3.2857150671852242E-2</v>
      </c>
      <c r="Q493" s="218">
        <f t="shared" si="94"/>
        <v>-1.1520127111185823E-4</v>
      </c>
      <c r="R493" s="219">
        <f t="shared" si="95"/>
        <v>9.6745479654895849E-4</v>
      </c>
      <c r="S493" s="219">
        <f t="shared" si="96"/>
        <v>-8.5147554967758316E-4</v>
      </c>
      <c r="T493" s="219">
        <f t="shared" si="97"/>
        <v>5.3994386017111194E-4</v>
      </c>
      <c r="U493" s="219">
        <f t="shared" si="98"/>
        <v>4.152452038749122E-3</v>
      </c>
      <c r="V493" s="219">
        <f t="shared" si="99"/>
        <v>2.7030652602057876E-3</v>
      </c>
      <c r="W493" s="220">
        <f t="shared" si="100"/>
        <v>5.288106161019151E-3</v>
      </c>
      <c r="X493" s="227" cm="1">
        <f t="array" ref="X493">DinamicaBacktesting(J242:J493)</f>
        <v>0.22405349430586935</v>
      </c>
      <c r="Y493" s="228" cm="1">
        <f t="array" ref="Y493">DinamicaBacktesting(K242:K493)</f>
        <v>0.28199320466227706</v>
      </c>
      <c r="Z493" s="228" cm="1">
        <f t="array" ref="Z493">DinamicaBacktesting(L242:L493)</f>
        <v>0.39015315127311634</v>
      </c>
      <c r="AA493" s="228" cm="1">
        <f t="array" ref="AA493">DinamicaBacktesting(M242:M493)</f>
        <v>0.178448642906883</v>
      </c>
      <c r="AB493" s="228" cm="1">
        <f t="array" ref="AB493">DinamicaBacktesting(N242:N493)</f>
        <v>0.50624795160274305</v>
      </c>
      <c r="AC493" s="228" cm="1">
        <f t="array" ref="AC493">DinamicaBacktesting(O242:O493)</f>
        <v>0.32028771741007156</v>
      </c>
      <c r="AD493" s="229" cm="1">
        <f t="array" ref="AD493">DinamicaBacktesting(P242:P493)</f>
        <v>0.57965082492097941</v>
      </c>
      <c r="AE493" s="236">
        <f t="shared" si="101"/>
        <v>2171523.0240000002</v>
      </c>
      <c r="AF493" s="239">
        <f t="shared" si="102"/>
        <v>10458.201319999993</v>
      </c>
      <c r="AG493" s="242">
        <f t="shared" si="103"/>
        <v>4.8393741873187235E-3</v>
      </c>
      <c r="AH493" s="306">
        <f xml:space="preserve"> Backtesting!C249</f>
        <v>-5.8879207679097323E-2</v>
      </c>
      <c r="AI493" s="306">
        <f xml:space="preserve"> Backtesting!G249</f>
        <v>-8.0170874567575767E-2</v>
      </c>
      <c r="AJ493" s="56"/>
      <c r="AK493" s="57">
        <f t="shared" si="104"/>
        <v>0</v>
      </c>
      <c r="AL493" s="57">
        <f t="shared" si="105"/>
        <v>0</v>
      </c>
    </row>
    <row r="494" spans="1:38" x14ac:dyDescent="0.25">
      <c r="A494" s="7">
        <f t="shared" si="93"/>
        <v>488</v>
      </c>
      <c r="B494" s="1">
        <v>45356</v>
      </c>
      <c r="C494" s="202">
        <v>66.819999999999993</v>
      </c>
      <c r="D494" s="2">
        <v>185.54</v>
      </c>
      <c r="E494" s="2">
        <v>1221.0531819999999</v>
      </c>
      <c r="F494" s="2">
        <v>2882.2751119999998</v>
      </c>
      <c r="G494" s="2">
        <v>8305.6013719999992</v>
      </c>
      <c r="H494" s="2">
        <v>10140.1461</v>
      </c>
      <c r="I494" s="201">
        <v>14564.536663999999</v>
      </c>
      <c r="J494" s="209">
        <f t="shared" si="106"/>
        <v>-5.9506099375187249E-3</v>
      </c>
      <c r="K494" s="210">
        <f t="shared" si="107"/>
        <v>1.6601830036710341E-2</v>
      </c>
      <c r="L494" s="210">
        <f t="shared" si="108"/>
        <v>-5.4718618972993127E-5</v>
      </c>
      <c r="M494" s="210">
        <f t="shared" si="109"/>
        <v>-2.9437655571479371E-2</v>
      </c>
      <c r="N494" s="210">
        <f t="shared" si="110"/>
        <v>-1.7007442886646018E-2</v>
      </c>
      <c r="O494" s="210">
        <f t="shared" si="111"/>
        <v>-2.9137955479014543E-2</v>
      </c>
      <c r="P494" s="211">
        <f t="shared" si="112"/>
        <v>7.4944660404141494E-3</v>
      </c>
      <c r="Q494" s="218">
        <f t="shared" si="94"/>
        <v>-2.0469183809868901E-4</v>
      </c>
      <c r="R494" s="219">
        <f t="shared" si="95"/>
        <v>9.8352435520562657E-4</v>
      </c>
      <c r="S494" s="219">
        <f t="shared" si="96"/>
        <v>-8.1204167164268776E-4</v>
      </c>
      <c r="T494" s="219">
        <f t="shared" si="97"/>
        <v>3.2265691802816943E-4</v>
      </c>
      <c r="U494" s="219">
        <f t="shared" si="98"/>
        <v>3.8809857757124209E-3</v>
      </c>
      <c r="V494" s="219">
        <f t="shared" si="99"/>
        <v>2.5833079214608512E-3</v>
      </c>
      <c r="W494" s="220">
        <f t="shared" si="100"/>
        <v>5.2581923694770176E-3</v>
      </c>
      <c r="X494" s="227" cm="1">
        <f t="array" ref="X494">DinamicaBacktesting(J243:J494)</f>
        <v>0.22033793432810411</v>
      </c>
      <c r="Y494" s="228" cm="1">
        <f t="array" ref="Y494">DinamicaBacktesting(K243:K494)</f>
        <v>0.28127844555819503</v>
      </c>
      <c r="Z494" s="228" cm="1">
        <f t="array" ref="Z494">DinamicaBacktesting(L243:L494)</f>
        <v>0.38227045149329159</v>
      </c>
      <c r="AA494" s="228" cm="1">
        <f t="array" ref="AA494">DinamicaBacktesting(M243:M494)</f>
        <v>0.19825494443537964</v>
      </c>
      <c r="AB494" s="228" cm="1">
        <f t="array" ref="AB494">DinamicaBacktesting(N243:N494)</f>
        <v>0.49894916875556167</v>
      </c>
      <c r="AC494" s="228" cm="1">
        <f t="array" ref="AC494">DinamicaBacktesting(O243:O494)</f>
        <v>0.32716812009372831</v>
      </c>
      <c r="AD494" s="229" cm="1">
        <f t="array" ref="AD494">DinamicaBacktesting(P243:P494)</f>
        <v>0.56843764974505862</v>
      </c>
      <c r="AE494" s="236">
        <f t="shared" si="101"/>
        <v>2162184.94838</v>
      </c>
      <c r="AF494" s="239">
        <f t="shared" si="102"/>
        <v>-9338.0756200002506</v>
      </c>
      <c r="AG494" s="242">
        <f t="shared" si="103"/>
        <v>-4.3002425103461084E-3</v>
      </c>
      <c r="AH494" s="306">
        <f xml:space="preserve"> Backtesting!C250</f>
        <v>-6.2639019201417498E-2</v>
      </c>
      <c r="AI494" s="306">
        <f xml:space="preserve"> Backtesting!G250</f>
        <v>-8.0654069615690327E-2</v>
      </c>
      <c r="AJ494" s="56"/>
      <c r="AK494" s="57">
        <f t="shared" si="104"/>
        <v>0</v>
      </c>
      <c r="AL494" s="57">
        <f t="shared" si="105"/>
        <v>0</v>
      </c>
    </row>
    <row r="495" spans="1:38" x14ac:dyDescent="0.25">
      <c r="A495" s="7">
        <f t="shared" si="93"/>
        <v>489</v>
      </c>
      <c r="B495" s="1">
        <v>45357</v>
      </c>
      <c r="C495" s="202">
        <v>66.790000000000006</v>
      </c>
      <c r="D495" s="2">
        <v>185.77</v>
      </c>
      <c r="E495" s="2">
        <v>1244.0036699999998</v>
      </c>
      <c r="F495" s="2">
        <v>2854.2382399999997</v>
      </c>
      <c r="G495" s="2">
        <v>8372.5109299999986</v>
      </c>
      <c r="H495" s="2">
        <v>10087.21413</v>
      </c>
      <c r="I495" s="201">
        <v>14969.898999999999</v>
      </c>
      <c r="J495" s="209">
        <f t="shared" si="106"/>
        <v>-4.4896737503719031E-4</v>
      </c>
      <c r="K495" s="210">
        <f t="shared" si="107"/>
        <v>1.2396248787325259E-3</v>
      </c>
      <c r="L495" s="210">
        <f t="shared" si="108"/>
        <v>1.8795649803236891E-2</v>
      </c>
      <c r="M495" s="210">
        <f t="shared" si="109"/>
        <v>-9.727340698072906E-3</v>
      </c>
      <c r="N495" s="210">
        <f t="shared" si="110"/>
        <v>8.0559558547519394E-3</v>
      </c>
      <c r="O495" s="210">
        <f t="shared" si="111"/>
        <v>-5.2200401727938717E-3</v>
      </c>
      <c r="P495" s="211">
        <f t="shared" si="112"/>
        <v>2.7832147726467582E-2</v>
      </c>
      <c r="Q495" s="218">
        <f t="shared" si="94"/>
        <v>-2.5919313096748394E-4</v>
      </c>
      <c r="R495" s="219">
        <f t="shared" si="95"/>
        <v>1.0963512340909664E-3</v>
      </c>
      <c r="S495" s="219">
        <f t="shared" si="96"/>
        <v>-7.4297605328309724E-4</v>
      </c>
      <c r="T495" s="219">
        <f t="shared" si="97"/>
        <v>2.0125183830368987E-4</v>
      </c>
      <c r="U495" s="219">
        <f t="shared" si="98"/>
        <v>3.9114008475245043E-3</v>
      </c>
      <c r="V495" s="219">
        <f t="shared" si="99"/>
        <v>2.5932764620853078E-3</v>
      </c>
      <c r="W495" s="220">
        <f t="shared" si="100"/>
        <v>5.4155087729616984E-3</v>
      </c>
      <c r="X495" s="227" cm="1">
        <f t="array" ref="X495">DinamicaBacktesting(J244:J495)</f>
        <v>0.21589076942450325</v>
      </c>
      <c r="Y495" s="228" cm="1">
        <f t="array" ref="Y495">DinamicaBacktesting(K244:K495)</f>
        <v>0.27562310693802977</v>
      </c>
      <c r="Z495" s="228" cm="1">
        <f t="array" ref="Z495">DinamicaBacktesting(L244:L495)</f>
        <v>0.37927100617936382</v>
      </c>
      <c r="AA495" s="228" cm="1">
        <f t="array" ref="AA495">DinamicaBacktesting(M244:M495)</f>
        <v>0.19668872313683292</v>
      </c>
      <c r="AB495" s="228" cm="1">
        <f t="array" ref="AB495">DinamicaBacktesting(N244:N495)</f>
        <v>0.48953696300740185</v>
      </c>
      <c r="AC495" s="228" cm="1">
        <f t="array" ref="AC495">DinamicaBacktesting(O244:O495)</f>
        <v>0.32098608571426479</v>
      </c>
      <c r="AD495" s="229" cm="1">
        <f t="array" ref="AD495">DinamicaBacktesting(P244:P495)</f>
        <v>0.56391906690415772</v>
      </c>
      <c r="AE495" s="236">
        <f t="shared" si="101"/>
        <v>2184621.6335</v>
      </c>
      <c r="AF495" s="239">
        <f t="shared" si="102"/>
        <v>22436.685120000038</v>
      </c>
      <c r="AG495" s="242">
        <f t="shared" si="103"/>
        <v>1.0376857510182358E-2</v>
      </c>
      <c r="AH495" s="306">
        <f xml:space="preserve"> Backtesting!C251</f>
        <v>-5.9224378543844727E-2</v>
      </c>
      <c r="AI495" s="306">
        <f xml:space="preserve"> Backtesting!G251</f>
        <v>-7.988335640636518E-2</v>
      </c>
      <c r="AJ495" s="56"/>
      <c r="AK495" s="57">
        <f t="shared" si="104"/>
        <v>0</v>
      </c>
      <c r="AL495" s="57">
        <f t="shared" si="105"/>
        <v>0</v>
      </c>
    </row>
    <row r="496" spans="1:38" x14ac:dyDescent="0.25">
      <c r="A496" s="7">
        <f t="shared" si="93"/>
        <v>490</v>
      </c>
      <c r="B496" s="1">
        <v>45358</v>
      </c>
      <c r="C496" s="202">
        <v>66.67</v>
      </c>
      <c r="D496" s="2">
        <v>187.79</v>
      </c>
      <c r="E496" s="2">
        <v>1223.7498000000003</v>
      </c>
      <c r="F496" s="2">
        <v>2851.03</v>
      </c>
      <c r="G496" s="2">
        <v>8640.645300000002</v>
      </c>
      <c r="H496" s="2">
        <v>10265.563700000001</v>
      </c>
      <c r="I496" s="201">
        <v>15633.260300000002</v>
      </c>
      <c r="J496" s="209">
        <f t="shared" si="106"/>
        <v>-1.7966761491241545E-3</v>
      </c>
      <c r="K496" s="210">
        <f t="shared" si="107"/>
        <v>1.0873660978629296E-2</v>
      </c>
      <c r="L496" s="210">
        <f t="shared" si="108"/>
        <v>-1.6281197948555537E-2</v>
      </c>
      <c r="M496" s="210">
        <f t="shared" si="109"/>
        <v>-1.1240267035310669E-3</v>
      </c>
      <c r="N496" s="210">
        <f t="shared" si="110"/>
        <v>3.2025562252685269E-2</v>
      </c>
      <c r="O496" s="210">
        <f t="shared" si="111"/>
        <v>1.7680755826286809E-2</v>
      </c>
      <c r="P496" s="211">
        <f t="shared" si="112"/>
        <v>4.4313011063067398E-2</v>
      </c>
      <c r="Q496" s="218">
        <f t="shared" si="94"/>
        <v>-2.3488893723728568E-4</v>
      </c>
      <c r="R496" s="219">
        <f t="shared" si="95"/>
        <v>1.1153040118807266E-3</v>
      </c>
      <c r="S496" s="219">
        <f t="shared" si="96"/>
        <v>-7.9133309109769847E-4</v>
      </c>
      <c r="T496" s="219">
        <f t="shared" si="97"/>
        <v>2.3126696400243061E-4</v>
      </c>
      <c r="U496" s="219">
        <f t="shared" si="98"/>
        <v>4.0235163814945985E-3</v>
      </c>
      <c r="V496" s="219">
        <f t="shared" si="99"/>
        <v>2.6855900896057077E-3</v>
      </c>
      <c r="W496" s="220">
        <f t="shared" si="100"/>
        <v>5.6130430789777747E-3</v>
      </c>
      <c r="X496" s="227" cm="1">
        <f t="array" ref="X496">DinamicaBacktesting(J245:J496)</f>
        <v>0.21160573833716753</v>
      </c>
      <c r="Y496" s="228" cm="1">
        <f t="array" ref="Y496">DinamicaBacktesting(K245:K496)</f>
        <v>0.2722520603743035</v>
      </c>
      <c r="Z496" s="228" cm="1">
        <f t="array" ref="Z496">DinamicaBacktesting(L245:L496)</f>
        <v>0.37518610153208859</v>
      </c>
      <c r="AA496" s="228" cm="1">
        <f t="array" ref="AA496">DinamicaBacktesting(M245:M496)</f>
        <v>0.19274777604950732</v>
      </c>
      <c r="AB496" s="228" cm="1">
        <f t="array" ref="AB496">DinamicaBacktesting(N245:N496)</f>
        <v>0.49030500001971339</v>
      </c>
      <c r="AC496" s="228" cm="1">
        <f t="array" ref="AC496">DinamicaBacktesting(O245:O496)</f>
        <v>0.31947124100308388</v>
      </c>
      <c r="AD496" s="229" cm="1">
        <f t="array" ref="AD496">DinamicaBacktesting(P245:P496)</f>
        <v>0.57015615065466596</v>
      </c>
      <c r="AE496" s="236">
        <f t="shared" si="101"/>
        <v>2239145.8810000001</v>
      </c>
      <c r="AF496" s="239">
        <f t="shared" si="102"/>
        <v>54524.247500000056</v>
      </c>
      <c r="AG496" s="242">
        <f t="shared" si="103"/>
        <v>2.4958210915748458E-2</v>
      </c>
      <c r="AH496" s="306">
        <f xml:space="preserve"> Backtesting!C252</f>
        <v>-6.1482782099132861E-2</v>
      </c>
      <c r="AI496" s="306">
        <f xml:space="preserve"> Backtesting!G252</f>
        <v>-8.0951603253945126E-2</v>
      </c>
      <c r="AJ496" s="56"/>
      <c r="AK496" s="57">
        <f t="shared" si="104"/>
        <v>0</v>
      </c>
      <c r="AL496" s="57">
        <f t="shared" si="105"/>
        <v>0</v>
      </c>
    </row>
    <row r="497" spans="1:38" x14ac:dyDescent="0.25">
      <c r="A497" s="7">
        <f t="shared" si="93"/>
        <v>491</v>
      </c>
      <c r="B497" s="1">
        <v>45359</v>
      </c>
      <c r="C497" s="202">
        <v>67.099999999999994</v>
      </c>
      <c r="D497" s="2">
        <v>188.04</v>
      </c>
      <c r="E497" s="2">
        <v>1236.2945950000001</v>
      </c>
      <c r="F497" s="2">
        <v>2869.7834969999999</v>
      </c>
      <c r="G497" s="2">
        <v>8504.4629550000009</v>
      </c>
      <c r="H497" s="2">
        <v>10166.358898000002</v>
      </c>
      <c r="I497" s="201">
        <v>14712.493992000002</v>
      </c>
      <c r="J497" s="209">
        <f t="shared" si="106"/>
        <v>6.4496775161240194E-3</v>
      </c>
      <c r="K497" s="210">
        <f t="shared" si="107"/>
        <v>1.3312742957558577E-3</v>
      </c>
      <c r="L497" s="210">
        <f t="shared" si="108"/>
        <v>1.0251110970559418E-2</v>
      </c>
      <c r="M497" s="210">
        <f t="shared" si="109"/>
        <v>6.5777971469958008E-3</v>
      </c>
      <c r="N497" s="210">
        <f t="shared" si="110"/>
        <v>-1.5760668361193053E-2</v>
      </c>
      <c r="O497" s="210">
        <f t="shared" si="111"/>
        <v>-9.6638435938981582E-3</v>
      </c>
      <c r="P497" s="211">
        <f t="shared" si="112"/>
        <v>-5.8897906791713805E-2</v>
      </c>
      <c r="Q497" s="218">
        <f t="shared" si="94"/>
        <v>-1.9563771711001934E-4</v>
      </c>
      <c r="R497" s="219">
        <f t="shared" si="95"/>
        <v>1.179495894060787E-3</v>
      </c>
      <c r="S497" s="219">
        <f t="shared" si="96"/>
        <v>-6.4482223530003204E-4</v>
      </c>
      <c r="T497" s="219">
        <f t="shared" si="97"/>
        <v>2.5111237266010075E-4</v>
      </c>
      <c r="U497" s="219">
        <f t="shared" si="98"/>
        <v>3.9779096865131657E-3</v>
      </c>
      <c r="V497" s="219">
        <f t="shared" si="99"/>
        <v>2.6315821601924261E-3</v>
      </c>
      <c r="W497" s="220">
        <f t="shared" si="100"/>
        <v>5.2549431925331168E-3</v>
      </c>
      <c r="X497" s="227" cm="1">
        <f t="array" ref="X497">DinamicaBacktesting(J246:J497)</f>
        <v>0.20833918536257459</v>
      </c>
      <c r="Y497" s="228" cm="1">
        <f t="array" ref="Y497">DinamicaBacktesting(K246:K497)</f>
        <v>0.26678479345639172</v>
      </c>
      <c r="Z497" s="228" cm="1">
        <f t="array" ref="Z497">DinamicaBacktesting(L246:L497)</f>
        <v>0.36904341435531485</v>
      </c>
      <c r="AA497" s="228" cm="1">
        <f t="array" ref="AA497">DinamicaBacktesting(M246:M497)</f>
        <v>0.19000466219984671</v>
      </c>
      <c r="AB497" s="228" cm="1">
        <f t="array" ref="AB497">DinamicaBacktesting(N246:N497)</f>
        <v>0.48299781120934454</v>
      </c>
      <c r="AC497" s="228" cm="1">
        <f t="array" ref="AC497">DinamicaBacktesting(O246:O497)</f>
        <v>0.31451671409836979</v>
      </c>
      <c r="AD497" s="229" cm="1">
        <f t="array" ref="AD497">DinamicaBacktesting(P246:P497)</f>
        <v>0.58910247719545528</v>
      </c>
      <c r="AE497" s="236">
        <f t="shared" si="101"/>
        <v>2186274.6839200002</v>
      </c>
      <c r="AF497" s="239">
        <f t="shared" si="102"/>
        <v>-52871.197079999838</v>
      </c>
      <c r="AG497" s="242">
        <f t="shared" si="103"/>
        <v>-2.3612216394041985E-2</v>
      </c>
      <c r="AH497" s="306">
        <f xml:space="preserve"> Backtesting!C253</f>
        <v>-6.3952176703555672E-2</v>
      </c>
      <c r="AI497" s="306">
        <f xml:space="preserve"> Backtesting!G253</f>
        <v>-8.3794023560394629E-2</v>
      </c>
      <c r="AJ497" s="56"/>
      <c r="AK497" s="57">
        <f t="shared" si="104"/>
        <v>0</v>
      </c>
      <c r="AL497" s="57">
        <f t="shared" si="105"/>
        <v>0</v>
      </c>
    </row>
    <row r="498" spans="1:38" x14ac:dyDescent="0.25">
      <c r="A498" s="7">
        <f t="shared" si="93"/>
        <v>492</v>
      </c>
      <c r="B498" s="1">
        <v>45362</v>
      </c>
      <c r="C498" s="202">
        <v>66.7</v>
      </c>
      <c r="D498" s="2">
        <v>184.94</v>
      </c>
      <c r="E498" s="2">
        <v>1256.0759399999999</v>
      </c>
      <c r="F498" s="2">
        <v>2898.5722500000002</v>
      </c>
      <c r="G498" s="2">
        <v>8114.1566099999991</v>
      </c>
      <c r="H498" s="2">
        <v>10083.00447</v>
      </c>
      <c r="I498" s="201">
        <v>14392.01946</v>
      </c>
      <c r="J498" s="209">
        <f t="shared" si="106"/>
        <v>-5.9612518628910927E-3</v>
      </c>
      <c r="K498" s="210">
        <f t="shared" si="107"/>
        <v>-1.6485854073601369E-2</v>
      </c>
      <c r="L498" s="210">
        <f t="shared" si="108"/>
        <v>1.6000510784405675E-2</v>
      </c>
      <c r="M498" s="210">
        <f t="shared" si="109"/>
        <v>1.0031681146015048E-2</v>
      </c>
      <c r="N498" s="210">
        <f t="shared" si="110"/>
        <v>-4.5894296567019599E-2</v>
      </c>
      <c r="O498" s="210">
        <f t="shared" si="111"/>
        <v>-8.1990444008818164E-3</v>
      </c>
      <c r="P498" s="211">
        <f t="shared" si="112"/>
        <v>-2.1782474961366982E-2</v>
      </c>
      <c r="Q498" s="218">
        <f t="shared" si="94"/>
        <v>-1.9407733224336308E-4</v>
      </c>
      <c r="R498" s="219">
        <f t="shared" si="95"/>
        <v>1.1469914721518139E-3</v>
      </c>
      <c r="S498" s="219">
        <f t="shared" si="96"/>
        <v>-4.9756390309113033E-4</v>
      </c>
      <c r="T498" s="219">
        <f t="shared" si="97"/>
        <v>2.6830415297198217E-4</v>
      </c>
      <c r="U498" s="219">
        <f t="shared" si="98"/>
        <v>3.7845894166760536E-3</v>
      </c>
      <c r="V498" s="219">
        <f t="shared" si="99"/>
        <v>2.6980474374858764E-3</v>
      </c>
      <c r="W498" s="220">
        <f t="shared" si="100"/>
        <v>5.2102823425004786E-3</v>
      </c>
      <c r="X498" s="227" cm="1">
        <f t="array" ref="X498">DinamicaBacktesting(J247:J498)</f>
        <v>0.20500537018399451</v>
      </c>
      <c r="Y498" s="228" cm="1">
        <f t="array" ref="Y498">DinamicaBacktesting(K247:K498)</f>
        <v>0.26658340883757947</v>
      </c>
      <c r="Z498" s="228" cm="1">
        <f t="array" ref="Z498">DinamicaBacktesting(L247:L498)</f>
        <v>0.36513807218591365</v>
      </c>
      <c r="AA498" s="228" cm="1">
        <f t="array" ref="AA498">DinamicaBacktesting(M247:M498)</f>
        <v>0.18887055533576441</v>
      </c>
      <c r="AB498" s="228" cm="1">
        <f t="array" ref="AB498">DinamicaBacktesting(N247:N498)</f>
        <v>0.49516338208969707</v>
      </c>
      <c r="AC498" s="228" cm="1">
        <f t="array" ref="AC498">DinamicaBacktesting(O247:O498)</f>
        <v>0.30925934165845526</v>
      </c>
      <c r="AD498" s="229" cm="1">
        <f t="array" ref="AD498">DinamicaBacktesting(P247:P498)</f>
        <v>0.58132842841323273</v>
      </c>
      <c r="AE498" s="236">
        <f t="shared" si="101"/>
        <v>2143175.6245999997</v>
      </c>
      <c r="AF498" s="239">
        <f t="shared" si="102"/>
        <v>-43099.059320000466</v>
      </c>
      <c r="AG498" s="242">
        <f t="shared" si="103"/>
        <v>-1.9713469509112014E-2</v>
      </c>
      <c r="AH498" s="306">
        <f xml:space="preserve"> Backtesting!C254</f>
        <v>-6.0437597052273709E-2</v>
      </c>
      <c r="AI498" s="306">
        <f xml:space="preserve"> Backtesting!G254</f>
        <v>-8.1104195823679295E-2</v>
      </c>
      <c r="AJ498" s="56"/>
      <c r="AK498" s="57">
        <f t="shared" si="104"/>
        <v>0</v>
      </c>
      <c r="AL498" s="57">
        <f t="shared" si="105"/>
        <v>0</v>
      </c>
    </row>
    <row r="499" spans="1:38" x14ac:dyDescent="0.25">
      <c r="A499" s="7">
        <f t="shared" si="93"/>
        <v>493</v>
      </c>
      <c r="B499" s="1">
        <v>45363</v>
      </c>
      <c r="C499" s="202">
        <v>67.14</v>
      </c>
      <c r="D499" s="2">
        <v>184.05</v>
      </c>
      <c r="E499" s="2">
        <v>1277.38967</v>
      </c>
      <c r="F499" s="2">
        <v>2909.3112349999997</v>
      </c>
      <c r="G499" s="2">
        <v>8393.0513749999991</v>
      </c>
      <c r="H499" s="2">
        <v>10262.78306</v>
      </c>
      <c r="I499" s="201">
        <v>15436.328785</v>
      </c>
      <c r="J499" s="209">
        <f t="shared" si="106"/>
        <v>6.5967016491754737E-3</v>
      </c>
      <c r="K499" s="210">
        <f t="shared" si="107"/>
        <v>-4.8123715799718303E-3</v>
      </c>
      <c r="L499" s="210">
        <f t="shared" si="108"/>
        <v>1.6968504308744414E-2</v>
      </c>
      <c r="M499" s="210">
        <f t="shared" si="109"/>
        <v>3.7049223113205798E-3</v>
      </c>
      <c r="N499" s="210">
        <f t="shared" si="110"/>
        <v>3.437138058886946E-2</v>
      </c>
      <c r="O499" s="210">
        <f t="shared" si="111"/>
        <v>1.7829863165775173E-2</v>
      </c>
      <c r="P499" s="211">
        <f t="shared" si="112"/>
        <v>7.2561694896429829E-2</v>
      </c>
      <c r="Q499" s="218">
        <f t="shared" si="94"/>
        <v>-2.4403216323948173E-4</v>
      </c>
      <c r="R499" s="219">
        <f t="shared" si="95"/>
        <v>1.2034041575487233E-3</v>
      </c>
      <c r="S499" s="219">
        <f t="shared" si="96"/>
        <v>-4.399887746960728E-4</v>
      </c>
      <c r="T499" s="219">
        <f t="shared" si="97"/>
        <v>3.0906880694894383E-4</v>
      </c>
      <c r="U499" s="219">
        <f t="shared" si="98"/>
        <v>3.9395296000162084E-3</v>
      </c>
      <c r="V499" s="219">
        <f t="shared" si="99"/>
        <v>2.8067738725166898E-3</v>
      </c>
      <c r="W499" s="220">
        <f t="shared" si="100"/>
        <v>5.5491478641715233E-3</v>
      </c>
      <c r="X499" s="227" cm="1">
        <f t="array" ref="X499">DinamicaBacktesting(J248:J499)</f>
        <v>0.20195205712185474</v>
      </c>
      <c r="Y499" s="228" cm="1">
        <f t="array" ref="Y499">DinamicaBacktesting(K248:K499)</f>
        <v>0.26164357987082476</v>
      </c>
      <c r="Z499" s="228" cm="1">
        <f t="array" ref="Z499">DinamicaBacktesting(L248:L499)</f>
        <v>0.36179429653830597</v>
      </c>
      <c r="AA499" s="228" cm="1">
        <f t="array" ref="AA499">DinamicaBacktesting(M248:M499)</f>
        <v>0.1854280210811193</v>
      </c>
      <c r="AB499" s="228" cm="1">
        <f t="array" ref="AB499">DinamicaBacktesting(N248:N499)</f>
        <v>0.49728032923432736</v>
      </c>
      <c r="AC499" s="228" cm="1">
        <f t="array" ref="AC499">DinamicaBacktesting(O248:O499)</f>
        <v>0.3082533501324245</v>
      </c>
      <c r="AD499" s="229" cm="1">
        <f t="array" ref="AD499">DinamicaBacktesting(P248:P499)</f>
        <v>0.61440881104721157</v>
      </c>
      <c r="AE499" s="236">
        <f t="shared" si="101"/>
        <v>2215544.4326999998</v>
      </c>
      <c r="AF499" s="239">
        <f t="shared" si="102"/>
        <v>72368.808100000024</v>
      </c>
      <c r="AG499" s="242">
        <f t="shared" si="103"/>
        <v>3.3767091818948325E-2</v>
      </c>
      <c r="AH499" s="306">
        <f xml:space="preserve"> Backtesting!C255</f>
        <v>-5.8544201182568187E-2</v>
      </c>
      <c r="AI499" s="306">
        <f xml:space="preserve"> Backtesting!G255</f>
        <v>-7.8562033000625184E-2</v>
      </c>
      <c r="AJ499" s="56"/>
      <c r="AK499" s="57">
        <f t="shared" si="104"/>
        <v>0</v>
      </c>
      <c r="AL499" s="57">
        <f t="shared" si="105"/>
        <v>0</v>
      </c>
    </row>
    <row r="500" spans="1:38" x14ac:dyDescent="0.25">
      <c r="A500" s="7">
        <f t="shared" si="93"/>
        <v>494</v>
      </c>
      <c r="B500" s="1">
        <v>45364</v>
      </c>
      <c r="C500" s="202">
        <v>67.38</v>
      </c>
      <c r="D500" s="2">
        <v>188.8</v>
      </c>
      <c r="E500" s="2">
        <v>1272.6192050000002</v>
      </c>
      <c r="F500" s="2">
        <v>2850.940235</v>
      </c>
      <c r="G500" s="2">
        <v>8255.9484150000008</v>
      </c>
      <c r="H500" s="2">
        <v>10153.132275000002</v>
      </c>
      <c r="I500" s="201">
        <v>15141.486360000001</v>
      </c>
      <c r="J500" s="209">
        <f t="shared" si="106"/>
        <v>3.5746201966040392E-3</v>
      </c>
      <c r="K500" s="210">
        <f t="shared" si="107"/>
        <v>2.5808204292311787E-2</v>
      </c>
      <c r="L500" s="210">
        <f t="shared" si="108"/>
        <v>-3.7345417080129062E-3</v>
      </c>
      <c r="M500" s="210">
        <f t="shared" si="109"/>
        <v>-2.0063511699187297E-2</v>
      </c>
      <c r="N500" s="210">
        <f t="shared" si="110"/>
        <v>-1.6335293789381589E-2</v>
      </c>
      <c r="O500" s="210">
        <f t="shared" si="111"/>
        <v>-1.0684312857335065E-2</v>
      </c>
      <c r="P500" s="211">
        <f t="shared" si="112"/>
        <v>-1.9100553577642621E-2</v>
      </c>
      <c r="Q500" s="218">
        <f t="shared" si="94"/>
        <v>-2.5528815775434653E-4</v>
      </c>
      <c r="R500" s="219">
        <f t="shared" si="95"/>
        <v>1.3328854782802978E-3</v>
      </c>
      <c r="S500" s="219">
        <f t="shared" si="96"/>
        <v>-5.4270447825733464E-4</v>
      </c>
      <c r="T500" s="219">
        <f t="shared" si="97"/>
        <v>8.4772105472432973E-5</v>
      </c>
      <c r="U500" s="219">
        <f t="shared" si="98"/>
        <v>3.7524444947160565E-3</v>
      </c>
      <c r="V500" s="219">
        <f t="shared" si="99"/>
        <v>2.6631453494297911E-3</v>
      </c>
      <c r="W500" s="220">
        <f t="shared" si="100"/>
        <v>5.382343478422617E-3</v>
      </c>
      <c r="X500" s="227" cm="1">
        <f t="array" ref="X500">DinamicaBacktesting(J249:J500)</f>
        <v>0.19819696075872081</v>
      </c>
      <c r="Y500" s="228" cm="1">
        <f t="array" ref="Y500">DinamicaBacktesting(K249:K500)</f>
        <v>0.26913374287683739</v>
      </c>
      <c r="Z500" s="228" cm="1">
        <f t="array" ref="Z500">DinamicaBacktesting(L249:L500)</f>
        <v>0.35468256761216294</v>
      </c>
      <c r="AA500" s="228" cm="1">
        <f t="array" ref="AA500">DinamicaBacktesting(M249:M500)</f>
        <v>0.19252376750352787</v>
      </c>
      <c r="AB500" s="228" cm="1">
        <f t="array" ref="AB500">DinamicaBacktesting(N249:N500)</f>
        <v>0.4899853634562617</v>
      </c>
      <c r="AC500" s="228" cm="1">
        <f t="array" ref="AC500">DinamicaBacktesting(O249:O500)</f>
        <v>0.30392396590398446</v>
      </c>
      <c r="AD500" s="229" cm="1">
        <f t="array" ref="AD500">DinamicaBacktesting(P249:P500)</f>
        <v>0.60504179768487787</v>
      </c>
      <c r="AE500" s="236">
        <f t="shared" si="101"/>
        <v>2198184.2766499999</v>
      </c>
      <c r="AF500" s="239">
        <f t="shared" si="102"/>
        <v>-17360.156049999874</v>
      </c>
      <c r="AG500" s="242">
        <f t="shared" si="103"/>
        <v>-7.835616290865266E-3</v>
      </c>
      <c r="AH500" s="306">
        <f xml:space="preserve"> Backtesting!C256</f>
        <v>-7.1300129662186726E-2</v>
      </c>
      <c r="AI500" s="306">
        <f xml:space="preserve"> Backtesting!G256</f>
        <v>-8.2210304900414158E-2</v>
      </c>
      <c r="AJ500" s="56"/>
      <c r="AK500" s="57">
        <f t="shared" si="104"/>
        <v>0</v>
      </c>
      <c r="AL500" s="57">
        <f t="shared" si="105"/>
        <v>0</v>
      </c>
    </row>
    <row r="501" spans="1:38" x14ac:dyDescent="0.25">
      <c r="A501" s="7">
        <f t="shared" si="93"/>
        <v>495</v>
      </c>
      <c r="B501" s="1">
        <v>45365</v>
      </c>
      <c r="C501" s="202">
        <v>67.31</v>
      </c>
      <c r="D501" s="2">
        <v>192.44</v>
      </c>
      <c r="E501" s="2">
        <v>1225.4864000000002</v>
      </c>
      <c r="F501" s="2">
        <v>2888.4080000000004</v>
      </c>
      <c r="G501" s="2">
        <v>8211.5936799999999</v>
      </c>
      <c r="H501" s="2">
        <v>10234.814960000002</v>
      </c>
      <c r="I501" s="201">
        <v>14683.130240000002</v>
      </c>
      <c r="J501" s="209">
        <f t="shared" si="106"/>
        <v>-1.0388839418223883E-3</v>
      </c>
      <c r="K501" s="210">
        <f t="shared" si="107"/>
        <v>1.9279661016949001E-2</v>
      </c>
      <c r="L501" s="210">
        <f t="shared" si="108"/>
        <v>-3.7036062959618699E-2</v>
      </c>
      <c r="M501" s="210">
        <f t="shared" si="109"/>
        <v>1.3142248490523034E-2</v>
      </c>
      <c r="N501" s="210">
        <f t="shared" si="110"/>
        <v>-5.3724578655813815E-3</v>
      </c>
      <c r="O501" s="210">
        <f t="shared" si="111"/>
        <v>8.0450724749372426E-3</v>
      </c>
      <c r="P501" s="211">
        <f t="shared" si="112"/>
        <v>-3.0271540660027907E-2</v>
      </c>
      <c r="Q501" s="218">
        <f t="shared" si="94"/>
        <v>-2.5188081940113706E-4</v>
      </c>
      <c r="R501" s="219">
        <f t="shared" si="95"/>
        <v>1.4170571760090738E-3</v>
      </c>
      <c r="S501" s="219">
        <f t="shared" si="96"/>
        <v>-6.6866611863691187E-4</v>
      </c>
      <c r="T501" s="219">
        <f t="shared" si="97"/>
        <v>1.4766867724318728E-4</v>
      </c>
      <c r="U501" s="219">
        <f t="shared" si="98"/>
        <v>3.5138178369822611E-3</v>
      </c>
      <c r="V501" s="219">
        <f t="shared" si="99"/>
        <v>2.741785086438396E-3</v>
      </c>
      <c r="W501" s="220">
        <f t="shared" si="100"/>
        <v>5.1415374526655845E-3</v>
      </c>
      <c r="X501" s="227" cm="1">
        <f t="array" ref="X501">DinamicaBacktesting(J250:J501)</f>
        <v>0.19422057498673803</v>
      </c>
      <c r="Y501" s="228" cm="1">
        <f t="array" ref="Y501">DinamicaBacktesting(K250:K501)</f>
        <v>0.27070729788279624</v>
      </c>
      <c r="Z501" s="228" cm="1">
        <f t="array" ref="Z501">DinamicaBacktesting(L250:L501)</f>
        <v>0.36687076523750511</v>
      </c>
      <c r="AA501" s="228" cm="1">
        <f t="array" ref="AA501">DinamicaBacktesting(M250:M501)</f>
        <v>0.19319365140546002</v>
      </c>
      <c r="AB501" s="228" cm="1">
        <f t="array" ref="AB501">DinamicaBacktesting(N250:N501)</f>
        <v>0.48038749195293884</v>
      </c>
      <c r="AC501" s="228" cm="1">
        <f t="array" ref="AC501">DinamicaBacktesting(O250:O501)</f>
        <v>0.29887681098510099</v>
      </c>
      <c r="AD501" s="229" cm="1">
        <f t="array" ref="AD501">DinamicaBacktesting(P250:P501)</f>
        <v>0.60055741382053551</v>
      </c>
      <c r="AE501" s="236">
        <f t="shared" si="101"/>
        <v>2181746.2848000005</v>
      </c>
      <c r="AF501" s="239">
        <f t="shared" si="102"/>
        <v>-16437.991849999409</v>
      </c>
      <c r="AG501" s="242">
        <f t="shared" si="103"/>
        <v>-7.4779862746769954E-3</v>
      </c>
      <c r="AH501" s="306">
        <f xml:space="preserve"> Backtesting!C257</f>
        <v>-6.8780736951632962E-2</v>
      </c>
      <c r="AI501" s="306">
        <f xml:space="preserve"> Backtesting!G257</f>
        <v>-8.0855247979265354E-2</v>
      </c>
      <c r="AJ501" s="56"/>
      <c r="AK501" s="57">
        <f t="shared" si="104"/>
        <v>0</v>
      </c>
      <c r="AL501" s="57">
        <f t="shared" si="105"/>
        <v>0</v>
      </c>
    </row>
    <row r="502" spans="1:38" x14ac:dyDescent="0.25">
      <c r="A502" s="7">
        <f t="shared" si="93"/>
        <v>496</v>
      </c>
      <c r="B502" s="1">
        <v>45366</v>
      </c>
      <c r="C502" s="202">
        <v>66.44</v>
      </c>
      <c r="D502" s="2">
        <v>196.19</v>
      </c>
      <c r="E502" s="2">
        <v>1225.6000600000002</v>
      </c>
      <c r="F502" s="2">
        <v>2881.5456600000002</v>
      </c>
      <c r="G502" s="2">
        <v>8081.0813000000007</v>
      </c>
      <c r="H502" s="2">
        <v>10113.95484</v>
      </c>
      <c r="I502" s="201">
        <v>14662.463480000002</v>
      </c>
      <c r="J502" s="209">
        <f t="shared" si="106"/>
        <v>-1.2925271133561234E-2</v>
      </c>
      <c r="K502" s="210">
        <f t="shared" si="107"/>
        <v>1.9486593223861925E-2</v>
      </c>
      <c r="L502" s="210">
        <f t="shared" si="108"/>
        <v>9.2746847292657364E-5</v>
      </c>
      <c r="M502" s="210">
        <f t="shared" si="109"/>
        <v>-2.3758208674121706E-3</v>
      </c>
      <c r="N502" s="210">
        <f t="shared" si="110"/>
        <v>-1.5893672420479454E-2</v>
      </c>
      <c r="O502" s="210">
        <f t="shared" si="111"/>
        <v>-1.1808725460338065E-2</v>
      </c>
      <c r="P502" s="211">
        <f t="shared" si="112"/>
        <v>-1.4075173115130069E-3</v>
      </c>
      <c r="Q502" s="218">
        <f t="shared" si="94"/>
        <v>-3.4089262319325853E-4</v>
      </c>
      <c r="R502" s="219">
        <f t="shared" si="95"/>
        <v>1.5617977425003246E-3</v>
      </c>
      <c r="S502" s="219">
        <f t="shared" si="96"/>
        <v>-6.3391823731274446E-4</v>
      </c>
      <c r="T502" s="219">
        <f t="shared" si="97"/>
        <v>4.9078150846810812E-5</v>
      </c>
      <c r="U502" s="219">
        <f t="shared" si="98"/>
        <v>3.2943941907836393E-3</v>
      </c>
      <c r="V502" s="219">
        <f t="shared" si="99"/>
        <v>2.494941770621584E-3</v>
      </c>
      <c r="W502" s="220">
        <f t="shared" si="100"/>
        <v>5.029648753105501E-3</v>
      </c>
      <c r="X502" s="227" cm="1">
        <f t="array" ref="X502">DinamicaBacktesting(J251:J502)</f>
        <v>0.19467081650279655</v>
      </c>
      <c r="Y502" s="228" cm="1">
        <f t="array" ref="Y502">DinamicaBacktesting(K251:K502)</f>
        <v>0.27235766138755058</v>
      </c>
      <c r="Z502" s="228" cm="1">
        <f t="array" ref="Z502">DinamicaBacktesting(L251:L502)</f>
        <v>0.35945855530531456</v>
      </c>
      <c r="AA502" s="228" cm="1">
        <f t="array" ref="AA502">DinamicaBacktesting(M251:M502)</f>
        <v>0.1894401195728479</v>
      </c>
      <c r="AB502" s="228" cm="1">
        <f t="array" ref="AB502">DinamicaBacktesting(N251:N502)</f>
        <v>0.47337830594619723</v>
      </c>
      <c r="AC502" s="228" cm="1">
        <f t="array" ref="AC502">DinamicaBacktesting(O251:O502)</f>
        <v>0.29522702738964118</v>
      </c>
      <c r="AD502" s="229" cm="1">
        <f t="array" ref="AD502">DinamicaBacktesting(P251:P502)</f>
        <v>0.58844044907213988</v>
      </c>
      <c r="AE502" s="236">
        <f t="shared" si="101"/>
        <v>2175617.7136000004</v>
      </c>
      <c r="AF502" s="239">
        <f t="shared" si="102"/>
        <v>-6128.5712000001222</v>
      </c>
      <c r="AG502" s="242">
        <f t="shared" si="103"/>
        <v>-2.8090210317749387E-3</v>
      </c>
      <c r="AH502" s="306">
        <f xml:space="preserve"> Backtesting!C258</f>
        <v>-5.9510345986817301E-2</v>
      </c>
      <c r="AI502" s="306">
        <f xml:space="preserve"> Backtesting!G258</f>
        <v>-7.9853784365225153E-2</v>
      </c>
      <c r="AJ502" s="56"/>
      <c r="AK502" s="57">
        <f t="shared" si="104"/>
        <v>0</v>
      </c>
      <c r="AL502" s="57">
        <f t="shared" si="105"/>
        <v>0</v>
      </c>
    </row>
    <row r="503" spans="1:38" x14ac:dyDescent="0.25">
      <c r="A503" s="7">
        <f t="shared" si="93"/>
        <v>497</v>
      </c>
      <c r="B503" s="1">
        <v>45370</v>
      </c>
      <c r="C503" s="202">
        <v>65.5</v>
      </c>
      <c r="D503" s="2">
        <v>193.66</v>
      </c>
      <c r="E503" s="2">
        <v>1233.60284</v>
      </c>
      <c r="F503" s="2">
        <v>2958.4961600000001</v>
      </c>
      <c r="G503" s="2">
        <v>8337.8244799999993</v>
      </c>
      <c r="H503" s="2">
        <v>10429.673479999999</v>
      </c>
      <c r="I503" s="201">
        <v>15020.651959999999</v>
      </c>
      <c r="J503" s="209">
        <f t="shared" si="106"/>
        <v>-1.4148103552077074E-2</v>
      </c>
      <c r="K503" s="210">
        <f t="shared" si="107"/>
        <v>-1.289566236811257E-2</v>
      </c>
      <c r="L503" s="210">
        <f t="shared" si="108"/>
        <v>6.5296831007006784E-3</v>
      </c>
      <c r="M503" s="210">
        <f t="shared" si="109"/>
        <v>2.6704591590611892E-2</v>
      </c>
      <c r="N503" s="210">
        <f t="shared" si="110"/>
        <v>3.1770894323263299E-2</v>
      </c>
      <c r="O503" s="210">
        <f t="shared" si="111"/>
        <v>3.12161409650904E-2</v>
      </c>
      <c r="P503" s="211">
        <f t="shared" si="112"/>
        <v>2.4428942686784971E-2</v>
      </c>
      <c r="Q503" s="218">
        <f t="shared" si="94"/>
        <v>-3.4045330844364216E-4</v>
      </c>
      <c r="R503" s="219">
        <f t="shared" si="95"/>
        <v>1.4837141962816829E-3</v>
      </c>
      <c r="S503" s="219">
        <f t="shared" si="96"/>
        <v>-5.886045787149636E-4</v>
      </c>
      <c r="T503" s="219">
        <f t="shared" si="97"/>
        <v>1.3536826067499385E-4</v>
      </c>
      <c r="U503" s="219">
        <f t="shared" si="98"/>
        <v>3.3318325208385935E-3</v>
      </c>
      <c r="V503" s="219">
        <f t="shared" si="99"/>
        <v>2.5915197804154441E-3</v>
      </c>
      <c r="W503" s="220">
        <f t="shared" si="100"/>
        <v>4.9679369183942695E-3</v>
      </c>
      <c r="X503" s="227" cm="1">
        <f t="array" ref="X503">DinamicaBacktesting(J252:J503)</f>
        <v>0.19595532591435233</v>
      </c>
      <c r="Y503" s="228" cm="1">
        <f t="array" ref="Y503">DinamicaBacktesting(K252:K503)</f>
        <v>0.26997743798911394</v>
      </c>
      <c r="Z503" s="228" cm="1">
        <f t="array" ref="Z503">DinamicaBacktesting(L252:L503)</f>
        <v>0.35280561958151196</v>
      </c>
      <c r="AA503" s="228" cm="1">
        <f t="array" ref="AA503">DinamicaBacktesting(M252:M503)</f>
        <v>0.2040599202150061</v>
      </c>
      <c r="AB503" s="228" cm="1">
        <f t="array" ref="AB503">DinamicaBacktesting(N252:N503)</f>
        <v>0.47465568239068151</v>
      </c>
      <c r="AC503" s="228" cm="1">
        <f t="array" ref="AC503">DinamicaBacktesting(O252:O503)</f>
        <v>0.30576960592815883</v>
      </c>
      <c r="AD503" s="229" cm="1">
        <f t="array" ref="AD503">DinamicaBacktesting(P252:P503)</f>
        <v>0.58174444644858847</v>
      </c>
      <c r="AE503" s="236">
        <f t="shared" si="101"/>
        <v>2211904.0148</v>
      </c>
      <c r="AF503" s="239">
        <f t="shared" si="102"/>
        <v>36286.301199999638</v>
      </c>
      <c r="AG503" s="242">
        <f t="shared" si="103"/>
        <v>1.6678620041182146E-2</v>
      </c>
      <c r="AH503" s="306">
        <f xml:space="preserve"> Backtesting!C259</f>
        <v>-5.9286255886353112E-2</v>
      </c>
      <c r="AI503" s="306">
        <f xml:space="preserve"> Backtesting!G259</f>
        <v>-7.9105096806880257E-2</v>
      </c>
      <c r="AJ503" s="56"/>
      <c r="AK503" s="57">
        <f t="shared" si="104"/>
        <v>0</v>
      </c>
      <c r="AL503" s="57">
        <f t="shared" si="105"/>
        <v>0</v>
      </c>
    </row>
    <row r="504" spans="1:38" x14ac:dyDescent="0.25">
      <c r="A504" s="7">
        <f t="shared" si="93"/>
        <v>498</v>
      </c>
      <c r="B504" s="1">
        <v>45371</v>
      </c>
      <c r="C504" s="202">
        <v>67.78</v>
      </c>
      <c r="D504" s="2">
        <v>194.77</v>
      </c>
      <c r="E504" s="2">
        <v>1236.8253940000002</v>
      </c>
      <c r="F504" s="2">
        <v>2979.0185110000002</v>
      </c>
      <c r="G504" s="2">
        <v>8428.6866160000009</v>
      </c>
      <c r="H504" s="2">
        <v>10465.663677000002</v>
      </c>
      <c r="I504" s="201">
        <v>15067.994676000002</v>
      </c>
      <c r="J504" s="209">
        <f t="shared" si="106"/>
        <v>3.4809160305343534E-2</v>
      </c>
      <c r="K504" s="210">
        <f t="shared" si="107"/>
        <v>5.7316947227099568E-3</v>
      </c>
      <c r="L504" s="210">
        <f t="shared" si="108"/>
        <v>2.6123107822937364E-3</v>
      </c>
      <c r="M504" s="210">
        <f t="shared" si="109"/>
        <v>6.9367509336228927E-3</v>
      </c>
      <c r="N504" s="210">
        <f t="shared" si="110"/>
        <v>1.0897583202663208E-2</v>
      </c>
      <c r="O504" s="210">
        <f t="shared" si="111"/>
        <v>3.4507501187854839E-3</v>
      </c>
      <c r="P504" s="211">
        <f t="shared" si="112"/>
        <v>3.1518416195299714E-3</v>
      </c>
      <c r="Q504" s="218">
        <f t="shared" si="94"/>
        <v>-9.5642403371144961E-5</v>
      </c>
      <c r="R504" s="219">
        <f t="shared" si="95"/>
        <v>1.5314635864105846E-3</v>
      </c>
      <c r="S504" s="219">
        <f t="shared" si="96"/>
        <v>-5.8977759602822264E-4</v>
      </c>
      <c r="T504" s="219">
        <f t="shared" si="97"/>
        <v>1.4640594140966036E-4</v>
      </c>
      <c r="U504" s="219">
        <f t="shared" si="98"/>
        <v>3.5189516779941649E-3</v>
      </c>
      <c r="V504" s="219">
        <f t="shared" si="99"/>
        <v>2.651640618692819E-3</v>
      </c>
      <c r="W504" s="220">
        <f t="shared" si="100"/>
        <v>4.9132393777281775E-3</v>
      </c>
      <c r="X504" s="227" cm="1">
        <f t="array" ref="X504">DinamicaBacktesting(J253:J504)</f>
        <v>0.22153106464674957</v>
      </c>
      <c r="Y504" s="228" cm="1">
        <f t="array" ref="Y504">DinamicaBacktesting(K253:K504)</f>
        <v>0.26514796272508045</v>
      </c>
      <c r="Z504" s="228" cm="1">
        <f t="array" ref="Z504">DinamicaBacktesting(L253:L504)</f>
        <v>0.34577697683009478</v>
      </c>
      <c r="AA504" s="228" cm="1">
        <f t="array" ref="AA504">DinamicaBacktesting(M253:M504)</f>
        <v>0.20114636880519648</v>
      </c>
      <c r="AB504" s="228" cm="1">
        <f t="array" ref="AB504">DinamicaBacktesting(N253:N504)</f>
        <v>0.46635042458860909</v>
      </c>
      <c r="AC504" s="228" cm="1">
        <f t="array" ref="AC504">DinamicaBacktesting(O253:O504)</f>
        <v>0.2997919815542191</v>
      </c>
      <c r="AD504" s="229" cm="1">
        <f t="array" ref="AD504">DinamicaBacktesting(P253:P504)</f>
        <v>0.57007856846610194</v>
      </c>
      <c r="AE504" s="236">
        <f t="shared" si="101"/>
        <v>2228795.9850500003</v>
      </c>
      <c r="AF504" s="239">
        <f t="shared" si="102"/>
        <v>16891.970250000246</v>
      </c>
      <c r="AG504" s="242">
        <f t="shared" si="103"/>
        <v>7.6368459648226139E-3</v>
      </c>
      <c r="AH504" s="306">
        <f xml:space="preserve"> Backtesting!C260</f>
        <v>-6.6996650211373771E-2</v>
      </c>
      <c r="AI504" s="306">
        <f xml:space="preserve"> Backtesting!G260</f>
        <v>-8.1378395852864202E-2</v>
      </c>
      <c r="AJ504" s="56"/>
      <c r="AK504" s="57">
        <f t="shared" si="104"/>
        <v>0</v>
      </c>
      <c r="AL504" s="57">
        <f t="shared" si="105"/>
        <v>0</v>
      </c>
    </row>
    <row r="505" spans="1:38" x14ac:dyDescent="0.25">
      <c r="A505" s="7">
        <f t="shared" si="93"/>
        <v>499</v>
      </c>
      <c r="B505" s="1">
        <v>45372</v>
      </c>
      <c r="C505" s="202">
        <v>67.52</v>
      </c>
      <c r="D505" s="2">
        <v>195.35</v>
      </c>
      <c r="E505" s="2">
        <v>1235.559816</v>
      </c>
      <c r="F505" s="2">
        <v>2867.9112239999999</v>
      </c>
      <c r="G505" s="2">
        <v>8497.4651519999989</v>
      </c>
      <c r="H505" s="2">
        <v>10421.176391999999</v>
      </c>
      <c r="I505" s="201">
        <v>15301.830119999999</v>
      </c>
      <c r="J505" s="209">
        <f t="shared" si="106"/>
        <v>-3.8359398052523197E-3</v>
      </c>
      <c r="K505" s="210">
        <f t="shared" si="107"/>
        <v>2.9778713354211561E-3</v>
      </c>
      <c r="L505" s="210">
        <f t="shared" si="108"/>
        <v>-1.0232471019270273E-3</v>
      </c>
      <c r="M505" s="210">
        <f t="shared" si="109"/>
        <v>-3.7296608460047342E-2</v>
      </c>
      <c r="N505" s="210">
        <f t="shared" si="110"/>
        <v>8.1600537703510057E-3</v>
      </c>
      <c r="O505" s="210">
        <f t="shared" si="111"/>
        <v>-4.2507848878968746E-3</v>
      </c>
      <c r="P505" s="211">
        <f t="shared" si="112"/>
        <v>1.5518683741801764E-2</v>
      </c>
      <c r="Q505" s="218">
        <f t="shared" si="94"/>
        <v>-1.7819838338199259E-4</v>
      </c>
      <c r="R505" s="219">
        <f t="shared" si="95"/>
        <v>1.4380003288332953E-3</v>
      </c>
      <c r="S505" s="219">
        <f t="shared" si="96"/>
        <v>-6.2872310595895751E-4</v>
      </c>
      <c r="T505" s="219">
        <f t="shared" si="97"/>
        <v>-4.7249578464421953E-5</v>
      </c>
      <c r="U505" s="219">
        <f t="shared" si="98"/>
        <v>3.4827430535224043E-3</v>
      </c>
      <c r="V505" s="219">
        <f t="shared" si="99"/>
        <v>2.6675043562657702E-3</v>
      </c>
      <c r="W505" s="220">
        <f t="shared" si="100"/>
        <v>4.9650541950909772E-3</v>
      </c>
      <c r="X505" s="227" cm="1">
        <f t="array" ref="X505">DinamicaBacktesting(J254:J505)</f>
        <v>0.21739639997533194</v>
      </c>
      <c r="Y505" s="228" cm="1">
        <f t="array" ref="Y505">DinamicaBacktesting(K254:K505)</f>
        <v>0.259962399838638</v>
      </c>
      <c r="Z505" s="228" cm="1">
        <f t="array" ref="Z505">DinamicaBacktesting(L254:L505)</f>
        <v>0.33880639983224548</v>
      </c>
      <c r="AA505" s="228" cm="1">
        <f t="array" ref="AA505">DinamicaBacktesting(M254:M505)</f>
        <v>0.22991971370590894</v>
      </c>
      <c r="AB505" s="228" cm="1">
        <f t="array" ref="AB505">DinamicaBacktesting(N254:N505)</f>
        <v>0.45766199194467383</v>
      </c>
      <c r="AC505" s="228" cm="1">
        <f t="array" ref="AC505">DinamicaBacktesting(O254:O505)</f>
        <v>0.29404478707671261</v>
      </c>
      <c r="AD505" s="229" cm="1">
        <f t="array" ref="AD505">DinamicaBacktesting(P254:P505)</f>
        <v>0.56072948111305809</v>
      </c>
      <c r="AE505" s="236">
        <f t="shared" si="101"/>
        <v>2238594.4951199996</v>
      </c>
      <c r="AF505" s="239">
        <f t="shared" si="102"/>
        <v>9798.5100699993782</v>
      </c>
      <c r="AG505" s="242">
        <f t="shared" si="103"/>
        <v>4.396324354370984E-3</v>
      </c>
      <c r="AH505" s="306">
        <f xml:space="preserve"> Backtesting!C261</f>
        <v>-6.2526104111789813E-2</v>
      </c>
      <c r="AI505" s="306">
        <f xml:space="preserve"> Backtesting!G261</f>
        <v>-8.192849665325691E-2</v>
      </c>
      <c r="AJ505" s="56"/>
      <c r="AK505" s="57">
        <f t="shared" si="104"/>
        <v>0</v>
      </c>
      <c r="AL505" s="57">
        <f t="shared" si="105"/>
        <v>0</v>
      </c>
    </row>
    <row r="506" spans="1:38" x14ac:dyDescent="0.25">
      <c r="A506" s="7">
        <f t="shared" si="93"/>
        <v>500</v>
      </c>
      <c r="B506" s="1">
        <v>45373</v>
      </c>
      <c r="C506" s="202">
        <v>66.95</v>
      </c>
      <c r="D506" s="2">
        <v>198.19</v>
      </c>
      <c r="E506" s="2">
        <v>1208.6824100000001</v>
      </c>
      <c r="F506" s="2">
        <v>2886.8959600000003</v>
      </c>
      <c r="G506" s="2">
        <v>8539.0320600000014</v>
      </c>
      <c r="H506" s="2">
        <v>10523.56357</v>
      </c>
      <c r="I506" s="201">
        <v>15800.007730000001</v>
      </c>
      <c r="J506" s="209">
        <f t="shared" si="106"/>
        <v>-8.4419431279619817E-3</v>
      </c>
      <c r="K506" s="210">
        <f t="shared" si="107"/>
        <v>1.4538008702329241E-2</v>
      </c>
      <c r="L506" s="210">
        <f t="shared" si="108"/>
        <v>-2.1753221213532736E-2</v>
      </c>
      <c r="M506" s="210">
        <f t="shared" si="109"/>
        <v>6.6197083930379375E-3</v>
      </c>
      <c r="N506" s="210">
        <f t="shared" si="110"/>
        <v>4.8916832557082124E-3</v>
      </c>
      <c r="O506" s="210">
        <f t="shared" si="111"/>
        <v>9.8249155516261233E-3</v>
      </c>
      <c r="P506" s="211">
        <f t="shared" si="112"/>
        <v>3.2556733808517979E-2</v>
      </c>
      <c r="Q506" s="218">
        <f t="shared" si="94"/>
        <v>-2.1115096327455703E-4</v>
      </c>
      <c r="R506" s="219">
        <f t="shared" si="95"/>
        <v>1.5117509415300187E-3</v>
      </c>
      <c r="S506" s="219">
        <f t="shared" si="96"/>
        <v>-7.1672889498444834E-4</v>
      </c>
      <c r="T506" s="219">
        <f t="shared" si="97"/>
        <v>1.1124468758649985E-5</v>
      </c>
      <c r="U506" s="219">
        <f t="shared" si="98"/>
        <v>3.5442740140402581E-3</v>
      </c>
      <c r="V506" s="219">
        <f t="shared" si="99"/>
        <v>2.8568906105291467E-3</v>
      </c>
      <c r="W506" s="220">
        <f t="shared" si="100"/>
        <v>5.0494051903368798E-3</v>
      </c>
      <c r="X506" s="227" cm="1">
        <f t="array" ref="X506">DinamicaBacktesting(J255:J506)</f>
        <v>0.21468374944758839</v>
      </c>
      <c r="Y506" s="228" cm="1">
        <f t="array" ref="Y506">DinamicaBacktesting(K255:K506)</f>
        <v>0.25885839951196804</v>
      </c>
      <c r="Z506" s="228" cm="1">
        <f t="array" ref="Z506">DinamicaBacktesting(L255:L506)</f>
        <v>0.33906941470013507</v>
      </c>
      <c r="AA506" s="228" cm="1">
        <f t="array" ref="AA506">DinamicaBacktesting(M255:M506)</f>
        <v>0.22625260289618451</v>
      </c>
      <c r="AB506" s="228" cm="1">
        <f t="array" ref="AB506">DinamicaBacktesting(N255:N506)</f>
        <v>0.44868416526954491</v>
      </c>
      <c r="AC506" s="228" cm="1">
        <f t="array" ref="AC506">DinamicaBacktesting(O255:O506)</f>
        <v>0.28978675266707116</v>
      </c>
      <c r="AD506" s="229" cm="1">
        <f t="array" ref="AD506">DinamicaBacktesting(P255:P506)</f>
        <v>0.55903936313446312</v>
      </c>
      <c r="AE506" s="236">
        <f t="shared" si="101"/>
        <v>2272323.8555000001</v>
      </c>
      <c r="AF506" s="239">
        <f t="shared" si="102"/>
        <v>33729.360380000435</v>
      </c>
      <c r="AG506" s="242">
        <f t="shared" si="103"/>
        <v>1.5067204200460704E-2</v>
      </c>
      <c r="AH506" s="306">
        <f xml:space="preserve"> Backtesting!C262</f>
        <v>-6.1552027289046914E-2</v>
      </c>
      <c r="AI506" s="306">
        <f xml:space="preserve"> Backtesting!G262</f>
        <v>-8.2655067077005318E-2</v>
      </c>
      <c r="AJ506" s="56"/>
      <c r="AK506" s="57">
        <f t="shared" si="104"/>
        <v>0</v>
      </c>
      <c r="AL506" s="57">
        <f t="shared" si="105"/>
        <v>0</v>
      </c>
    </row>
    <row r="507" spans="1:38" x14ac:dyDescent="0.25">
      <c r="A507" s="7">
        <f t="shared" si="93"/>
        <v>501</v>
      </c>
      <c r="B507" s="1">
        <v>45376</v>
      </c>
      <c r="C507" s="202">
        <v>66.95</v>
      </c>
      <c r="D507" s="2">
        <v>197.9</v>
      </c>
      <c r="E507" s="2">
        <v>1191.4525799999997</v>
      </c>
      <c r="F507" s="2">
        <v>2848.5820499999995</v>
      </c>
      <c r="G507" s="2">
        <v>8386.8524599999982</v>
      </c>
      <c r="H507" s="2">
        <v>10461.640579999999</v>
      </c>
      <c r="I507" s="201">
        <v>15839.683459999998</v>
      </c>
      <c r="J507" s="209">
        <f t="shared" si="106"/>
        <v>0</v>
      </c>
      <c r="K507" s="210">
        <f t="shared" si="107"/>
        <v>-1.4632423432059394E-3</v>
      </c>
      <c r="L507" s="210">
        <f t="shared" si="108"/>
        <v>-1.4255051498598736E-2</v>
      </c>
      <c r="M507" s="210">
        <f t="shared" si="109"/>
        <v>-1.3271662897058722E-2</v>
      </c>
      <c r="N507" s="210">
        <f t="shared" si="110"/>
        <v>-1.7821645232235284E-2</v>
      </c>
      <c r="O507" s="210">
        <f t="shared" si="111"/>
        <v>-5.8842225438280327E-3</v>
      </c>
      <c r="P507" s="211">
        <f t="shared" si="112"/>
        <v>2.5111209233565912E-3</v>
      </c>
      <c r="Q507" s="218">
        <f t="shared" si="94"/>
        <v>-1.9582740637052833E-4</v>
      </c>
      <c r="R507" s="219">
        <f t="shared" si="95"/>
        <v>1.5203723812624206E-3</v>
      </c>
      <c r="S507" s="219">
        <f t="shared" si="96"/>
        <v>-8.9788664523049097E-4</v>
      </c>
      <c r="T507" s="219">
        <f t="shared" si="97"/>
        <v>-5.7944035242543258E-5</v>
      </c>
      <c r="U507" s="219">
        <f t="shared" si="98"/>
        <v>3.3962041805548184E-3</v>
      </c>
      <c r="V507" s="219">
        <f t="shared" si="99"/>
        <v>2.4883234443642001E-3</v>
      </c>
      <c r="W507" s="220">
        <f t="shared" si="100"/>
        <v>4.9624541683483134E-3</v>
      </c>
      <c r="X507" s="227" cm="1">
        <f t="array" ref="X507">DinamicaBacktesting(J256:J507)</f>
        <v>0.21034624471350616</v>
      </c>
      <c r="Y507" s="228" cm="1">
        <f t="array" ref="Y507">DinamicaBacktesting(K256:K507)</f>
        <v>0.25367093189038714</v>
      </c>
      <c r="Z507" s="228" cm="1">
        <f t="array" ref="Z507">DinamicaBacktesting(L256:L507)</f>
        <v>0.33528693413454097</v>
      </c>
      <c r="AA507" s="228" cm="1">
        <f t="array" ref="AA507">DinamicaBacktesting(M256:M507)</f>
        <v>0.22565036264167349</v>
      </c>
      <c r="AB507" s="228" cm="1">
        <f t="array" ref="AB507">DinamicaBacktesting(N256:N507)</f>
        <v>0.44324504481677873</v>
      </c>
      <c r="AC507" s="228" cm="1">
        <f t="array" ref="AC507">DinamicaBacktesting(O256:O507)</f>
        <v>0.28454124353451166</v>
      </c>
      <c r="AD507" s="229" cm="1">
        <f t="array" ref="AD507">DinamicaBacktesting(P256:P507)</f>
        <v>0.54780230563582033</v>
      </c>
      <c r="AE507" s="236">
        <f t="shared" si="101"/>
        <v>2261866.9243999999</v>
      </c>
      <c r="AF507" s="239">
        <f t="shared" si="102"/>
        <v>-10456.931100000162</v>
      </c>
      <c r="AG507" s="242">
        <f t="shared" si="103"/>
        <v>-4.6018665317841823E-3</v>
      </c>
      <c r="AH507" s="306">
        <f xml:space="preserve"> Backtesting!C263</f>
        <v>-6.2704236743600011E-2</v>
      </c>
      <c r="AI507" s="306">
        <f xml:space="preserve"> Backtesting!G263</f>
        <v>-8.4067290071874579E-2</v>
      </c>
      <c r="AJ507" s="56"/>
      <c r="AK507" s="57">
        <f t="shared" si="104"/>
        <v>0</v>
      </c>
      <c r="AL507" s="57">
        <f t="shared" si="105"/>
        <v>0</v>
      </c>
    </row>
    <row r="508" spans="1:38" x14ac:dyDescent="0.25">
      <c r="A508" s="7">
        <f t="shared" si="93"/>
        <v>502</v>
      </c>
      <c r="B508" s="1">
        <v>45377</v>
      </c>
      <c r="C508" s="202">
        <v>67.02</v>
      </c>
      <c r="D508" s="2">
        <v>199.03</v>
      </c>
      <c r="E508" s="2">
        <v>1189.0698000000002</v>
      </c>
      <c r="F508" s="2">
        <v>2823.1258500000004</v>
      </c>
      <c r="G508" s="2">
        <v>8249.1301500000009</v>
      </c>
      <c r="H508" s="2">
        <v>10467.407400000002</v>
      </c>
      <c r="I508" s="201">
        <v>15397.522350000001</v>
      </c>
      <c r="J508" s="209">
        <f t="shared" si="106"/>
        <v>1.0455563853621896E-3</v>
      </c>
      <c r="K508" s="210">
        <f t="shared" si="107"/>
        <v>5.709954522486127E-3</v>
      </c>
      <c r="L508" s="210">
        <f t="shared" si="108"/>
        <v>-1.9998949517566755E-3</v>
      </c>
      <c r="M508" s="210">
        <f t="shared" si="109"/>
        <v>-8.9364461171126397E-3</v>
      </c>
      <c r="N508" s="210">
        <f t="shared" si="110"/>
        <v>-1.6421215307750536E-2</v>
      </c>
      <c r="O508" s="210">
        <f t="shared" si="111"/>
        <v>5.5123476627816359E-4</v>
      </c>
      <c r="P508" s="211">
        <f t="shared" si="112"/>
        <v>-2.7914769327088362E-2</v>
      </c>
      <c r="Q508" s="218">
        <f t="shared" si="94"/>
        <v>-2.3068516137522479E-4</v>
      </c>
      <c r="R508" s="219">
        <f t="shared" si="95"/>
        <v>1.5311057258412975E-3</v>
      </c>
      <c r="S508" s="219">
        <f t="shared" si="96"/>
        <v>-8.9326263873708571E-4</v>
      </c>
      <c r="T508" s="219">
        <f t="shared" si="97"/>
        <v>-9.6258920393527125E-5</v>
      </c>
      <c r="U508" s="219">
        <f t="shared" si="98"/>
        <v>3.3275449854919671E-3</v>
      </c>
      <c r="V508" s="219">
        <f t="shared" si="99"/>
        <v>2.4217765483337318E-3</v>
      </c>
      <c r="W508" s="220">
        <f t="shared" si="100"/>
        <v>4.9412138623898443E-3</v>
      </c>
      <c r="X508" s="227" cm="1">
        <f t="array" ref="X508">DinamicaBacktesting(J257:J508)</f>
        <v>0.20612303877496238</v>
      </c>
      <c r="Y508" s="228" cm="1">
        <f t="array" ref="Y508">DinamicaBacktesting(K257:K508)</f>
        <v>0.24920598911408695</v>
      </c>
      <c r="Z508" s="228" cm="1">
        <f t="array" ref="Z508">DinamicaBacktesting(L257:L508)</f>
        <v>0.32857411248839469</v>
      </c>
      <c r="AA508" s="228" cm="1">
        <f t="array" ref="AA508">DinamicaBacktesting(M257:M508)</f>
        <v>0.22290435624725005</v>
      </c>
      <c r="AB508" s="228" cm="1">
        <f t="array" ref="AB508">DinamicaBacktesting(N257:N508)</f>
        <v>0.43740788553108162</v>
      </c>
      <c r="AC508" s="228" cm="1">
        <f t="array" ref="AC508">DinamicaBacktesting(O257:O508)</f>
        <v>0.27879765131481582</v>
      </c>
      <c r="AD508" s="229" cm="1">
        <f t="array" ref="AD508">DinamicaBacktesting(P257:P508)</f>
        <v>0.54400218640896747</v>
      </c>
      <c r="AE508" s="236">
        <f t="shared" si="101"/>
        <v>2234343.3710000003</v>
      </c>
      <c r="AF508" s="239">
        <f t="shared" si="102"/>
        <v>-27523.553399999626</v>
      </c>
      <c r="AG508" s="242">
        <f t="shared" si="103"/>
        <v>-1.2168511375752478E-2</v>
      </c>
      <c r="AH508" s="306">
        <f xml:space="preserve"> Backtesting!C264</f>
        <v>-6.1222394862730845E-2</v>
      </c>
      <c r="AI508" s="306">
        <f xml:space="preserve"> Backtesting!G264</f>
        <v>-8.3410011507593959E-2</v>
      </c>
      <c r="AJ508" s="56"/>
      <c r="AK508" s="57">
        <f t="shared" si="104"/>
        <v>0</v>
      </c>
      <c r="AL508" s="57">
        <f t="shared" si="105"/>
        <v>0</v>
      </c>
    </row>
    <row r="509" spans="1:38" x14ac:dyDescent="0.25">
      <c r="A509" s="7">
        <f t="shared" si="93"/>
        <v>503</v>
      </c>
      <c r="B509" s="58">
        <v>45378</v>
      </c>
      <c r="C509" s="203">
        <v>67</v>
      </c>
      <c r="D509" s="204">
        <v>197.61</v>
      </c>
      <c r="E509" s="204">
        <v>1182.88157</v>
      </c>
      <c r="F509" s="204">
        <v>2863.60113</v>
      </c>
      <c r="G509" s="204">
        <v>8160.0487800000001</v>
      </c>
      <c r="H509" s="204">
        <v>10137.356189999999</v>
      </c>
      <c r="I509" s="205">
        <v>14912.0075</v>
      </c>
      <c r="J509" s="212">
        <f t="shared" si="106"/>
        <v>-2.9841838257227415E-4</v>
      </c>
      <c r="K509" s="213">
        <f t="shared" si="107"/>
        <v>-7.1346028236948245E-3</v>
      </c>
      <c r="L509" s="213">
        <f t="shared" si="108"/>
        <v>-5.2042613478201494E-3</v>
      </c>
      <c r="M509" s="213">
        <f t="shared" si="109"/>
        <v>1.4337044166840673E-2</v>
      </c>
      <c r="N509" s="213">
        <f t="shared" si="110"/>
        <v>-1.0798880412864031E-2</v>
      </c>
      <c r="O509" s="213">
        <f t="shared" si="111"/>
        <v>-3.1531323601678429E-2</v>
      </c>
      <c r="P509" s="214">
        <f t="shared" si="112"/>
        <v>-3.1532011382337854E-2</v>
      </c>
      <c r="Q509" s="221">
        <f t="shared" si="94"/>
        <v>-2.6451197689356944E-4</v>
      </c>
      <c r="R509" s="222">
        <f t="shared" si="95"/>
        <v>1.4498573359076762E-3</v>
      </c>
      <c r="S509" s="222">
        <f t="shared" si="96"/>
        <v>-8.6110387980044658E-4</v>
      </c>
      <c r="T509" s="222">
        <f t="shared" si="97"/>
        <v>2.6551664386420537E-5</v>
      </c>
      <c r="U509" s="222">
        <f t="shared" si="98"/>
        <v>3.3628351691406197E-3</v>
      </c>
      <c r="V509" s="222">
        <f t="shared" si="99"/>
        <v>2.3227828921225228E-3</v>
      </c>
      <c r="W509" s="223">
        <f t="shared" si="100"/>
        <v>4.8700240386340948E-3</v>
      </c>
      <c r="X509" s="230" cm="1">
        <f t="array" ref="X509">DinamicaBacktesting(J258:J509)</f>
        <v>0.20196067253737282</v>
      </c>
      <c r="Y509" s="231" cm="1">
        <f t="array" ref="Y509">DinamicaBacktesting(K258:K509)</f>
        <v>0.2452193236219655</v>
      </c>
      <c r="Z509" s="231" cm="1">
        <f t="array" ref="Z509">DinamicaBacktesting(L258:L509)</f>
        <v>0.32235920770032095</v>
      </c>
      <c r="AA509" s="231" cm="1">
        <f t="array" ref="AA509">DinamicaBacktesting(M258:M509)</f>
        <v>0.22309360281326135</v>
      </c>
      <c r="AB509" s="231" cm="1">
        <f t="array" ref="AB509">DinamicaBacktesting(N258:N509)</f>
        <v>0.42993951466875702</v>
      </c>
      <c r="AC509" s="231" cm="1">
        <f t="array" ref="AC509">DinamicaBacktesting(O258:O509)</f>
        <v>0.29093087134761486</v>
      </c>
      <c r="AD509" s="232" cm="1">
        <f t="array" ref="AD509">DinamicaBacktesting(P258:P509)</f>
        <v>0.54233107882429743</v>
      </c>
      <c r="AE509" s="237">
        <f t="shared" si="101"/>
        <v>2194131.6233999999</v>
      </c>
      <c r="AF509" s="240">
        <f t="shared" si="102"/>
        <v>-40211.747600000352</v>
      </c>
      <c r="AG509" s="243">
        <f t="shared" si="103"/>
        <v>-1.7997120819439272E-2</v>
      </c>
      <c r="AH509" s="307">
        <f xml:space="preserve"> Backtesting!C265</f>
        <v>-5.6610222624350351E-2</v>
      </c>
      <c r="AI509" s="307">
        <f xml:space="preserve"> Backtesting!G265</f>
        <v>-8.1862779587958692E-2</v>
      </c>
      <c r="AJ509" s="56"/>
      <c r="AK509" s="57">
        <f t="shared" si="104"/>
        <v>0</v>
      </c>
      <c r="AL509" s="57">
        <f t="shared" si="105"/>
        <v>0</v>
      </c>
    </row>
    <row r="510" spans="1:38" x14ac:dyDescent="0.25">
      <c r="C510" s="6"/>
      <c r="D510" s="6"/>
      <c r="E510" s="6"/>
      <c r="F510" s="6"/>
      <c r="G510" s="6"/>
      <c r="H510" s="6"/>
      <c r="I510" s="6"/>
      <c r="J510" s="44"/>
      <c r="K510" s="44"/>
      <c r="L510" s="44"/>
      <c r="M510" s="44"/>
      <c r="N510" s="44"/>
      <c r="O510" s="44"/>
      <c r="P510" s="44"/>
      <c r="Q510" s="44"/>
      <c r="R510" s="44"/>
      <c r="S510" s="44"/>
      <c r="T510" s="44"/>
      <c r="U510" s="44"/>
      <c r="V510" s="44"/>
      <c r="W510" s="44"/>
      <c r="AE510" s="6"/>
      <c r="AF510" s="6"/>
      <c r="AG510" s="6"/>
    </row>
    <row r="511" spans="1:38" x14ac:dyDescent="0.25">
      <c r="C511" s="2"/>
      <c r="D511" s="2"/>
      <c r="E511" s="2"/>
      <c r="F511" s="2"/>
      <c r="G511" s="2"/>
      <c r="H511" s="2"/>
      <c r="I511" s="2"/>
      <c r="J511" s="44"/>
      <c r="K511" s="44"/>
      <c r="L511" s="44"/>
      <c r="M511" s="44"/>
      <c r="N511" s="44"/>
      <c r="O511" s="44"/>
      <c r="P511" s="44"/>
      <c r="Q511" s="44"/>
      <c r="R511" s="44"/>
      <c r="S511" s="44"/>
      <c r="T511" s="44"/>
      <c r="U511" s="44"/>
      <c r="V511" s="44"/>
      <c r="W511" s="44"/>
      <c r="AE511" s="59">
        <f xml:space="preserve"> AE509 / AE258 - 1</f>
        <v>0.7233283416229237</v>
      </c>
    </row>
    <row r="512" spans="1:38" x14ac:dyDescent="0.25">
      <c r="C512" s="60"/>
      <c r="D512" s="60"/>
      <c r="E512" s="60"/>
      <c r="F512" s="60"/>
      <c r="G512" s="60"/>
      <c r="H512" s="60"/>
      <c r="I512" s="60"/>
      <c r="J512" s="44"/>
      <c r="K512" s="44"/>
      <c r="L512" s="44"/>
      <c r="M512" s="44"/>
      <c r="N512" s="44"/>
      <c r="O512" s="44"/>
      <c r="P512" s="44"/>
      <c r="Q512" s="44"/>
      <c r="R512" s="44"/>
      <c r="S512" s="44"/>
      <c r="T512" s="44"/>
      <c r="U512" s="44"/>
      <c r="V512" s="44"/>
      <c r="W512" s="44"/>
    </row>
    <row r="513" spans="10:23" x14ac:dyDescent="0.25">
      <c r="J513" s="44"/>
      <c r="K513" s="44"/>
      <c r="L513" s="44"/>
      <c r="M513" s="44"/>
      <c r="N513" s="44"/>
      <c r="O513" s="44"/>
      <c r="P513" s="44"/>
      <c r="Q513" s="44"/>
      <c r="R513" s="44"/>
      <c r="S513" s="44"/>
      <c r="T513" s="44"/>
      <c r="U513" s="44"/>
      <c r="V513" s="44"/>
      <c r="W513" s="44"/>
    </row>
    <row r="514" spans="10:23" x14ac:dyDescent="0.25">
      <c r="J514" s="44"/>
      <c r="K514" s="44"/>
      <c r="L514" s="44"/>
      <c r="M514" s="44"/>
      <c r="N514" s="44"/>
      <c r="O514" s="44"/>
      <c r="P514" s="44"/>
      <c r="Q514" s="44"/>
      <c r="R514" s="44"/>
      <c r="S514" s="44"/>
      <c r="T514" s="44"/>
      <c r="U514" s="44"/>
      <c r="V514" s="44"/>
      <c r="W514" s="44"/>
    </row>
    <row r="515" spans="10:23" x14ac:dyDescent="0.25">
      <c r="J515" s="44"/>
      <c r="K515" s="44"/>
      <c r="L515" s="44"/>
      <c r="M515" s="44"/>
      <c r="N515" s="44"/>
      <c r="O515" s="44"/>
      <c r="P515" s="44"/>
      <c r="Q515" s="44"/>
      <c r="R515" s="44"/>
      <c r="S515" s="44"/>
      <c r="T515" s="44"/>
      <c r="U515" s="44"/>
      <c r="V515" s="44"/>
      <c r="W515" s="44"/>
    </row>
    <row r="516" spans="10:23" x14ac:dyDescent="0.25">
      <c r="J516" s="44"/>
      <c r="K516" s="44"/>
      <c r="L516" s="44"/>
      <c r="M516" s="44"/>
      <c r="N516" s="44"/>
      <c r="O516" s="44"/>
      <c r="P516" s="44"/>
      <c r="Q516" s="44"/>
      <c r="R516" s="44"/>
      <c r="S516" s="44"/>
      <c r="T516" s="44"/>
      <c r="U516" s="44"/>
      <c r="V516" s="44"/>
      <c r="W516" s="44"/>
    </row>
    <row r="517" spans="10:23" x14ac:dyDescent="0.25">
      <c r="J517" s="44"/>
      <c r="K517" s="44"/>
      <c r="L517" s="44"/>
      <c r="M517" s="44"/>
      <c r="N517" s="44"/>
      <c r="O517" s="44"/>
      <c r="P517" s="44"/>
      <c r="Q517" s="44"/>
      <c r="R517" s="44"/>
      <c r="S517" s="44"/>
      <c r="T517" s="44"/>
      <c r="U517" s="44"/>
      <c r="V517" s="44"/>
      <c r="W517" s="44"/>
    </row>
    <row r="518" spans="10:23" x14ac:dyDescent="0.25">
      <c r="J518" s="44"/>
      <c r="K518" s="44"/>
      <c r="L518" s="44"/>
      <c r="M518" s="44"/>
      <c r="N518" s="44"/>
      <c r="O518" s="44"/>
      <c r="P518" s="44"/>
      <c r="Q518" s="44"/>
      <c r="R518" s="44"/>
      <c r="S518" s="44"/>
      <c r="T518" s="44"/>
      <c r="U518" s="44"/>
      <c r="V518" s="44"/>
      <c r="W518" s="44"/>
    </row>
    <row r="519" spans="10:23" x14ac:dyDescent="0.25">
      <c r="J519" s="44"/>
      <c r="K519" s="44"/>
      <c r="L519" s="44"/>
      <c r="M519" s="44"/>
      <c r="N519" s="44"/>
      <c r="O519" s="44"/>
      <c r="P519" s="44"/>
      <c r="Q519" s="44"/>
      <c r="R519" s="44"/>
      <c r="S519" s="44"/>
      <c r="T519" s="44"/>
      <c r="U519" s="44"/>
      <c r="V519" s="44"/>
      <c r="W519" s="44"/>
    </row>
    <row r="520" spans="10:23" x14ac:dyDescent="0.25">
      <c r="J520" s="44"/>
      <c r="K520" s="44"/>
      <c r="L520" s="44"/>
      <c r="M520" s="44"/>
      <c r="N520" s="44"/>
      <c r="O520" s="44"/>
      <c r="P520" s="44"/>
      <c r="Q520" s="44"/>
      <c r="R520" s="44"/>
      <c r="S520" s="44"/>
      <c r="T520" s="44"/>
      <c r="U520" s="44"/>
      <c r="V520" s="44"/>
      <c r="W520" s="44"/>
    </row>
    <row r="521" spans="10:23" x14ac:dyDescent="0.25">
      <c r="J521" s="44"/>
      <c r="K521" s="44"/>
      <c r="L521" s="44"/>
      <c r="M521" s="44"/>
      <c r="N521" s="44"/>
      <c r="O521" s="44"/>
      <c r="P521" s="44"/>
      <c r="Q521" s="44"/>
      <c r="R521" s="44"/>
      <c r="S521" s="44"/>
      <c r="T521" s="44"/>
      <c r="U521" s="44"/>
      <c r="V521" s="44"/>
      <c r="W521" s="44"/>
    </row>
    <row r="522" spans="10:23" x14ac:dyDescent="0.25">
      <c r="J522" s="44"/>
      <c r="K522" s="44"/>
      <c r="L522" s="44"/>
      <c r="M522" s="44"/>
      <c r="N522" s="44"/>
      <c r="O522" s="44"/>
      <c r="P522" s="44"/>
      <c r="Q522" s="44"/>
      <c r="R522" s="44"/>
      <c r="S522" s="44"/>
      <c r="T522" s="44"/>
      <c r="U522" s="44"/>
      <c r="V522" s="44"/>
      <c r="W522" s="44"/>
    </row>
    <row r="523" spans="10:23" x14ac:dyDescent="0.25">
      <c r="J523" s="44"/>
      <c r="K523" s="44"/>
      <c r="L523" s="44"/>
      <c r="M523" s="44"/>
      <c r="N523" s="44"/>
      <c r="O523" s="44"/>
      <c r="P523" s="44"/>
      <c r="Q523" s="44"/>
      <c r="R523" s="44"/>
      <c r="S523" s="44"/>
      <c r="T523" s="44"/>
      <c r="U523" s="44"/>
      <c r="V523" s="44"/>
      <c r="W523" s="44"/>
    </row>
    <row r="524" spans="10:23" x14ac:dyDescent="0.25">
      <c r="J524" s="44"/>
      <c r="K524" s="44"/>
      <c r="L524" s="44"/>
      <c r="M524" s="44"/>
      <c r="N524" s="44"/>
      <c r="O524" s="44"/>
      <c r="P524" s="44"/>
      <c r="Q524" s="44"/>
      <c r="R524" s="44"/>
      <c r="S524" s="44"/>
      <c r="T524" s="44"/>
      <c r="U524" s="44"/>
      <c r="V524" s="44"/>
      <c r="W524" s="44"/>
    </row>
    <row r="525" spans="10:23" x14ac:dyDescent="0.25">
      <c r="J525" s="44"/>
      <c r="K525" s="44"/>
      <c r="L525" s="44"/>
      <c r="M525" s="44"/>
      <c r="N525" s="44"/>
      <c r="O525" s="44"/>
      <c r="P525" s="44"/>
      <c r="Q525" s="44"/>
      <c r="R525" s="44"/>
      <c r="S525" s="44"/>
      <c r="T525" s="44"/>
      <c r="U525" s="44"/>
      <c r="V525" s="44"/>
      <c r="W525" s="44"/>
    </row>
    <row r="526" spans="10:23" x14ac:dyDescent="0.25">
      <c r="J526" s="44"/>
      <c r="K526" s="44"/>
      <c r="L526" s="44"/>
      <c r="M526" s="44"/>
      <c r="N526" s="44"/>
      <c r="O526" s="44"/>
      <c r="P526" s="44"/>
      <c r="Q526" s="44"/>
      <c r="R526" s="44"/>
      <c r="S526" s="44"/>
      <c r="T526" s="44"/>
      <c r="U526" s="44"/>
      <c r="V526" s="44"/>
      <c r="W526" s="44"/>
    </row>
    <row r="527" spans="10:23" x14ac:dyDescent="0.25">
      <c r="J527" s="44"/>
      <c r="K527" s="44"/>
      <c r="L527" s="44"/>
      <c r="M527" s="44"/>
      <c r="N527" s="44"/>
      <c r="O527" s="44"/>
      <c r="P527" s="44"/>
      <c r="Q527" s="44"/>
      <c r="R527" s="44"/>
      <c r="S527" s="44"/>
      <c r="T527" s="44"/>
      <c r="U527" s="44"/>
      <c r="V527" s="44"/>
      <c r="W527" s="44"/>
    </row>
    <row r="528" spans="10:23" x14ac:dyDescent="0.25">
      <c r="J528" s="44"/>
      <c r="K528" s="44"/>
      <c r="L528" s="44"/>
      <c r="M528" s="44"/>
      <c r="N528" s="44"/>
      <c r="O528" s="44"/>
      <c r="P528" s="44"/>
      <c r="Q528" s="44"/>
      <c r="R528" s="44"/>
      <c r="S528" s="44"/>
      <c r="T528" s="44"/>
      <c r="U528" s="44"/>
      <c r="V528" s="44"/>
      <c r="W528" s="44"/>
    </row>
    <row r="529" spans="10:23" x14ac:dyDescent="0.25">
      <c r="J529" s="44"/>
      <c r="K529" s="44"/>
      <c r="L529" s="44"/>
      <c r="M529" s="44"/>
      <c r="N529" s="44"/>
      <c r="O529" s="44"/>
      <c r="P529" s="44"/>
      <c r="Q529" s="44"/>
      <c r="R529" s="44"/>
      <c r="S529" s="44"/>
      <c r="T529" s="44"/>
      <c r="U529" s="44"/>
      <c r="V529" s="44"/>
      <c r="W529" s="44"/>
    </row>
    <row r="530" spans="10:23" x14ac:dyDescent="0.25">
      <c r="J530" s="44"/>
      <c r="K530" s="44"/>
      <c r="L530" s="44"/>
      <c r="M530" s="44"/>
      <c r="N530" s="44"/>
      <c r="O530" s="44"/>
      <c r="P530" s="44"/>
      <c r="Q530" s="44"/>
      <c r="R530" s="44"/>
      <c r="S530" s="44"/>
      <c r="T530" s="44"/>
      <c r="U530" s="44"/>
      <c r="V530" s="44"/>
      <c r="W530" s="44"/>
    </row>
    <row r="531" spans="10:23" x14ac:dyDescent="0.25">
      <c r="J531" s="44"/>
      <c r="K531" s="44"/>
      <c r="L531" s="44"/>
      <c r="M531" s="44"/>
      <c r="N531" s="44"/>
      <c r="O531" s="44"/>
      <c r="P531" s="44"/>
      <c r="Q531" s="44"/>
      <c r="R531" s="44"/>
      <c r="S531" s="44"/>
      <c r="T531" s="44"/>
      <c r="U531" s="44"/>
      <c r="V531" s="44"/>
      <c r="W531" s="44"/>
    </row>
    <row r="532" spans="10:23" x14ac:dyDescent="0.25">
      <c r="J532" s="44"/>
      <c r="K532" s="44"/>
      <c r="L532" s="44"/>
      <c r="M532" s="44"/>
      <c r="N532" s="44"/>
      <c r="O532" s="44"/>
      <c r="P532" s="44"/>
      <c r="Q532" s="44"/>
      <c r="R532" s="44"/>
      <c r="S532" s="44"/>
      <c r="T532" s="44"/>
      <c r="U532" s="44"/>
      <c r="V532" s="44"/>
      <c r="W532" s="44"/>
    </row>
    <row r="533" spans="10:23" x14ac:dyDescent="0.25">
      <c r="J533" s="44"/>
      <c r="K533" s="44"/>
      <c r="L533" s="44"/>
      <c r="M533" s="44"/>
      <c r="N533" s="44"/>
      <c r="O533" s="44"/>
      <c r="P533" s="44"/>
      <c r="Q533" s="44"/>
      <c r="R533" s="44"/>
      <c r="S533" s="44"/>
      <c r="T533" s="44"/>
      <c r="U533" s="44"/>
      <c r="V533" s="44"/>
      <c r="W533" s="44"/>
    </row>
    <row r="534" spans="10:23" x14ac:dyDescent="0.25">
      <c r="J534" s="44"/>
      <c r="K534" s="44"/>
      <c r="L534" s="44"/>
      <c r="M534" s="44"/>
      <c r="N534" s="44"/>
      <c r="O534" s="44"/>
      <c r="P534" s="44"/>
      <c r="Q534" s="44"/>
      <c r="R534" s="44"/>
      <c r="S534" s="44"/>
      <c r="T534" s="44"/>
      <c r="U534" s="44"/>
      <c r="V534" s="44"/>
      <c r="W534" s="44"/>
    </row>
    <row r="535" spans="10:23" x14ac:dyDescent="0.25">
      <c r="J535" s="44"/>
      <c r="K535" s="44"/>
      <c r="L535" s="44"/>
      <c r="M535" s="44"/>
      <c r="N535" s="44"/>
      <c r="O535" s="44"/>
      <c r="P535" s="44"/>
      <c r="Q535" s="44"/>
      <c r="R535" s="44"/>
      <c r="S535" s="44"/>
      <c r="T535" s="44"/>
      <c r="U535" s="44"/>
      <c r="V535" s="44"/>
      <c r="W535" s="44"/>
    </row>
    <row r="536" spans="10:23" x14ac:dyDescent="0.25">
      <c r="J536" s="44"/>
      <c r="K536" s="44"/>
      <c r="L536" s="44"/>
      <c r="M536" s="44"/>
      <c r="N536" s="44"/>
      <c r="O536" s="44"/>
      <c r="P536" s="44"/>
      <c r="Q536" s="44"/>
      <c r="R536" s="44"/>
      <c r="S536" s="44"/>
      <c r="T536" s="44"/>
      <c r="U536" s="44"/>
      <c r="V536" s="44"/>
      <c r="W536" s="44"/>
    </row>
    <row r="537" spans="10:23" x14ac:dyDescent="0.25">
      <c r="J537" s="44"/>
      <c r="K537" s="44"/>
      <c r="L537" s="44"/>
      <c r="M537" s="44"/>
      <c r="N537" s="44"/>
      <c r="O537" s="44"/>
      <c r="P537" s="44"/>
      <c r="Q537" s="44"/>
      <c r="R537" s="44"/>
      <c r="S537" s="44"/>
      <c r="T537" s="44"/>
      <c r="U537" s="44"/>
      <c r="V537" s="44"/>
      <c r="W537" s="44"/>
    </row>
    <row r="538" spans="10:23" x14ac:dyDescent="0.25">
      <c r="J538" s="44"/>
      <c r="K538" s="44"/>
      <c r="L538" s="44"/>
      <c r="M538" s="44"/>
      <c r="N538" s="44"/>
      <c r="O538" s="44"/>
      <c r="P538" s="44"/>
      <c r="Q538" s="44"/>
      <c r="R538" s="44"/>
      <c r="S538" s="44"/>
      <c r="T538" s="44"/>
      <c r="U538" s="44"/>
      <c r="V538" s="44"/>
      <c r="W538" s="44"/>
    </row>
    <row r="539" spans="10:23" x14ac:dyDescent="0.25">
      <c r="J539" s="44"/>
      <c r="K539" s="44"/>
      <c r="L539" s="44"/>
      <c r="M539" s="44"/>
      <c r="N539" s="44"/>
      <c r="O539" s="44"/>
      <c r="P539" s="44"/>
      <c r="Q539" s="44"/>
      <c r="R539" s="44"/>
      <c r="S539" s="44"/>
      <c r="T539" s="44"/>
      <c r="U539" s="44"/>
      <c r="V539" s="44"/>
      <c r="W539" s="44"/>
    </row>
    <row r="540" spans="10:23" x14ac:dyDescent="0.25">
      <c r="J540" s="44"/>
      <c r="K540" s="44"/>
      <c r="L540" s="44"/>
      <c r="M540" s="44"/>
      <c r="N540" s="44"/>
      <c r="O540" s="44"/>
      <c r="P540" s="44"/>
      <c r="Q540" s="44"/>
      <c r="R540" s="44"/>
      <c r="S540" s="44"/>
      <c r="T540" s="44"/>
      <c r="U540" s="44"/>
      <c r="V540" s="44"/>
      <c r="W540" s="44"/>
    </row>
    <row r="541" spans="10:23" x14ac:dyDescent="0.25">
      <c r="J541" s="44"/>
      <c r="K541" s="44"/>
      <c r="L541" s="44"/>
      <c r="M541" s="44"/>
      <c r="N541" s="44"/>
      <c r="O541" s="44"/>
      <c r="P541" s="44"/>
      <c r="Q541" s="44"/>
      <c r="R541" s="44"/>
      <c r="S541" s="44"/>
      <c r="T541" s="44"/>
      <c r="U541" s="44"/>
      <c r="V541" s="44"/>
      <c r="W541" s="44"/>
    </row>
    <row r="542" spans="10:23" x14ac:dyDescent="0.25">
      <c r="J542" s="44"/>
      <c r="K542" s="44"/>
      <c r="L542" s="44"/>
      <c r="M542" s="44"/>
      <c r="N542" s="44"/>
      <c r="O542" s="44"/>
      <c r="P542" s="44"/>
      <c r="Q542" s="44"/>
      <c r="R542" s="44"/>
      <c r="S542" s="44"/>
      <c r="T542" s="44"/>
      <c r="U542" s="44"/>
      <c r="V542" s="44"/>
      <c r="W542" s="44"/>
    </row>
    <row r="543" spans="10:23" x14ac:dyDescent="0.25">
      <c r="J543" s="44"/>
      <c r="K543" s="44"/>
      <c r="L543" s="44"/>
      <c r="M543" s="44"/>
      <c r="N543" s="44"/>
      <c r="O543" s="44"/>
      <c r="P543" s="44"/>
      <c r="Q543" s="44"/>
      <c r="R543" s="44"/>
      <c r="S543" s="44"/>
      <c r="T543" s="44"/>
      <c r="U543" s="44"/>
      <c r="V543" s="44"/>
      <c r="W543" s="44"/>
    </row>
    <row r="544" spans="10:23" x14ac:dyDescent="0.25">
      <c r="J544" s="44"/>
      <c r="K544" s="44"/>
      <c r="L544" s="44"/>
      <c r="M544" s="44"/>
      <c r="N544" s="44"/>
      <c r="O544" s="44"/>
      <c r="P544" s="44"/>
      <c r="Q544" s="44"/>
      <c r="R544" s="44"/>
      <c r="S544" s="44"/>
      <c r="T544" s="44"/>
      <c r="U544" s="44"/>
      <c r="V544" s="44"/>
      <c r="W544" s="44"/>
    </row>
    <row r="545" spans="10:23" x14ac:dyDescent="0.25">
      <c r="J545" s="44"/>
      <c r="K545" s="44"/>
      <c r="L545" s="44"/>
      <c r="M545" s="44"/>
      <c r="N545" s="44"/>
      <c r="O545" s="44"/>
      <c r="P545" s="44"/>
      <c r="Q545" s="44"/>
      <c r="R545" s="44"/>
      <c r="S545" s="44"/>
      <c r="T545" s="44"/>
      <c r="U545" s="44"/>
      <c r="V545" s="44"/>
      <c r="W545" s="44"/>
    </row>
    <row r="546" spans="10:23" x14ac:dyDescent="0.25">
      <c r="J546" s="44"/>
      <c r="K546" s="44"/>
      <c r="L546" s="44"/>
      <c r="M546" s="44"/>
      <c r="N546" s="44"/>
      <c r="O546" s="44"/>
      <c r="P546" s="44"/>
      <c r="Q546" s="44"/>
      <c r="R546" s="44"/>
      <c r="S546" s="44"/>
      <c r="T546" s="44"/>
      <c r="U546" s="44"/>
      <c r="V546" s="44"/>
      <c r="W546" s="44"/>
    </row>
    <row r="547" spans="10:23" x14ac:dyDescent="0.25">
      <c r="J547" s="44"/>
      <c r="K547" s="44"/>
      <c r="L547" s="44"/>
      <c r="M547" s="44"/>
      <c r="N547" s="44"/>
      <c r="O547" s="44"/>
      <c r="P547" s="44"/>
      <c r="Q547" s="44"/>
      <c r="R547" s="44"/>
      <c r="S547" s="44"/>
      <c r="T547" s="44"/>
      <c r="U547" s="44"/>
      <c r="V547" s="44"/>
      <c r="W547" s="44"/>
    </row>
    <row r="548" spans="10:23" x14ac:dyDescent="0.25">
      <c r="J548" s="44"/>
      <c r="K548" s="44"/>
      <c r="L548" s="44"/>
      <c r="M548" s="44"/>
      <c r="N548" s="44"/>
      <c r="O548" s="44"/>
      <c r="P548" s="44"/>
      <c r="Q548" s="44"/>
      <c r="R548" s="44"/>
      <c r="S548" s="44"/>
      <c r="T548" s="44"/>
      <c r="U548" s="44"/>
      <c r="V548" s="44"/>
      <c r="W548" s="44"/>
    </row>
    <row r="549" spans="10:23" x14ac:dyDescent="0.25">
      <c r="J549" s="44"/>
      <c r="K549" s="44"/>
      <c r="L549" s="44"/>
      <c r="M549" s="44"/>
      <c r="N549" s="44"/>
      <c r="O549" s="44"/>
      <c r="P549" s="44"/>
      <c r="Q549" s="44"/>
      <c r="R549" s="44"/>
      <c r="S549" s="44"/>
      <c r="T549" s="44"/>
      <c r="U549" s="44"/>
      <c r="V549" s="44"/>
      <c r="W549" s="44"/>
    </row>
    <row r="550" spans="10:23" x14ac:dyDescent="0.25">
      <c r="J550" s="44"/>
      <c r="K550" s="44"/>
      <c r="L550" s="44"/>
      <c r="M550" s="44"/>
      <c r="N550" s="44"/>
      <c r="O550" s="44"/>
      <c r="P550" s="44"/>
      <c r="Q550" s="44"/>
      <c r="R550" s="44"/>
      <c r="S550" s="44"/>
      <c r="T550" s="44"/>
      <c r="U550" s="44"/>
      <c r="V550" s="44"/>
      <c r="W550" s="44"/>
    </row>
    <row r="551" spans="10:23" x14ac:dyDescent="0.25">
      <c r="J551" s="44"/>
      <c r="K551" s="44"/>
      <c r="L551" s="44"/>
      <c r="M551" s="44"/>
      <c r="N551" s="44"/>
      <c r="O551" s="44"/>
      <c r="P551" s="44"/>
      <c r="Q551" s="44"/>
      <c r="R551" s="44"/>
      <c r="S551" s="44"/>
      <c r="T551" s="44"/>
      <c r="U551" s="44"/>
      <c r="V551" s="44"/>
      <c r="W551" s="44"/>
    </row>
    <row r="552" spans="10:23" x14ac:dyDescent="0.25">
      <c r="J552" s="44"/>
      <c r="K552" s="44"/>
      <c r="L552" s="44"/>
      <c r="M552" s="44"/>
      <c r="N552" s="44"/>
      <c r="O552" s="44"/>
      <c r="P552" s="44"/>
      <c r="Q552" s="44"/>
      <c r="R552" s="44"/>
      <c r="S552" s="44"/>
      <c r="T552" s="44"/>
      <c r="U552" s="44"/>
      <c r="V552" s="44"/>
      <c r="W552" s="44"/>
    </row>
    <row r="553" spans="10:23" x14ac:dyDescent="0.25">
      <c r="J553" s="44"/>
      <c r="K553" s="44"/>
      <c r="L553" s="44"/>
      <c r="M553" s="44"/>
      <c r="N553" s="44"/>
      <c r="O553" s="44"/>
      <c r="P553" s="44"/>
      <c r="Q553" s="44"/>
      <c r="R553" s="44"/>
      <c r="S553" s="44"/>
      <c r="T553" s="44"/>
      <c r="U553" s="44"/>
      <c r="V553" s="44"/>
      <c r="W553" s="44"/>
    </row>
    <row r="554" spans="10:23" x14ac:dyDescent="0.25">
      <c r="J554" s="44"/>
      <c r="K554" s="44"/>
      <c r="L554" s="44"/>
      <c r="M554" s="44"/>
      <c r="N554" s="44"/>
      <c r="O554" s="44"/>
      <c r="P554" s="44"/>
      <c r="Q554" s="44"/>
      <c r="R554" s="44"/>
      <c r="S554" s="44"/>
      <c r="T554" s="44"/>
      <c r="U554" s="44"/>
      <c r="V554" s="44"/>
      <c r="W554" s="44"/>
    </row>
    <row r="555" spans="10:23" x14ac:dyDescent="0.25">
      <c r="J555" s="44"/>
      <c r="K555" s="44"/>
      <c r="L555" s="44"/>
      <c r="M555" s="44"/>
      <c r="N555" s="44"/>
      <c r="O555" s="44"/>
      <c r="P555" s="44"/>
      <c r="Q555" s="44"/>
      <c r="R555" s="44"/>
      <c r="S555" s="44"/>
      <c r="T555" s="44"/>
      <c r="U555" s="44"/>
      <c r="V555" s="44"/>
      <c r="W555" s="44"/>
    </row>
  </sheetData>
  <autoFilter ref="C5:I506" xr:uid="{00000000-0009-0000-0000-000000000000}"/>
  <mergeCells count="11">
    <mergeCell ref="AC222:AF222"/>
    <mergeCell ref="X246:X247"/>
    <mergeCell ref="Y246:Y247"/>
    <mergeCell ref="AK246:AK247"/>
    <mergeCell ref="AL246:AL247"/>
    <mergeCell ref="C4:I4"/>
    <mergeCell ref="J4:P4"/>
    <mergeCell ref="Q4:W4"/>
    <mergeCell ref="X4:AD4"/>
    <mergeCell ref="AH4:AH5"/>
    <mergeCell ref="AI4:AI5"/>
  </mergeCells>
  <pageMargins left="0.7" right="0.7" top="0.75" bottom="0.75" header="0.3" footer="0.3"/>
  <pageSetup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CE9356-3CD2-41BA-AAA8-6E564F5F5053}">
  <sheetPr codeName="Hoja7">
    <tabColor theme="3" tint="0.59999389629810485"/>
  </sheetPr>
  <dimension ref="A2:O10014"/>
  <sheetViews>
    <sheetView topLeftCell="A2" zoomScale="76" workbookViewId="0">
      <selection activeCell="I21" sqref="I21"/>
    </sheetView>
  </sheetViews>
  <sheetFormatPr baseColWidth="10" defaultRowHeight="15" x14ac:dyDescent="0.25"/>
  <cols>
    <col min="1" max="1" width="20.140625" customWidth="1"/>
    <col min="2" max="5" width="17.42578125" customWidth="1"/>
    <col min="6" max="11" width="14.5703125" customWidth="1"/>
    <col min="12" max="13" width="12.28515625" bestFit="1" customWidth="1"/>
    <col min="14" max="14" width="16.5703125" customWidth="1"/>
  </cols>
  <sheetData>
    <row r="2" spans="1:15" ht="26.25" x14ac:dyDescent="0.25">
      <c r="B2" s="296" t="s">
        <v>67</v>
      </c>
      <c r="C2" s="296"/>
      <c r="D2" s="296"/>
      <c r="E2" s="296"/>
      <c r="F2" s="296"/>
      <c r="G2" s="296"/>
    </row>
    <row r="4" spans="1:15" x14ac:dyDescent="0.25">
      <c r="A4" s="61"/>
      <c r="B4" s="62" t="s">
        <v>35</v>
      </c>
      <c r="C4" s="62" t="s">
        <v>36</v>
      </c>
      <c r="D4" s="62" t="s">
        <v>37</v>
      </c>
      <c r="E4" s="62" t="s">
        <v>38</v>
      </c>
      <c r="F4" s="62" t="s">
        <v>39</v>
      </c>
      <c r="G4" s="62" t="s">
        <v>40</v>
      </c>
      <c r="H4" s="62" t="s">
        <v>48</v>
      </c>
    </row>
    <row r="5" spans="1:15" x14ac:dyDescent="0.25">
      <c r="A5" s="63" t="s">
        <v>49</v>
      </c>
      <c r="B5" s="244">
        <v>2500</v>
      </c>
      <c r="C5" s="244">
        <v>2000</v>
      </c>
      <c r="D5" s="244">
        <v>50</v>
      </c>
      <c r="E5" s="244">
        <v>40</v>
      </c>
      <c r="F5" s="244">
        <v>50</v>
      </c>
      <c r="G5" s="244">
        <v>30</v>
      </c>
      <c r="H5" s="244">
        <v>50</v>
      </c>
    </row>
    <row r="8" spans="1:15" ht="15.75" x14ac:dyDescent="0.25">
      <c r="A8" s="246" t="s">
        <v>68</v>
      </c>
      <c r="B8" s="245">
        <v>1000</v>
      </c>
    </row>
    <row r="10" spans="1:15" ht="18.75" x14ac:dyDescent="0.3">
      <c r="A10" s="64"/>
    </row>
    <row r="11" spans="1:15" ht="18.75" x14ac:dyDescent="0.25">
      <c r="A11" s="302" t="s">
        <v>69</v>
      </c>
      <c r="B11" s="303"/>
      <c r="C11" s="304"/>
      <c r="O11" s="27"/>
    </row>
    <row r="13" spans="1:15" ht="18" customHeight="1" x14ac:dyDescent="0.3">
      <c r="B13" s="297" t="s">
        <v>130</v>
      </c>
      <c r="C13" s="298"/>
      <c r="D13" s="299" t="s">
        <v>131</v>
      </c>
      <c r="E13" s="300"/>
      <c r="F13" s="297" t="s">
        <v>80</v>
      </c>
      <c r="G13" s="298"/>
      <c r="H13" s="299" t="s">
        <v>132</v>
      </c>
      <c r="I13" s="300"/>
    </row>
    <row r="14" spans="1:15" ht="18.75" x14ac:dyDescent="0.35">
      <c r="A14" s="4" t="s">
        <v>72</v>
      </c>
      <c r="B14" s="65" t="s">
        <v>70</v>
      </c>
      <c r="C14" s="65" t="s">
        <v>71</v>
      </c>
      <c r="D14" s="65" t="s">
        <v>70</v>
      </c>
      <c r="E14" s="65" t="s">
        <v>71</v>
      </c>
      <c r="F14" s="65" t="s">
        <v>70</v>
      </c>
      <c r="G14" s="65" t="s">
        <v>71</v>
      </c>
      <c r="H14" s="65" t="s">
        <v>70</v>
      </c>
      <c r="I14" s="65" t="s">
        <v>71</v>
      </c>
    </row>
    <row r="15" spans="1:15" x14ac:dyDescent="0.25">
      <c r="A15" s="247">
        <v>1</v>
      </c>
      <c r="B15" s="310">
        <v>-31081.19975444044</v>
      </c>
      <c r="C15" s="311">
        <f xml:space="preserve"> B15 / 'Port Backtesting'!$AE$258</f>
        <v>-2.4411986891410786E-2</v>
      </c>
      <c r="D15" s="310">
        <v>-36933.6698559496</v>
      </c>
      <c r="E15" s="311">
        <f xml:space="preserve"> D15 / 'Port Backtesting'!$AE$258</f>
        <v>-2.9008669919388295E-2</v>
      </c>
      <c r="F15" s="310">
        <v>-61091.601497373282</v>
      </c>
      <c r="G15" s="311">
        <f xml:space="preserve"> F15 / 'Port Backtesting'!$AE$258</f>
        <v>-4.7982941029041284E-2</v>
      </c>
      <c r="H15" s="310">
        <v>-77773.241242195523</v>
      </c>
      <c r="I15" s="311">
        <f xml:space="preserve"> H15 / 'Port Backtesting'!$AE$258</f>
        <v>-6.1085137018745905E-2</v>
      </c>
      <c r="J15" s="41"/>
      <c r="K15" s="41"/>
      <c r="L15" s="41"/>
      <c r="M15" s="41"/>
      <c r="O15" s="27"/>
    </row>
    <row r="16" spans="1:15" x14ac:dyDescent="0.25">
      <c r="A16" s="247">
        <v>2</v>
      </c>
      <c r="B16" s="312">
        <v>-29843.81997667169</v>
      </c>
      <c r="C16" s="313">
        <f xml:space="preserve"> B16 / 'Port Backtesting'!$AE$258</f>
        <v>-2.3440116463202106E-2</v>
      </c>
      <c r="D16" s="312">
        <v>-33341.243262602031</v>
      </c>
      <c r="E16" s="313">
        <f xml:space="preserve"> D16 / 'Port Backtesting'!$AE$258</f>
        <v>-2.6187084150562649E-2</v>
      </c>
      <c r="F16" s="312">
        <v>-61989.078624553586</v>
      </c>
      <c r="G16" s="313">
        <f xml:space="preserve"> F16 / 'Port Backtesting'!$AE$258</f>
        <v>-4.868784302887276E-2</v>
      </c>
      <c r="H16" s="312">
        <v>-78829.460263583416</v>
      </c>
      <c r="I16" s="313">
        <f xml:space="preserve"> H16 / 'Port Backtesting'!$AE$258</f>
        <v>-6.1914719052524901E-2</v>
      </c>
      <c r="J16" s="41"/>
      <c r="K16" s="41"/>
      <c r="L16" s="41"/>
      <c r="M16" s="41"/>
      <c r="O16" s="27"/>
    </row>
    <row r="17" spans="1:15" x14ac:dyDescent="0.25">
      <c r="A17" s="247">
        <v>3</v>
      </c>
      <c r="B17" s="312">
        <v>-29839.847161011057</v>
      </c>
      <c r="C17" s="313">
        <f xml:space="preserve"> B17 / 'Port Backtesting'!$AE$258</f>
        <v>-2.3436996109914732E-2</v>
      </c>
      <c r="D17" s="312">
        <v>-32945.168863407467</v>
      </c>
      <c r="E17" s="313">
        <f xml:space="preserve"> D17 / 'Port Backtesting'!$AE$258</f>
        <v>-2.5875996962244581E-2</v>
      </c>
      <c r="F17" s="312">
        <v>-62753.117027777567</v>
      </c>
      <c r="G17" s="313">
        <f xml:space="preserve"> F17 / 'Port Backtesting'!$AE$258</f>
        <v>-4.9287938766212291E-2</v>
      </c>
      <c r="H17" s="312">
        <v>-79909.059913832156</v>
      </c>
      <c r="I17" s="313">
        <f xml:space="preserve"> H17 / 'Port Backtesting'!$AE$258</f>
        <v>-6.2762664843487442E-2</v>
      </c>
      <c r="J17" s="41"/>
      <c r="K17" s="41"/>
      <c r="L17" s="41"/>
      <c r="M17" s="41"/>
      <c r="O17" s="27"/>
    </row>
    <row r="18" spans="1:15" x14ac:dyDescent="0.25">
      <c r="A18" s="247">
        <v>4</v>
      </c>
      <c r="B18" s="312">
        <v>-29396.872730906474</v>
      </c>
      <c r="C18" s="313">
        <f xml:space="preserve"> B18 / 'Port Backtesting'!$AE$258</f>
        <v>-2.3089072411139291E-2</v>
      </c>
      <c r="D18" s="312">
        <v>-34650.425382415364</v>
      </c>
      <c r="E18" s="313">
        <f xml:space="preserve"> D18 / 'Port Backtesting'!$AE$258</f>
        <v>-2.7215350015453742E-2</v>
      </c>
      <c r="F18" s="312">
        <v>-63435.034415673726</v>
      </c>
      <c r="G18" s="313">
        <f xml:space="preserve"> F18 / 'Port Backtesting'!$AE$258</f>
        <v>-4.9823534511095592E-2</v>
      </c>
      <c r="H18" s="312">
        <v>-80676.581633706432</v>
      </c>
      <c r="I18" s="313">
        <f xml:space="preserve"> H18 / 'Port Backtesting'!$AE$258</f>
        <v>-6.33654964687939E-2</v>
      </c>
      <c r="J18" s="41"/>
      <c r="K18" s="41"/>
      <c r="L18" s="41"/>
      <c r="M18" s="41"/>
      <c r="O18" s="27"/>
    </row>
    <row r="19" spans="1:15" x14ac:dyDescent="0.25">
      <c r="A19" s="247">
        <v>5</v>
      </c>
      <c r="B19" s="312">
        <v>-27518.816640911362</v>
      </c>
      <c r="C19" s="313">
        <f xml:space="preserve"> B19 / 'Port Backtesting'!$AE$258</f>
        <v>-2.1613998057108123E-2</v>
      </c>
      <c r="D19" s="312">
        <v>-30116.016930468566</v>
      </c>
      <c r="E19" s="313">
        <f xml:space="preserve"> D19 / 'Port Backtesting'!$AE$258</f>
        <v>-2.3653907067183601E-2</v>
      </c>
      <c r="F19" s="312">
        <v>-63743.90401174227</v>
      </c>
      <c r="G19" s="313">
        <f xml:space="preserve"> F19 / 'Port Backtesting'!$AE$258</f>
        <v>-5.0066128767107324E-2</v>
      </c>
      <c r="H19" s="312">
        <v>-81072.581548946968</v>
      </c>
      <c r="I19" s="313">
        <f xml:space="preserve"> H19 / 'Port Backtesting'!$AE$258</f>
        <v>-6.3676525155467123E-2</v>
      </c>
      <c r="J19" s="41"/>
      <c r="K19" s="41"/>
      <c r="L19" s="41"/>
      <c r="M19" s="41"/>
      <c r="O19" s="27"/>
    </row>
    <row r="20" spans="1:15" x14ac:dyDescent="0.25">
      <c r="A20" s="247">
        <v>6</v>
      </c>
      <c r="B20" s="312">
        <v>-26312.235086253495</v>
      </c>
      <c r="C20" s="313">
        <f xml:space="preserve"> B20 / 'Port Backtesting'!$AE$258</f>
        <v>-2.0666317358536707E-2</v>
      </c>
      <c r="D20" s="312">
        <v>-29459.995252089382</v>
      </c>
      <c r="E20" s="313">
        <f xml:space="preserve"> D20 / 'Port Backtesting'!$AE$258</f>
        <v>-2.313865048958685E-2</v>
      </c>
      <c r="F20" s="312">
        <v>-63927.395366807708</v>
      </c>
      <c r="G20" s="313">
        <f xml:space="preserve"> F20 / 'Port Backtesting'!$AE$258</f>
        <v>-5.0210247674676356E-2</v>
      </c>
      <c r="H20" s="316">
        <v>-81120.165067150665</v>
      </c>
      <c r="I20" s="313">
        <f xml:space="preserve"> H20 / 'Port Backtesting'!$AE$258</f>
        <v>-6.3713898494714427E-2</v>
      </c>
      <c r="J20" s="41"/>
      <c r="K20" s="41"/>
      <c r="L20" s="41"/>
      <c r="M20" s="41"/>
      <c r="O20" s="27"/>
    </row>
    <row r="21" spans="1:15" x14ac:dyDescent="0.25">
      <c r="A21" s="247">
        <v>7</v>
      </c>
      <c r="B21" s="312">
        <v>-29797.602535658927</v>
      </c>
      <c r="C21" s="313">
        <f xml:space="preserve"> B21 / 'Port Backtesting'!$AE$258</f>
        <v>-2.340381607669605E-2</v>
      </c>
      <c r="D21" s="312">
        <v>-33096.538349185153</v>
      </c>
      <c r="E21" s="313">
        <f xml:space="preserve"> D21 / 'Port Backtesting'!$AE$258</f>
        <v>-2.5994886513862888E-2</v>
      </c>
      <c r="F21" s="312">
        <v>-63270.233726993065</v>
      </c>
      <c r="G21" s="313">
        <f xml:space="preserve"> F21 / 'Port Backtesting'!$AE$258</f>
        <v>-4.9694095741564401E-2</v>
      </c>
      <c r="H21" s="316">
        <v>-80353.745609261867</v>
      </c>
      <c r="I21" s="313">
        <f xml:space="preserve"> H21 / 'Port Backtesting'!$AE$258</f>
        <v>-6.311193261478952E-2</v>
      </c>
      <c r="J21" s="41"/>
      <c r="K21" s="41"/>
      <c r="L21" s="41"/>
      <c r="M21" s="41"/>
      <c r="O21" s="27"/>
    </row>
    <row r="22" spans="1:15" x14ac:dyDescent="0.25">
      <c r="A22" s="247">
        <v>8</v>
      </c>
      <c r="B22" s="312">
        <v>-30550.191730884901</v>
      </c>
      <c r="C22" s="313">
        <f xml:space="preserve"> B22 / 'Port Backtesting'!$AE$258</f>
        <v>-2.399491930673945E-2</v>
      </c>
      <c r="D22" s="312">
        <v>-35260.408104600094</v>
      </c>
      <c r="E22" s="313">
        <f xml:space="preserve"> D22 / 'Port Backtesting'!$AE$258</f>
        <v>-2.769444639318714E-2</v>
      </c>
      <c r="F22" s="312">
        <v>-63620.777300016234</v>
      </c>
      <c r="G22" s="313">
        <f xml:space="preserve"> F22 / 'Port Backtesting'!$AE$258</f>
        <v>-4.9969421828624072E-2</v>
      </c>
      <c r="H22" s="312">
        <v>-80803.449150454748</v>
      </c>
      <c r="I22" s="313">
        <f xml:space="preserve"> H22 / 'Port Backtesting'!$AE$258</f>
        <v>-6.3465141533343358E-2</v>
      </c>
      <c r="J22" s="41"/>
      <c r="K22" s="41"/>
      <c r="L22" s="41"/>
      <c r="M22" s="41"/>
      <c r="O22" s="27"/>
    </row>
    <row r="23" spans="1:15" x14ac:dyDescent="0.25">
      <c r="A23" s="247">
        <v>9</v>
      </c>
      <c r="B23" s="312">
        <v>-25688.184050522686</v>
      </c>
      <c r="C23" s="313">
        <f xml:space="preserve"> B23 / 'Port Backtesting'!$AE$258</f>
        <v>-2.0176171359534357E-2</v>
      </c>
      <c r="D23" s="312">
        <v>-29705.652693805849</v>
      </c>
      <c r="E23" s="313">
        <f xml:space="preserve"> D23 / 'Port Backtesting'!$AE$258</f>
        <v>-2.3331596266916541E-2</v>
      </c>
      <c r="F23" s="312">
        <v>-63209.289206322937</v>
      </c>
      <c r="G23" s="313">
        <f xml:space="preserve"> F23 / 'Port Backtesting'!$AE$258</f>
        <v>-4.9646228321662447E-2</v>
      </c>
      <c r="H23" s="312">
        <v>-80197.79891320999</v>
      </c>
      <c r="I23" s="313">
        <f xml:space="preserve"> H23 / 'Port Backtesting'!$AE$258</f>
        <v>-6.2989448002552725E-2</v>
      </c>
      <c r="J23" s="41"/>
      <c r="K23" s="41"/>
      <c r="L23" s="41"/>
      <c r="M23" s="41"/>
      <c r="O23" s="27"/>
    </row>
    <row r="24" spans="1:15" x14ac:dyDescent="0.25">
      <c r="A24" s="247">
        <v>10</v>
      </c>
      <c r="B24" s="312">
        <v>-26192.73542003128</v>
      </c>
      <c r="C24" s="313">
        <f xml:space="preserve"> B24 / 'Port Backtesting'!$AE$258</f>
        <v>-2.0572459196419656E-2</v>
      </c>
      <c r="D24" s="312">
        <v>-30524.840467437731</v>
      </c>
      <c r="E24" s="313">
        <f xml:space="preserve"> D24 / 'Port Backtesting'!$AE$258</f>
        <v>-2.3975007761630428E-2</v>
      </c>
      <c r="F24" s="312">
        <v>-62147.967031091073</v>
      </c>
      <c r="G24" s="313">
        <f xml:space="preserve"> F24 / 'Port Backtesting'!$AE$258</f>
        <v>-4.8812638137434687E-2</v>
      </c>
      <c r="H24" s="312">
        <v>-78591.497933650331</v>
      </c>
      <c r="I24" s="313">
        <f xml:space="preserve"> H24 / 'Port Backtesting'!$AE$258</f>
        <v>-6.1727817217175185E-2</v>
      </c>
      <c r="J24" s="41"/>
      <c r="K24" s="41"/>
      <c r="L24" s="41"/>
      <c r="M24" s="41"/>
      <c r="O24" s="27"/>
    </row>
    <row r="25" spans="1:15" x14ac:dyDescent="0.25">
      <c r="A25" s="247">
        <v>11</v>
      </c>
      <c r="B25" s="312">
        <v>-27816.573051291351</v>
      </c>
      <c r="C25" s="313">
        <f xml:space="preserve"> B25 / 'Port Backtesting'!$AE$258</f>
        <v>-2.1847863726530727E-2</v>
      </c>
      <c r="D25" s="312">
        <v>-30616.576769761265</v>
      </c>
      <c r="E25" s="313">
        <f xml:space="preserve"> D25 / 'Port Backtesting'!$AE$258</f>
        <v>-2.4047059851880537E-2</v>
      </c>
      <c r="F25" s="312">
        <v>-63376.772928866514</v>
      </c>
      <c r="G25" s="313">
        <f xml:space="preserve"> F25 / 'Port Backtesting'!$AE$258</f>
        <v>-4.9777774416136303E-2</v>
      </c>
      <c r="H25" s="312">
        <v>-80004.835355809628</v>
      </c>
      <c r="I25" s="313">
        <f xml:space="preserve"> H25 / 'Port Backtesting'!$AE$258</f>
        <v>-6.2837889379623285E-2</v>
      </c>
      <c r="J25" s="41"/>
      <c r="K25" s="41"/>
      <c r="L25" s="41"/>
      <c r="M25" s="41"/>
    </row>
    <row r="26" spans="1:15" x14ac:dyDescent="0.25">
      <c r="A26" s="247">
        <v>12</v>
      </c>
      <c r="B26" s="312">
        <v>-24850.715684722723</v>
      </c>
      <c r="C26" s="313">
        <f xml:space="preserve"> B26 / 'Port Backtesting'!$AE$258</f>
        <v>-1.9518401809793626E-2</v>
      </c>
      <c r="D26" s="312">
        <v>-30737.085072876314</v>
      </c>
      <c r="E26" s="313">
        <f xml:space="preserve"> D26 / 'Port Backtesting'!$AE$258</f>
        <v>-2.4141710223783589E-2</v>
      </c>
      <c r="F26" s="312">
        <v>-63445.244678783121</v>
      </c>
      <c r="G26" s="313">
        <f xml:space="preserve"> F26 / 'Port Backtesting'!$AE$258</f>
        <v>-4.9831553918684539E-2</v>
      </c>
      <c r="H26" s="312">
        <v>-80000.391247896972</v>
      </c>
      <c r="I26" s="313">
        <f xml:space="preserve"> H26 / 'Port Backtesting'!$AE$258</f>
        <v>-6.2834398861079443E-2</v>
      </c>
      <c r="J26" s="41"/>
      <c r="K26" s="41"/>
      <c r="L26" s="41"/>
      <c r="M26" s="41"/>
    </row>
    <row r="27" spans="1:15" x14ac:dyDescent="0.25">
      <c r="A27" s="247">
        <v>13</v>
      </c>
      <c r="B27" s="312">
        <v>-26798.49881498317</v>
      </c>
      <c r="C27" s="313">
        <f xml:space="preserve"> B27 / 'Port Backtesting'!$AE$258</f>
        <v>-2.1048241604231934E-2</v>
      </c>
      <c r="D27" s="312">
        <v>-30554.733167459628</v>
      </c>
      <c r="E27" s="313">
        <f xml:space="preserve"> D27 / 'Port Backtesting'!$AE$258</f>
        <v>-2.39984862697591E-2</v>
      </c>
      <c r="F27" s="312">
        <v>-63285.342422917864</v>
      </c>
      <c r="G27" s="313">
        <f xml:space="preserve"> F27 / 'Port Backtesting'!$AE$258</f>
        <v>-4.9705962506353937E-2</v>
      </c>
      <c r="H27" s="312">
        <v>-79900.352552450189</v>
      </c>
      <c r="I27" s="313">
        <f xml:space="preserve"> H27 / 'Port Backtesting'!$AE$258</f>
        <v>-6.2755825854207928E-2</v>
      </c>
      <c r="J27" s="41"/>
      <c r="K27" s="41"/>
      <c r="L27" s="41"/>
      <c r="M27" s="41"/>
    </row>
    <row r="28" spans="1:15" x14ac:dyDescent="0.25">
      <c r="A28" s="247">
        <v>14</v>
      </c>
      <c r="B28" s="312">
        <v>-25536.230391626203</v>
      </c>
      <c r="C28" s="313">
        <f xml:space="preserve"> B28 / 'Port Backtesting'!$AE$258</f>
        <v>-2.0056822983075595E-2</v>
      </c>
      <c r="D28" s="312">
        <v>-29246.691112724897</v>
      </c>
      <c r="E28" s="313">
        <f xml:space="preserve"> D28 / 'Port Backtesting'!$AE$258</f>
        <v>-2.2971115841787241E-2</v>
      </c>
      <c r="F28" s="312">
        <v>-63585.625738539908</v>
      </c>
      <c r="G28" s="313">
        <f xml:space="preserve"> F28 / 'Port Backtesting'!$AE$258</f>
        <v>-4.9941812873218472E-2</v>
      </c>
      <c r="H28" s="312">
        <v>-80485.9872822693</v>
      </c>
      <c r="I28" s="313">
        <f xml:space="preserve"> H28 / 'Port Backtesting'!$AE$258</f>
        <v>-6.3215798682169838E-2</v>
      </c>
      <c r="J28" s="41"/>
      <c r="K28" s="41"/>
      <c r="L28" s="41"/>
      <c r="M28" s="41"/>
    </row>
    <row r="29" spans="1:15" x14ac:dyDescent="0.25">
      <c r="A29" s="247">
        <v>15</v>
      </c>
      <c r="B29" s="312">
        <v>-27796.643398667653</v>
      </c>
      <c r="C29" s="313">
        <f xml:space="preserve"> B29 / 'Port Backtesting'!$AE$258</f>
        <v>-2.1832210456308086E-2</v>
      </c>
      <c r="D29" s="312">
        <v>-31938.884466257714</v>
      </c>
      <c r="E29" s="313">
        <f xml:space="preserve"> D29 / 'Port Backtesting'!$AE$258</f>
        <v>-2.5085634887860968E-2</v>
      </c>
      <c r="F29" s="312">
        <v>-63191.249180337298</v>
      </c>
      <c r="G29" s="313">
        <f xml:space="preserve"> F29 / 'Port Backtesting'!$AE$258</f>
        <v>-4.9632059213604793E-2</v>
      </c>
      <c r="H29" s="312">
        <v>-79987.89925485634</v>
      </c>
      <c r="I29" s="313">
        <f xml:space="preserve"> H29 / 'Port Backtesting'!$AE$258</f>
        <v>-6.2824587323147676E-2</v>
      </c>
      <c r="J29" s="41"/>
      <c r="K29" s="41"/>
      <c r="L29" s="41"/>
      <c r="M29" s="41"/>
    </row>
    <row r="30" spans="1:15" x14ac:dyDescent="0.25">
      <c r="A30" s="247">
        <v>16</v>
      </c>
      <c r="B30" s="312">
        <v>-23909.292201638782</v>
      </c>
      <c r="C30" s="313">
        <f xml:space="preserve"> B30 / 'Port Backtesting'!$AE$258</f>
        <v>-1.8778983193077324E-2</v>
      </c>
      <c r="D30" s="312">
        <v>-27951.33128797642</v>
      </c>
      <c r="E30" s="313">
        <f xml:space="preserve"> D30 / 'Port Backtesting'!$AE$258</f>
        <v>-2.1953706368817903E-2</v>
      </c>
      <c r="F30" s="312">
        <v>-62205.284450393265</v>
      </c>
      <c r="G30" s="313">
        <f xml:space="preserve"> F30 / 'Port Backtesting'!$AE$258</f>
        <v>-4.8857656737093302E-2</v>
      </c>
      <c r="H30" s="312">
        <v>-78684.974877645</v>
      </c>
      <c r="I30" s="313">
        <f xml:space="preserve"> H30 / 'Port Backtesting'!$AE$258</f>
        <v>-6.1801236452902114E-2</v>
      </c>
      <c r="J30" s="41"/>
      <c r="K30" s="41"/>
      <c r="L30" s="41"/>
      <c r="M30" s="41"/>
    </row>
    <row r="31" spans="1:15" x14ac:dyDescent="0.25">
      <c r="A31" s="247">
        <v>17</v>
      </c>
      <c r="B31" s="312">
        <v>-23486.602000496987</v>
      </c>
      <c r="C31" s="313">
        <f xml:space="preserve"> B31 / 'Port Backtesting'!$AE$258</f>
        <v>-1.8446991258051486E-2</v>
      </c>
      <c r="D31" s="312">
        <v>-31122.048551484157</v>
      </c>
      <c r="E31" s="313">
        <f xml:space="preserve"> D31 / 'Port Backtesting'!$AE$258</f>
        <v>-2.4444070604582722E-2</v>
      </c>
      <c r="F31" s="312">
        <v>-61927.223729672536</v>
      </c>
      <c r="G31" s="313">
        <f xml:space="preserve"> F31 / 'Port Backtesting'!$AE$258</f>
        <v>-4.8639260577264205E-2</v>
      </c>
      <c r="H31" s="312">
        <v>-78442.275752832837</v>
      </c>
      <c r="I31" s="313">
        <f xml:space="preserve"> H31 / 'Port Backtesting'!$AE$258</f>
        <v>-6.1610614215012953E-2</v>
      </c>
      <c r="J31" s="41"/>
      <c r="K31" s="41"/>
      <c r="L31" s="41"/>
      <c r="M31" s="41"/>
    </row>
    <row r="32" spans="1:15" x14ac:dyDescent="0.25">
      <c r="A32" s="247">
        <v>18</v>
      </c>
      <c r="B32" s="312">
        <v>-24653.518732653734</v>
      </c>
      <c r="C32" s="313">
        <f xml:space="preserve"> B32 / 'Port Backtesting'!$AE$258</f>
        <v>-1.9363518168011216E-2</v>
      </c>
      <c r="D32" s="312">
        <v>-27643.919401027815</v>
      </c>
      <c r="E32" s="313">
        <f xml:space="preserve"> D32 / 'Port Backtesting'!$AE$258</f>
        <v>-2.171225703566013E-2</v>
      </c>
      <c r="F32" s="312">
        <v>-61957.736104056101</v>
      </c>
      <c r="G32" s="313">
        <f xml:space="preserve"> F32 / 'Port Backtesting'!$AE$258</f>
        <v>-4.8663225793837646E-2</v>
      </c>
      <c r="H32" s="312">
        <v>-78398.810077543065</v>
      </c>
      <c r="I32" s="313">
        <f xml:space="preserve"> H32 / 'Port Backtesting'!$AE$258</f>
        <v>-6.157647513724944E-2</v>
      </c>
      <c r="J32" s="41"/>
      <c r="K32" s="41"/>
      <c r="L32" s="41"/>
      <c r="M32" s="41"/>
    </row>
    <row r="33" spans="1:13" x14ac:dyDescent="0.25">
      <c r="A33" s="247">
        <v>19</v>
      </c>
      <c r="B33" s="312">
        <v>-27277.043894912531</v>
      </c>
      <c r="C33" s="313">
        <f xml:space="preserve"> B33 / 'Port Backtesting'!$AE$258</f>
        <v>-2.1424103421358722E-2</v>
      </c>
      <c r="D33" s="312">
        <v>-31940.484755285841</v>
      </c>
      <c r="E33" s="313">
        <f xml:space="preserve"> D33 / 'Port Backtesting'!$AE$258</f>
        <v>-2.508689179670251E-2</v>
      </c>
      <c r="F33" s="312">
        <v>-60826.144389809568</v>
      </c>
      <c r="G33" s="313">
        <f xml:space="preserve"> F33 / 'Port Backtesting'!$AE$258</f>
        <v>-4.7774444076501624E-2</v>
      </c>
      <c r="H33" s="312">
        <v>-76973.363267217108</v>
      </c>
      <c r="I33" s="313">
        <f xml:space="preserve"> H33 / 'Port Backtesting'!$AE$258</f>
        <v>-6.0456891944740625E-2</v>
      </c>
      <c r="J33" s="41"/>
      <c r="K33" s="41"/>
      <c r="L33" s="41"/>
      <c r="M33" s="41"/>
    </row>
    <row r="34" spans="1:13" x14ac:dyDescent="0.25">
      <c r="A34" s="247">
        <v>20</v>
      </c>
      <c r="B34" s="312">
        <v>-26138.621278055503</v>
      </c>
      <c r="C34" s="313">
        <f xml:space="preserve"> B34 / 'Port Backtesting'!$AE$258</f>
        <v>-2.0529956534521481E-2</v>
      </c>
      <c r="D34" s="312">
        <v>-31961.730018201277</v>
      </c>
      <c r="E34" s="313">
        <f xml:space="preserve"> D34 / 'Port Backtesting'!$AE$258</f>
        <v>-2.5103578381644332E-2</v>
      </c>
      <c r="F34" s="312">
        <v>-61673.933636232534</v>
      </c>
      <c r="G34" s="313">
        <f xml:space="preserve"> F34 / 'Port Backtesting'!$AE$258</f>
        <v>-4.8440319915718538E-2</v>
      </c>
      <c r="H34" s="312">
        <v>-78043.564101843847</v>
      </c>
      <c r="I34" s="313">
        <f xml:space="preserve"> H34 / 'Port Backtesting'!$AE$258</f>
        <v>-6.1297455660185761E-2</v>
      </c>
      <c r="J34" s="41"/>
      <c r="K34" s="41"/>
      <c r="L34" s="41"/>
      <c r="M34" s="41"/>
    </row>
    <row r="35" spans="1:13" x14ac:dyDescent="0.25">
      <c r="A35" s="247">
        <v>21</v>
      </c>
      <c r="B35" s="312">
        <v>-28599.569084614934</v>
      </c>
      <c r="C35" s="313">
        <f xml:space="preserve"> B35 / 'Port Backtesting'!$AE$258</f>
        <v>-2.2462849282189373E-2</v>
      </c>
      <c r="D35" s="312">
        <v>-31051.147764089128</v>
      </c>
      <c r="E35" s="313">
        <f xml:space="preserve"> D35 / 'Port Backtesting'!$AE$258</f>
        <v>-2.438838327249282E-2</v>
      </c>
      <c r="F35" s="312">
        <v>-55106.493982753724</v>
      </c>
      <c r="G35" s="313">
        <f xml:space="preserve"> F35 / 'Port Backtesting'!$AE$258</f>
        <v>-4.3282081109060143E-2</v>
      </c>
      <c r="H35" s="312">
        <v>-74661.595621078508</v>
      </c>
      <c r="I35" s="313">
        <f xml:space="preserve"> H35 / 'Port Backtesting'!$AE$258</f>
        <v>-5.8641169195316818E-2</v>
      </c>
      <c r="J35" s="41"/>
      <c r="K35" s="41"/>
      <c r="L35" s="41"/>
      <c r="M35" s="41"/>
    </row>
    <row r="36" spans="1:13" x14ac:dyDescent="0.25">
      <c r="A36" s="247">
        <v>22</v>
      </c>
      <c r="B36" s="312">
        <v>-27638.523605663198</v>
      </c>
      <c r="C36" s="313">
        <f xml:space="preserve"> B36 / 'Port Backtesting'!$AE$258</f>
        <v>-2.1708019036910067E-2</v>
      </c>
      <c r="D36" s="312">
        <v>-31809.762653960439</v>
      </c>
      <c r="E36" s="313">
        <f xml:space="preserve"> D36 / 'Port Backtesting'!$AE$258</f>
        <v>-2.4984219240649797E-2</v>
      </c>
      <c r="F36" s="312">
        <v>-55519.867448566765</v>
      </c>
      <c r="G36" s="313">
        <f xml:space="preserve"> F36 / 'Port Backtesting'!$AE$258</f>
        <v>-4.3606755436576834E-2</v>
      </c>
      <c r="H36" s="312">
        <v>-75307.166971517538</v>
      </c>
      <c r="I36" s="313">
        <f xml:space="preserve"> H36 / 'Port Backtesting'!$AE$258</f>
        <v>-5.9148217812130151E-2</v>
      </c>
      <c r="J36" s="41"/>
      <c r="K36" s="41"/>
      <c r="L36" s="41"/>
      <c r="M36" s="41"/>
    </row>
    <row r="37" spans="1:13" x14ac:dyDescent="0.25">
      <c r="A37" s="247">
        <v>23</v>
      </c>
      <c r="B37" s="312">
        <v>-28454.079563734689</v>
      </c>
      <c r="C37" s="313">
        <f xml:space="preserve"> B37 / 'Port Backtesting'!$AE$258</f>
        <v>-2.2348578008730607E-2</v>
      </c>
      <c r="D37" s="312">
        <v>-32031.902363648442</v>
      </c>
      <c r="E37" s="313">
        <f xml:space="preserve"> D37 / 'Port Backtesting'!$AE$258</f>
        <v>-2.5158693576383589E-2</v>
      </c>
      <c r="F37" s="312">
        <v>-55320.540080041195</v>
      </c>
      <c r="G37" s="313">
        <f xml:space="preserve"> F37 / 'Port Backtesting'!$AE$258</f>
        <v>-4.3450198510010626E-2</v>
      </c>
      <c r="H37" s="312">
        <v>-74953.27614906324</v>
      </c>
      <c r="I37" s="313">
        <f xml:space="preserve"> H37 / 'Port Backtesting'!$AE$258</f>
        <v>-5.887026270785492E-2</v>
      </c>
      <c r="J37" s="41"/>
      <c r="K37" s="41"/>
      <c r="L37" s="41"/>
      <c r="M37" s="41"/>
    </row>
    <row r="38" spans="1:13" x14ac:dyDescent="0.25">
      <c r="A38" s="247">
        <v>24</v>
      </c>
      <c r="B38" s="312">
        <v>-26557.507613863669</v>
      </c>
      <c r="C38" s="313">
        <f xml:space="preserve"> B38 / 'Port Backtesting'!$AE$258</f>
        <v>-2.0858960814263906E-2</v>
      </c>
      <c r="D38" s="312">
        <v>-30582.764180885122</v>
      </c>
      <c r="E38" s="313">
        <f xml:space="preserve"> D38 / 'Port Backtesting'!$AE$258</f>
        <v>-2.4020502560561978E-2</v>
      </c>
      <c r="F38" s="312">
        <v>-54695.939489662698</v>
      </c>
      <c r="G38" s="313">
        <f xml:space="preserve"> F38 / 'Port Backtesting'!$AE$258</f>
        <v>-4.2959620876420114E-2</v>
      </c>
      <c r="H38" s="312">
        <v>-74150.989049962271</v>
      </c>
      <c r="I38" s="313">
        <f xml:space="preserve"> H38 / 'Port Backtesting'!$AE$258</f>
        <v>-5.8240125444778301E-2</v>
      </c>
      <c r="J38" s="41"/>
      <c r="K38" s="41"/>
      <c r="L38" s="41"/>
      <c r="M38" s="41"/>
    </row>
    <row r="39" spans="1:13" x14ac:dyDescent="0.25">
      <c r="A39" s="247">
        <v>25</v>
      </c>
      <c r="B39" s="312">
        <v>-26280.978298785016</v>
      </c>
      <c r="C39" s="313">
        <f xml:space="preserve"> B39 / 'Port Backtesting'!$AE$258</f>
        <v>-2.0641767460464026E-2</v>
      </c>
      <c r="D39" s="312">
        <v>-29321.674583634867</v>
      </c>
      <c r="E39" s="313">
        <f xml:space="preserve"> D39 / 'Port Backtesting'!$AE$258</f>
        <v>-2.303000982024974E-2</v>
      </c>
      <c r="F39" s="312">
        <v>-54067.263652317204</v>
      </c>
      <c r="G39" s="313">
        <f xml:space="preserve"> F39 / 'Port Backtesting'!$AE$258</f>
        <v>-4.2465842437316194E-2</v>
      </c>
      <c r="H39" s="312">
        <v>-73481.605071166516</v>
      </c>
      <c r="I39" s="313">
        <f xml:space="preserve"> H39 / 'Port Backtesting'!$AE$258</f>
        <v>-5.7714373767082917E-2</v>
      </c>
      <c r="J39" s="41"/>
      <c r="K39" s="41"/>
      <c r="L39" s="41"/>
      <c r="M39" s="41"/>
    </row>
    <row r="40" spans="1:13" x14ac:dyDescent="0.25">
      <c r="A40" s="247">
        <v>26</v>
      </c>
      <c r="B40" s="312">
        <v>-26833.872377895241</v>
      </c>
      <c r="C40" s="313">
        <f xml:space="preserve"> B40 / 'Port Backtesting'!$AE$258</f>
        <v>-2.107602492536929E-2</v>
      </c>
      <c r="D40" s="312">
        <v>-30278.786830451449</v>
      </c>
      <c r="E40" s="313">
        <f xml:space="preserve"> D40 / 'Port Backtesting'!$AE$258</f>
        <v>-2.3781750802177475E-2</v>
      </c>
      <c r="F40" s="312">
        <v>-54191.040082090629</v>
      </c>
      <c r="G40" s="313">
        <f xml:space="preserve"> F40 / 'Port Backtesting'!$AE$258</f>
        <v>-4.2563059681340457E-2</v>
      </c>
      <c r="H40" s="312">
        <v>-74262.314803798028</v>
      </c>
      <c r="I40" s="313">
        <f xml:space="preserve"> H40 / 'Port Backtesting'!$AE$258</f>
        <v>-5.8327563602403688E-2</v>
      </c>
      <c r="J40" s="41"/>
      <c r="K40" s="41"/>
      <c r="L40" s="41"/>
      <c r="M40" s="41"/>
    </row>
    <row r="41" spans="1:13" x14ac:dyDescent="0.25">
      <c r="A41" s="247">
        <v>27</v>
      </c>
      <c r="B41" s="312">
        <v>-26144.838324164855</v>
      </c>
      <c r="C41" s="313">
        <f xml:space="preserve"> B41 / 'Port Backtesting'!$AE$258</f>
        <v>-2.0534839565077699E-2</v>
      </c>
      <c r="D41" s="312">
        <v>-28303.761639042823</v>
      </c>
      <c r="E41" s="313">
        <f xml:space="preserve"> D41 / 'Port Backtesting'!$AE$258</f>
        <v>-2.2230514380681705E-2</v>
      </c>
      <c r="F41" s="312">
        <v>-54644.252751188695</v>
      </c>
      <c r="G41" s="313">
        <f xml:space="preserve"> F41 / 'Port Backtesting'!$AE$258</f>
        <v>-4.2919024760695632E-2</v>
      </c>
      <c r="H41" s="312">
        <v>-75050.061939663705</v>
      </c>
      <c r="I41" s="313">
        <f xml:space="preserve"> H41 / 'Port Backtesting'!$AE$258</f>
        <v>-5.8946280798214373E-2</v>
      </c>
      <c r="J41" s="41"/>
      <c r="K41" s="41"/>
      <c r="L41" s="41"/>
      <c r="M41" s="41"/>
    </row>
    <row r="42" spans="1:13" x14ac:dyDescent="0.25">
      <c r="A42" s="247">
        <v>28</v>
      </c>
      <c r="B42" s="312">
        <v>-25366.794164134895</v>
      </c>
      <c r="C42" s="313">
        <f xml:space="preserve"> B42 / 'Port Backtesting'!$AE$258</f>
        <v>-1.9923743340168408E-2</v>
      </c>
      <c r="D42" s="312">
        <v>-29987.381018195629</v>
      </c>
      <c r="E42" s="313">
        <f xml:space="preserve"> D42 / 'Port Backtesting'!$AE$258</f>
        <v>-2.3552873058555187E-2</v>
      </c>
      <c r="F42" s="312">
        <v>-54273.796966873757</v>
      </c>
      <c r="G42" s="313">
        <f xml:space="preserve"> F42 / 'Port Backtesting'!$AE$258</f>
        <v>-4.2628059102291421E-2</v>
      </c>
      <c r="H42" s="312">
        <v>-74436.058377677502</v>
      </c>
      <c r="I42" s="313">
        <f xml:space="preserve"> H42 / 'Port Backtesting'!$AE$258</f>
        <v>-5.8464026347777816E-2</v>
      </c>
      <c r="J42" s="41"/>
      <c r="K42" s="41"/>
      <c r="L42" s="41"/>
      <c r="M42" s="41"/>
    </row>
    <row r="43" spans="1:13" x14ac:dyDescent="0.25">
      <c r="A43" s="247">
        <v>29</v>
      </c>
      <c r="B43" s="312">
        <v>-23142.714922213636</v>
      </c>
      <c r="C43" s="313">
        <f xml:space="preserve"> B43 / 'Port Backtesting'!$AE$258</f>
        <v>-1.8176893355991597E-2</v>
      </c>
      <c r="D43" s="312">
        <v>-27224.180205458608</v>
      </c>
      <c r="E43" s="313">
        <f xml:space="preserve"> D43 / 'Port Backtesting'!$AE$258</f>
        <v>-2.1382582897563743E-2</v>
      </c>
      <c r="F43" s="312">
        <v>-53751.551649136425</v>
      </c>
      <c r="G43" s="313">
        <f xml:space="preserve"> F43 / 'Port Backtesting'!$AE$258</f>
        <v>-4.2217873975866786E-2</v>
      </c>
      <c r="H43" s="312">
        <v>-74106.38173412293</v>
      </c>
      <c r="I43" s="313">
        <f xml:space="preserve"> H43 / 'Port Backtesting'!$AE$258</f>
        <v>-5.8205089692679464E-2</v>
      </c>
      <c r="J43" s="41"/>
      <c r="K43" s="41"/>
      <c r="L43" s="41"/>
      <c r="M43" s="41"/>
    </row>
    <row r="44" spans="1:13" x14ac:dyDescent="0.25">
      <c r="A44" s="247">
        <v>30</v>
      </c>
      <c r="B44" s="312">
        <v>-25331.747815737352</v>
      </c>
      <c r="C44" s="313">
        <f xml:space="preserve"> B44 / 'Port Backtesting'!$AE$258</f>
        <v>-1.9896217021865639E-2</v>
      </c>
      <c r="D44" s="312">
        <v>-29787.505064083372</v>
      </c>
      <c r="E44" s="313">
        <f xml:space="preserve"> D44 / 'Port Backtesting'!$AE$258</f>
        <v>-2.3395885258526664E-2</v>
      </c>
      <c r="F44" s="312">
        <v>-54260.311211407759</v>
      </c>
      <c r="G44" s="313">
        <f xml:space="preserve"> F44 / 'Port Backtesting'!$AE$258</f>
        <v>-4.2617467037369287E-2</v>
      </c>
      <c r="H44" s="312">
        <v>-74681.025109058144</v>
      </c>
      <c r="I44" s="313">
        <f xml:space="preserve"> H44 / 'Port Backtesting'!$AE$258</f>
        <v>-5.8656429623151429E-2</v>
      </c>
      <c r="J44" s="41"/>
      <c r="K44" s="41"/>
      <c r="L44" s="41"/>
      <c r="M44" s="41"/>
    </row>
    <row r="45" spans="1:13" x14ac:dyDescent="0.25">
      <c r="A45" s="247">
        <v>31</v>
      </c>
      <c r="B45" s="312">
        <v>-27451.931393050065</v>
      </c>
      <c r="C45" s="313">
        <f xml:space="preserve"> B45 / 'Port Backtesting'!$AE$258</f>
        <v>-2.1561464634752524E-2</v>
      </c>
      <c r="D45" s="312">
        <v>-29919.32532746335</v>
      </c>
      <c r="E45" s="313">
        <f xml:space="preserve"> D45 / 'Port Backtesting'!$AE$258</f>
        <v>-2.3499420339768005E-2</v>
      </c>
      <c r="F45" s="312">
        <v>-53803.636978284645</v>
      </c>
      <c r="G45" s="313">
        <f xml:space="preserve"> F45 / 'Port Backtesting'!$AE$258</f>
        <v>-4.225878315512778E-2</v>
      </c>
      <c r="H45" s="312">
        <v>-74021.446507772853</v>
      </c>
      <c r="I45" s="313">
        <f xml:space="preserve"> H45 / 'Port Backtesting'!$AE$258</f>
        <v>-5.8138379345310041E-2</v>
      </c>
      <c r="J45" s="41"/>
      <c r="K45" s="41"/>
      <c r="L45" s="41"/>
      <c r="M45" s="41"/>
    </row>
    <row r="46" spans="1:13" x14ac:dyDescent="0.25">
      <c r="A46" s="247">
        <v>32</v>
      </c>
      <c r="B46" s="312">
        <v>-25949.420507028721</v>
      </c>
      <c r="C46" s="313">
        <f xml:space="preserve"> B46 / 'Port Backtesting'!$AE$258</f>
        <v>-2.0381353302386249E-2</v>
      </c>
      <c r="D46" s="312">
        <v>-29116.863145830157</v>
      </c>
      <c r="E46" s="313">
        <f xml:space="preserve"> D46 / 'Port Backtesting'!$AE$258</f>
        <v>-2.2869145562293119E-2</v>
      </c>
      <c r="F46" s="312">
        <v>-54311.016802755214</v>
      </c>
      <c r="G46" s="313">
        <f xml:space="preserve"> F46 / 'Port Backtesting'!$AE$258</f>
        <v>-4.2657292534488925E-2</v>
      </c>
      <c r="H46" s="312">
        <v>-74381.134746563548</v>
      </c>
      <c r="I46" s="313">
        <f xml:space="preserve"> H46 / 'Port Backtesting'!$AE$258</f>
        <v>-5.8420887891946778E-2</v>
      </c>
      <c r="J46" s="41"/>
      <c r="K46" s="41"/>
      <c r="L46" s="41"/>
      <c r="M46" s="41"/>
    </row>
    <row r="47" spans="1:13" x14ac:dyDescent="0.25">
      <c r="A47" s="247">
        <v>33</v>
      </c>
      <c r="B47" s="312">
        <v>-26053.196179554227</v>
      </c>
      <c r="C47" s="313">
        <f xml:space="preserve"> B47 / 'Port Backtesting'!$AE$258</f>
        <v>-2.0462861428757018E-2</v>
      </c>
      <c r="D47" s="312">
        <v>-30222.073631597468</v>
      </c>
      <c r="E47" s="313">
        <f xml:space="preserve"> D47 / 'Port Backtesting'!$AE$258</f>
        <v>-2.3737206773055963E-2</v>
      </c>
      <c r="F47" s="312">
        <v>-54544.511208712087</v>
      </c>
      <c r="G47" s="313">
        <f xml:space="preserve"> F47 / 'Port Backtesting'!$AE$258</f>
        <v>-4.2840685145535823E-2</v>
      </c>
      <c r="H47" s="312">
        <v>-74751.058239475024</v>
      </c>
      <c r="I47" s="313">
        <f xml:space="preserve"> H47 / 'Port Backtesting'!$AE$258</f>
        <v>-5.8711435474766184E-2</v>
      </c>
      <c r="J47" s="41"/>
      <c r="K47" s="41"/>
      <c r="L47" s="41"/>
      <c r="M47" s="41"/>
    </row>
    <row r="48" spans="1:13" x14ac:dyDescent="0.25">
      <c r="A48" s="247">
        <v>34</v>
      </c>
      <c r="B48" s="312">
        <v>-24852.045907390257</v>
      </c>
      <c r="C48" s="313">
        <f xml:space="preserve"> B48 / 'Port Backtesting'!$AE$258</f>
        <v>-1.9519446601454795E-2</v>
      </c>
      <c r="D48" s="312">
        <v>-27850.957496803429</v>
      </c>
      <c r="E48" s="313">
        <f xml:space="preserve"> D48 / 'Port Backtesting'!$AE$258</f>
        <v>-2.1874870169002088E-2</v>
      </c>
      <c r="F48" s="312">
        <v>-55874.706271551564</v>
      </c>
      <c r="G48" s="313">
        <f xml:space="preserve"> F48 / 'Port Backtesting'!$AE$258</f>
        <v>-4.3885455125253783E-2</v>
      </c>
      <c r="H48" s="312">
        <v>-76474.947061212573</v>
      </c>
      <c r="I48" s="313">
        <f xml:space="preserve"> H48 / 'Port Backtesting'!$AE$258</f>
        <v>-6.0065422825672558E-2</v>
      </c>
      <c r="J48" s="41"/>
      <c r="K48" s="41"/>
      <c r="L48" s="41"/>
      <c r="M48" s="41"/>
    </row>
    <row r="49" spans="1:13" x14ac:dyDescent="0.25">
      <c r="A49" s="247">
        <v>35</v>
      </c>
      <c r="B49" s="312">
        <v>-30249.113848125991</v>
      </c>
      <c r="C49" s="313">
        <f xml:space="preserve"> B49 / 'Port Backtesting'!$AE$258</f>
        <v>-2.3758444866072013E-2</v>
      </c>
      <c r="D49" s="312">
        <v>-34401.19899803873</v>
      </c>
      <c r="E49" s="313">
        <f xml:space="preserve"> D49 / 'Port Backtesting'!$AE$258</f>
        <v>-2.701960109725032E-2</v>
      </c>
      <c r="F49" s="312">
        <v>-57895.736351809101</v>
      </c>
      <c r="G49" s="313">
        <f xml:space="preserve"> F49 / 'Port Backtesting'!$AE$258</f>
        <v>-4.5472824989229034E-2</v>
      </c>
      <c r="H49" s="312">
        <v>-79444.591082047045</v>
      </c>
      <c r="I49" s="313">
        <f xml:space="preserve"> H49 / 'Port Backtesting'!$AE$258</f>
        <v>-6.2397858879670455E-2</v>
      </c>
      <c r="J49" s="41"/>
      <c r="K49" s="41"/>
      <c r="L49" s="41"/>
      <c r="M49" s="41"/>
    </row>
    <row r="50" spans="1:13" x14ac:dyDescent="0.25">
      <c r="A50" s="247">
        <v>36</v>
      </c>
      <c r="B50" s="312">
        <v>-28698.555569582029</v>
      </c>
      <c r="C50" s="313">
        <f xml:space="preserve"> B50 / 'Port Backtesting'!$AE$258</f>
        <v>-2.2540595855440566E-2</v>
      </c>
      <c r="D50" s="312">
        <v>-32629.761959213822</v>
      </c>
      <c r="E50" s="313">
        <f xml:space="preserve"> D50 / 'Port Backtesting'!$AE$258</f>
        <v>-2.562826813351635E-2</v>
      </c>
      <c r="F50" s="312">
        <v>-57597.642108351451</v>
      </c>
      <c r="G50" s="313">
        <f xml:space="preserve"> F50 / 'Port Backtesting'!$AE$258</f>
        <v>-4.5238693976874744E-2</v>
      </c>
      <c r="H50" s="312">
        <v>-78966.936875827392</v>
      </c>
      <c r="I50" s="313">
        <f xml:space="preserve"> H50 / 'Port Backtesting'!$AE$258</f>
        <v>-6.2022696778046775E-2</v>
      </c>
      <c r="J50" s="41"/>
      <c r="K50" s="41"/>
      <c r="L50" s="41"/>
      <c r="M50" s="41"/>
    </row>
    <row r="51" spans="1:13" x14ac:dyDescent="0.25">
      <c r="A51" s="247">
        <v>37</v>
      </c>
      <c r="B51" s="312">
        <v>-29664.915537960776</v>
      </c>
      <c r="C51" s="313">
        <f xml:space="preserve"> B51 / 'Port Backtesting'!$AE$258</f>
        <v>-2.329960023966083E-2</v>
      </c>
      <c r="D51" s="312">
        <v>-34032.692199144753</v>
      </c>
      <c r="E51" s="313">
        <f xml:space="preserve"> D51 / 'Port Backtesting'!$AE$258</f>
        <v>-2.6730166222951098E-2</v>
      </c>
      <c r="F51" s="312">
        <v>-58171.330780887823</v>
      </c>
      <c r="G51" s="313">
        <f xml:space="preserve"> F51 / 'Port Backtesting'!$AE$258</f>
        <v>-4.5689284059122391E-2</v>
      </c>
      <c r="H51" s="312">
        <v>-79574.549405175974</v>
      </c>
      <c r="I51" s="313">
        <f xml:space="preserve"> H51 / 'Port Backtesting'!$AE$258</f>
        <v>-6.2499931544359018E-2</v>
      </c>
      <c r="J51" s="41"/>
      <c r="K51" s="41"/>
      <c r="L51" s="41"/>
      <c r="M51" s="41"/>
    </row>
    <row r="52" spans="1:13" x14ac:dyDescent="0.25">
      <c r="A52" s="247">
        <v>38</v>
      </c>
      <c r="B52" s="312">
        <v>-28195.008953441276</v>
      </c>
      <c r="C52" s="313">
        <f xml:space="preserve"> B52 / 'Port Backtesting'!$AE$258</f>
        <v>-2.2145097178119199E-2</v>
      </c>
      <c r="D52" s="312">
        <v>-30192.125252013571</v>
      </c>
      <c r="E52" s="313">
        <f xml:space="preserve"> D52 / 'Port Backtesting'!$AE$258</f>
        <v>-2.3713684532743581E-2</v>
      </c>
      <c r="F52" s="312">
        <v>-57713.038980431709</v>
      </c>
      <c r="G52" s="313">
        <f xml:space="preserve"> F52 / 'Port Backtesting'!$AE$258</f>
        <v>-4.5329329697206953E-2</v>
      </c>
      <c r="H52" s="312">
        <v>-78812.720775256588</v>
      </c>
      <c r="I52" s="313">
        <f xml:space="preserve"> H52 / 'Port Backtesting'!$AE$258</f>
        <v>-6.1901571420746461E-2</v>
      </c>
      <c r="J52" s="41"/>
      <c r="K52" s="41"/>
      <c r="L52" s="41"/>
      <c r="M52" s="41"/>
    </row>
    <row r="53" spans="1:13" x14ac:dyDescent="0.25">
      <c r="A53" s="247">
        <v>39</v>
      </c>
      <c r="B53" s="312">
        <v>-27454.508048160824</v>
      </c>
      <c r="C53" s="313">
        <f xml:space="preserve"> B53 / 'Port Backtesting'!$AE$258</f>
        <v>-2.1563488407042027E-2</v>
      </c>
      <c r="D53" s="312">
        <v>-29823.974491064386</v>
      </c>
      <c r="E53" s="313">
        <f xml:space="preserve"> D53 / 'Port Backtesting'!$AE$258</f>
        <v>-2.3424529299954654E-2</v>
      </c>
      <c r="F53" s="312">
        <v>-57665.789807966081</v>
      </c>
      <c r="G53" s="313">
        <f xml:space="preserve"> F53 / 'Port Backtesting'!$AE$258</f>
        <v>-4.5292218961843655E-2</v>
      </c>
      <c r="H53" s="312">
        <v>-78577.894048932081</v>
      </c>
      <c r="I53" s="313">
        <f xml:space="preserve"> H53 / 'Port Backtesting'!$AE$258</f>
        <v>-6.1717132370449901E-2</v>
      </c>
      <c r="J53" s="41"/>
      <c r="K53" s="41"/>
      <c r="L53" s="41"/>
      <c r="M53" s="41"/>
    </row>
    <row r="54" spans="1:13" x14ac:dyDescent="0.25">
      <c r="A54" s="247">
        <v>40</v>
      </c>
      <c r="B54" s="312">
        <v>-50911.588113403159</v>
      </c>
      <c r="C54" s="313">
        <f xml:space="preserve"> B54 / 'Port Backtesting'!$AE$258</f>
        <v>-3.9987292365306522E-2</v>
      </c>
      <c r="D54" s="312">
        <v>-55821.124488502901</v>
      </c>
      <c r="E54" s="313">
        <f xml:space="preserve"> D54 / 'Port Backtesting'!$AE$258</f>
        <v>-4.3843370591975253E-2</v>
      </c>
      <c r="F54" s="312">
        <v>-73731.64042595627</v>
      </c>
      <c r="G54" s="313">
        <f xml:space="preserve"> F54 / 'Port Backtesting'!$AE$258</f>
        <v>-5.7910758071798976E-2</v>
      </c>
      <c r="H54" s="312">
        <v>-92236.191343674625</v>
      </c>
      <c r="I54" s="313">
        <f xml:space="preserve"> H54 / 'Port Backtesting'!$AE$258</f>
        <v>-7.2444716155905642E-2</v>
      </c>
      <c r="J54" s="41"/>
      <c r="K54" s="41"/>
      <c r="L54" s="41"/>
      <c r="M54" s="41"/>
    </row>
    <row r="55" spans="1:13" x14ac:dyDescent="0.25">
      <c r="A55" s="247">
        <v>41</v>
      </c>
      <c r="B55" s="312">
        <v>-47578.263348547123</v>
      </c>
      <c r="C55" s="313">
        <f xml:space="preserve"> B55 / 'Port Backtesting'!$AE$258</f>
        <v>-3.7369211946681267E-2</v>
      </c>
      <c r="D55" s="312">
        <v>-55757.258921370943</v>
      </c>
      <c r="E55" s="313">
        <f xml:space="preserve"> D55 / 'Port Backtesting'!$AE$258</f>
        <v>-4.3793208905812696E-2</v>
      </c>
      <c r="F55" s="312">
        <v>-75030.78922231085</v>
      </c>
      <c r="G55" s="313">
        <f xml:space="preserve"> F55 / 'Port Backtesting'!$AE$258</f>
        <v>-5.893114350212874E-2</v>
      </c>
      <c r="H55" s="312">
        <v>-93546.295938668773</v>
      </c>
      <c r="I55" s="313">
        <f xml:space="preserve"> H55 / 'Port Backtesting'!$AE$258</f>
        <v>-7.3473706556921453E-2</v>
      </c>
      <c r="J55" s="41"/>
      <c r="K55" s="41"/>
      <c r="L55" s="41"/>
      <c r="M55" s="41"/>
    </row>
    <row r="56" spans="1:13" x14ac:dyDescent="0.25">
      <c r="A56" s="247">
        <v>42</v>
      </c>
      <c r="B56" s="312">
        <v>-45971.19277225808</v>
      </c>
      <c r="C56" s="313">
        <f xml:space="preserve"> B56 / 'Port Backtesting'!$AE$258</f>
        <v>-3.6106976699911711E-2</v>
      </c>
      <c r="D56" s="312">
        <v>-54082.192637780761</v>
      </c>
      <c r="E56" s="313">
        <f xml:space="preserve"> D56 / 'Port Backtesting'!$AE$258</f>
        <v>-4.247756805281102E-2</v>
      </c>
      <c r="F56" s="312">
        <v>-74855.615435702886</v>
      </c>
      <c r="G56" s="313">
        <f xml:space="preserve"> F56 / 'Port Backtesting'!$AE$258</f>
        <v>-5.8793557430285373E-2</v>
      </c>
      <c r="H56" s="312">
        <v>-93375.029988669776</v>
      </c>
      <c r="I56" s="313">
        <f xml:space="preserve"> H56 / 'Port Backtesting'!$AE$258</f>
        <v>-7.3339189802119439E-2</v>
      </c>
      <c r="J56" s="41"/>
      <c r="K56" s="41"/>
      <c r="L56" s="41"/>
      <c r="M56" s="41"/>
    </row>
    <row r="57" spans="1:13" x14ac:dyDescent="0.25">
      <c r="A57" s="247">
        <v>43</v>
      </c>
      <c r="B57" s="312">
        <v>-46408.639645716306</v>
      </c>
      <c r="C57" s="313">
        <f xml:space="preserve"> B57 / 'Port Backtesting'!$AE$258</f>
        <v>-3.6450558911181569E-2</v>
      </c>
      <c r="D57" s="312">
        <v>-56779.935947890059</v>
      </c>
      <c r="E57" s="313">
        <f xml:space="preserve"> D57 / 'Port Backtesting'!$AE$258</f>
        <v>-4.459644617988108E-2</v>
      </c>
      <c r="F57" s="312">
        <v>-76802.683089372586</v>
      </c>
      <c r="G57" s="313">
        <f xml:space="preserve"> F57 / 'Port Backtesting'!$AE$258</f>
        <v>-6.0322835270703486E-2</v>
      </c>
      <c r="H57" s="312">
        <v>-95560.912722411798</v>
      </c>
      <c r="I57" s="313">
        <f xml:space="preserve"> H57 / 'Port Backtesting'!$AE$258</f>
        <v>-7.5056039250141399E-2</v>
      </c>
      <c r="J57" s="41"/>
      <c r="K57" s="41"/>
      <c r="L57" s="41"/>
      <c r="M57" s="41"/>
    </row>
    <row r="58" spans="1:13" x14ac:dyDescent="0.25">
      <c r="A58" s="247">
        <v>44</v>
      </c>
      <c r="B58" s="312">
        <v>-45007.351396703867</v>
      </c>
      <c r="C58" s="313">
        <f xml:space="preserve"> B58 / 'Port Backtesting'!$AE$258</f>
        <v>-3.5349950484343334E-2</v>
      </c>
      <c r="D58" s="312">
        <v>-52900.214867719587</v>
      </c>
      <c r="E58" s="313">
        <f xml:space="preserve"> D58 / 'Port Backtesting'!$AE$258</f>
        <v>-4.1549211809916949E-2</v>
      </c>
      <c r="F58" s="312">
        <v>-74452.066012612515</v>
      </c>
      <c r="G58" s="313">
        <f xml:space="preserve"> F58 / 'Port Backtesting'!$AE$258</f>
        <v>-5.8476599162768338E-2</v>
      </c>
      <c r="H58" s="312">
        <v>-92720.790826124416</v>
      </c>
      <c r="I58" s="313">
        <f xml:space="preserve"> H58 / 'Port Backtesting'!$AE$258</f>
        <v>-7.2825333259061667E-2</v>
      </c>
      <c r="J58" s="41"/>
      <c r="K58" s="41"/>
      <c r="L58" s="41"/>
      <c r="M58" s="41"/>
    </row>
    <row r="59" spans="1:13" x14ac:dyDescent="0.25">
      <c r="A59" s="247">
        <v>45</v>
      </c>
      <c r="B59" s="312">
        <v>-46110.049412715256</v>
      </c>
      <c r="C59" s="313">
        <f xml:space="preserve"> B59 / 'Port Backtesting'!$AE$258</f>
        <v>-3.6216038335672461E-2</v>
      </c>
      <c r="D59" s="312">
        <v>-55233.481960725177</v>
      </c>
      <c r="E59" s="313">
        <f xml:space="preserve"> D59 / 'Port Backtesting'!$AE$258</f>
        <v>-4.3381820787003651E-2</v>
      </c>
      <c r="F59" s="312">
        <v>-77119.916851585032</v>
      </c>
      <c r="G59" s="313">
        <f xml:space="preserve"> F59 / 'Port Backtesting'!$AE$258</f>
        <v>-6.0571998961482083E-2</v>
      </c>
      <c r="H59" s="312">
        <v>-95654.797988646969</v>
      </c>
      <c r="I59" s="313">
        <f xml:space="preserve"> H59 / 'Port Backtesting'!$AE$258</f>
        <v>-7.5129779192831425E-2</v>
      </c>
      <c r="J59" s="41"/>
      <c r="K59" s="41"/>
      <c r="L59" s="41"/>
      <c r="M59" s="41"/>
    </row>
    <row r="60" spans="1:13" x14ac:dyDescent="0.25">
      <c r="A60" s="247">
        <v>46</v>
      </c>
      <c r="B60" s="312">
        <v>-47761.866861710514</v>
      </c>
      <c r="C60" s="313">
        <f xml:space="preserve"> B60 / 'Port Backtesting'!$AE$258</f>
        <v>-3.7513418946152753E-2</v>
      </c>
      <c r="D60" s="312">
        <v>-54272.796382224289</v>
      </c>
      <c r="E60" s="313">
        <f xml:space="preserve"> D60 / 'Port Backtesting'!$AE$258</f>
        <v>-4.2627273216947884E-2</v>
      </c>
      <c r="F60" s="312">
        <v>-76484.98610736971</v>
      </c>
      <c r="G60" s="313">
        <f xml:space="preserve"> F60 / 'Port Backtesting'!$AE$258</f>
        <v>-6.0073307754990812E-2</v>
      </c>
      <c r="H60" s="312">
        <v>-95084.936695684853</v>
      </c>
      <c r="I60" s="313">
        <f xml:space="preserve"> H60 / 'Port Backtesting'!$AE$258</f>
        <v>-7.4682195234566554E-2</v>
      </c>
      <c r="J60" s="41"/>
      <c r="K60" s="41"/>
      <c r="L60" s="41"/>
      <c r="M60" s="41"/>
    </row>
    <row r="61" spans="1:13" x14ac:dyDescent="0.25">
      <c r="A61" s="247">
        <v>47</v>
      </c>
      <c r="B61" s="312">
        <v>-48548.725118812654</v>
      </c>
      <c r="C61" s="313">
        <f xml:space="preserve"> B61 / 'Port Backtesting'!$AE$258</f>
        <v>-3.8131437993343217E-2</v>
      </c>
      <c r="D61" s="312">
        <v>-58811.146390704598</v>
      </c>
      <c r="E61" s="313">
        <f xml:space="preserve"> D61 / 'Port Backtesting'!$AE$258</f>
        <v>-4.6191811966769698E-2</v>
      </c>
      <c r="F61" s="312">
        <v>-75644.071885570447</v>
      </c>
      <c r="G61" s="313">
        <f xml:space="preserve"> F61 / 'Port Backtesting'!$AE$258</f>
        <v>-5.9412831739857848E-2</v>
      </c>
      <c r="H61" s="312">
        <v>-94518.529087689356</v>
      </c>
      <c r="I61" s="313">
        <f xml:space="preserve"> H61 / 'Port Backtesting'!$AE$258</f>
        <v>-7.4237323890769535E-2</v>
      </c>
      <c r="J61" s="41"/>
      <c r="K61" s="41"/>
      <c r="L61" s="41"/>
      <c r="M61" s="41"/>
    </row>
    <row r="62" spans="1:13" x14ac:dyDescent="0.25">
      <c r="A62" s="247">
        <v>48</v>
      </c>
      <c r="B62" s="312">
        <v>-46664.181958176618</v>
      </c>
      <c r="C62" s="313">
        <f xml:space="preserve"> B62 / 'Port Backtesting'!$AE$258</f>
        <v>-3.6651268524429063E-2</v>
      </c>
      <c r="D62" s="312">
        <v>-51291.40434260168</v>
      </c>
      <c r="E62" s="313">
        <f xml:space="preserve"> D62 / 'Port Backtesting'!$AE$258</f>
        <v>-4.0285609961847005E-2</v>
      </c>
      <c r="F62" s="312">
        <v>-74499.818815179795</v>
      </c>
      <c r="G62" s="313">
        <f xml:space="preserve"> F62 / 'Port Backtesting'!$AE$258</f>
        <v>-5.8514105462380658E-2</v>
      </c>
      <c r="H62" s="312">
        <v>-93528.495461265091</v>
      </c>
      <c r="I62" s="313">
        <f xml:space="preserve"> H62 / 'Port Backtesting'!$AE$258</f>
        <v>-7.3459725596582967E-2</v>
      </c>
      <c r="J62" s="41"/>
      <c r="K62" s="41"/>
      <c r="L62" s="41"/>
      <c r="M62" s="41"/>
    </row>
    <row r="63" spans="1:13" x14ac:dyDescent="0.25">
      <c r="A63" s="247">
        <v>49</v>
      </c>
      <c r="B63" s="312">
        <v>-41567.55924662816</v>
      </c>
      <c r="C63" s="313">
        <f xml:space="preserve"> B63 / 'Port Backtesting'!$AE$258</f>
        <v>-3.2648247797823673E-2</v>
      </c>
      <c r="D63" s="312">
        <v>-48686.675154208511</v>
      </c>
      <c r="E63" s="313">
        <f xml:space="preserve"> D63 / 'Port Backtesting'!$AE$258</f>
        <v>-3.8239787557786016E-2</v>
      </c>
      <c r="F63" s="312">
        <v>-72104.605748443442</v>
      </c>
      <c r="G63" s="313">
        <f xml:space="preserve"> F63 / 'Port Backtesting'!$AE$258</f>
        <v>-5.6632842497975622E-2</v>
      </c>
      <c r="H63" s="312">
        <v>-91539.68194523039</v>
      </c>
      <c r="I63" s="313">
        <f xml:space="preserve"> H63 / 'Port Backtesting'!$AE$258</f>
        <v>-7.18976594644362E-2</v>
      </c>
      <c r="J63" s="41"/>
      <c r="K63" s="41"/>
      <c r="L63" s="41"/>
      <c r="M63" s="41"/>
    </row>
    <row r="64" spans="1:13" x14ac:dyDescent="0.25">
      <c r="A64" s="247">
        <v>50</v>
      </c>
      <c r="B64" s="312">
        <v>-43472.440119045597</v>
      </c>
      <c r="C64" s="313">
        <f xml:space="preserve"> B64 / 'Port Backtesting'!$AE$258</f>
        <v>-3.4144391037291451E-2</v>
      </c>
      <c r="D64" s="312">
        <v>-50757.085811422883</v>
      </c>
      <c r="E64" s="313">
        <f xml:space="preserve"> D64 / 'Port Backtesting'!$AE$258</f>
        <v>-3.9865942217936601E-2</v>
      </c>
      <c r="F64" s="312">
        <v>-73618.437017153265</v>
      </c>
      <c r="G64" s="313">
        <f xml:space="preserve"> F64 / 'Port Backtesting'!$AE$258</f>
        <v>-5.7821845154871848E-2</v>
      </c>
      <c r="H64" s="312">
        <v>-93349.920499427128</v>
      </c>
      <c r="I64" s="313">
        <f xml:space="preserve"> H64 / 'Port Backtesting'!$AE$258</f>
        <v>-7.3319468152791736E-2</v>
      </c>
      <c r="J64" s="41"/>
      <c r="K64" s="41"/>
      <c r="L64" s="41"/>
      <c r="M64" s="41"/>
    </row>
    <row r="65" spans="1:13" x14ac:dyDescent="0.25">
      <c r="A65" s="247">
        <v>51</v>
      </c>
      <c r="B65" s="312">
        <v>-44404.297173346611</v>
      </c>
      <c r="C65" s="313">
        <f xml:space="preserve"> B65 / 'Port Backtesting'!$AE$258</f>
        <v>-3.4876295930731577E-2</v>
      </c>
      <c r="D65" s="312">
        <v>-50504.786225927142</v>
      </c>
      <c r="E65" s="313">
        <f xml:space="preserve"> D65 / 'Port Backtesting'!$AE$258</f>
        <v>-3.9667779527226742E-2</v>
      </c>
      <c r="F65" s="312">
        <v>-73633.978482599618</v>
      </c>
      <c r="G65" s="313">
        <f xml:space="preserve"> F65 / 'Port Backtesting'!$AE$258</f>
        <v>-5.7834051828158178E-2</v>
      </c>
      <c r="H65" s="312">
        <v>-93601.716763430275</v>
      </c>
      <c r="I65" s="313">
        <f xml:space="preserve"> H65 / 'Port Backtesting'!$AE$258</f>
        <v>-7.3517235521642188E-2</v>
      </c>
      <c r="J65" s="41"/>
      <c r="K65" s="41"/>
      <c r="L65" s="41"/>
      <c r="M65" s="41"/>
    </row>
    <row r="66" spans="1:13" x14ac:dyDescent="0.25">
      <c r="A66" s="247">
        <v>52</v>
      </c>
      <c r="B66" s="312">
        <v>-41785.157543213281</v>
      </c>
      <c r="C66" s="313">
        <f xml:space="preserve"> B66 / 'Port Backtesting'!$AE$258</f>
        <v>-3.2819155188973222E-2</v>
      </c>
      <c r="D66" s="312">
        <v>-49823.981554918239</v>
      </c>
      <c r="E66" s="313">
        <f xml:space="preserve"> D66 / 'Port Backtesting'!$AE$258</f>
        <v>-3.9133057739278186E-2</v>
      </c>
      <c r="F66" s="312">
        <v>-75209.448553047463</v>
      </c>
      <c r="G66" s="313">
        <f xml:space="preserve"> F66 / 'Port Backtesting'!$AE$258</f>
        <v>-5.9071467211458763E-2</v>
      </c>
      <c r="H66" s="312">
        <v>-95017.522707138152</v>
      </c>
      <c r="I66" s="313">
        <f xml:space="preserve"> H66 / 'Port Backtesting'!$AE$258</f>
        <v>-7.4629246525452941E-2</v>
      </c>
      <c r="J66" s="41"/>
      <c r="K66" s="41"/>
      <c r="L66" s="41"/>
      <c r="M66" s="41"/>
    </row>
    <row r="67" spans="1:13" x14ac:dyDescent="0.25">
      <c r="A67" s="247">
        <v>53</v>
      </c>
      <c r="B67" s="312">
        <v>-48338.472449611858</v>
      </c>
      <c r="C67" s="313">
        <f xml:space="preserve"> B67 / 'Port Backtesting'!$AE$258</f>
        <v>-3.7966300049989514E-2</v>
      </c>
      <c r="D67" s="312">
        <v>-55287.049442315591</v>
      </c>
      <c r="E67" s="313">
        <f xml:space="preserve"> D67 / 'Port Backtesting'!$AE$258</f>
        <v>-4.342389408754297E-2</v>
      </c>
      <c r="F67" s="312">
        <v>-76742.137175889584</v>
      </c>
      <c r="G67" s="313">
        <f xml:space="preserve"> F67 / 'Port Backtesting'!$AE$258</f>
        <v>-6.027528092730771E-2</v>
      </c>
      <c r="H67" s="312">
        <v>-97174.196186654503</v>
      </c>
      <c r="I67" s="313">
        <f xml:space="preserve"> H67 / 'Port Backtesting'!$AE$258</f>
        <v>-7.6323154261542986E-2</v>
      </c>
      <c r="J67" s="41"/>
      <c r="K67" s="41"/>
      <c r="L67" s="41"/>
      <c r="M67" s="41"/>
    </row>
    <row r="68" spans="1:13" x14ac:dyDescent="0.25">
      <c r="A68" s="247">
        <v>54</v>
      </c>
      <c r="B68" s="312">
        <v>-45388.348362021767</v>
      </c>
      <c r="C68" s="313">
        <f xml:space="preserve"> B68 / 'Port Backtesting'!$AE$258</f>
        <v>-3.5649195461901803E-2</v>
      </c>
      <c r="D68" s="312">
        <v>-50588.594552002323</v>
      </c>
      <c r="E68" s="313">
        <f xml:space="preserve"> D68 / 'Port Backtesting'!$AE$258</f>
        <v>-3.9733604777657951E-2</v>
      </c>
      <c r="F68" s="312">
        <v>-79160.330389457755</v>
      </c>
      <c r="G68" s="313">
        <f xml:space="preserve"> F68 / 'Port Backtesting'!$AE$258</f>
        <v>-6.2174593099840268E-2</v>
      </c>
      <c r="H68" s="312">
        <v>-99758.98629856277</v>
      </c>
      <c r="I68" s="313">
        <f xml:space="preserve"> H68 / 'Port Backtesting'!$AE$258</f>
        <v>-7.8353315993634362E-2</v>
      </c>
      <c r="J68" s="41"/>
      <c r="K68" s="41"/>
      <c r="L68" s="41"/>
      <c r="M68" s="41"/>
    </row>
    <row r="69" spans="1:13" x14ac:dyDescent="0.25">
      <c r="A69" s="247">
        <v>55</v>
      </c>
      <c r="B69" s="312">
        <v>-42174.424544283611</v>
      </c>
      <c r="C69" s="313">
        <f xml:space="preserve"> B69 / 'Port Backtesting'!$AE$258</f>
        <v>-3.3124895668828092E-2</v>
      </c>
      <c r="D69" s="312">
        <v>-47167.90820325238</v>
      </c>
      <c r="E69" s="313">
        <f xml:space="preserve"> D69 / 'Port Backtesting'!$AE$258</f>
        <v>-3.7046908287012306E-2</v>
      </c>
      <c r="F69" s="312">
        <v>-79157.862497010152</v>
      </c>
      <c r="G69" s="313">
        <f xml:space="preserve"> F69 / 'Port Backtesting'!$AE$258</f>
        <v>-6.2172654752589956E-2</v>
      </c>
      <c r="H69" s="312">
        <v>-100200.29626578461</v>
      </c>
      <c r="I69" s="313">
        <f xml:space="preserve"> H69 / 'Port Backtesting'!$AE$258</f>
        <v>-7.8699932379745041E-2</v>
      </c>
      <c r="J69" s="41"/>
      <c r="K69" s="41"/>
      <c r="L69" s="41"/>
      <c r="M69" s="41"/>
    </row>
    <row r="70" spans="1:13" x14ac:dyDescent="0.25">
      <c r="A70" s="247">
        <v>56</v>
      </c>
      <c r="B70" s="312">
        <v>-46298.082716923222</v>
      </c>
      <c r="C70" s="313">
        <f xml:space="preserve"> B70 / 'Port Backtesting'!$AE$258</f>
        <v>-3.6363724608845287E-2</v>
      </c>
      <c r="D70" s="312">
        <v>-52040.096694730659</v>
      </c>
      <c r="E70" s="313">
        <f xml:space="preserve"> D70 / 'Port Backtesting'!$AE$258</f>
        <v>-4.0873652509440778E-2</v>
      </c>
      <c r="F70" s="312">
        <v>-79015.875913954529</v>
      </c>
      <c r="G70" s="313">
        <f xml:space="preserve"> F70 / 'Port Backtesting'!$AE$258</f>
        <v>-6.2061134778081416E-2</v>
      </c>
      <c r="H70" s="312">
        <v>-99314.229837582083</v>
      </c>
      <c r="I70" s="313">
        <f xml:space="preserve"> H70 / 'Port Backtesting'!$AE$258</f>
        <v>-7.800399264121842E-2</v>
      </c>
      <c r="J70" s="41"/>
      <c r="K70" s="41"/>
      <c r="L70" s="41"/>
      <c r="M70" s="41"/>
    </row>
    <row r="71" spans="1:13" x14ac:dyDescent="0.25">
      <c r="A71" s="247">
        <v>57</v>
      </c>
      <c r="B71" s="312">
        <v>-44752.741177444404</v>
      </c>
      <c r="C71" s="313">
        <f xml:space="preserve"> B71 / 'Port Backtesting'!$AE$258</f>
        <v>-3.5149972961464951E-2</v>
      </c>
      <c r="D71" s="312">
        <v>-51363.850665740705</v>
      </c>
      <c r="E71" s="313">
        <f xml:space="preserve"> D71 / 'Port Backtesting'!$AE$258</f>
        <v>-4.0342511198117596E-2</v>
      </c>
      <c r="F71" s="312">
        <v>-79000.539782233114</v>
      </c>
      <c r="G71" s="313">
        <f xml:space="preserve"> F71 / 'Port Backtesting'!$AE$258</f>
        <v>-6.2049089379271012E-2</v>
      </c>
      <c r="H71" s="312">
        <v>-99436.047174201231</v>
      </c>
      <c r="I71" s="313">
        <f xml:space="preserve"> H71 / 'Port Backtesting'!$AE$258</f>
        <v>-7.8099671162259687E-2</v>
      </c>
      <c r="J71" s="41"/>
      <c r="K71" s="41"/>
      <c r="L71" s="41"/>
      <c r="M71" s="41"/>
    </row>
    <row r="72" spans="1:13" x14ac:dyDescent="0.25">
      <c r="A72" s="247">
        <v>58</v>
      </c>
      <c r="B72" s="312">
        <v>-45186.585212231148</v>
      </c>
      <c r="C72" s="313">
        <f xml:space="preserve"> B72 / 'Port Backtesting'!$AE$258</f>
        <v>-3.5490725409047595E-2</v>
      </c>
      <c r="D72" s="312">
        <v>-53133.276312720511</v>
      </c>
      <c r="E72" s="313">
        <f xml:space="preserve"> D72 / 'Port Backtesting'!$AE$258</f>
        <v>-4.1732264362109465E-2</v>
      </c>
      <c r="F72" s="312">
        <v>-81552.111118543573</v>
      </c>
      <c r="G72" s="313">
        <f xml:space="preserve"> F72 / 'Port Backtesting'!$AE$258</f>
        <v>-6.4053160216517621E-2</v>
      </c>
      <c r="H72" s="312">
        <v>-101593.54144160416</v>
      </c>
      <c r="I72" s="313">
        <f xml:space="preserve"> H72 / 'Port Backtesting'!$AE$258</f>
        <v>-7.9794223566614988E-2</v>
      </c>
      <c r="J72" s="41"/>
      <c r="K72" s="41"/>
      <c r="L72" s="41"/>
      <c r="M72" s="41"/>
    </row>
    <row r="73" spans="1:13" x14ac:dyDescent="0.25">
      <c r="A73" s="247">
        <v>59</v>
      </c>
      <c r="B73" s="312">
        <v>-45458.799279450468</v>
      </c>
      <c r="C73" s="313">
        <f xml:space="preserve"> B73 / 'Port Backtesting'!$AE$258</f>
        <v>-3.5704529454358501E-2</v>
      </c>
      <c r="D73" s="312">
        <v>-54016.899734999126</v>
      </c>
      <c r="E73" s="313">
        <f xml:space="preserve"> D73 / 'Port Backtesting'!$AE$258</f>
        <v>-4.2426285299912145E-2</v>
      </c>
      <c r="F73" s="312">
        <v>-79893.444725292778</v>
      </c>
      <c r="G73" s="313">
        <f xml:space="preserve"> F73 / 'Port Backtesting'!$AE$258</f>
        <v>-6.27504002661564E-2</v>
      </c>
      <c r="H73" s="312">
        <v>-99546.847443445527</v>
      </c>
      <c r="I73" s="313">
        <f xml:space="preserve"> H73 / 'Port Backtesting'!$AE$258</f>
        <v>-7.8186696590548374E-2</v>
      </c>
      <c r="J73" s="41"/>
      <c r="K73" s="41"/>
      <c r="L73" s="41"/>
      <c r="M73" s="41"/>
    </row>
    <row r="74" spans="1:13" x14ac:dyDescent="0.25">
      <c r="A74" s="247">
        <v>60</v>
      </c>
      <c r="B74" s="312">
        <v>-41280.804003727128</v>
      </c>
      <c r="C74" s="313">
        <f xml:space="preserve"> B74 / 'Port Backtesting'!$AE$258</f>
        <v>-3.2423022732959723E-2</v>
      </c>
      <c r="D74" s="312">
        <v>-46145.834187820539</v>
      </c>
      <c r="E74" s="313">
        <f xml:space="preserve"> D74 / 'Port Backtesting'!$AE$258</f>
        <v>-3.6244144633617331E-2</v>
      </c>
      <c r="F74" s="312">
        <v>-80563.944745430839</v>
      </c>
      <c r="G74" s="313">
        <f xml:space="preserve"> F74 / 'Port Backtesting'!$AE$258</f>
        <v>-6.3277028511900438E-2</v>
      </c>
      <c r="H74" s="312">
        <v>-99858.90125183457</v>
      </c>
      <c r="I74" s="313">
        <f xml:space="preserve"> H74 / 'Port Backtesting'!$AE$258</f>
        <v>-7.8431791810166462E-2</v>
      </c>
      <c r="J74" s="41"/>
      <c r="K74" s="41"/>
      <c r="L74" s="41"/>
      <c r="M74" s="41"/>
    </row>
    <row r="75" spans="1:13" x14ac:dyDescent="0.25">
      <c r="A75" s="247">
        <v>61</v>
      </c>
      <c r="B75" s="312">
        <v>-41569.924150974308</v>
      </c>
      <c r="C75" s="313">
        <f xml:space="preserve"> B75 / 'Port Backtesting'!$AE$258</f>
        <v>-3.2650105255526522E-2</v>
      </c>
      <c r="D75" s="312">
        <v>-48867.872307813683</v>
      </c>
      <c r="E75" s="313">
        <f xml:space="preserve"> D75 / 'Port Backtesting'!$AE$258</f>
        <v>-3.8382104539547268E-2</v>
      </c>
      <c r="F75" s="312">
        <v>-80026.342935370209</v>
      </c>
      <c r="G75" s="313">
        <f xml:space="preserve"> F75 / 'Port Backtesting'!$AE$258</f>
        <v>-6.2854781994916356E-2</v>
      </c>
      <c r="H75" s="312">
        <v>-98805.187927680556</v>
      </c>
      <c r="I75" s="313">
        <f xml:space="preserve"> H75 / 'Port Backtesting'!$AE$258</f>
        <v>-7.7604177816505304E-2</v>
      </c>
      <c r="J75" s="41"/>
      <c r="K75" s="41"/>
      <c r="L75" s="41"/>
      <c r="M75" s="41"/>
    </row>
    <row r="76" spans="1:13" x14ac:dyDescent="0.25">
      <c r="A76" s="247">
        <v>62</v>
      </c>
      <c r="B76" s="312">
        <v>-39940.072023630833</v>
      </c>
      <c r="C76" s="313">
        <f xml:space="preserve"> B76 / 'Port Backtesting'!$AE$258</f>
        <v>-3.1369976782945196E-2</v>
      </c>
      <c r="D76" s="312">
        <v>-44969.312856175085</v>
      </c>
      <c r="E76" s="313">
        <f xml:space="preserve"> D76 / 'Port Backtesting'!$AE$258</f>
        <v>-3.5320074020111149E-2</v>
      </c>
      <c r="F76" s="312">
        <v>-76789.369302789943</v>
      </c>
      <c r="G76" s="313">
        <f xml:space="preserve"> F76 / 'Port Backtesting'!$AE$258</f>
        <v>-6.0312378274638395E-2</v>
      </c>
      <c r="H76" s="312">
        <v>-95875.524123893047</v>
      </c>
      <c r="I76" s="313">
        <f xml:space="preserve"> H76 / 'Port Backtesting'!$AE$258</f>
        <v>-7.5303143270241249E-2</v>
      </c>
      <c r="J76" s="41"/>
      <c r="K76" s="41"/>
      <c r="L76" s="41"/>
      <c r="M76" s="41"/>
    </row>
    <row r="77" spans="1:13" x14ac:dyDescent="0.25">
      <c r="A77" s="247">
        <v>63</v>
      </c>
      <c r="B77" s="312">
        <v>-41404.464935305499</v>
      </c>
      <c r="C77" s="313">
        <f xml:space="preserve"> B77 / 'Port Backtesting'!$AE$258</f>
        <v>-3.2520149261681945E-2</v>
      </c>
      <c r="D77" s="312">
        <v>-46091.707371686658</v>
      </c>
      <c r="E77" s="313">
        <f xml:space="preserve"> D77 / 'Port Backtesting'!$AE$258</f>
        <v>-3.6201632017104017E-2</v>
      </c>
      <c r="F77" s="312">
        <v>-78892.137330130645</v>
      </c>
      <c r="G77" s="313">
        <f xml:space="preserve"> F77 / 'Port Backtesting'!$AE$258</f>
        <v>-6.1963947259255386E-2</v>
      </c>
      <c r="H77" s="312">
        <v>-98073.836201604558</v>
      </c>
      <c r="I77" s="313">
        <f xml:space="preserve"> H77 / 'Port Backtesting'!$AE$258</f>
        <v>-7.702975504997657E-2</v>
      </c>
      <c r="J77" s="41"/>
      <c r="K77" s="41"/>
      <c r="L77" s="41"/>
      <c r="M77" s="41"/>
    </row>
    <row r="78" spans="1:13" x14ac:dyDescent="0.25">
      <c r="A78" s="247">
        <v>64</v>
      </c>
      <c r="B78" s="312">
        <v>-38809.775465674458</v>
      </c>
      <c r="C78" s="313">
        <f xml:space="preserve"> B78 / 'Port Backtesting'!$AE$258</f>
        <v>-3.0482212315220757E-2</v>
      </c>
      <c r="D78" s="312">
        <v>-43800.461544710197</v>
      </c>
      <c r="E78" s="313">
        <f xml:space="preserve"> D78 / 'Port Backtesting'!$AE$258</f>
        <v>-3.440202764098408E-2</v>
      </c>
      <c r="F78" s="312">
        <v>-77891.055061439489</v>
      </c>
      <c r="G78" s="313">
        <f xml:space="preserve"> F78 / 'Port Backtesting'!$AE$258</f>
        <v>-6.1177671072570508E-2</v>
      </c>
      <c r="H78" s="312">
        <v>-97121.020942885123</v>
      </c>
      <c r="I78" s="313">
        <f xml:space="preserve"> H78 / 'Port Backtesting'!$AE$258</f>
        <v>-7.6281389034843189E-2</v>
      </c>
      <c r="J78" s="41"/>
      <c r="K78" s="41"/>
      <c r="L78" s="41"/>
      <c r="M78" s="41"/>
    </row>
    <row r="79" spans="1:13" x14ac:dyDescent="0.25">
      <c r="A79" s="247">
        <v>65</v>
      </c>
      <c r="B79" s="312">
        <v>-39175.988081579715</v>
      </c>
      <c r="C79" s="313">
        <f xml:space="preserve"> B79 / 'Port Backtesting'!$AE$258</f>
        <v>-3.0769845278220239E-2</v>
      </c>
      <c r="D79" s="312">
        <v>-42699.817094537488</v>
      </c>
      <c r="E79" s="313">
        <f xml:space="preserve"> D79 / 'Port Backtesting'!$AE$258</f>
        <v>-3.353755271395422E-2</v>
      </c>
      <c r="F79" s="312">
        <v>-77402.792522034375</v>
      </c>
      <c r="G79" s="313">
        <f xml:space="preserve"> F79 / 'Port Backtesting'!$AE$258</f>
        <v>-6.079417690871277E-2</v>
      </c>
      <c r="H79" s="312">
        <v>-96841.282010523253</v>
      </c>
      <c r="I79" s="313">
        <f xml:space="preserve"> H79 / 'Port Backtesting'!$AE$258</f>
        <v>-7.6061674763715045E-2</v>
      </c>
      <c r="J79" s="41"/>
      <c r="K79" s="41"/>
      <c r="L79" s="41"/>
      <c r="M79" s="41"/>
    </row>
    <row r="80" spans="1:13" x14ac:dyDescent="0.25">
      <c r="A80" s="247">
        <v>66</v>
      </c>
      <c r="B80" s="312">
        <v>-41613.452593396243</v>
      </c>
      <c r="C80" s="313">
        <f xml:space="preserve"> B80 / 'Port Backtesting'!$AE$258</f>
        <v>-3.2684293632236655E-2</v>
      </c>
      <c r="D80" s="312">
        <v>-46567.90880348326</v>
      </c>
      <c r="E80" s="313">
        <f xml:space="preserve"> D80 / 'Port Backtesting'!$AE$258</f>
        <v>-3.657565307171369E-2</v>
      </c>
      <c r="F80" s="312">
        <v>-79875.630509154114</v>
      </c>
      <c r="G80" s="313">
        <f xml:space="preserve"> F80 / 'Port Backtesting'!$AE$258</f>
        <v>-6.2736408515056255E-2</v>
      </c>
      <c r="H80" s="312">
        <v>-99315.31698210114</v>
      </c>
      <c r="I80" s="313">
        <f xml:space="preserve"> H80 / 'Port Backtesting'!$AE$258</f>
        <v>-7.8004846512946605E-2</v>
      </c>
      <c r="J80" s="41"/>
      <c r="K80" s="41"/>
      <c r="L80" s="41"/>
      <c r="M80" s="41"/>
    </row>
    <row r="81" spans="1:13" x14ac:dyDescent="0.25">
      <c r="A81" s="247">
        <v>67</v>
      </c>
      <c r="B81" s="312">
        <v>-36103.830298167668</v>
      </c>
      <c r="C81" s="313">
        <f xml:space="preserve"> B81 / 'Port Backtesting'!$AE$258</f>
        <v>-2.8356892234916754E-2</v>
      </c>
      <c r="D81" s="312">
        <v>-42249.46876264811</v>
      </c>
      <c r="E81" s="313">
        <f xml:space="preserve"> D81 / 'Port Backtesting'!$AE$258</f>
        <v>-3.3183837359929594E-2</v>
      </c>
      <c r="F81" s="312">
        <v>-79433.630165350027</v>
      </c>
      <c r="G81" s="313">
        <f xml:space="preserve"> F81 / 'Port Backtesting'!$AE$258</f>
        <v>-6.2389249889128279E-2</v>
      </c>
      <c r="H81" s="312">
        <v>-99155.798068336138</v>
      </c>
      <c r="I81" s="313">
        <f xml:space="preserve"> H81 / 'Port Backtesting'!$AE$258</f>
        <v>-7.7879556187523846E-2</v>
      </c>
      <c r="J81" s="41"/>
      <c r="K81" s="41"/>
      <c r="L81" s="41"/>
      <c r="M81" s="41"/>
    </row>
    <row r="82" spans="1:13" x14ac:dyDescent="0.25">
      <c r="A82" s="247">
        <v>68</v>
      </c>
      <c r="B82" s="312">
        <v>-35917.89222860412</v>
      </c>
      <c r="C82" s="313">
        <f xml:space="preserve"> B82 / 'Port Backtesting'!$AE$258</f>
        <v>-2.8210851613812638E-2</v>
      </c>
      <c r="D82" s="312">
        <v>-41909.251311904613</v>
      </c>
      <c r="E82" s="313">
        <f xml:space="preserve"> D82 / 'Port Backtesting'!$AE$258</f>
        <v>-3.2916621679280299E-2</v>
      </c>
      <c r="F82" s="312">
        <v>-79555.669567332588</v>
      </c>
      <c r="G82" s="313">
        <f xml:space="preserve"> F82 / 'Port Backtesting'!$AE$258</f>
        <v>-6.2485102826111784E-2</v>
      </c>
      <c r="H82" s="312">
        <v>-99138.676758787537</v>
      </c>
      <c r="I82" s="313">
        <f xml:space="preserve"> H82 / 'Port Backtesting'!$AE$258</f>
        <v>-7.7866108663375289E-2</v>
      </c>
      <c r="J82" s="41"/>
      <c r="K82" s="41"/>
      <c r="L82" s="41"/>
      <c r="M82" s="41"/>
    </row>
    <row r="83" spans="1:13" x14ac:dyDescent="0.25">
      <c r="A83" s="247">
        <v>69</v>
      </c>
      <c r="B83" s="312">
        <v>-38764.881795733716</v>
      </c>
      <c r="C83" s="313">
        <f xml:space="preserve"> B83 / 'Port Backtesting'!$AE$258</f>
        <v>-3.0446951653124079E-2</v>
      </c>
      <c r="D83" s="312">
        <v>-45313.27387428259</v>
      </c>
      <c r="E83" s="313">
        <f xml:space="preserve"> D83 / 'Port Backtesting'!$AE$258</f>
        <v>-3.5590229996442048E-2</v>
      </c>
      <c r="F83" s="312">
        <v>-80018.637881921662</v>
      </c>
      <c r="G83" s="313">
        <f xml:space="preserve"> F83 / 'Port Backtesting'!$AE$258</f>
        <v>-6.284873024449264E-2</v>
      </c>
      <c r="H83" s="312">
        <v>-99440.565402033317</v>
      </c>
      <c r="I83" s="313">
        <f xml:space="preserve"> H83 / 'Port Backtesting'!$AE$258</f>
        <v>-7.8103219896526091E-2</v>
      </c>
      <c r="J83" s="41"/>
      <c r="K83" s="41"/>
      <c r="L83" s="41"/>
      <c r="M83" s="41"/>
    </row>
    <row r="84" spans="1:13" x14ac:dyDescent="0.25">
      <c r="A84" s="247">
        <v>70</v>
      </c>
      <c r="B84" s="312">
        <v>-39289.812579073812</v>
      </c>
      <c r="C84" s="313">
        <f xml:space="preserve"> B84 / 'Port Backtesting'!$AE$258</f>
        <v>-3.0859246014443436E-2</v>
      </c>
      <c r="D84" s="312">
        <v>-41303.912832303366</v>
      </c>
      <c r="E84" s="313">
        <f xml:space="preserve"> D84 / 'Port Backtesting'!$AE$258</f>
        <v>-3.2441173011093644E-2</v>
      </c>
      <c r="F84" s="312">
        <v>-80682.474183386134</v>
      </c>
      <c r="G84" s="313">
        <f xml:space="preserve"> F84 / 'Port Backtesting'!$AE$258</f>
        <v>-6.3370124631370456E-2</v>
      </c>
      <c r="H84" s="312">
        <v>-99851.687157075314</v>
      </c>
      <c r="I84" s="313">
        <f xml:space="preserve"> H84 / 'Port Backtesting'!$AE$258</f>
        <v>-7.8426125671533217E-2</v>
      </c>
      <c r="J84" s="41"/>
      <c r="K84" s="41"/>
      <c r="L84" s="41"/>
      <c r="M84" s="41"/>
    </row>
    <row r="85" spans="1:13" x14ac:dyDescent="0.25">
      <c r="A85" s="247">
        <v>71</v>
      </c>
      <c r="B85" s="312">
        <v>-36174.536362545288</v>
      </c>
      <c r="C85" s="313">
        <f xml:space="preserve"> B85 / 'Port Backtesting'!$AE$258</f>
        <v>-2.8412426626457838E-2</v>
      </c>
      <c r="D85" s="312">
        <v>-44157.65150605455</v>
      </c>
      <c r="E85" s="313">
        <f xml:space="preserve"> D85 / 'Port Backtesting'!$AE$258</f>
        <v>-3.4682573975198097E-2</v>
      </c>
      <c r="F85" s="312">
        <v>-80363.117711517509</v>
      </c>
      <c r="G85" s="313">
        <f xml:space="preserve"> F85 / 'Port Backtesting'!$AE$258</f>
        <v>-6.3119293708930588E-2</v>
      </c>
      <c r="H85" s="312">
        <v>-99972.332008780519</v>
      </c>
      <c r="I85" s="313">
        <f xml:space="preserve"> H85 / 'Port Backtesting'!$AE$258</f>
        <v>-7.8520883292268973E-2</v>
      </c>
      <c r="J85" s="41"/>
      <c r="K85" s="41"/>
      <c r="L85" s="41"/>
      <c r="M85" s="41"/>
    </row>
    <row r="86" spans="1:13" x14ac:dyDescent="0.25">
      <c r="A86" s="247">
        <v>72</v>
      </c>
      <c r="B86" s="312">
        <v>-37793.675845551836</v>
      </c>
      <c r="C86" s="313">
        <f xml:space="preserve"> B86 / 'Port Backtesting'!$AE$258</f>
        <v>-2.9684141108099575E-2</v>
      </c>
      <c r="D86" s="312">
        <v>-46046.620510697976</v>
      </c>
      <c r="E86" s="313">
        <f xml:space="preserve"> D86 / 'Port Backtesting'!$AE$258</f>
        <v>-3.6166219617707392E-2</v>
      </c>
      <c r="F86" s="312">
        <v>-79840.508855684631</v>
      </c>
      <c r="G86" s="313">
        <f xml:space="preserve"> F86 / 'Port Backtesting'!$AE$258</f>
        <v>-6.2708823050181176E-2</v>
      </c>
      <c r="H86" s="312">
        <v>-99269.517618051861</v>
      </c>
      <c r="I86" s="313">
        <f xml:space="preserve"> H86 / 'Port Backtesting'!$AE$258</f>
        <v>-7.7968874495018103E-2</v>
      </c>
      <c r="J86" s="41"/>
      <c r="K86" s="41"/>
      <c r="L86" s="41"/>
      <c r="M86" s="41"/>
    </row>
    <row r="87" spans="1:13" x14ac:dyDescent="0.25">
      <c r="A87" s="247">
        <v>73</v>
      </c>
      <c r="B87" s="312">
        <v>-37548.068785947093</v>
      </c>
      <c r="C87" s="313">
        <f xml:space="preserve"> B87 / 'Port Backtesting'!$AE$258</f>
        <v>-2.9491234902197648E-2</v>
      </c>
      <c r="D87" s="312">
        <v>-43571.714611265292</v>
      </c>
      <c r="E87" s="313">
        <f xml:space="preserve"> D87 / 'Port Backtesting'!$AE$258</f>
        <v>-3.4222363818968662E-2</v>
      </c>
      <c r="F87" s="312">
        <v>-80477.292535355038</v>
      </c>
      <c r="G87" s="313">
        <f xml:space="preserve"> F87 / 'Port Backtesting'!$AE$258</f>
        <v>-6.3208969600623041E-2</v>
      </c>
      <c r="H87" s="312">
        <v>-99879.745160344013</v>
      </c>
      <c r="I87" s="313">
        <f xml:space="preserve"> H87 / 'Port Backtesting'!$AE$258</f>
        <v>-7.8448163160864587E-2</v>
      </c>
      <c r="J87" s="41"/>
      <c r="K87" s="41"/>
      <c r="L87" s="41"/>
      <c r="M87" s="41"/>
    </row>
    <row r="88" spans="1:13" x14ac:dyDescent="0.25">
      <c r="A88" s="247">
        <v>74</v>
      </c>
      <c r="B88" s="312">
        <v>-38935.981661645652</v>
      </c>
      <c r="C88" s="313">
        <f xml:space="preserve"> B88 / 'Port Backtesting'!$AE$258</f>
        <v>-3.058133796114192E-2</v>
      </c>
      <c r="D88" s="312">
        <v>-42520.77639389316</v>
      </c>
      <c r="E88" s="313">
        <f xml:space="preserve"> D88 / 'Port Backtesting'!$AE$258</f>
        <v>-3.3396929466727933E-2</v>
      </c>
      <c r="F88" s="312">
        <v>-82724.271107482462</v>
      </c>
      <c r="G88" s="313">
        <f xml:space="preserve"> F88 / 'Port Backtesting'!$AE$258</f>
        <v>-6.4973805317436684E-2</v>
      </c>
      <c r="H88" s="312">
        <v>-101767.16305097716</v>
      </c>
      <c r="I88" s="313">
        <f xml:space="preserve"> H88 / 'Port Backtesting'!$AE$258</f>
        <v>-7.9930590517877015E-2</v>
      </c>
      <c r="J88" s="41"/>
      <c r="K88" s="41"/>
      <c r="L88" s="41"/>
      <c r="M88" s="41"/>
    </row>
    <row r="89" spans="1:13" x14ac:dyDescent="0.25">
      <c r="A89" s="247">
        <v>75</v>
      </c>
      <c r="B89" s="312">
        <v>-43234.953857304623</v>
      </c>
      <c r="C89" s="313">
        <f xml:space="preserve"> B89 / 'Port Backtesting'!$AE$258</f>
        <v>-3.3957863118346414E-2</v>
      </c>
      <c r="D89" s="312">
        <v>-47631.266224628976</v>
      </c>
      <c r="E89" s="313">
        <f xml:space="preserve"> D89 / 'Port Backtesting'!$AE$258</f>
        <v>-3.7410841791292795E-2</v>
      </c>
      <c r="F89" s="312">
        <v>-85329.396757534429</v>
      </c>
      <c r="G89" s="313">
        <f xml:space="preserve"> F89 / 'Port Backtesting'!$AE$258</f>
        <v>-6.70199391128498E-2</v>
      </c>
      <c r="H89" s="312">
        <v>-104826.8804018693</v>
      </c>
      <c r="I89" s="313">
        <f xml:space="preserve"> H89 / 'Port Backtesting'!$AE$258</f>
        <v>-8.2333772520229734E-2</v>
      </c>
      <c r="J89" s="41"/>
      <c r="K89" s="41"/>
      <c r="L89" s="41"/>
      <c r="M89" s="41"/>
    </row>
    <row r="90" spans="1:13" x14ac:dyDescent="0.25">
      <c r="A90" s="247">
        <v>76</v>
      </c>
      <c r="B90" s="312">
        <v>-39858.057876407431</v>
      </c>
      <c r="C90" s="313">
        <f xml:space="preserve"> B90 / 'Port Backtesting'!$AE$258</f>
        <v>-3.1305560727492195E-2</v>
      </c>
      <c r="D90" s="312">
        <v>-44695.865584431951</v>
      </c>
      <c r="E90" s="313">
        <f xml:space="preserve"> D90 / 'Port Backtesting'!$AE$258</f>
        <v>-3.5105301383725647E-2</v>
      </c>
      <c r="F90" s="312">
        <v>-83781.347129641625</v>
      </c>
      <c r="G90" s="313">
        <f xml:space="preserve"> F90 / 'Port Backtesting'!$AE$258</f>
        <v>-6.5804060462027344E-2</v>
      </c>
      <c r="H90" s="312">
        <v>-103036.99852292721</v>
      </c>
      <c r="I90" s="313">
        <f xml:space="preserve"> H90 / 'Port Backtesting'!$AE$258</f>
        <v>-8.0927952496835515E-2</v>
      </c>
      <c r="J90" s="41"/>
      <c r="K90" s="41"/>
      <c r="L90" s="41"/>
      <c r="M90" s="41"/>
    </row>
    <row r="91" spans="1:13" x14ac:dyDescent="0.25">
      <c r="A91" s="247">
        <v>77</v>
      </c>
      <c r="B91" s="312">
        <v>-38785.904895697859</v>
      </c>
      <c r="C91" s="313">
        <f xml:space="preserve"> B91 / 'Port Backtesting'!$AE$258</f>
        <v>-3.0463463745475601E-2</v>
      </c>
      <c r="D91" s="312">
        <v>-42669.349964462199</v>
      </c>
      <c r="E91" s="313">
        <f xml:space="preserve"> D91 / 'Port Backtesting'!$AE$258</f>
        <v>-3.35136230334434E-2</v>
      </c>
      <c r="F91" s="312">
        <v>-85124.002203817538</v>
      </c>
      <c r="G91" s="313">
        <f xml:space="preserve"> F91 / 'Port Backtesting'!$AE$258</f>
        <v>-6.6858616860410447E-2</v>
      </c>
      <c r="H91" s="312">
        <v>-104587.68276827359</v>
      </c>
      <c r="I91" s="313">
        <f xml:space="preserve"> H91 / 'Port Backtesting'!$AE$258</f>
        <v>-8.214590044508692E-2</v>
      </c>
      <c r="J91" s="41"/>
      <c r="K91" s="41"/>
      <c r="L91" s="41"/>
      <c r="M91" s="41"/>
    </row>
    <row r="92" spans="1:13" x14ac:dyDescent="0.25">
      <c r="A92" s="247">
        <v>78</v>
      </c>
      <c r="B92" s="312">
        <v>-41391.714190365958</v>
      </c>
      <c r="C92" s="313">
        <f xml:space="preserve"> B92 / 'Port Backtesting'!$AE$258</f>
        <v>-3.2510134493243824E-2</v>
      </c>
      <c r="D92" s="312">
        <v>-44068.291883649625</v>
      </c>
      <c r="E92" s="313">
        <f xml:space="preserve"> D92 / 'Port Backtesting'!$AE$258</f>
        <v>-3.4612388591493307E-2</v>
      </c>
      <c r="F92" s="312">
        <v>-86625.473058595002</v>
      </c>
      <c r="G92" s="313">
        <f xml:space="preserve"> F92 / 'Port Backtesting'!$AE$258</f>
        <v>-6.8037911325046621E-2</v>
      </c>
      <c r="H92" s="312">
        <v>-106676.22592916433</v>
      </c>
      <c r="I92" s="313">
        <f xml:space="preserve"> H92 / 'Port Backtesting'!$AE$258</f>
        <v>-8.3786296847691247E-2</v>
      </c>
      <c r="J92" s="41"/>
      <c r="K92" s="41"/>
      <c r="L92" s="41"/>
      <c r="M92" s="41"/>
    </row>
    <row r="93" spans="1:13" x14ac:dyDescent="0.25">
      <c r="A93" s="247">
        <v>79</v>
      </c>
      <c r="B93" s="312">
        <v>-40583.749443792818</v>
      </c>
      <c r="C93" s="313">
        <f xml:space="preserve"> B93 / 'Port Backtesting'!$AE$258</f>
        <v>-3.1875537857402964E-2</v>
      </c>
      <c r="D93" s="312">
        <v>-48197.22375187085</v>
      </c>
      <c r="E93" s="313">
        <f xml:space="preserve"> D93 / 'Port Backtesting'!$AE$258</f>
        <v>-3.7855359629898756E-2</v>
      </c>
      <c r="F93" s="312">
        <v>-86380.986763021647</v>
      </c>
      <c r="G93" s="313">
        <f xml:space="preserve"> F93 / 'Port Backtesting'!$AE$258</f>
        <v>-6.7845885396516828E-2</v>
      </c>
      <c r="H93" s="312">
        <v>-106334.99098680861</v>
      </c>
      <c r="I93" s="313">
        <f xml:space="preserve"> H93 / 'Port Backtesting'!$AE$258</f>
        <v>-8.3518282002527838E-2</v>
      </c>
      <c r="J93" s="41"/>
      <c r="K93" s="41"/>
      <c r="L93" s="41"/>
      <c r="M93" s="41"/>
    </row>
    <row r="94" spans="1:13" x14ac:dyDescent="0.25">
      <c r="A94" s="247">
        <v>80</v>
      </c>
      <c r="B94" s="312">
        <v>-36134.376500182734</v>
      </c>
      <c r="C94" s="313">
        <f xml:space="preserve"> B94 / 'Port Backtesting'!$AE$258</f>
        <v>-2.8380884020596381E-2</v>
      </c>
      <c r="D94" s="312">
        <v>-43502.083334607669</v>
      </c>
      <c r="E94" s="313">
        <f xml:space="preserve"> D94 / 'Port Backtesting'!$AE$258</f>
        <v>-3.4167673593802711E-2</v>
      </c>
      <c r="F94" s="312">
        <v>-83922.353973837337</v>
      </c>
      <c r="G94" s="313">
        <f xml:space="preserve"> F94 / 'Port Backtesting'!$AE$258</f>
        <v>-6.5914810924020462E-2</v>
      </c>
      <c r="H94" s="312">
        <v>-103520.61024643875</v>
      </c>
      <c r="I94" s="313">
        <f xml:space="preserve"> H94 / 'Port Backtesting'!$AE$258</f>
        <v>-8.1307793788296903E-2</v>
      </c>
      <c r="J94" s="41"/>
      <c r="K94" s="41"/>
      <c r="L94" s="41"/>
      <c r="M94" s="41"/>
    </row>
    <row r="95" spans="1:13" x14ac:dyDescent="0.25">
      <c r="A95" s="247">
        <v>81</v>
      </c>
      <c r="B95" s="312">
        <v>-37917.913757421993</v>
      </c>
      <c r="C95" s="313">
        <f xml:space="preserve"> B95 / 'Port Backtesting'!$AE$258</f>
        <v>-2.9781720812227862E-2</v>
      </c>
      <c r="D95" s="312">
        <v>-45710.086984014699</v>
      </c>
      <c r="E95" s="313">
        <f xml:space="preserve"> D95 / 'Port Backtesting'!$AE$258</f>
        <v>-3.5901897387329566E-2</v>
      </c>
      <c r="F95" s="312">
        <v>-82060.309625690745</v>
      </c>
      <c r="G95" s="313">
        <f xml:space="preserve"> F95 / 'Port Backtesting'!$AE$258</f>
        <v>-6.4452312610657064E-2</v>
      </c>
      <c r="H95" s="312">
        <v>-101825.24776649002</v>
      </c>
      <c r="I95" s="313">
        <f xml:space="preserve"> H95 / 'Port Backtesting'!$AE$258</f>
        <v>-7.9976211772040118E-2</v>
      </c>
      <c r="J95" s="41"/>
      <c r="K95" s="41"/>
      <c r="L95" s="41"/>
      <c r="M95" s="41"/>
    </row>
    <row r="96" spans="1:13" x14ac:dyDescent="0.25">
      <c r="A96" s="247">
        <v>82</v>
      </c>
      <c r="B96" s="312">
        <v>-33535.672438144371</v>
      </c>
      <c r="C96" s="313">
        <f xml:space="preserve"> B96 / 'Port Backtesting'!$AE$258</f>
        <v>-2.6339793908298732E-2</v>
      </c>
      <c r="D96" s="312">
        <v>-37740.521968766887</v>
      </c>
      <c r="E96" s="313">
        <f xml:space="preserve"> D96 / 'Port Backtesting'!$AE$258</f>
        <v>-2.9642392663587987E-2</v>
      </c>
      <c r="F96" s="312">
        <v>-81252.319053413725</v>
      </c>
      <c r="G96" s="313">
        <f xml:space="preserve"> F96 / 'Port Backtesting'!$AE$258</f>
        <v>-6.3817695690633183E-2</v>
      </c>
      <c r="H96" s="312">
        <v>-101533.7612095225</v>
      </c>
      <c r="I96" s="313">
        <f xml:space="preserve"> H96 / 'Port Backtesting'!$AE$258</f>
        <v>-7.9747270609410226E-2</v>
      </c>
      <c r="J96" s="41"/>
      <c r="K96" s="41"/>
      <c r="L96" s="41"/>
      <c r="M96" s="41"/>
    </row>
    <row r="97" spans="1:13" x14ac:dyDescent="0.25">
      <c r="A97" s="247">
        <v>83</v>
      </c>
      <c r="B97" s="312">
        <v>-37775.34612398727</v>
      </c>
      <c r="C97" s="313">
        <f xml:space="preserve"> B97 / 'Port Backtesting'!$AE$258</f>
        <v>-2.9669744465560269E-2</v>
      </c>
      <c r="D97" s="312">
        <v>-44031.852880044476</v>
      </c>
      <c r="E97" s="313">
        <f xml:space="preserve"> D97 / 'Port Backtesting'!$AE$258</f>
        <v>-3.4583768445380129E-2</v>
      </c>
      <c r="F97" s="312">
        <v>-83389.844866030442</v>
      </c>
      <c r="G97" s="313">
        <f xml:space="preserve"> F97 / 'Port Backtesting'!$AE$258</f>
        <v>-6.5496564348532932E-2</v>
      </c>
      <c r="H97" s="312">
        <v>-103504.05363973226</v>
      </c>
      <c r="I97" s="313">
        <f xml:space="preserve"> H97 / 'Port Backtesting'!$AE$258</f>
        <v>-8.1294789796524436E-2</v>
      </c>
      <c r="J97" s="41"/>
      <c r="K97" s="41"/>
      <c r="L97" s="41"/>
      <c r="M97" s="41"/>
    </row>
    <row r="98" spans="1:13" x14ac:dyDescent="0.25">
      <c r="A98" s="247">
        <v>84</v>
      </c>
      <c r="B98" s="312">
        <v>-37156.701901549772</v>
      </c>
      <c r="C98" s="313">
        <f xml:space="preserve"> B98 / 'Port Backtesting'!$AE$258</f>
        <v>-2.9183845119077238E-2</v>
      </c>
      <c r="D98" s="312">
        <v>-42559.194724550878</v>
      </c>
      <c r="E98" s="313">
        <f xml:space="preserve"> D98 / 'Port Backtesting'!$AE$258</f>
        <v>-3.3427104228056836E-2</v>
      </c>
      <c r="F98" s="312">
        <v>-82982.347939809144</v>
      </c>
      <c r="G98" s="313">
        <f xml:space="preserve"> F98 / 'Port Backtesting'!$AE$258</f>
        <v>-6.5176505608851132E-2</v>
      </c>
      <c r="H98" s="312">
        <v>-103208.80356099526</v>
      </c>
      <c r="I98" s="313">
        <f xml:space="preserve"> H98 / 'Port Backtesting'!$AE$258</f>
        <v>-8.1062892665501179E-2</v>
      </c>
      <c r="J98" s="41"/>
      <c r="K98" s="41"/>
      <c r="L98" s="41"/>
      <c r="M98" s="41"/>
    </row>
    <row r="99" spans="1:13" x14ac:dyDescent="0.25">
      <c r="A99" s="247">
        <v>85</v>
      </c>
      <c r="B99" s="312">
        <v>-35331.315840061608</v>
      </c>
      <c r="C99" s="313">
        <f xml:space="preserve"> B99 / 'Port Backtesting'!$AE$258</f>
        <v>-2.7750139182470115E-2</v>
      </c>
      <c r="D99" s="312">
        <v>-42045.55623674138</v>
      </c>
      <c r="E99" s="313">
        <f xml:space="preserve"> D99 / 'Port Backtesting'!$AE$258</f>
        <v>-3.3023679130879301E-2</v>
      </c>
      <c r="F99" s="312">
        <v>-85083.450081340372</v>
      </c>
      <c r="G99" s="313">
        <f xml:space="preserve"> F99 / 'Port Backtesting'!$AE$258</f>
        <v>-6.6826766163199505E-2</v>
      </c>
      <c r="H99" s="312">
        <v>-104231.98951379296</v>
      </c>
      <c r="I99" s="313">
        <f xml:space="preserve"> H99 / 'Port Backtesting'!$AE$258</f>
        <v>-8.1866529663574411E-2</v>
      </c>
      <c r="J99" s="41"/>
      <c r="K99" s="41"/>
      <c r="L99" s="41"/>
      <c r="M99" s="41"/>
    </row>
    <row r="100" spans="1:13" x14ac:dyDescent="0.25">
      <c r="A100" s="247">
        <v>86</v>
      </c>
      <c r="B100" s="312">
        <v>-35187.299295204495</v>
      </c>
      <c r="C100" s="313">
        <f xml:space="preserve"> B100 / 'Port Backtesting'!$AE$258</f>
        <v>-2.7637024822890228E-2</v>
      </c>
      <c r="D100" s="312">
        <v>-42035.693772717044</v>
      </c>
      <c r="E100" s="313">
        <f xml:space="preserve"> D100 / 'Port Backtesting'!$AE$258</f>
        <v>-3.3015932893784808E-2</v>
      </c>
      <c r="F100" s="312">
        <v>-86466.918763436144</v>
      </c>
      <c r="G100" s="313">
        <f xml:space="preserve"> F100 / 'Port Backtesting'!$AE$258</f>
        <v>-6.7913378636296665E-2</v>
      </c>
      <c r="H100" s="312">
        <v>-105681.24082499022</v>
      </c>
      <c r="I100" s="313">
        <f xml:space="preserve"> H100 / 'Port Backtesting'!$AE$258</f>
        <v>-8.3004809533425747E-2</v>
      </c>
      <c r="J100" s="41"/>
      <c r="K100" s="41"/>
      <c r="L100" s="41"/>
      <c r="M100" s="41"/>
    </row>
    <row r="101" spans="1:13" x14ac:dyDescent="0.25">
      <c r="A101" s="247">
        <v>87</v>
      </c>
      <c r="B101" s="312">
        <v>-36248.3099777276</v>
      </c>
      <c r="C101" s="313">
        <f xml:space="preserve"> B101 / 'Port Backtesting'!$AE$258</f>
        <v>-2.847037035260069E-2</v>
      </c>
      <c r="D101" s="312">
        <v>-45849.569803402854</v>
      </c>
      <c r="E101" s="313">
        <f xml:space="preserve"> D101 / 'Port Backtesting'!$AE$258</f>
        <v>-3.601145084039388E-2</v>
      </c>
      <c r="F101" s="312">
        <v>-85990.879007311029</v>
      </c>
      <c r="G101" s="313">
        <f xml:space="preserve"> F101 / 'Port Backtesting'!$AE$258</f>
        <v>-6.753948456598631E-2</v>
      </c>
      <c r="H101" s="312">
        <v>-106093.74821554065</v>
      </c>
      <c r="I101" s="313">
        <f xml:space="preserve"> H101 / 'Port Backtesting'!$AE$258</f>
        <v>-8.3328803622788022E-2</v>
      </c>
      <c r="J101" s="41"/>
      <c r="K101" s="41"/>
      <c r="L101" s="41"/>
      <c r="M101" s="41"/>
    </row>
    <row r="102" spans="1:13" x14ac:dyDescent="0.25">
      <c r="A102" s="247">
        <v>88</v>
      </c>
      <c r="B102" s="312">
        <v>-36694.560814335782</v>
      </c>
      <c r="C102" s="313">
        <f xml:space="preserve"> B102 / 'Port Backtesting'!$AE$258</f>
        <v>-2.8820867426704262E-2</v>
      </c>
      <c r="D102" s="312">
        <v>-41146.522484055356</v>
      </c>
      <c r="E102" s="313">
        <f xml:space="preserve"> D102 / 'Port Backtesting'!$AE$258</f>
        <v>-3.2317554516678344E-2</v>
      </c>
      <c r="F102" s="312">
        <v>-87014.530943442238</v>
      </c>
      <c r="G102" s="313">
        <f xml:space="preserve"> F102 / 'Port Backtesting'!$AE$258</f>
        <v>-6.8343487559552621E-2</v>
      </c>
      <c r="H102" s="312">
        <v>-106503.14524061343</v>
      </c>
      <c r="I102" s="313">
        <f xml:space="preserve"> H102 / 'Port Backtesting'!$AE$258</f>
        <v>-8.3650354749785036E-2</v>
      </c>
      <c r="J102" s="41"/>
      <c r="K102" s="41"/>
      <c r="L102" s="41"/>
      <c r="M102" s="41"/>
    </row>
    <row r="103" spans="1:13" x14ac:dyDescent="0.25">
      <c r="A103" s="247">
        <v>89</v>
      </c>
      <c r="B103" s="312">
        <v>-32379.578941313855</v>
      </c>
      <c r="C103" s="313">
        <f xml:space="preserve"> B103 / 'Port Backtesting'!$AE$258</f>
        <v>-2.5431767850332944E-2</v>
      </c>
      <c r="D103" s="312">
        <v>-37020.235110823916</v>
      </c>
      <c r="E103" s="313">
        <f xml:space="preserve"> D103 / 'Port Backtesting'!$AE$258</f>
        <v>-2.9076660533777034E-2</v>
      </c>
      <c r="F103" s="312">
        <v>-84258.341566201329</v>
      </c>
      <c r="G103" s="313">
        <f xml:space="preserve"> F103 / 'Port Backtesting'!$AE$258</f>
        <v>-6.6178704363310706E-2</v>
      </c>
      <c r="H103" s="312">
        <v>-103307.770960316</v>
      </c>
      <c r="I103" s="313">
        <f xml:space="preserve"> H103 / 'Port Backtesting'!$AE$258</f>
        <v>-8.114062424838675E-2</v>
      </c>
      <c r="J103" s="41"/>
      <c r="K103" s="41"/>
      <c r="L103" s="41"/>
      <c r="M103" s="41"/>
    </row>
    <row r="104" spans="1:13" x14ac:dyDescent="0.25">
      <c r="A104" s="247">
        <v>90</v>
      </c>
      <c r="B104" s="312">
        <v>-37587.449581421337</v>
      </c>
      <c r="C104" s="313">
        <f xml:space="preserve"> B104 / 'Port Backtesting'!$AE$258</f>
        <v>-2.9522165608556666E-2</v>
      </c>
      <c r="D104" s="312">
        <v>-43201.769121647048</v>
      </c>
      <c r="E104" s="313">
        <f xml:space="preserve"> D104 / 'Port Backtesting'!$AE$258</f>
        <v>-3.3931798959360659E-2</v>
      </c>
      <c r="F104" s="312">
        <v>-86083.925065119096</v>
      </c>
      <c r="G104" s="313">
        <f xml:space="preserve"> F104 / 'Port Backtesting'!$AE$258</f>
        <v>-6.7612565372436956E-2</v>
      </c>
      <c r="H104" s="312">
        <v>-105408.54011912471</v>
      </c>
      <c r="I104" s="313">
        <f xml:space="preserve"> H104 / 'Port Backtesting'!$AE$258</f>
        <v>-8.2790623269399163E-2</v>
      </c>
      <c r="J104" s="41"/>
      <c r="K104" s="41"/>
      <c r="L104" s="41"/>
      <c r="M104" s="41"/>
    </row>
    <row r="105" spans="1:13" x14ac:dyDescent="0.25">
      <c r="A105" s="247">
        <v>91</v>
      </c>
      <c r="B105" s="312">
        <v>-34487.595037997082</v>
      </c>
      <c r="C105" s="313">
        <f xml:space="preserve"> B105 / 'Port Backtesting'!$AE$258</f>
        <v>-2.708745880582001E-2</v>
      </c>
      <c r="D105" s="312">
        <v>-41980.542453520364</v>
      </c>
      <c r="E105" s="313">
        <f xml:space="preserve"> D105 / 'Port Backtesting'!$AE$258</f>
        <v>-3.2972615605780797E-2</v>
      </c>
      <c r="F105" s="312">
        <v>-84329.873797371081</v>
      </c>
      <c r="G105" s="313">
        <f xml:space="preserve"> F105 / 'Port Backtesting'!$AE$258</f>
        <v>-6.6234887647850099E-2</v>
      </c>
      <c r="H105" s="312">
        <v>-103946.73997494557</v>
      </c>
      <c r="I105" s="313">
        <f xml:space="preserve"> H105 / 'Port Backtesting'!$AE$258</f>
        <v>-8.1642487218040155E-2</v>
      </c>
      <c r="J105" s="41"/>
      <c r="K105" s="41"/>
      <c r="L105" s="41"/>
      <c r="M105" s="41"/>
    </row>
    <row r="106" spans="1:13" x14ac:dyDescent="0.25">
      <c r="A106" s="247">
        <v>92</v>
      </c>
      <c r="B106" s="312">
        <v>-37238.79973949703</v>
      </c>
      <c r="C106" s="313">
        <f xml:space="preserve"> B106 / 'Port Backtesting'!$AE$258</f>
        <v>-2.9248326907412813E-2</v>
      </c>
      <c r="D106" s="312">
        <v>-42726.246902055893</v>
      </c>
      <c r="E106" s="313">
        <f xml:space="preserve"> D106 / 'Port Backtesting'!$AE$258</f>
        <v>-3.3558311375774849E-2</v>
      </c>
      <c r="F106" s="312">
        <v>-85788.712198460518</v>
      </c>
      <c r="G106" s="313">
        <f xml:space="preserve"> F106 / 'Port Backtesting'!$AE$258</f>
        <v>-6.7380697468752984E-2</v>
      </c>
      <c r="H106" s="312">
        <v>-105423.91414278827</v>
      </c>
      <c r="I106" s="313">
        <f xml:space="preserve"> H106 / 'Port Backtesting'!$AE$258</f>
        <v>-8.2802698429531599E-2</v>
      </c>
      <c r="J106" s="41"/>
      <c r="K106" s="41"/>
      <c r="L106" s="41"/>
      <c r="M106" s="41"/>
    </row>
    <row r="107" spans="1:13" x14ac:dyDescent="0.25">
      <c r="A107" s="247">
        <v>93</v>
      </c>
      <c r="B107" s="312">
        <v>-35966.85903099495</v>
      </c>
      <c r="C107" s="313">
        <f xml:space="preserve"> B107 / 'Port Backtesting'!$AE$258</f>
        <v>-2.824931142062587E-2</v>
      </c>
      <c r="D107" s="312">
        <v>-42146.344707551805</v>
      </c>
      <c r="E107" s="313">
        <f xml:space="preserve"> D107 / 'Port Backtesting'!$AE$258</f>
        <v>-3.3102841030923973E-2</v>
      </c>
      <c r="F107" s="312">
        <v>-84899.824360857543</v>
      </c>
      <c r="G107" s="313">
        <f xml:space="preserve"> F107 / 'Port Backtesting'!$AE$258</f>
        <v>-6.6682541721518732E-2</v>
      </c>
      <c r="H107" s="312">
        <v>-104314.59861615988</v>
      </c>
      <c r="I107" s="313">
        <f xml:space="preserve"> H107 / 'Port Backtesting'!$AE$258</f>
        <v>-8.1931413012351989E-2</v>
      </c>
      <c r="J107" s="41"/>
      <c r="K107" s="41"/>
      <c r="L107" s="41"/>
      <c r="M107" s="41"/>
    </row>
    <row r="108" spans="1:13" x14ac:dyDescent="0.25">
      <c r="A108" s="247">
        <v>94</v>
      </c>
      <c r="B108" s="312">
        <v>-36236.018363384195</v>
      </c>
      <c r="C108" s="313">
        <f xml:space="preserve"> B108 / 'Port Backtesting'!$AE$258</f>
        <v>-2.846071619733654E-2</v>
      </c>
      <c r="D108" s="312">
        <v>-40340.381898572377</v>
      </c>
      <c r="E108" s="313">
        <f xml:space="preserve"> D108 / 'Port Backtesting'!$AE$258</f>
        <v>-3.1684390624649589E-2</v>
      </c>
      <c r="F108" s="312">
        <v>-81198.955285403048</v>
      </c>
      <c r="G108" s="313">
        <f xml:space="preserve"> F108 / 'Port Backtesting'!$AE$258</f>
        <v>-6.3775782392065383E-2</v>
      </c>
      <c r="H108" s="312">
        <v>-100577.41121769724</v>
      </c>
      <c r="I108" s="313">
        <f xml:space="preserve"> H108 / 'Port Backtesting'!$AE$258</f>
        <v>-7.8996128322481485E-2</v>
      </c>
      <c r="J108" s="41"/>
      <c r="K108" s="41"/>
      <c r="L108" s="41"/>
      <c r="M108" s="41"/>
    </row>
    <row r="109" spans="1:13" x14ac:dyDescent="0.25">
      <c r="A109" s="247">
        <v>95</v>
      </c>
      <c r="B109" s="312">
        <v>-36500.657369506531</v>
      </c>
      <c r="C109" s="313">
        <f xml:space="preserve"> B109 / 'Port Backtesting'!$AE$258</f>
        <v>-2.8668570591615237E-2</v>
      </c>
      <c r="D109" s="312">
        <v>-40498.626456745216</v>
      </c>
      <c r="E109" s="313">
        <f xml:space="preserve"> D109 / 'Port Backtesting'!$AE$258</f>
        <v>-3.1808680037872787E-2</v>
      </c>
      <c r="F109" s="312">
        <v>-81310.705682854168</v>
      </c>
      <c r="G109" s="313">
        <f xml:space="preserve"> F109 / 'Port Backtesting'!$AE$258</f>
        <v>-6.386355407588841E-2</v>
      </c>
      <c r="H109" s="312">
        <v>-101103.55749250378</v>
      </c>
      <c r="I109" s="313">
        <f xml:space="preserve"> H109 / 'Port Backtesting'!$AE$258</f>
        <v>-7.9409377362577083E-2</v>
      </c>
      <c r="J109" s="41"/>
      <c r="K109" s="41"/>
      <c r="L109" s="41"/>
      <c r="M109" s="41"/>
    </row>
    <row r="110" spans="1:13" x14ac:dyDescent="0.25">
      <c r="A110" s="247">
        <v>96</v>
      </c>
      <c r="B110" s="312">
        <v>-35697.619521885572</v>
      </c>
      <c r="C110" s="313">
        <f xml:space="preserve"> B110 / 'Port Backtesting'!$AE$258</f>
        <v>-2.8037843671023025E-2</v>
      </c>
      <c r="D110" s="312">
        <v>-39189.056414671431</v>
      </c>
      <c r="E110" s="313">
        <f xml:space="preserve"> D110 / 'Port Backtesting'!$AE$258</f>
        <v>-3.0780109488696281E-2</v>
      </c>
      <c r="F110" s="312">
        <v>-78429.873807935699</v>
      </c>
      <c r="G110" s="313">
        <f xml:space="preserve"> F110 / 'Port Backtesting'!$AE$258</f>
        <v>-6.160087340324736E-2</v>
      </c>
      <c r="H110" s="312">
        <v>-97655.137740406091</v>
      </c>
      <c r="I110" s="313">
        <f xml:space="preserve"> H110 / 'Port Backtesting'!$AE$258</f>
        <v>-7.6700898331864498E-2</v>
      </c>
      <c r="J110" s="41"/>
      <c r="K110" s="41"/>
      <c r="L110" s="41"/>
      <c r="M110" s="41"/>
    </row>
    <row r="111" spans="1:13" x14ac:dyDescent="0.25">
      <c r="A111" s="247">
        <v>97</v>
      </c>
      <c r="B111" s="312">
        <v>-36211.043061043543</v>
      </c>
      <c r="C111" s="313">
        <f xml:space="preserve"> B111 / 'Port Backtesting'!$AE$258</f>
        <v>-2.8441099941909916E-2</v>
      </c>
      <c r="D111" s="312">
        <v>-40527.997083146111</v>
      </c>
      <c r="E111" s="313">
        <f xml:space="preserve"> D111 / 'Port Backtesting'!$AE$258</f>
        <v>-3.1831748495730137E-2</v>
      </c>
      <c r="F111" s="312">
        <v>-82681.067372025238</v>
      </c>
      <c r="G111" s="313">
        <f xml:space="preserve"> F111 / 'Port Backtesting'!$AE$258</f>
        <v>-6.4939871974065949E-2</v>
      </c>
      <c r="H111" s="312">
        <v>-102156.58377464126</v>
      </c>
      <c r="I111" s="313">
        <f xml:space="preserve"> H111 / 'Port Backtesting'!$AE$258</f>
        <v>-8.0236451735476041E-2</v>
      </c>
      <c r="J111" s="41"/>
      <c r="K111" s="41"/>
      <c r="L111" s="41"/>
      <c r="M111" s="41"/>
    </row>
    <row r="112" spans="1:13" x14ac:dyDescent="0.25">
      <c r="A112" s="247">
        <v>98</v>
      </c>
      <c r="B112" s="312">
        <v>-38083.088817887045</v>
      </c>
      <c r="C112" s="313">
        <f xml:space="preserve"> B112 / 'Port Backtesting'!$AE$258</f>
        <v>-2.9911453623146293E-2</v>
      </c>
      <c r="D112" s="312">
        <v>-42966.824604611364</v>
      </c>
      <c r="E112" s="313">
        <f xml:space="preserve"> D112 / 'Port Backtesting'!$AE$258</f>
        <v>-3.3747267393159953E-2</v>
      </c>
      <c r="F112" s="312">
        <v>-82943.256868440265</v>
      </c>
      <c r="G112" s="313">
        <f xml:space="preserve"> F112 / 'Port Backtesting'!$AE$258</f>
        <v>-6.5145802459379176E-2</v>
      </c>
      <c r="H112" s="312">
        <v>-102446.60387223856</v>
      </c>
      <c r="I112" s="313">
        <f xml:space="preserve"> H112 / 'Port Backtesting'!$AE$258</f>
        <v>-8.0464241102576634E-2</v>
      </c>
      <c r="J112" s="41"/>
      <c r="K112" s="41"/>
      <c r="L112" s="41"/>
      <c r="M112" s="41"/>
    </row>
    <row r="113" spans="1:13" x14ac:dyDescent="0.25">
      <c r="A113" s="247">
        <v>99</v>
      </c>
      <c r="B113" s="312">
        <v>-32566.562000103397</v>
      </c>
      <c r="C113" s="313">
        <f xml:space="preserve"> B113 / 'Port Backtesting'!$AE$258</f>
        <v>-2.5578629233295937E-2</v>
      </c>
      <c r="D113" s="312">
        <v>-37220.754912076125</v>
      </c>
      <c r="E113" s="313">
        <f xml:space="preserve"> D113 / 'Port Backtesting'!$AE$258</f>
        <v>-2.9234154028182371E-2</v>
      </c>
      <c r="F113" s="312">
        <v>-81575.948624622659</v>
      </c>
      <c r="G113" s="313">
        <f xml:space="preserve"> F113 / 'Port Backtesting'!$AE$258</f>
        <v>-6.4071882817013218E-2</v>
      </c>
      <c r="H113" s="312">
        <v>-101022.63413723627</v>
      </c>
      <c r="I113" s="313">
        <f xml:space="preserve"> H113 / 'Port Backtesting'!$AE$258</f>
        <v>-7.9345818043644503E-2</v>
      </c>
      <c r="J113" s="41"/>
      <c r="K113" s="41"/>
      <c r="L113" s="41"/>
      <c r="M113" s="41"/>
    </row>
    <row r="114" spans="1:13" x14ac:dyDescent="0.25">
      <c r="A114" s="247">
        <v>100</v>
      </c>
      <c r="B114" s="312">
        <v>-33604.171187417494</v>
      </c>
      <c r="C114" s="313">
        <f xml:space="preserve"> B114 / 'Port Backtesting'!$AE$258</f>
        <v>-2.6393594616847461E-2</v>
      </c>
      <c r="D114" s="312">
        <v>-39715.529028280536</v>
      </c>
      <c r="E114" s="313">
        <f xml:space="preserve"> D114 / 'Port Backtesting'!$AE$258</f>
        <v>-3.1193614843819394E-2</v>
      </c>
      <c r="F114" s="312">
        <v>-80232.578133634379</v>
      </c>
      <c r="G114" s="313">
        <f xml:space="preserve"> F114 / 'Port Backtesting'!$AE$258</f>
        <v>-6.3016764511561421E-2</v>
      </c>
      <c r="H114" s="312">
        <v>-99762.350334061543</v>
      </c>
      <c r="I114" s="313">
        <f xml:space="preserve"> H114 / 'Port Backtesting'!$AE$258</f>
        <v>-7.8355958195066328E-2</v>
      </c>
      <c r="J114" s="41"/>
      <c r="K114" s="41"/>
      <c r="L114" s="41"/>
      <c r="M114" s="41"/>
    </row>
    <row r="115" spans="1:13" x14ac:dyDescent="0.25">
      <c r="A115" s="247">
        <v>101</v>
      </c>
      <c r="B115" s="312">
        <v>-34109.967532338866</v>
      </c>
      <c r="C115" s="313">
        <f xml:space="preserve"> B115 / 'Port Backtesting'!$AE$258</f>
        <v>-2.6790860289971293E-2</v>
      </c>
      <c r="D115" s="312">
        <v>-38137.575806286186</v>
      </c>
      <c r="E115" s="313">
        <f xml:space="preserve"> D115 / 'Port Backtesting'!$AE$258</f>
        <v>-2.9954249128373283E-2</v>
      </c>
      <c r="F115" s="312">
        <v>-79737.513744171447</v>
      </c>
      <c r="G115" s="313">
        <f xml:space="preserve"> F115 / 'Port Backtesting'!$AE$258</f>
        <v>-6.2627927996836905E-2</v>
      </c>
      <c r="H115" s="312">
        <v>-99197.597321924448</v>
      </c>
      <c r="I115" s="313">
        <f xml:space="preserve"> H115 / 'Port Backtesting'!$AE$258</f>
        <v>-7.7912386414115173E-2</v>
      </c>
      <c r="J115" s="41"/>
      <c r="K115" s="41"/>
      <c r="L115" s="41"/>
      <c r="M115" s="41"/>
    </row>
    <row r="116" spans="1:13" x14ac:dyDescent="0.25">
      <c r="A116" s="247">
        <v>102</v>
      </c>
      <c r="B116" s="312">
        <v>-40899.133188663167</v>
      </c>
      <c r="C116" s="313">
        <f xml:space="preserve"> B116 / 'Port Backtesting'!$AE$258</f>
        <v>-3.2123248496193191E-2</v>
      </c>
      <c r="D116" s="312">
        <v>-45313.113395703571</v>
      </c>
      <c r="E116" s="313">
        <f xml:space="preserve"> D116 / 'Port Backtesting'!$AE$258</f>
        <v>-3.5590103952370444E-2</v>
      </c>
      <c r="F116" s="312">
        <v>-84756.169812527267</v>
      </c>
      <c r="G116" s="313">
        <f xml:space="preserve"> F116 / 'Port Backtesting'!$AE$258</f>
        <v>-6.6569711683475266E-2</v>
      </c>
      <c r="H116" s="312">
        <v>-104461.19637070112</v>
      </c>
      <c r="I116" s="313">
        <f xml:space="preserve"> H116 / 'Port Backtesting'!$AE$258</f>
        <v>-8.2046554721502366E-2</v>
      </c>
      <c r="J116" s="41"/>
      <c r="K116" s="41"/>
      <c r="L116" s="41"/>
      <c r="M116" s="41"/>
    </row>
    <row r="117" spans="1:13" x14ac:dyDescent="0.25">
      <c r="A117" s="247">
        <v>103</v>
      </c>
      <c r="B117" s="312">
        <v>-38462.29780667353</v>
      </c>
      <c r="C117" s="313">
        <f xml:space="preserve"> B117 / 'Port Backtesting'!$AE$258</f>
        <v>-3.0209294277191132E-2</v>
      </c>
      <c r="D117" s="312">
        <v>-44724.193914447751</v>
      </c>
      <c r="E117" s="313">
        <f xml:space="preserve"> D117 / 'Port Backtesting'!$AE$258</f>
        <v>-3.5127551194751763E-2</v>
      </c>
      <c r="F117" s="312">
        <v>-82368.959369855205</v>
      </c>
      <c r="G117" s="313">
        <f xml:space="preserve"> F117 / 'Port Backtesting'!$AE$258</f>
        <v>-6.4694734189235395E-2</v>
      </c>
      <c r="H117" s="312">
        <v>-102197.32877061423</v>
      </c>
      <c r="I117" s="313">
        <f xml:space="preserve"> H117 / 'Port Backtesting'!$AE$258</f>
        <v>-8.0268453920573177E-2</v>
      </c>
      <c r="J117" s="41"/>
      <c r="K117" s="41"/>
      <c r="L117" s="41"/>
      <c r="M117" s="41"/>
    </row>
    <row r="118" spans="1:13" x14ac:dyDescent="0.25">
      <c r="A118" s="247">
        <v>104</v>
      </c>
      <c r="B118" s="312">
        <v>-37342.057974680669</v>
      </c>
      <c r="C118" s="313">
        <f xml:space="preserve"> B118 / 'Port Backtesting'!$AE$258</f>
        <v>-2.9329428624967107E-2</v>
      </c>
      <c r="D118" s="312">
        <v>-41991.481849130316</v>
      </c>
      <c r="E118" s="313">
        <f xml:space="preserve"> D118 / 'Port Backtesting'!$AE$258</f>
        <v>-3.2981207693098528E-2</v>
      </c>
      <c r="F118" s="312">
        <v>-84188.748642610735</v>
      </c>
      <c r="G118" s="313">
        <f xml:space="preserve"> F118 / 'Port Backtesting'!$AE$258</f>
        <v>-6.6124044261646336E-2</v>
      </c>
      <c r="H118" s="312">
        <v>-104543.01736950396</v>
      </c>
      <c r="I118" s="313">
        <f xml:space="preserve"> H118 / 'Port Backtesting'!$AE$258</f>
        <v>-8.2110819073136082E-2</v>
      </c>
      <c r="J118" s="41"/>
      <c r="K118" s="41"/>
      <c r="L118" s="41"/>
      <c r="M118" s="41"/>
    </row>
    <row r="119" spans="1:13" x14ac:dyDescent="0.25">
      <c r="A119" s="247">
        <v>105</v>
      </c>
      <c r="B119" s="312">
        <v>-38493.956601786093</v>
      </c>
      <c r="C119" s="313">
        <f xml:space="preserve"> B119 / 'Port Backtesting'!$AE$258</f>
        <v>-3.0234159922577789E-2</v>
      </c>
      <c r="D119" s="312">
        <v>-43530.067816261624</v>
      </c>
      <c r="E119" s="313">
        <f xml:space="preserve"> D119 / 'Port Backtesting'!$AE$258</f>
        <v>-3.4189653337335674E-2</v>
      </c>
      <c r="F119" s="312">
        <v>-83471.764173593285</v>
      </c>
      <c r="G119" s="313">
        <f xml:space="preserve"> F119 / 'Port Backtesting'!$AE$258</f>
        <v>-6.5560905914436987E-2</v>
      </c>
      <c r="H119" s="312">
        <v>-103691.51462757048</v>
      </c>
      <c r="I119" s="313">
        <f xml:space="preserve"> H119 / 'Port Backtesting'!$AE$258</f>
        <v>-8.1442026557457511E-2</v>
      </c>
      <c r="J119" s="41"/>
      <c r="K119" s="41"/>
      <c r="L119" s="41"/>
      <c r="M119" s="41"/>
    </row>
    <row r="120" spans="1:13" x14ac:dyDescent="0.25">
      <c r="A120" s="247">
        <v>106</v>
      </c>
      <c r="B120" s="312">
        <v>-35814.365186930932</v>
      </c>
      <c r="C120" s="313">
        <f xml:space="preserve"> B120 / 'Port Backtesting'!$AE$258</f>
        <v>-2.8129538768613627E-2</v>
      </c>
      <c r="D120" s="312">
        <v>-41424.009123452255</v>
      </c>
      <c r="E120" s="313">
        <f xml:space="preserve"> D120 / 'Port Backtesting'!$AE$258</f>
        <v>-3.2535499778026597E-2</v>
      </c>
      <c r="F120" s="312">
        <v>-81585.526363863828</v>
      </c>
      <c r="G120" s="313">
        <f xml:space="preserve"> F120 / 'Port Backtesting'!$AE$258</f>
        <v>-6.4079405423819014E-2</v>
      </c>
      <c r="H120" s="312">
        <v>-101948.62317838456</v>
      </c>
      <c r="I120" s="313">
        <f xml:space="preserve"> H120 / 'Port Backtesting'!$AE$258</f>
        <v>-8.0073114046137872E-2</v>
      </c>
      <c r="J120" s="41"/>
      <c r="K120" s="41"/>
      <c r="L120" s="41"/>
      <c r="M120" s="41"/>
    </row>
    <row r="121" spans="1:13" x14ac:dyDescent="0.25">
      <c r="A121" s="247">
        <v>107</v>
      </c>
      <c r="B121" s="312">
        <v>-39908.238285717918</v>
      </c>
      <c r="C121" s="313">
        <f xml:space="preserve"> B121 / 'Port Backtesting'!$AE$258</f>
        <v>-3.1344973732909343E-2</v>
      </c>
      <c r="D121" s="312">
        <v>-44135.401777812222</v>
      </c>
      <c r="E121" s="313">
        <f xml:space="preserve"> D121 / 'Port Backtesting'!$AE$258</f>
        <v>-3.4665098456927231E-2</v>
      </c>
      <c r="F121" s="312">
        <v>-83281.209681605222</v>
      </c>
      <c r="G121" s="313">
        <f xml:space="preserve"> F121 / 'Port Backtesting'!$AE$258</f>
        <v>-6.5411239434466334E-2</v>
      </c>
      <c r="H121" s="312">
        <v>-103820.28280758049</v>
      </c>
      <c r="I121" s="313">
        <f xml:space="preserve"> H121 / 'Port Backtesting'!$AE$258</f>
        <v>-8.1543164452624703E-2</v>
      </c>
      <c r="J121" s="41"/>
      <c r="K121" s="41"/>
      <c r="L121" s="41"/>
      <c r="M121" s="41"/>
    </row>
    <row r="122" spans="1:13" x14ac:dyDescent="0.25">
      <c r="A122" s="247">
        <v>108</v>
      </c>
      <c r="B122" s="312">
        <v>-38607.864107541754</v>
      </c>
      <c r="C122" s="313">
        <f xml:space="preserve"> B122 / 'Port Backtesting'!$AE$258</f>
        <v>-3.0323625855659835E-2</v>
      </c>
      <c r="D122" s="312">
        <v>-43777.802574356596</v>
      </c>
      <c r="E122" s="313">
        <f xml:space="preserve"> D122 / 'Port Backtesting'!$AE$258</f>
        <v>-3.4384230693259563E-2</v>
      </c>
      <c r="F122" s="312">
        <v>-86482.233524364652</v>
      </c>
      <c r="G122" s="313">
        <f xml:space="preserve"> F122 / 'Port Backtesting'!$AE$258</f>
        <v>-6.7925407249927586E-2</v>
      </c>
      <c r="H122" s="312">
        <v>-107363.72325829869</v>
      </c>
      <c r="I122" s="313">
        <f xml:space="preserve"> H122 / 'Port Backtesting'!$AE$258</f>
        <v>-8.4326275224308134E-2</v>
      </c>
      <c r="J122" s="41"/>
      <c r="K122" s="41"/>
      <c r="L122" s="41"/>
      <c r="M122" s="41"/>
    </row>
    <row r="123" spans="1:13" x14ac:dyDescent="0.25">
      <c r="A123" s="247">
        <v>109</v>
      </c>
      <c r="B123" s="312">
        <v>-39322.995228286498</v>
      </c>
      <c r="C123" s="313">
        <f xml:space="preserve"> B123 / 'Port Backtesting'!$AE$258</f>
        <v>-3.0885308534680824E-2</v>
      </c>
      <c r="D123" s="312">
        <v>-46689.879265641262</v>
      </c>
      <c r="E123" s="313">
        <f xml:space="preserve"> D123 / 'Port Backtesting'!$AE$258</f>
        <v>-3.6671451861556577E-2</v>
      </c>
      <c r="F123" s="312">
        <v>-86473.78025656518</v>
      </c>
      <c r="G123" s="313">
        <f xml:space="preserve"> F123 / 'Port Backtesting'!$AE$258</f>
        <v>-6.7918767832390925E-2</v>
      </c>
      <c r="H123" s="312">
        <v>-107568.11113585315</v>
      </c>
      <c r="I123" s="313">
        <f xml:space="preserve"> H123 / 'Port Backtesting'!$AE$258</f>
        <v>-8.4486806806970405E-2</v>
      </c>
      <c r="J123" s="41"/>
      <c r="K123" s="41"/>
      <c r="L123" s="41"/>
      <c r="M123" s="41"/>
    </row>
    <row r="124" spans="1:13" x14ac:dyDescent="0.25">
      <c r="A124" s="247">
        <v>110</v>
      </c>
      <c r="B124" s="312">
        <v>-39367.176850892727</v>
      </c>
      <c r="C124" s="313">
        <f xml:space="preserve"> B124 / 'Port Backtesting'!$AE$258</f>
        <v>-3.0920009936184812E-2</v>
      </c>
      <c r="D124" s="312">
        <v>-45845.455233438544</v>
      </c>
      <c r="E124" s="313">
        <f xml:space="preserve"> D124 / 'Port Backtesting'!$AE$258</f>
        <v>-3.6008219149570295E-2</v>
      </c>
      <c r="F124" s="312">
        <v>-88041.27084771535</v>
      </c>
      <c r="G124" s="313">
        <f xml:space="preserve"> F124 / 'Port Backtesting'!$AE$258</f>
        <v>-6.9149915924031136E-2</v>
      </c>
      <c r="H124" s="312">
        <v>-109260.2950686487</v>
      </c>
      <c r="I124" s="313">
        <f xml:space="preserve"> H124 / 'Port Backtesting'!$AE$258</f>
        <v>-8.5815892309191386E-2</v>
      </c>
      <c r="J124" s="41"/>
      <c r="K124" s="41"/>
      <c r="L124" s="41"/>
      <c r="M124" s="41"/>
    </row>
    <row r="125" spans="1:13" x14ac:dyDescent="0.25">
      <c r="A125" s="247">
        <v>111</v>
      </c>
      <c r="B125" s="312">
        <v>-41241.4166871864</v>
      </c>
      <c r="C125" s="313">
        <f xml:space="preserve"> B125 / 'Port Backtesting'!$AE$258</f>
        <v>-3.2392086904784595E-2</v>
      </c>
      <c r="D125" s="312">
        <v>-48012.874266247629</v>
      </c>
      <c r="E125" s="313">
        <f xml:space="preserve"> D125 / 'Port Backtesting'!$AE$258</f>
        <v>-3.7710566724154203E-2</v>
      </c>
      <c r="F125" s="312">
        <v>-87716.014306494442</v>
      </c>
      <c r="G125" s="313">
        <f xml:space="preserve"> F125 / 'Port Backtesting'!$AE$258</f>
        <v>-6.8894450932867279E-2</v>
      </c>
      <c r="H125" s="312">
        <v>-108865.86116991045</v>
      </c>
      <c r="I125" s="313">
        <f xml:space="preserve"> H125 / 'Port Backtesting'!$AE$258</f>
        <v>-8.5506093612821868E-2</v>
      </c>
      <c r="J125" s="41"/>
      <c r="K125" s="41"/>
      <c r="L125" s="41"/>
      <c r="M125" s="41"/>
    </row>
    <row r="126" spans="1:13" x14ac:dyDescent="0.25">
      <c r="A126" s="247">
        <v>112</v>
      </c>
      <c r="B126" s="312">
        <v>-37622.428340029815</v>
      </c>
      <c r="C126" s="313">
        <f xml:space="preserve"> B126 / 'Port Backtesting'!$AE$258</f>
        <v>-2.9549638840071998E-2</v>
      </c>
      <c r="D126" s="312">
        <v>-43935.10719932655</v>
      </c>
      <c r="E126" s="313">
        <f xml:space="preserve"> D126 / 'Port Backtesting'!$AE$258</f>
        <v>-3.4507781858371077E-2</v>
      </c>
      <c r="F126" s="312">
        <v>-88225.558124211253</v>
      </c>
      <c r="G126" s="313">
        <f xml:space="preserve"> F126 / 'Port Backtesting'!$AE$258</f>
        <v>-6.9294659969100669E-2</v>
      </c>
      <c r="H126" s="312">
        <v>-109352.09133404742</v>
      </c>
      <c r="I126" s="313">
        <f xml:space="preserve"> H126 / 'Port Backtesting'!$AE$258</f>
        <v>-8.5887991496008453E-2</v>
      </c>
      <c r="J126" s="41"/>
      <c r="K126" s="41"/>
      <c r="L126" s="41"/>
      <c r="M126" s="41"/>
    </row>
    <row r="127" spans="1:13" x14ac:dyDescent="0.25">
      <c r="A127" s="247">
        <v>113</v>
      </c>
      <c r="B127" s="312">
        <v>-42775.582364367372</v>
      </c>
      <c r="C127" s="313">
        <f xml:space="preserve"> B127 / 'Port Backtesting'!$AE$258</f>
        <v>-3.359706073772821E-2</v>
      </c>
      <c r="D127" s="312">
        <v>-47154.779072535057</v>
      </c>
      <c r="E127" s="313">
        <f xml:space="preserve"> D127 / 'Port Backtesting'!$AE$258</f>
        <v>-3.7036596324491584E-2</v>
      </c>
      <c r="F127" s="312">
        <v>-90020.075925246434</v>
      </c>
      <c r="G127" s="313">
        <f xml:space="preserve"> F127 / 'Port Backtesting'!$AE$258</f>
        <v>-7.0704121166910952E-2</v>
      </c>
      <c r="H127" s="312">
        <v>-111096.51453075798</v>
      </c>
      <c r="I127" s="313">
        <f xml:space="preserve"> H127 / 'Port Backtesting'!$AE$258</f>
        <v>-8.7258107081880823E-2</v>
      </c>
      <c r="J127" s="41"/>
      <c r="K127" s="41"/>
      <c r="L127" s="41"/>
      <c r="M127" s="41"/>
    </row>
    <row r="128" spans="1:13" x14ac:dyDescent="0.25">
      <c r="A128" s="247">
        <v>114</v>
      </c>
      <c r="B128" s="312">
        <v>-42491.120062643575</v>
      </c>
      <c r="C128" s="313">
        <f xml:space="preserve"> B128 / 'Port Backtesting'!$AE$258</f>
        <v>-3.3373636608812797E-2</v>
      </c>
      <c r="D128" s="312">
        <v>-46371.758018006381</v>
      </c>
      <c r="E128" s="313">
        <f xml:space="preserve"> D128 / 'Port Backtesting'!$AE$258</f>
        <v>-3.6421591116524286E-2</v>
      </c>
      <c r="F128" s="312">
        <v>-88699.553653223003</v>
      </c>
      <c r="G128" s="313">
        <f xml:space="preserve"> F128 / 'Port Backtesting'!$AE$258</f>
        <v>-6.9666948449990759E-2</v>
      </c>
      <c r="H128" s="312">
        <v>-109858.79486051567</v>
      </c>
      <c r="I128" s="313">
        <f xml:space="preserve"> H128 / 'Port Backtesting'!$AE$258</f>
        <v>-8.6285969693237069E-2</v>
      </c>
      <c r="J128" s="41"/>
      <c r="K128" s="41"/>
      <c r="L128" s="41"/>
      <c r="M128" s="41"/>
    </row>
    <row r="129" spans="1:13" x14ac:dyDescent="0.25">
      <c r="A129" s="247">
        <v>115</v>
      </c>
      <c r="B129" s="312">
        <v>-38177.14363942371</v>
      </c>
      <c r="C129" s="313">
        <f xml:space="preserve"> B129 / 'Port Backtesting'!$AE$258</f>
        <v>-2.998532673900306E-2</v>
      </c>
      <c r="D129" s="312">
        <v>-42050.49688005486</v>
      </c>
      <c r="E129" s="313">
        <f xml:space="preserve"> D129 / 'Port Backtesting'!$AE$258</f>
        <v>-3.302755964130865E-2</v>
      </c>
      <c r="F129" s="312">
        <v>-87782.257994694621</v>
      </c>
      <c r="G129" s="313">
        <f xml:space="preserve"> F129 / 'Port Backtesting'!$AE$258</f>
        <v>-6.8946480457491729E-2</v>
      </c>
      <c r="H129" s="312">
        <v>-108367.49771016445</v>
      </c>
      <c r="I129" s="313">
        <f xml:space="preserve"> H129 / 'Port Backtesting'!$AE$258</f>
        <v>-8.511466592204428E-2</v>
      </c>
      <c r="J129" s="41"/>
      <c r="K129" s="41"/>
      <c r="L129" s="41"/>
      <c r="M129" s="41"/>
    </row>
    <row r="130" spans="1:13" x14ac:dyDescent="0.25">
      <c r="A130" s="247">
        <v>116</v>
      </c>
      <c r="B130" s="312">
        <v>-36260.907181914852</v>
      </c>
      <c r="C130" s="313">
        <f xml:space="preserve"> B130 / 'Port Backtesting'!$AE$258</f>
        <v>-2.848026452611771E-2</v>
      </c>
      <c r="D130" s="312">
        <v>-41987.578070276511</v>
      </c>
      <c r="E130" s="313">
        <f xml:space="preserve"> D130 / 'Port Backtesting'!$AE$258</f>
        <v>-3.2978141563124175E-2</v>
      </c>
      <c r="F130" s="312">
        <v>-86872.145902693766</v>
      </c>
      <c r="G130" s="313">
        <f xml:space="preserve"> F130 / 'Port Backtesting'!$AE$258</f>
        <v>-6.823165462595461E-2</v>
      </c>
      <c r="H130" s="312">
        <v>-107528.14661245781</v>
      </c>
      <c r="I130" s="313">
        <f xml:space="preserve"> H130 / 'Port Backtesting'!$AE$258</f>
        <v>-8.4455417625440857E-2</v>
      </c>
      <c r="J130" s="41"/>
      <c r="K130" s="41"/>
      <c r="L130" s="41"/>
      <c r="M130" s="41"/>
    </row>
    <row r="131" spans="1:13" x14ac:dyDescent="0.25">
      <c r="A131" s="247">
        <v>117</v>
      </c>
      <c r="B131" s="312">
        <v>-37054.274496446029</v>
      </c>
      <c r="C131" s="313">
        <f xml:space="preserve"> B131 / 'Port Backtesting'!$AE$258</f>
        <v>-2.910339595718938E-2</v>
      </c>
      <c r="D131" s="312">
        <v>-41218.52174568086</v>
      </c>
      <c r="E131" s="313">
        <f xml:space="preserve"> D131 / 'Port Backtesting'!$AE$258</f>
        <v>-3.2374104619147991E-2</v>
      </c>
      <c r="F131" s="312">
        <v>-85933.538086618501</v>
      </c>
      <c r="G131" s="313">
        <f xml:space="preserve"> F131 / 'Port Backtesting'!$AE$258</f>
        <v>-6.7494447507721295E-2</v>
      </c>
      <c r="H131" s="312">
        <v>-105732.03734528016</v>
      </c>
      <c r="I131" s="313">
        <f xml:space="preserve"> H131 / 'Port Backtesting'!$AE$258</f>
        <v>-8.3044706448514097E-2</v>
      </c>
      <c r="J131" s="41"/>
      <c r="K131" s="41"/>
      <c r="L131" s="41"/>
      <c r="M131" s="41"/>
    </row>
    <row r="132" spans="1:13" x14ac:dyDescent="0.25">
      <c r="A132" s="247">
        <v>118</v>
      </c>
      <c r="B132" s="312">
        <v>-35284.315309668469</v>
      </c>
      <c r="C132" s="313">
        <f xml:space="preserve"> B132 / 'Port Backtesting'!$AE$258</f>
        <v>-2.7713223737091185E-2</v>
      </c>
      <c r="D132" s="312">
        <v>-39722.081565478904</v>
      </c>
      <c r="E132" s="313">
        <f xml:space="preserve"> D132 / 'Port Backtesting'!$AE$258</f>
        <v>-3.1198761377848189E-2</v>
      </c>
      <c r="F132" s="312">
        <v>-84545.124411040029</v>
      </c>
      <c r="G132" s="313">
        <f xml:space="preserve"> F132 / 'Port Backtesting'!$AE$258</f>
        <v>-6.6403951107458142E-2</v>
      </c>
      <c r="H132" s="312">
        <v>-104241.00722786722</v>
      </c>
      <c r="I132" s="313">
        <f xml:space="preserve"> H132 / 'Port Backtesting'!$AE$258</f>
        <v>-8.1873612411972496E-2</v>
      </c>
      <c r="J132" s="41"/>
      <c r="K132" s="41"/>
      <c r="L132" s="41"/>
      <c r="M132" s="41"/>
    </row>
    <row r="133" spans="1:13" x14ac:dyDescent="0.25">
      <c r="A133" s="247">
        <v>119</v>
      </c>
      <c r="B133" s="312">
        <v>-37488.927965982075</v>
      </c>
      <c r="C133" s="313">
        <f xml:space="preserve"> B133 / 'Port Backtesting'!$AE$258</f>
        <v>-2.9444784155986444E-2</v>
      </c>
      <c r="D133" s="312">
        <v>-42422.459577887894</v>
      </c>
      <c r="E133" s="313">
        <f xml:space="preserve"> D133 / 'Port Backtesting'!$AE$258</f>
        <v>-3.3319708868987566E-2</v>
      </c>
      <c r="F133" s="312">
        <v>-85401.930758493094</v>
      </c>
      <c r="G133" s="313">
        <f xml:space="preserve"> F133 / 'Port Backtesting'!$AE$258</f>
        <v>-6.7076909213572233E-2</v>
      </c>
      <c r="H133" s="312">
        <v>-104226.21878786804</v>
      </c>
      <c r="I133" s="313">
        <f xml:space="preserve"> H133 / 'Port Backtesting'!$AE$258</f>
        <v>-8.1861997184559901E-2</v>
      </c>
      <c r="J133" s="41"/>
      <c r="K133" s="41"/>
      <c r="L133" s="41"/>
      <c r="M133" s="41"/>
    </row>
    <row r="134" spans="1:13" x14ac:dyDescent="0.25">
      <c r="A134" s="247">
        <v>120</v>
      </c>
      <c r="B134" s="312">
        <v>-39836.580343183639</v>
      </c>
      <c r="C134" s="313">
        <f xml:space="preserve"> B134 / 'Port Backtesting'!$AE$258</f>
        <v>-3.1288691711377582E-2</v>
      </c>
      <c r="D134" s="312">
        <v>-43842.73662671035</v>
      </c>
      <c r="E134" s="313">
        <f xml:space="preserve"> D134 / 'Port Backtesting'!$AE$258</f>
        <v>-3.4435231595650387E-2</v>
      </c>
      <c r="F134" s="312">
        <v>-86053.652260227827</v>
      </c>
      <c r="G134" s="313">
        <f xml:space="preserve"> F134 / 'Port Backtesting'!$AE$258</f>
        <v>-6.7588788320006213E-2</v>
      </c>
      <c r="H134" s="312">
        <v>-104244.36847242837</v>
      </c>
      <c r="I134" s="313">
        <f xml:space="preserve"> H134 / 'Port Backtesting'!$AE$258</f>
        <v>-8.1876252421329079E-2</v>
      </c>
      <c r="J134" s="41"/>
      <c r="K134" s="41"/>
      <c r="L134" s="41"/>
      <c r="M134" s="41"/>
    </row>
    <row r="135" spans="1:13" x14ac:dyDescent="0.25">
      <c r="A135" s="247">
        <v>121</v>
      </c>
      <c r="B135" s="312">
        <v>-36924.83408665366</v>
      </c>
      <c r="C135" s="313">
        <f xml:space="preserve"> B135 / 'Port Backtesting'!$AE$258</f>
        <v>-2.9001730075175969E-2</v>
      </c>
      <c r="D135" s="312">
        <v>-42026.884262518972</v>
      </c>
      <c r="E135" s="313">
        <f xml:space="preserve"> D135 / 'Port Backtesting'!$AE$258</f>
        <v>-3.3009013674154479E-2</v>
      </c>
      <c r="F135" s="312">
        <v>-82645.462003241992</v>
      </c>
      <c r="G135" s="313">
        <f xml:space="preserve"> F135 / 'Port Backtesting'!$AE$258</f>
        <v>-6.4911906586536908E-2</v>
      </c>
      <c r="H135" s="312">
        <v>-100952.85372111674</v>
      </c>
      <c r="I135" s="313">
        <f xml:space="preserve"> H135 / 'Port Backtesting'!$AE$258</f>
        <v>-7.9291010680446E-2</v>
      </c>
      <c r="J135" s="41"/>
      <c r="K135" s="41"/>
      <c r="L135" s="41"/>
      <c r="M135" s="41"/>
    </row>
    <row r="136" spans="1:13" x14ac:dyDescent="0.25">
      <c r="A136" s="247">
        <v>122</v>
      </c>
      <c r="B136" s="312">
        <v>-33785.959576854759</v>
      </c>
      <c r="C136" s="313">
        <f xml:space="preserve"> B136 / 'Port Backtesting'!$AE$258</f>
        <v>-2.6536375970688836E-2</v>
      </c>
      <c r="D136" s="312">
        <v>-38473.08411848831</v>
      </c>
      <c r="E136" s="313">
        <f xml:space="preserve"> D136 / 'Port Backtesting'!$AE$258</f>
        <v>-3.021776612849383E-2</v>
      </c>
      <c r="F136" s="312">
        <v>-83323.585027898604</v>
      </c>
      <c r="G136" s="313">
        <f xml:space="preserve"> F136 / 'Port Backtesting'!$AE$258</f>
        <v>-6.5444522139329914E-2</v>
      </c>
      <c r="H136" s="312">
        <v>-101402.69341764106</v>
      </c>
      <c r="I136" s="313">
        <f xml:space="preserve"> H136 / 'Port Backtesting'!$AE$258</f>
        <v>-7.9644326538956867E-2</v>
      </c>
      <c r="J136" s="41"/>
      <c r="K136" s="41"/>
      <c r="L136" s="41"/>
      <c r="M136" s="41"/>
    </row>
    <row r="137" spans="1:13" x14ac:dyDescent="0.25">
      <c r="A137" s="247">
        <v>123</v>
      </c>
      <c r="B137" s="312">
        <v>-33592.673847771701</v>
      </c>
      <c r="C137" s="313">
        <f xml:space="preserve"> B137 / 'Port Backtesting'!$AE$258</f>
        <v>-2.6384564305696776E-2</v>
      </c>
      <c r="D137" s="312">
        <v>-37000.098617060561</v>
      </c>
      <c r="E137" s="313">
        <f xml:space="preserve"> D137 / 'Port Backtesting'!$AE$258</f>
        <v>-2.9060844805115536E-2</v>
      </c>
      <c r="F137" s="312">
        <v>-82721.965031822823</v>
      </c>
      <c r="G137" s="313">
        <f xml:space="preserve"> F137 / 'Port Backtesting'!$AE$258</f>
        <v>-6.4971994065322267E-2</v>
      </c>
      <c r="H137" s="312">
        <v>-100943.73093860807</v>
      </c>
      <c r="I137" s="313">
        <f xml:space="preserve"> H137 / 'Port Backtesting'!$AE$258</f>
        <v>-7.9283845408552558E-2</v>
      </c>
      <c r="J137" s="41"/>
      <c r="K137" s="41"/>
      <c r="L137" s="41"/>
      <c r="M137" s="41"/>
    </row>
    <row r="138" spans="1:13" x14ac:dyDescent="0.25">
      <c r="A138" s="247">
        <v>124</v>
      </c>
      <c r="B138" s="312">
        <v>-32546.056361902418</v>
      </c>
      <c r="C138" s="313">
        <f xml:space="preserve"> B138 / 'Port Backtesting'!$AE$258</f>
        <v>-2.5562523568942012E-2</v>
      </c>
      <c r="D138" s="312">
        <v>-34639.667458974487</v>
      </c>
      <c r="E138" s="313">
        <f xml:space="preserve"> D138 / 'Port Backtesting'!$AE$258</f>
        <v>-2.7206900461122108E-2</v>
      </c>
      <c r="F138" s="312">
        <v>-80560.934802967036</v>
      </c>
      <c r="G138" s="313">
        <f xml:space="preserve"> F138 / 'Port Backtesting'!$AE$258</f>
        <v>-6.3274664424395749E-2</v>
      </c>
      <c r="H138" s="312">
        <v>-98825.651899477234</v>
      </c>
      <c r="I138" s="313">
        <f xml:space="preserve"> H138 / 'Port Backtesting'!$AE$258</f>
        <v>-7.7620250754975945E-2</v>
      </c>
      <c r="J138" s="41"/>
      <c r="K138" s="41"/>
      <c r="L138" s="41"/>
      <c r="M138" s="41"/>
    </row>
    <row r="139" spans="1:13" x14ac:dyDescent="0.25">
      <c r="A139" s="247">
        <v>125</v>
      </c>
      <c r="B139" s="312">
        <v>-31034.016258692587</v>
      </c>
      <c r="C139" s="313">
        <f xml:space="preserve"> B139 / 'Port Backtesting'!$AE$258</f>
        <v>-2.4374927740258713E-2</v>
      </c>
      <c r="D139" s="312">
        <v>-34717.807722940415</v>
      </c>
      <c r="E139" s="313">
        <f xml:space="preserve"> D139 / 'Port Backtesting'!$AE$258</f>
        <v>-2.726827386738372E-2</v>
      </c>
      <c r="F139" s="312">
        <v>-79290.282737727801</v>
      </c>
      <c r="G139" s="313">
        <f xml:space="preserve"> F139 / 'Port Backtesting'!$AE$258</f>
        <v>-6.2276661071718448E-2</v>
      </c>
      <c r="H139" s="312">
        <v>-97557.886523803929</v>
      </c>
      <c r="I139" s="313">
        <f xml:space="preserve"> H139 / 'Port Backtesting'!$AE$258</f>
        <v>-7.662451468375496E-2</v>
      </c>
      <c r="J139" s="41"/>
      <c r="K139" s="41"/>
      <c r="L139" s="41"/>
      <c r="M139" s="41"/>
    </row>
    <row r="140" spans="1:13" x14ac:dyDescent="0.25">
      <c r="A140" s="247">
        <v>126</v>
      </c>
      <c r="B140" s="312">
        <v>-32453.389175198252</v>
      </c>
      <c r="C140" s="313">
        <f xml:space="preserve"> B140 / 'Port Backtesting'!$AE$258</f>
        <v>-2.5489740337761791E-2</v>
      </c>
      <c r="D140" s="312">
        <v>-37499.282529347322</v>
      </c>
      <c r="E140" s="313">
        <f xml:space="preserve"> D140 / 'Port Backtesting'!$AE$258</f>
        <v>-2.9452916900769007E-2</v>
      </c>
      <c r="F140" s="312">
        <v>-80158.158552360896</v>
      </c>
      <c r="G140" s="313">
        <f xml:space="preserve"> F140 / 'Port Backtesting'!$AE$258</f>
        <v>-6.2958313426762072E-2</v>
      </c>
      <c r="H140" s="312">
        <v>-98517.802199043683</v>
      </c>
      <c r="I140" s="313">
        <f xml:space="preserve"> H140 / 'Port Backtesting'!$AE$258</f>
        <v>-7.7378457551660645E-2</v>
      </c>
      <c r="J140" s="41"/>
      <c r="K140" s="41"/>
      <c r="L140" s="41"/>
      <c r="M140" s="41"/>
    </row>
    <row r="141" spans="1:13" x14ac:dyDescent="0.25">
      <c r="A141" s="247">
        <v>127</v>
      </c>
      <c r="B141" s="312">
        <v>-34762.362770093445</v>
      </c>
      <c r="C141" s="313">
        <f xml:space="preserve"> B141 / 'Port Backtesting'!$AE$258</f>
        <v>-2.7303268566289788E-2</v>
      </c>
      <c r="D141" s="312">
        <v>-38373.507718218832</v>
      </c>
      <c r="E141" s="313">
        <f xml:space="preserve"> D141 / 'Port Backtesting'!$AE$258</f>
        <v>-3.013955622034107E-2</v>
      </c>
      <c r="F141" s="312">
        <v>-82141.898437130745</v>
      </c>
      <c r="G141" s="313">
        <f xml:space="preserve"> F141 / 'Port Backtesting'!$AE$258</f>
        <v>-6.4516394596265569E-2</v>
      </c>
      <c r="H141" s="312">
        <v>-100380.61769008085</v>
      </c>
      <c r="I141" s="313">
        <f xml:space="preserve"> H141 / 'Port Backtesting'!$AE$258</f>
        <v>-7.8841561540811497E-2</v>
      </c>
      <c r="J141" s="41"/>
      <c r="K141" s="41"/>
      <c r="L141" s="41"/>
      <c r="M141" s="41"/>
    </row>
    <row r="142" spans="1:13" x14ac:dyDescent="0.25">
      <c r="A142" s="247">
        <v>128</v>
      </c>
      <c r="B142" s="312">
        <v>-35302.914985707575</v>
      </c>
      <c r="C142" s="313">
        <f xml:space="preserve"> B142 / 'Port Backtesting'!$AE$258</f>
        <v>-2.7727832408932635E-2</v>
      </c>
      <c r="D142" s="312">
        <v>-38916.397836061238</v>
      </c>
      <c r="E142" s="313">
        <f xml:space="preserve"> D142 / 'Port Backtesting'!$AE$258</f>
        <v>-3.056595631251743E-2</v>
      </c>
      <c r="F142" s="312">
        <v>-82201.172875435848</v>
      </c>
      <c r="G142" s="313">
        <f xml:space="preserve"> F142 / 'Port Backtesting'!$AE$258</f>
        <v>-6.4562950289814472E-2</v>
      </c>
      <c r="H142" s="312">
        <v>-100195.79447248223</v>
      </c>
      <c r="I142" s="313">
        <f xml:space="preserve"> H142 / 'Port Backtesting'!$AE$258</f>
        <v>-7.8696396553587955E-2</v>
      </c>
      <c r="J142" s="41"/>
      <c r="K142" s="41"/>
      <c r="L142" s="41"/>
      <c r="M142" s="41"/>
    </row>
    <row r="143" spans="1:13" x14ac:dyDescent="0.25">
      <c r="A143" s="247">
        <v>129</v>
      </c>
      <c r="B143" s="312">
        <v>-31535.236657216919</v>
      </c>
      <c r="C143" s="313">
        <f xml:space="preserve"> B143 / 'Port Backtesting'!$AE$258</f>
        <v>-2.4768599345446209E-2</v>
      </c>
      <c r="D143" s="312">
        <v>-36202.433436937572</v>
      </c>
      <c r="E143" s="313">
        <f xml:space="preserve"> D143 / 'Port Backtesting'!$AE$258</f>
        <v>-2.8434337718042255E-2</v>
      </c>
      <c r="F143" s="312">
        <v>-83408.569731848111</v>
      </c>
      <c r="G143" s="313">
        <f xml:space="preserve"> F143 / 'Port Backtesting'!$AE$258</f>
        <v>-6.551127134769949E-2</v>
      </c>
      <c r="H143" s="312">
        <v>-101627.71770887011</v>
      </c>
      <c r="I143" s="313">
        <f xml:space="preserve"> H143 / 'Port Backtesting'!$AE$258</f>
        <v>-7.9821066500449109E-2</v>
      </c>
      <c r="J143" s="41"/>
      <c r="K143" s="41"/>
      <c r="L143" s="41"/>
      <c r="M143" s="41"/>
    </row>
    <row r="144" spans="1:13" x14ac:dyDescent="0.25">
      <c r="A144" s="247">
        <v>130</v>
      </c>
      <c r="B144" s="312">
        <v>-31099.208734040512</v>
      </c>
      <c r="C144" s="313">
        <f xml:space="preserve"> B144 / 'Port Backtesting'!$AE$258</f>
        <v>-2.4426131614825521E-2</v>
      </c>
      <c r="D144" s="312">
        <v>-34255.848300092606</v>
      </c>
      <c r="E144" s="313">
        <f xml:space="preserve"> D144 / 'Port Backtesting'!$AE$258</f>
        <v>-2.6905438858953478E-2</v>
      </c>
      <c r="F144" s="312">
        <v>-84246.448774357516</v>
      </c>
      <c r="G144" s="313">
        <f xml:space="preserve"> F144 / 'Port Backtesting'!$AE$258</f>
        <v>-6.6169363453664781E-2</v>
      </c>
      <c r="H144" s="312">
        <v>-102180.42612511519</v>
      </c>
      <c r="I144" s="313">
        <f xml:space="preserve"> H144 / 'Port Backtesting'!$AE$258</f>
        <v>-8.0255178140886022E-2</v>
      </c>
      <c r="J144" s="41"/>
      <c r="K144" s="41"/>
      <c r="L144" s="41"/>
      <c r="M144" s="41"/>
    </row>
    <row r="145" spans="1:13" x14ac:dyDescent="0.25">
      <c r="A145" s="247">
        <v>131</v>
      </c>
      <c r="B145" s="312">
        <v>-32384.136510450582</v>
      </c>
      <c r="C145" s="313">
        <f xml:space="preserve"> B145 / 'Port Backtesting'!$AE$258</f>
        <v>-2.5435347484288565E-2</v>
      </c>
      <c r="D145" s="312">
        <v>-37477.304732453325</v>
      </c>
      <c r="E145" s="313">
        <f xml:space="preserve"> D145 / 'Port Backtesting'!$AE$258</f>
        <v>-2.9435654964488644E-2</v>
      </c>
      <c r="F145" s="312">
        <v>-83649.588029080187</v>
      </c>
      <c r="G145" s="313">
        <f xml:space="preserve"> F145 / 'Port Backtesting'!$AE$258</f>
        <v>-6.5700573419662761E-2</v>
      </c>
      <c r="H145" s="312">
        <v>-101664.02982315452</v>
      </c>
      <c r="I145" s="313">
        <f xml:space="preserve"> H145 / 'Port Backtesting'!$AE$258</f>
        <v>-7.9849586984372306E-2</v>
      </c>
      <c r="J145" s="41"/>
      <c r="K145" s="41"/>
      <c r="L145" s="41"/>
      <c r="M145" s="41"/>
    </row>
    <row r="146" spans="1:13" x14ac:dyDescent="0.25">
      <c r="A146" s="247">
        <v>132</v>
      </c>
      <c r="B146" s="312">
        <v>-35657.514893992899</v>
      </c>
      <c r="C146" s="313">
        <f xml:space="preserve"> B146 / 'Port Backtesting'!$AE$258</f>
        <v>-2.8006344447758295E-2</v>
      </c>
      <c r="D146" s="312">
        <v>-39958.815011876344</v>
      </c>
      <c r="E146" s="313">
        <f xml:space="preserve"> D146 / 'Port Backtesting'!$AE$258</f>
        <v>-3.138469801594039E-2</v>
      </c>
      <c r="F146" s="312">
        <v>-87398.930013207384</v>
      </c>
      <c r="G146" s="313">
        <f xml:space="preserve"> F146 / 'Port Backtesting'!$AE$258</f>
        <v>-6.8645404638890475E-2</v>
      </c>
      <c r="H146" s="312">
        <v>-105347.17769401643</v>
      </c>
      <c r="I146" s="313">
        <f xml:space="preserve"> H146 / 'Port Backtesting'!$AE$258</f>
        <v>-8.2742427616425557E-2</v>
      </c>
      <c r="J146" s="41"/>
      <c r="K146" s="41"/>
      <c r="L146" s="41"/>
      <c r="M146" s="41"/>
    </row>
    <row r="147" spans="1:13" x14ac:dyDescent="0.25">
      <c r="A147" s="247">
        <v>133</v>
      </c>
      <c r="B147" s="312">
        <v>-31424.570073702405</v>
      </c>
      <c r="C147" s="313">
        <f xml:space="preserve"> B147 / 'Port Backtesting'!$AE$258</f>
        <v>-2.4681678917424843E-2</v>
      </c>
      <c r="D147" s="312">
        <v>-36036.293595499374</v>
      </c>
      <c r="E147" s="313">
        <f xml:space="preserve"> D147 / 'Port Backtesting'!$AE$258</f>
        <v>-2.8303847142923742E-2</v>
      </c>
      <c r="F147" s="312">
        <v>-87247.12838478203</v>
      </c>
      <c r="G147" s="313">
        <f xml:space="preserve"> F147 / 'Port Backtesting'!$AE$258</f>
        <v>-6.8526175671138514E-2</v>
      </c>
      <c r="H147" s="312">
        <v>-105232.50535939178</v>
      </c>
      <c r="I147" s="313">
        <f xml:space="preserve"> H147 / 'Port Backtesting'!$AE$258</f>
        <v>-8.2652360966753685E-2</v>
      </c>
      <c r="J147" s="41"/>
      <c r="K147" s="41"/>
      <c r="L147" s="41"/>
      <c r="M147" s="41"/>
    </row>
    <row r="148" spans="1:13" x14ac:dyDescent="0.25">
      <c r="A148" s="247">
        <v>134</v>
      </c>
      <c r="B148" s="312">
        <v>-32674.94154182186</v>
      </c>
      <c r="C148" s="313">
        <f xml:space="preserve"> B148 / 'Port Backtesting'!$AE$258</f>
        <v>-2.5663753358896983E-2</v>
      </c>
      <c r="D148" s="312">
        <v>-35516.945551002529</v>
      </c>
      <c r="E148" s="313">
        <f xml:space="preserve"> D148 / 'Port Backtesting'!$AE$258</f>
        <v>-2.789593761065012E-2</v>
      </c>
      <c r="F148" s="312">
        <v>-87840.649262501407</v>
      </c>
      <c r="G148" s="313">
        <f xml:space="preserve"> F148 / 'Port Backtesting'!$AE$258</f>
        <v>-6.8992342485841157E-2</v>
      </c>
      <c r="H148" s="312">
        <v>-105686.10348358324</v>
      </c>
      <c r="I148" s="313">
        <f xml:space="preserve"> H148 / 'Port Backtesting'!$AE$258</f>
        <v>-8.3008628792616765E-2</v>
      </c>
      <c r="J148" s="41"/>
      <c r="K148" s="41"/>
      <c r="L148" s="41"/>
      <c r="M148" s="41"/>
    </row>
    <row r="149" spans="1:13" x14ac:dyDescent="0.25">
      <c r="A149" s="247">
        <v>135</v>
      </c>
      <c r="B149" s="312">
        <v>-32071.385362525245</v>
      </c>
      <c r="C149" s="313">
        <f xml:space="preserve"> B149 / 'Port Backtesting'!$AE$258</f>
        <v>-2.518970455596704E-2</v>
      </c>
      <c r="D149" s="312">
        <v>-38285.647461478147</v>
      </c>
      <c r="E149" s="313">
        <f xml:space="preserve"> D149 / 'Port Backtesting'!$AE$258</f>
        <v>-3.0070548477629237E-2</v>
      </c>
      <c r="F149" s="312">
        <v>-90201.732667020202</v>
      </c>
      <c r="G149" s="313">
        <f xml:space="preserve"> F149 / 'Port Backtesting'!$AE$258</f>
        <v>-7.0846799121235537E-2</v>
      </c>
      <c r="H149" s="312">
        <v>-107917.33523756692</v>
      </c>
      <c r="I149" s="313">
        <f xml:space="preserve"> H149 / 'Port Backtesting'!$AE$258</f>
        <v>-8.4761096546766682E-2</v>
      </c>
      <c r="J149" s="41"/>
      <c r="K149" s="41"/>
      <c r="L149" s="41"/>
      <c r="M149" s="41"/>
    </row>
    <row r="150" spans="1:13" x14ac:dyDescent="0.25">
      <c r="A150" s="247">
        <v>136</v>
      </c>
      <c r="B150" s="312">
        <v>-34223.203081897242</v>
      </c>
      <c r="C150" s="313">
        <f xml:space="preserve"> B150 / 'Port Backtesting'!$AE$258</f>
        <v>-2.6879798451087993E-2</v>
      </c>
      <c r="D150" s="312">
        <v>-41013.294751337082</v>
      </c>
      <c r="E150" s="313">
        <f xml:space="preserve"> D150 / 'Port Backtesting'!$AE$258</f>
        <v>-3.2212913972221043E-2</v>
      </c>
      <c r="F150" s="312">
        <v>-92439.902686093905</v>
      </c>
      <c r="G150" s="313">
        <f xml:space="preserve"> F150 / 'Port Backtesting'!$AE$258</f>
        <v>-7.2604716370185035E-2</v>
      </c>
      <c r="H150" s="312">
        <v>-109924.03629763646</v>
      </c>
      <c r="I150" s="313">
        <f xml:space="preserve"> H150 / 'Port Backtesting'!$AE$258</f>
        <v>-8.6337212023660362E-2</v>
      </c>
      <c r="J150" s="41"/>
      <c r="K150" s="41"/>
      <c r="L150" s="41"/>
      <c r="M150" s="41"/>
    </row>
    <row r="151" spans="1:13" x14ac:dyDescent="0.25">
      <c r="A151" s="247">
        <v>137</v>
      </c>
      <c r="B151" s="312">
        <v>-35321.990585326232</v>
      </c>
      <c r="C151" s="313">
        <f xml:space="preserve"> B151 / 'Port Backtesting'!$AE$258</f>
        <v>-2.7742814883596277E-2</v>
      </c>
      <c r="D151" s="312">
        <v>-38323.880779542946</v>
      </c>
      <c r="E151" s="313">
        <f xml:space="preserve"> D151 / 'Port Backtesting'!$AE$258</f>
        <v>-3.0100577925230583E-2</v>
      </c>
      <c r="F151" s="312">
        <v>-92519.548442473955</v>
      </c>
      <c r="G151" s="313">
        <f xml:space="preserve"> F151 / 'Port Backtesting'!$AE$258</f>
        <v>-7.2667272229549135E-2</v>
      </c>
      <c r="H151" s="312">
        <v>-109462.91068591345</v>
      </c>
      <c r="I151" s="313">
        <f xml:space="preserve"> H151 / 'Port Backtesting'!$AE$258</f>
        <v>-8.5975031912287156E-2</v>
      </c>
      <c r="J151" s="41"/>
      <c r="K151" s="41"/>
      <c r="L151" s="41"/>
      <c r="M151" s="41"/>
    </row>
    <row r="152" spans="1:13" x14ac:dyDescent="0.25">
      <c r="A152" s="247">
        <v>138</v>
      </c>
      <c r="B152" s="312">
        <v>-33994.141915720968</v>
      </c>
      <c r="C152" s="313">
        <f xml:space="preserve"> B152 / 'Port Backtesting'!$AE$258</f>
        <v>-2.6699887822469882E-2</v>
      </c>
      <c r="D152" s="312">
        <v>-37724.09611396899</v>
      </c>
      <c r="E152" s="313">
        <f xml:space="preserve"> D152 / 'Port Backtesting'!$AE$258</f>
        <v>-2.9629491367782982E-2</v>
      </c>
      <c r="F152" s="312">
        <v>-92024.428406561099</v>
      </c>
      <c r="G152" s="313">
        <f xml:space="preserve"> F152 / 'Port Backtesting'!$AE$258</f>
        <v>-7.2278392008647996E-2</v>
      </c>
      <c r="H152" s="312">
        <v>-108861.78632910189</v>
      </c>
      <c r="I152" s="313">
        <f xml:space="preserve"> H152 / 'Port Backtesting'!$AE$258</f>
        <v>-8.5502893126315913E-2</v>
      </c>
      <c r="J152" s="41"/>
      <c r="K152" s="41"/>
      <c r="L152" s="41"/>
      <c r="M152" s="41"/>
    </row>
    <row r="153" spans="1:13" x14ac:dyDescent="0.25">
      <c r="A153" s="247">
        <v>139</v>
      </c>
      <c r="B153" s="312">
        <v>-30809.383630920714</v>
      </c>
      <c r="C153" s="313">
        <f xml:space="preserve"> B153 / 'Port Backtesting'!$AE$258</f>
        <v>-2.4198495401485606E-2</v>
      </c>
      <c r="D153" s="312">
        <v>-33981.4572474874</v>
      </c>
      <c r="E153" s="313">
        <f xml:space="preserve"> D153 / 'Port Backtesting'!$AE$258</f>
        <v>-2.6689924952404177E-2</v>
      </c>
      <c r="F153" s="312">
        <v>-92772.166908184692</v>
      </c>
      <c r="G153" s="313">
        <f xml:space="preserve"> F153 / 'Port Backtesting'!$AE$258</f>
        <v>-7.2865685377116837E-2</v>
      </c>
      <c r="H153" s="312">
        <v>-109846.22024972089</v>
      </c>
      <c r="I153" s="313">
        <f xml:space="preserve"> H153 / 'Port Backtesting'!$AE$258</f>
        <v>-8.6276093265161183E-2</v>
      </c>
      <c r="J153" s="41"/>
      <c r="K153" s="41"/>
      <c r="L153" s="41"/>
      <c r="M153" s="41"/>
    </row>
    <row r="154" spans="1:13" x14ac:dyDescent="0.25">
      <c r="A154" s="247">
        <v>140</v>
      </c>
      <c r="B154" s="312">
        <v>-31894.180158963543</v>
      </c>
      <c r="C154" s="313">
        <f xml:space="preserve"> B154 / 'Port Backtesting'!$AE$258</f>
        <v>-2.5050522956137709E-2</v>
      </c>
      <c r="D154" s="312">
        <v>-36670.879956317345</v>
      </c>
      <c r="E154" s="313">
        <f xml:space="preserve"> D154 / 'Port Backtesting'!$AE$258</f>
        <v>-2.8802267861690982E-2</v>
      </c>
      <c r="F154" s="312">
        <v>-92823.36142828055</v>
      </c>
      <c r="G154" s="313">
        <f xml:space="preserve"> F154 / 'Port Backtesting'!$AE$258</f>
        <v>-7.2905894891658302E-2</v>
      </c>
      <c r="H154" s="312">
        <v>-110023.38879463462</v>
      </c>
      <c r="I154" s="313">
        <f xml:space="preserve"> H154 / 'Port Backtesting'!$AE$258</f>
        <v>-8.6415246072329976E-2</v>
      </c>
      <c r="J154" s="41"/>
      <c r="K154" s="41"/>
      <c r="L154" s="41"/>
      <c r="M154" s="41"/>
    </row>
    <row r="155" spans="1:13" x14ac:dyDescent="0.25">
      <c r="A155" s="247">
        <v>141</v>
      </c>
      <c r="B155" s="312">
        <v>-36280.482715157908</v>
      </c>
      <c r="C155" s="313">
        <f xml:space="preserve"> B155 / 'Port Backtesting'!$AE$258</f>
        <v>-2.8495639661720501E-2</v>
      </c>
      <c r="D155" s="312">
        <v>-42174.563047847907</v>
      </c>
      <c r="E155" s="313">
        <f xml:space="preserve"> D155 / 'Port Backtesting'!$AE$258</f>
        <v>-3.3125004453148602E-2</v>
      </c>
      <c r="F155" s="312">
        <v>-90828.17911246157</v>
      </c>
      <c r="G155" s="313">
        <f xml:space="preserve"> F155 / 'Port Backtesting'!$AE$258</f>
        <v>-7.1338826537651501E-2</v>
      </c>
      <c r="H155" s="312">
        <v>-107791.01743114057</v>
      </c>
      <c r="I155" s="313">
        <f xml:space="preserve"> H155 / 'Port Backtesting'!$AE$258</f>
        <v>-8.466188323907603E-2</v>
      </c>
      <c r="J155" s="41"/>
      <c r="K155" s="41"/>
      <c r="L155" s="41"/>
      <c r="M155" s="41"/>
    </row>
    <row r="156" spans="1:13" x14ac:dyDescent="0.25">
      <c r="A156" s="247">
        <v>142</v>
      </c>
      <c r="B156" s="312">
        <v>-34638.787662387695</v>
      </c>
      <c r="C156" s="313">
        <f xml:space="preserve"> B156 / 'Port Backtesting'!$AE$258</f>
        <v>-2.7206209445880945E-2</v>
      </c>
      <c r="D156" s="312">
        <v>-38543.350230578231</v>
      </c>
      <c r="E156" s="313">
        <f xml:space="preserve"> D156 / 'Port Backtesting'!$AE$258</f>
        <v>-3.0272954970005796E-2</v>
      </c>
      <c r="F156" s="312">
        <v>-91338.579889362736</v>
      </c>
      <c r="G156" s="313">
        <f xml:space="preserve"> F156 / 'Port Backtesting'!$AE$258</f>
        <v>-7.1739708652033107E-2</v>
      </c>
      <c r="H156" s="312">
        <v>-108323.66162508547</v>
      </c>
      <c r="I156" s="313">
        <f xml:space="preserve"> H156 / 'Port Backtesting'!$AE$258</f>
        <v>-8.5080235914748129E-2</v>
      </c>
      <c r="J156" s="41"/>
      <c r="K156" s="41"/>
      <c r="L156" s="41"/>
      <c r="M156" s="41"/>
    </row>
    <row r="157" spans="1:13" x14ac:dyDescent="0.25">
      <c r="A157" s="247">
        <v>143</v>
      </c>
      <c r="B157" s="312">
        <v>-32192.019813786021</v>
      </c>
      <c r="C157" s="313">
        <f xml:space="preserve"> B157 / 'Port Backtesting'!$AE$258</f>
        <v>-2.5284454007921831E-2</v>
      </c>
      <c r="D157" s="312">
        <v>-38508.201262134433</v>
      </c>
      <c r="E157" s="313">
        <f xml:space="preserve"> D157 / 'Port Backtesting'!$AE$258</f>
        <v>-3.0245348051235743E-2</v>
      </c>
      <c r="F157" s="312">
        <v>-90531.889407897732</v>
      </c>
      <c r="G157" s="313">
        <f xml:space="preserve"> F157 / 'Port Backtesting'!$AE$258</f>
        <v>-7.1106112857323281E-2</v>
      </c>
      <c r="H157" s="312">
        <v>-106003.3690022907</v>
      </c>
      <c r="I157" s="313">
        <f xml:space="preserve"> H157 / 'Port Backtesting'!$AE$258</f>
        <v>-8.3257817425776801E-2</v>
      </c>
      <c r="J157" s="41"/>
      <c r="K157" s="41"/>
      <c r="L157" s="41"/>
      <c r="M157" s="41"/>
    </row>
    <row r="158" spans="1:13" x14ac:dyDescent="0.25">
      <c r="A158" s="247">
        <v>144</v>
      </c>
      <c r="B158" s="312">
        <v>-31301.790324433096</v>
      </c>
      <c r="C158" s="313">
        <f xml:space="preserve"> B158 / 'Port Backtesting'!$AE$258</f>
        <v>-2.458524449232628E-2</v>
      </c>
      <c r="D158" s="312">
        <v>-37381.175586283192</v>
      </c>
      <c r="E158" s="313">
        <f xml:space="preserve"> D158 / 'Port Backtesting'!$AE$258</f>
        <v>-2.936015261983245E-2</v>
      </c>
      <c r="F158" s="312">
        <v>-88686.557816096232</v>
      </c>
      <c r="G158" s="313">
        <f xml:space="preserve"> F158 / 'Port Backtesting'!$AE$258</f>
        <v>-6.9656741179740952E-2</v>
      </c>
      <c r="H158" s="312">
        <v>-103929.32127624626</v>
      </c>
      <c r="I158" s="313">
        <f xml:space="preserve"> H158 / 'Port Backtesting'!$AE$258</f>
        <v>-8.1628806116677527E-2</v>
      </c>
      <c r="J158" s="41"/>
      <c r="K158" s="41"/>
      <c r="L158" s="41"/>
      <c r="M158" s="41"/>
    </row>
    <row r="159" spans="1:13" x14ac:dyDescent="0.25">
      <c r="A159" s="247">
        <v>145</v>
      </c>
      <c r="B159" s="312">
        <v>-37948.014680988774</v>
      </c>
      <c r="C159" s="313">
        <f xml:space="preserve"> B159 / 'Port Backtesting'!$AE$258</f>
        <v>-2.9805362864572596E-2</v>
      </c>
      <c r="D159" s="312">
        <v>-41070.048216413044</v>
      </c>
      <c r="E159" s="313">
        <f xml:space="preserve"> D159 / 'Port Backtesting'!$AE$258</f>
        <v>-3.2257489627486043E-2</v>
      </c>
      <c r="F159" s="312">
        <v>-88569.789227853937</v>
      </c>
      <c r="G159" s="313">
        <f xml:space="preserve"> F159 / 'Port Backtesting'!$AE$258</f>
        <v>-6.9565028077672161E-2</v>
      </c>
      <c r="H159" s="312">
        <v>-105146.05760574342</v>
      </c>
      <c r="I159" s="313">
        <f xml:space="preserve"> H159 / 'Port Backtesting'!$AE$258</f>
        <v>-8.2584462640899844E-2</v>
      </c>
      <c r="J159" s="41"/>
      <c r="K159" s="41"/>
      <c r="L159" s="41"/>
      <c r="M159" s="41"/>
    </row>
    <row r="160" spans="1:13" x14ac:dyDescent="0.25">
      <c r="A160" s="247">
        <v>146</v>
      </c>
      <c r="B160" s="312">
        <v>-39798.179659336121</v>
      </c>
      <c r="C160" s="313">
        <f xml:space="preserve"> B160 / 'Port Backtesting'!$AE$258</f>
        <v>-3.125853081031478E-2</v>
      </c>
      <c r="D160" s="312">
        <v>-41642.162167601746</v>
      </c>
      <c r="E160" s="313">
        <f xml:space="preserve"> D160 / 'Port Backtesting'!$AE$258</f>
        <v>-3.2706842882416827E-2</v>
      </c>
      <c r="F160" s="312">
        <v>-86721.269601332271</v>
      </c>
      <c r="G160" s="313">
        <f xml:space="preserve"> F160 / 'Port Backtesting'!$AE$258</f>
        <v>-6.8113152434270866E-2</v>
      </c>
      <c r="H160" s="312">
        <v>-103292.7969584567</v>
      </c>
      <c r="I160" s="313">
        <f xml:space="preserve"> H160 / 'Port Backtesting'!$AE$258</f>
        <v>-8.1128863275837765E-2</v>
      </c>
      <c r="J160" s="41"/>
      <c r="K160" s="41"/>
      <c r="L160" s="41"/>
      <c r="M160" s="41"/>
    </row>
    <row r="161" spans="1:13" x14ac:dyDescent="0.25">
      <c r="A161" s="247">
        <v>147</v>
      </c>
      <c r="B161" s="312">
        <v>-38286.425689081225</v>
      </c>
      <c r="C161" s="313">
        <f xml:space="preserve"> B161 / 'Port Backtesting'!$AE$258</f>
        <v>-3.0071159717935111E-2</v>
      </c>
      <c r="D161" s="312">
        <v>-41429.133493143614</v>
      </c>
      <c r="E161" s="313">
        <f xml:space="preserve"> D161 / 'Port Backtesting'!$AE$258</f>
        <v>-3.2539524591956574E-2</v>
      </c>
      <c r="F161" s="312">
        <v>-88931.964474114895</v>
      </c>
      <c r="G161" s="313">
        <f xml:space="preserve"> F161 / 'Port Backtesting'!$AE$258</f>
        <v>-6.9849489984997765E-2</v>
      </c>
      <c r="H161" s="312">
        <v>-105499.1759970156</v>
      </c>
      <c r="I161" s="313">
        <f xml:space="preserve"> H161 / 'Port Backtesting'!$AE$258</f>
        <v>-8.2861811057529766E-2</v>
      </c>
      <c r="J161" s="41"/>
      <c r="K161" s="41"/>
      <c r="L161" s="41"/>
      <c r="M161" s="41"/>
    </row>
    <row r="162" spans="1:13" x14ac:dyDescent="0.25">
      <c r="A162" s="247">
        <v>148</v>
      </c>
      <c r="B162" s="312">
        <v>-37885.681644373137</v>
      </c>
      <c r="C162" s="313">
        <f xml:space="preserve"> B162 / 'Port Backtesting'!$AE$258</f>
        <v>-2.9756404867944897E-2</v>
      </c>
      <c r="D162" s="312">
        <v>-45129.598143416646</v>
      </c>
      <c r="E162" s="313">
        <f xml:space="preserve"> D162 / 'Port Backtesting'!$AE$258</f>
        <v>-3.5445966275298883E-2</v>
      </c>
      <c r="F162" s="312">
        <v>-90124.287074601598</v>
      </c>
      <c r="G162" s="313">
        <f xml:space="preserve"> F162 / 'Port Backtesting'!$AE$258</f>
        <v>-7.0785971328169078E-2</v>
      </c>
      <c r="H162" s="312">
        <v>-107500.71380937092</v>
      </c>
      <c r="I162" s="313">
        <f xml:space="preserve"> H162 / 'Port Backtesting'!$AE$258</f>
        <v>-8.4433871184677864E-2</v>
      </c>
      <c r="J162" s="41"/>
      <c r="K162" s="41"/>
      <c r="L162" s="41"/>
      <c r="M162" s="41"/>
    </row>
    <row r="163" spans="1:13" x14ac:dyDescent="0.25">
      <c r="A163" s="247">
        <v>149</v>
      </c>
      <c r="B163" s="312">
        <v>-37439.413610948337</v>
      </c>
      <c r="C163" s="313">
        <f xml:space="preserve"> B163 / 'Port Backtesting'!$AE$258</f>
        <v>-2.9405894287011951E-2</v>
      </c>
      <c r="D163" s="312">
        <v>-44663.969340246636</v>
      </c>
      <c r="E163" s="313">
        <f xml:space="preserve"> D163 / 'Port Backtesting'!$AE$258</f>
        <v>-3.5080249239629255E-2</v>
      </c>
      <c r="F163" s="312">
        <v>-86433.924412945533</v>
      </c>
      <c r="G163" s="313">
        <f xml:space="preserve"> F163 / 'Port Backtesting'!$AE$258</f>
        <v>-6.7887464010798579E-2</v>
      </c>
      <c r="H163" s="312">
        <v>-104309.40765297024</v>
      </c>
      <c r="I163" s="313">
        <f xml:space="preserve"> H163 / 'Port Backtesting'!$AE$258</f>
        <v>-8.1927335894147399E-2</v>
      </c>
      <c r="J163" s="41"/>
      <c r="K163" s="41"/>
      <c r="L163" s="41"/>
      <c r="M163" s="41"/>
    </row>
    <row r="164" spans="1:13" x14ac:dyDescent="0.25">
      <c r="A164" s="247">
        <v>150</v>
      </c>
      <c r="B164" s="312">
        <v>-38431.208359512748</v>
      </c>
      <c r="C164" s="313">
        <f xml:space="preserve"> B164 / 'Port Backtesting'!$AE$258</f>
        <v>-3.0184875812571156E-2</v>
      </c>
      <c r="D164" s="312">
        <v>-43781.528181066184</v>
      </c>
      <c r="E164" s="313">
        <f xml:space="preserve"> D164 / 'Port Backtesting'!$AE$258</f>
        <v>-3.4387156882173621E-2</v>
      </c>
      <c r="F164" s="312">
        <v>-82107.161781530216</v>
      </c>
      <c r="G164" s="313">
        <f xml:space="preserve"> F164 / 'Port Backtesting'!$AE$258</f>
        <v>-6.4489111518782352E-2</v>
      </c>
      <c r="H164" s="312">
        <v>-101047.79889792495</v>
      </c>
      <c r="I164" s="313">
        <f xml:space="preserve"> H164 / 'Port Backtesting'!$AE$258</f>
        <v>-7.9365583104610976E-2</v>
      </c>
      <c r="J164" s="41"/>
      <c r="K164" s="41"/>
      <c r="L164" s="41"/>
      <c r="M164" s="41"/>
    </row>
    <row r="165" spans="1:13" x14ac:dyDescent="0.25">
      <c r="A165" s="247">
        <v>151</v>
      </c>
      <c r="B165" s="312">
        <v>-38036.262624621333</v>
      </c>
      <c r="C165" s="313">
        <f xml:space="preserve"> B165 / 'Port Backtesting'!$AE$258</f>
        <v>-2.9874675106705214E-2</v>
      </c>
      <c r="D165" s="312">
        <v>-41977.707538205097</v>
      </c>
      <c r="E165" s="313">
        <f xml:space="preserve"> D165 / 'Port Backtesting'!$AE$258</f>
        <v>-3.2970388989174572E-2</v>
      </c>
      <c r="F165" s="312">
        <v>-83093.030120156138</v>
      </c>
      <c r="G165" s="313">
        <f xml:space="preserve"> F165 / 'Port Backtesting'!$AE$258</f>
        <v>-6.5263438287032502E-2</v>
      </c>
      <c r="H165" s="312">
        <v>-101291.80988002445</v>
      </c>
      <c r="I165" s="313">
        <f xml:space="preserve"> H165 / 'Port Backtesting'!$AE$258</f>
        <v>-7.9557235709511537E-2</v>
      </c>
      <c r="J165" s="41"/>
      <c r="K165" s="41"/>
      <c r="L165" s="41"/>
      <c r="M165" s="41"/>
    </row>
    <row r="166" spans="1:13" x14ac:dyDescent="0.25">
      <c r="A166" s="247">
        <v>152</v>
      </c>
      <c r="B166" s="312">
        <v>-38961.465291522822</v>
      </c>
      <c r="C166" s="313">
        <f xml:space="preserve"> B166 / 'Port Backtesting'!$AE$258</f>
        <v>-3.0601353470305726E-2</v>
      </c>
      <c r="D166" s="312">
        <v>-43305.317358637039</v>
      </c>
      <c r="E166" s="313">
        <f xml:space="preserve"> D166 / 'Port Backtesting'!$AE$258</f>
        <v>-3.4013128451915633E-2</v>
      </c>
      <c r="F166" s="312">
        <v>-84453.60885359619</v>
      </c>
      <c r="G166" s="313">
        <f xml:space="preserve"> F166 / 'Port Backtesting'!$AE$258</f>
        <v>-6.633207239600783E-2</v>
      </c>
      <c r="H166" s="312">
        <v>-102282.74200627096</v>
      </c>
      <c r="I166" s="313">
        <f xml:space="preserve"> H166 / 'Port Backtesting'!$AE$258</f>
        <v>-8.0335539708949383E-2</v>
      </c>
      <c r="J166" s="41"/>
      <c r="K166" s="41"/>
      <c r="L166" s="41"/>
      <c r="M166" s="41"/>
    </row>
    <row r="167" spans="1:13" x14ac:dyDescent="0.25">
      <c r="A167" s="247">
        <v>153</v>
      </c>
      <c r="B167" s="312">
        <v>-38402.241698603633</v>
      </c>
      <c r="C167" s="313">
        <f xml:space="preserve"> B167 / 'Port Backtesting'!$AE$258</f>
        <v>-3.0162124639772549E-2</v>
      </c>
      <c r="D167" s="312">
        <v>-43224.183979304842</v>
      </c>
      <c r="E167" s="313">
        <f xml:space="preserve"> D167 / 'Port Backtesting'!$AE$258</f>
        <v>-3.394940417459167E-2</v>
      </c>
      <c r="F167" s="312">
        <v>-83766.514109197931</v>
      </c>
      <c r="G167" s="313">
        <f xml:space="preserve"> F167 / 'Port Backtesting'!$AE$258</f>
        <v>-6.5792410219968081E-2</v>
      </c>
      <c r="H167" s="312">
        <v>-101861.13812441852</v>
      </c>
      <c r="I167" s="313">
        <f xml:space="preserve"> H167 / 'Port Backtesting'!$AE$258</f>
        <v>-8.0004400997494743E-2</v>
      </c>
      <c r="J167" s="41"/>
      <c r="K167" s="41"/>
      <c r="L167" s="41"/>
      <c r="M167" s="41"/>
    </row>
    <row r="168" spans="1:13" x14ac:dyDescent="0.25">
      <c r="A168" s="247">
        <v>154</v>
      </c>
      <c r="B168" s="312">
        <v>-40823.049268530332</v>
      </c>
      <c r="C168" s="313">
        <f xml:space="preserve"> B168 / 'Port Backtesting'!$AE$258</f>
        <v>-3.2063490196140292E-2</v>
      </c>
      <c r="D168" s="312">
        <v>-47578.109054459448</v>
      </c>
      <c r="E168" s="313">
        <f xml:space="preserve"> D168 / 'Port Backtesting'!$AE$258</f>
        <v>-3.7369090760070854E-2</v>
      </c>
      <c r="F168" s="312">
        <v>-85569.79294727034</v>
      </c>
      <c r="G168" s="313">
        <f xml:space="preserve"> F168 / 'Port Backtesting'!$AE$258</f>
        <v>-6.7208752565320842E-2</v>
      </c>
      <c r="H168" s="312">
        <v>-103688.02246484849</v>
      </c>
      <c r="I168" s="313">
        <f xml:space="preserve"> H168 / 'Port Backtesting'!$AE$258</f>
        <v>-8.1439283721554609E-2</v>
      </c>
      <c r="J168" s="41"/>
      <c r="K168" s="41"/>
      <c r="L168" s="41"/>
      <c r="M168" s="41"/>
    </row>
    <row r="169" spans="1:13" x14ac:dyDescent="0.25">
      <c r="A169" s="247">
        <v>155</v>
      </c>
      <c r="B169" s="312">
        <v>-41260.561034937353</v>
      </c>
      <c r="C169" s="313">
        <f xml:space="preserve"> B169 / 'Port Backtesting'!$AE$258</f>
        <v>-3.2407123376028732E-2</v>
      </c>
      <c r="D169" s="312">
        <v>-47514.195093057962</v>
      </c>
      <c r="E169" s="313">
        <f xml:space="preserve"> D169 / 'Port Backtesting'!$AE$258</f>
        <v>-3.731889106378377E-2</v>
      </c>
      <c r="F169" s="312">
        <v>-87455.043432754275</v>
      </c>
      <c r="G169" s="313">
        <f xml:space="preserve"> F169 / 'Port Backtesting'!$AE$258</f>
        <v>-6.8689477585663239E-2</v>
      </c>
      <c r="H169" s="312">
        <v>-106435.9794899299</v>
      </c>
      <c r="I169" s="313">
        <f xml:space="preserve"> H169 / 'Port Backtesting'!$AE$258</f>
        <v>-8.3597601013179229E-2</v>
      </c>
      <c r="J169" s="41"/>
      <c r="K169" s="41"/>
      <c r="L169" s="41"/>
      <c r="M169" s="41"/>
    </row>
    <row r="170" spans="1:13" x14ac:dyDescent="0.25">
      <c r="A170" s="247">
        <v>156</v>
      </c>
      <c r="B170" s="312">
        <v>-39965.751804023676</v>
      </c>
      <c r="C170" s="313">
        <f xml:space="preserve"> B170 / 'Port Backtesting'!$AE$258</f>
        <v>-3.1390146353852282E-2</v>
      </c>
      <c r="D170" s="312">
        <v>-44591.657090780551</v>
      </c>
      <c r="E170" s="313">
        <f xml:space="preserve"> D170 / 'Port Backtesting'!$AE$258</f>
        <v>-3.5023453308326687E-2</v>
      </c>
      <c r="F170" s="312">
        <v>-89054.478181613391</v>
      </c>
      <c r="G170" s="313">
        <f xml:space="preserve"> F170 / 'Port Backtesting'!$AE$258</f>
        <v>-6.9945715453933993E-2</v>
      </c>
      <c r="H170" s="312">
        <v>-108203.25521986536</v>
      </c>
      <c r="I170" s="313">
        <f xml:space="preserve"> H170 / 'Port Backtesting'!$AE$258</f>
        <v>-8.4985665576115837E-2</v>
      </c>
      <c r="J170" s="41"/>
      <c r="K170" s="41"/>
      <c r="L170" s="41"/>
      <c r="M170" s="41"/>
    </row>
    <row r="171" spans="1:13" x14ac:dyDescent="0.25">
      <c r="A171" s="247">
        <v>157</v>
      </c>
      <c r="B171" s="312">
        <v>-41928.006355746169</v>
      </c>
      <c r="C171" s="313">
        <f xml:space="preserve"> B171 / 'Port Backtesting'!$AE$258</f>
        <v>-3.2931352381055816E-2</v>
      </c>
      <c r="D171" s="312">
        <v>-45854.340819855861</v>
      </c>
      <c r="E171" s="313">
        <f xml:space="preserve"> D171 / 'Port Backtesting'!$AE$258</f>
        <v>-3.6015198121452194E-2</v>
      </c>
      <c r="F171" s="312">
        <v>-89335.345228528458</v>
      </c>
      <c r="G171" s="313">
        <f xml:space="preserve"> F171 / 'Port Backtesting'!$AE$258</f>
        <v>-7.0166315775726268E-2</v>
      </c>
      <c r="H171" s="312">
        <v>-108329.4308097263</v>
      </c>
      <c r="I171" s="313">
        <f xml:space="preserve"> H171 / 'Port Backtesting'!$AE$258</f>
        <v>-8.5084767183197824E-2</v>
      </c>
      <c r="J171" s="41"/>
      <c r="K171" s="41"/>
      <c r="L171" s="41"/>
      <c r="M171" s="41"/>
    </row>
    <row r="172" spans="1:13" x14ac:dyDescent="0.25">
      <c r="A172" s="247">
        <v>158</v>
      </c>
      <c r="B172" s="312">
        <v>-39841.174678133175</v>
      </c>
      <c r="C172" s="313">
        <f xml:space="preserve"> B172 / 'Port Backtesting'!$AE$258</f>
        <v>-3.129230022216381E-2</v>
      </c>
      <c r="D172" s="312">
        <v>-47235.294563802629</v>
      </c>
      <c r="E172" s="313">
        <f xml:space="preserve"> D172 / 'Port Backtesting'!$AE$258</f>
        <v>-3.7099835296375179E-2</v>
      </c>
      <c r="F172" s="312">
        <v>-90604.426696434515</v>
      </c>
      <c r="G172" s="313">
        <f xml:space="preserve"> F172 / 'Port Backtesting'!$AE$258</f>
        <v>-7.1163085540195514E-2</v>
      </c>
      <c r="H172" s="312">
        <v>-109604.27567184037</v>
      </c>
      <c r="I172" s="313">
        <f xml:space="preserve"> H172 / 'Port Backtesting'!$AE$258</f>
        <v>-8.6086063668159435E-2</v>
      </c>
      <c r="J172" s="41"/>
      <c r="K172" s="41"/>
      <c r="L172" s="41"/>
      <c r="M172" s="41"/>
    </row>
    <row r="173" spans="1:13" x14ac:dyDescent="0.25">
      <c r="A173" s="247">
        <v>159</v>
      </c>
      <c r="B173" s="312">
        <v>-39172.208280771811</v>
      </c>
      <c r="C173" s="313">
        <f xml:space="preserve"> B173 / 'Port Backtesting'!$AE$258</f>
        <v>-3.0766876523844484E-2</v>
      </c>
      <c r="D173" s="312">
        <v>-45241.454668372127</v>
      </c>
      <c r="E173" s="313">
        <f xml:space="preserve"> D173 / 'Port Backtesting'!$AE$258</f>
        <v>-3.5533821314438475E-2</v>
      </c>
      <c r="F173" s="312">
        <v>-69924.443786321761</v>
      </c>
      <c r="G173" s="313">
        <f xml:space="preserve"> F173 / 'Port Backtesting'!$AE$258</f>
        <v>-5.4920486293551334E-2</v>
      </c>
      <c r="H173" s="312">
        <v>-97978.830494003356</v>
      </c>
      <c r="I173" s="313">
        <f xml:space="preserve"> H173 / 'Port Backtesting'!$AE$258</f>
        <v>-7.6955135083344214E-2</v>
      </c>
      <c r="J173" s="41"/>
      <c r="K173" s="41"/>
      <c r="L173" s="41"/>
      <c r="M173" s="41"/>
    </row>
    <row r="174" spans="1:13" x14ac:dyDescent="0.25">
      <c r="A174" s="247">
        <v>160</v>
      </c>
      <c r="B174" s="312">
        <v>-39833.413092678464</v>
      </c>
      <c r="C174" s="313">
        <f xml:space="preserve"> B174 / 'Port Backtesting'!$AE$258</f>
        <v>-3.128620407002445E-2</v>
      </c>
      <c r="D174" s="312">
        <v>-44115.366442830666</v>
      </c>
      <c r="E174" s="313">
        <f xml:space="preserve"> D174 / 'Port Backtesting'!$AE$258</f>
        <v>-3.4649362181017711E-2</v>
      </c>
      <c r="F174" s="312">
        <v>-70869.003682963157</v>
      </c>
      <c r="G174" s="313">
        <f xml:space="preserve"> F174 / 'Port Backtesting'!$AE$258</f>
        <v>-5.5662368331475809E-2</v>
      </c>
      <c r="H174" s="312">
        <v>-99680.346866512395</v>
      </c>
      <c r="I174" s="313">
        <f xml:space="preserve"> H174 / 'Port Backtesting'!$AE$258</f>
        <v>-7.8291550527708698E-2</v>
      </c>
      <c r="J174" s="41"/>
      <c r="K174" s="41"/>
      <c r="L174" s="41"/>
      <c r="M174" s="41"/>
    </row>
    <row r="175" spans="1:13" x14ac:dyDescent="0.25">
      <c r="A175" s="247">
        <v>161</v>
      </c>
      <c r="B175" s="312">
        <v>-36666.526467622782</v>
      </c>
      <c r="C175" s="313">
        <f xml:space="preserve"> B175 / 'Port Backtesting'!$AE$258</f>
        <v>-2.879884851785023E-2</v>
      </c>
      <c r="D175" s="312">
        <v>-42253.21412528729</v>
      </c>
      <c r="E175" s="313">
        <f xml:space="preserve"> D175 / 'Port Backtesting'!$AE$258</f>
        <v>-3.3186779065667263E-2</v>
      </c>
      <c r="F175" s="312">
        <v>-70934.404603830786</v>
      </c>
      <c r="G175" s="313">
        <f xml:space="preserve"> F175 / 'Port Backtesting'!$AE$258</f>
        <v>-5.5713735924603505E-2</v>
      </c>
      <c r="H175" s="312">
        <v>-99748.852561443186</v>
      </c>
      <c r="I175" s="313">
        <f xml:space="preserve"> H175 / 'Port Backtesting'!$AE$258</f>
        <v>-7.8345356691558551E-2</v>
      </c>
      <c r="J175" s="41"/>
      <c r="K175" s="41"/>
      <c r="L175" s="41"/>
      <c r="M175" s="41"/>
    </row>
    <row r="176" spans="1:13" x14ac:dyDescent="0.25">
      <c r="A176" s="247">
        <v>162</v>
      </c>
      <c r="B176" s="312">
        <v>-37434.543306647385</v>
      </c>
      <c r="C176" s="313">
        <f xml:space="preserve"> B176 / 'Port Backtesting'!$AE$258</f>
        <v>-2.9402069022682022E-2</v>
      </c>
      <c r="D176" s="312">
        <v>-44294.277820149204</v>
      </c>
      <c r="E176" s="313">
        <f xml:space="preserve"> D176 / 'Port Backtesting'!$AE$258</f>
        <v>-3.4789883854322821E-2</v>
      </c>
      <c r="F176" s="312">
        <v>-71354.597527866514</v>
      </c>
      <c r="G176" s="313">
        <f xml:space="preserve"> F176 / 'Port Backtesting'!$AE$258</f>
        <v>-5.604376643290003E-2</v>
      </c>
      <c r="H176" s="312">
        <v>-100346.11895002778</v>
      </c>
      <c r="I176" s="313">
        <f xml:space="preserve"> H176 / 'Port Backtesting'!$AE$258</f>
        <v>-7.8814465328419472E-2</v>
      </c>
      <c r="J176" s="41"/>
      <c r="K176" s="41"/>
      <c r="L176" s="41"/>
      <c r="M176" s="41"/>
    </row>
    <row r="177" spans="1:13" x14ac:dyDescent="0.25">
      <c r="A177" s="247">
        <v>163</v>
      </c>
      <c r="B177" s="312">
        <v>-39079.958411726722</v>
      </c>
      <c r="C177" s="313">
        <f xml:space="preserve"> B177 / 'Port Backtesting'!$AE$258</f>
        <v>-3.0694421064864291E-2</v>
      </c>
      <c r="D177" s="312">
        <v>-44929.108849946875</v>
      </c>
      <c r="E177" s="313">
        <f xml:space="preserve"> D177 / 'Port Backtesting'!$AE$258</f>
        <v>-3.5288496742503478E-2</v>
      </c>
      <c r="F177" s="312">
        <v>-71041.916030175431</v>
      </c>
      <c r="G177" s="313">
        <f xml:space="preserve"> F177 / 'Port Backtesting'!$AE$258</f>
        <v>-5.5798178209693461E-2</v>
      </c>
      <c r="H177" s="312">
        <v>-99198.427287446641</v>
      </c>
      <c r="I177" s="313">
        <f xml:space="preserve"> H177 / 'Port Backtesting'!$AE$258</f>
        <v>-7.7913038290735384E-2</v>
      </c>
      <c r="J177" s="41"/>
      <c r="K177" s="41"/>
      <c r="L177" s="41"/>
      <c r="M177" s="41"/>
    </row>
    <row r="178" spans="1:13" x14ac:dyDescent="0.25">
      <c r="A178" s="247">
        <v>164</v>
      </c>
      <c r="B178" s="312">
        <v>-40596.908281799697</v>
      </c>
      <c r="C178" s="313">
        <f xml:space="preserve"> B178 / 'Port Backtesting'!$AE$258</f>
        <v>-3.188587315280559E-2</v>
      </c>
      <c r="D178" s="312">
        <v>-45078.970399468519</v>
      </c>
      <c r="E178" s="313">
        <f xml:space="preserve"> D178 / 'Port Backtesting'!$AE$258</f>
        <v>-3.5406201921561964E-2</v>
      </c>
      <c r="F178" s="312">
        <v>-70760.769719138698</v>
      </c>
      <c r="G178" s="313">
        <f xml:space="preserve"> F178 / 'Port Backtesting'!$AE$258</f>
        <v>-5.5577358546558785E-2</v>
      </c>
      <c r="H178" s="312">
        <v>-99552.767346225985</v>
      </c>
      <c r="I178" s="313">
        <f xml:space="preserve"> H178 / 'Port Backtesting'!$AE$258</f>
        <v>-7.8191346236965401E-2</v>
      </c>
      <c r="J178" s="41"/>
      <c r="K178" s="41"/>
      <c r="L178" s="41"/>
      <c r="M178" s="41"/>
    </row>
    <row r="179" spans="1:13" x14ac:dyDescent="0.25">
      <c r="A179" s="247">
        <v>165</v>
      </c>
      <c r="B179" s="312">
        <v>-39101.078445525185</v>
      </c>
      <c r="C179" s="313">
        <f xml:space="preserve"> B179 / 'Port Backtesting'!$AE$258</f>
        <v>-3.0711009291583581E-2</v>
      </c>
      <c r="D179" s="312">
        <v>-43336.207488374246</v>
      </c>
      <c r="E179" s="313">
        <f xml:space="preserve"> D179 / 'Port Backtesting'!$AE$258</f>
        <v>-3.4037390367420067E-2</v>
      </c>
      <c r="F179" s="312">
        <v>-70658.424919063793</v>
      </c>
      <c r="G179" s="313">
        <f xml:space="preserve"> F179 / 'Port Backtesting'!$AE$258</f>
        <v>-5.5496974264820247E-2</v>
      </c>
      <c r="H179" s="312">
        <v>-99307.7720184996</v>
      </c>
      <c r="I179" s="313">
        <f xml:space="preserve"> H179 / 'Port Backtesting'!$AE$258</f>
        <v>-7.7998920501274202E-2</v>
      </c>
      <c r="J179" s="41"/>
      <c r="K179" s="41"/>
      <c r="L179" s="41"/>
      <c r="M179" s="41"/>
    </row>
    <row r="180" spans="1:13" x14ac:dyDescent="0.25">
      <c r="A180" s="247">
        <v>166</v>
      </c>
      <c r="B180" s="312">
        <v>-37842.702663273718</v>
      </c>
      <c r="C180" s="313">
        <f xml:space="preserve"> B180 / 'Port Backtesting'!$AE$258</f>
        <v>-2.972264805252289E-2</v>
      </c>
      <c r="D180" s="312">
        <v>-43147.197779196111</v>
      </c>
      <c r="E180" s="313">
        <f xml:space="preserve"> D180 / 'Port Backtesting'!$AE$258</f>
        <v>-3.3888937200255993E-2</v>
      </c>
      <c r="F180" s="312">
        <v>-71228.799434694403</v>
      </c>
      <c r="G180" s="313">
        <f xml:space="preserve"> F180 / 'Port Backtesting'!$AE$258</f>
        <v>-5.5944961321586932E-2</v>
      </c>
      <c r="H180" s="312">
        <v>-100222.42180838845</v>
      </c>
      <c r="I180" s="313">
        <f xml:space="preserve"> H180 / 'Port Backtesting'!$AE$258</f>
        <v>-7.8717310359368659E-2</v>
      </c>
      <c r="J180" s="41"/>
      <c r="K180" s="41"/>
      <c r="L180" s="41"/>
      <c r="M180" s="41"/>
    </row>
    <row r="181" spans="1:13" x14ac:dyDescent="0.25">
      <c r="A181" s="247">
        <v>167</v>
      </c>
      <c r="B181" s="312">
        <v>-36397.209907523764</v>
      </c>
      <c r="C181" s="313">
        <f xml:space="preserve"> B181 / 'Port Backtesting'!$AE$258</f>
        <v>-2.8587320250385656E-2</v>
      </c>
      <c r="D181" s="312">
        <v>-42328.51523586172</v>
      </c>
      <c r="E181" s="313">
        <f xml:space="preserve"> D181 / 'Port Backtesting'!$AE$258</f>
        <v>-3.3245922526626774E-2</v>
      </c>
      <c r="F181" s="312">
        <v>-71344.601640799243</v>
      </c>
      <c r="G181" s="313">
        <f xml:space="preserve"> F181 / 'Port Backtesting'!$AE$258</f>
        <v>-5.6035915401859329E-2</v>
      </c>
      <c r="H181" s="312">
        <v>-99421.659408891413</v>
      </c>
      <c r="I181" s="313">
        <f xml:space="preserve"> H181 / 'Port Backtesting'!$AE$258</f>
        <v>-7.8088370635223572E-2</v>
      </c>
      <c r="J181" s="41"/>
      <c r="K181" s="41"/>
      <c r="L181" s="41"/>
      <c r="M181" s="41"/>
    </row>
    <row r="182" spans="1:13" x14ac:dyDescent="0.25">
      <c r="A182" s="247">
        <v>168</v>
      </c>
      <c r="B182" s="312">
        <v>-38210.436899238332</v>
      </c>
      <c r="C182" s="313">
        <f xml:space="preserve"> B182 / 'Port Backtesting'!$AE$258</f>
        <v>-3.0011476135699072E-2</v>
      </c>
      <c r="D182" s="312">
        <v>-44910.166799445928</v>
      </c>
      <c r="E182" s="313">
        <f xml:space="preserve"> D182 / 'Port Backtesting'!$AE$258</f>
        <v>-3.527361916080847E-2</v>
      </c>
      <c r="F182" s="312">
        <v>-71601.4509474808</v>
      </c>
      <c r="G182" s="313">
        <f xml:space="preserve"> F182 / 'Port Backtesting'!$AE$258</f>
        <v>-5.623765156253898E-2</v>
      </c>
      <c r="H182" s="312">
        <v>-99464.140075229705</v>
      </c>
      <c r="I182" s="313">
        <f xml:space="preserve"> H182 / 'Port Backtesting'!$AE$258</f>
        <v>-7.812173606120397E-2</v>
      </c>
      <c r="J182" s="41"/>
      <c r="K182" s="41"/>
      <c r="L182" s="41"/>
      <c r="M182" s="41"/>
    </row>
    <row r="183" spans="1:13" x14ac:dyDescent="0.25">
      <c r="A183" s="247">
        <v>169</v>
      </c>
      <c r="B183" s="312">
        <v>-37241.790198456758</v>
      </c>
      <c r="C183" s="313">
        <f xml:space="preserve"> B183 / 'Port Backtesting'!$AE$258</f>
        <v>-2.9250675692064017E-2</v>
      </c>
      <c r="D183" s="312">
        <v>-42230.506905865237</v>
      </c>
      <c r="E183" s="313">
        <f xml:space="preserve"> D183 / 'Port Backtesting'!$AE$258</f>
        <v>-3.316894422186293E-2</v>
      </c>
      <c r="F183" s="312">
        <v>-70598.587782117989</v>
      </c>
      <c r="G183" s="313">
        <f xml:space="preserve"> F183 / 'Port Backtesting'!$AE$258</f>
        <v>-5.544997661304743E-2</v>
      </c>
      <c r="H183" s="312">
        <v>-97682.774098376496</v>
      </c>
      <c r="I183" s="313">
        <f xml:space="preserve"> H183 / 'Port Backtesting'!$AE$258</f>
        <v>-7.6722604649954868E-2</v>
      </c>
      <c r="J183" s="41"/>
      <c r="K183" s="41"/>
      <c r="L183" s="41"/>
      <c r="M183" s="41"/>
    </row>
    <row r="184" spans="1:13" x14ac:dyDescent="0.25">
      <c r="A184" s="247">
        <v>170</v>
      </c>
      <c r="B184" s="312">
        <v>-38949.934445968785</v>
      </c>
      <c r="C184" s="313">
        <f xml:space="preserve"> B184 / 'Port Backtesting'!$AE$258</f>
        <v>-3.059229684273871E-2</v>
      </c>
      <c r="D184" s="312">
        <v>-41277.227883392516</v>
      </c>
      <c r="E184" s="313">
        <f xml:space="preserve"> D184 / 'Port Backtesting'!$AE$258</f>
        <v>-3.2420213954552829E-2</v>
      </c>
      <c r="F184" s="312">
        <v>-70435.16134288325</v>
      </c>
      <c r="G184" s="313">
        <f xml:space="preserve"> F184 / 'Port Backtesting'!$AE$258</f>
        <v>-5.532161721496022E-2</v>
      </c>
      <c r="H184" s="312">
        <v>-98108.529555174653</v>
      </c>
      <c r="I184" s="313">
        <f xml:space="preserve"> H184 / 'Port Backtesting'!$AE$258</f>
        <v>-7.7057004116912964E-2</v>
      </c>
      <c r="J184" s="41"/>
      <c r="K184" s="41"/>
      <c r="L184" s="41"/>
      <c r="M184" s="41"/>
    </row>
    <row r="185" spans="1:13" x14ac:dyDescent="0.25">
      <c r="A185" s="247">
        <v>171</v>
      </c>
      <c r="B185" s="312">
        <v>-36002.006362593136</v>
      </c>
      <c r="C185" s="313">
        <f xml:space="preserve"> B185 / 'Port Backtesting'!$AE$258</f>
        <v>-2.8276917053774584E-2</v>
      </c>
      <c r="D185" s="312">
        <v>-39779.129963428561</v>
      </c>
      <c r="E185" s="313">
        <f xml:space="preserve"> D185 / 'Port Backtesting'!$AE$258</f>
        <v>-3.124356868110308E-2</v>
      </c>
      <c r="F185" s="312">
        <v>-70537.985442711448</v>
      </c>
      <c r="G185" s="313">
        <f xml:space="preserve"> F185 / 'Port Backtesting'!$AE$258</f>
        <v>-5.540237795125607E-2</v>
      </c>
      <c r="H185" s="312">
        <v>-97907.842379454931</v>
      </c>
      <c r="I185" s="313">
        <f xml:space="preserve"> H185 / 'Port Backtesting'!$AE$258</f>
        <v>-7.6899379162224904E-2</v>
      </c>
      <c r="J185" s="41"/>
      <c r="K185" s="41"/>
      <c r="L185" s="41"/>
      <c r="M185" s="41"/>
    </row>
    <row r="186" spans="1:13" x14ac:dyDescent="0.25">
      <c r="A186" s="247">
        <v>172</v>
      </c>
      <c r="B186" s="312">
        <v>-34145.512462253493</v>
      </c>
      <c r="C186" s="313">
        <f xml:space="preserve"> B186 / 'Port Backtesting'!$AE$258</f>
        <v>-2.6818778207232774E-2</v>
      </c>
      <c r="D186" s="312">
        <v>-40805.058750282609</v>
      </c>
      <c r="E186" s="313">
        <f xml:space="preserve"> D186 / 'Port Backtesting'!$AE$258</f>
        <v>-3.2049359972754356E-2</v>
      </c>
      <c r="F186" s="312">
        <v>-58549.118416647798</v>
      </c>
      <c r="G186" s="313">
        <f xml:space="preserve"> F186 / 'Port Backtesting'!$AE$258</f>
        <v>-4.5986008345339557E-2</v>
      </c>
      <c r="H186" s="312">
        <v>-82174.939642290192</v>
      </c>
      <c r="I186" s="313">
        <f xml:space="preserve"> H186 / 'Port Backtesting'!$AE$258</f>
        <v>-6.4542346022645553E-2</v>
      </c>
      <c r="J186" s="41"/>
      <c r="K186" s="41"/>
      <c r="L186" s="41"/>
      <c r="M186" s="41"/>
    </row>
    <row r="187" spans="1:13" x14ac:dyDescent="0.25">
      <c r="A187" s="247">
        <v>173</v>
      </c>
      <c r="B187" s="312">
        <v>-34730.759371383858</v>
      </c>
      <c r="C187" s="313">
        <f xml:space="preserve"> B187 / 'Port Backtesting'!$AE$258</f>
        <v>-2.7278446430686342E-2</v>
      </c>
      <c r="D187" s="312">
        <v>-41436.392929655012</v>
      </c>
      <c r="E187" s="313">
        <f xml:space="preserve"> D187 / 'Port Backtesting'!$AE$258</f>
        <v>-3.2545226343187399E-2</v>
      </c>
      <c r="F187" s="312">
        <v>-57886.626890752981</v>
      </c>
      <c r="G187" s="313">
        <f xml:space="preserve"> F187 / 'Port Backtesting'!$AE$258</f>
        <v>-4.5465670180352719E-2</v>
      </c>
      <c r="H187" s="312">
        <v>-80825.415728903259</v>
      </c>
      <c r="I187" s="313">
        <f xml:space="preserve"> H187 / 'Port Backtesting'!$AE$258</f>
        <v>-6.3482394658363334E-2</v>
      </c>
      <c r="J187" s="41"/>
      <c r="K187" s="41"/>
      <c r="L187" s="41"/>
      <c r="M187" s="41"/>
    </row>
    <row r="188" spans="1:13" x14ac:dyDescent="0.25">
      <c r="A188" s="247">
        <v>174</v>
      </c>
      <c r="B188" s="312">
        <v>-33741.649899509081</v>
      </c>
      <c r="C188" s="313">
        <f xml:space="preserve"> B188 / 'Port Backtesting'!$AE$258</f>
        <v>-2.6501573991644548E-2</v>
      </c>
      <c r="D188" s="312">
        <v>-37199.498380124562</v>
      </c>
      <c r="E188" s="313">
        <f xml:space="preserve"> D188 / 'Port Backtesting'!$AE$258</f>
        <v>-2.9217458592244953E-2</v>
      </c>
      <c r="F188" s="312">
        <v>-57010.014081516281</v>
      </c>
      <c r="G188" s="313">
        <f xml:space="preserve"> F188 / 'Port Backtesting'!$AE$258</f>
        <v>-4.477715556132255E-2</v>
      </c>
      <c r="H188" s="312">
        <v>-79698.73801299301</v>
      </c>
      <c r="I188" s="313">
        <f xml:space="preserve"> H188 / 'Port Backtesting'!$AE$258</f>
        <v>-6.2597472523794953E-2</v>
      </c>
      <c r="J188" s="41"/>
      <c r="K188" s="41"/>
      <c r="L188" s="41"/>
      <c r="M188" s="41"/>
    </row>
    <row r="189" spans="1:13" x14ac:dyDescent="0.25">
      <c r="A189" s="247">
        <v>175</v>
      </c>
      <c r="B189" s="312">
        <v>-37452.921552054111</v>
      </c>
      <c r="C189" s="313">
        <f xml:space="preserve"> B189 / 'Port Backtesting'!$AE$258</f>
        <v>-2.9416503777115594E-2</v>
      </c>
      <c r="D189" s="312">
        <v>-41442.31922886047</v>
      </c>
      <c r="E189" s="313">
        <f xml:space="preserve"> D189 / 'Port Backtesting'!$AE$258</f>
        <v>-3.2549881013523844E-2</v>
      </c>
      <c r="F189" s="312">
        <v>-56816.314995177338</v>
      </c>
      <c r="G189" s="313">
        <f xml:space="preserve"> F189 / 'Port Backtesting'!$AE$258</f>
        <v>-4.4625019234734671E-2</v>
      </c>
      <c r="H189" s="312">
        <v>-79360.964097544362</v>
      </c>
      <c r="I189" s="313">
        <f xml:space="preserve"> H189 / 'Port Backtesting'!$AE$258</f>
        <v>-6.2332176059651384E-2</v>
      </c>
      <c r="J189" s="41"/>
      <c r="K189" s="41"/>
      <c r="L189" s="41"/>
      <c r="M189" s="41"/>
    </row>
    <row r="190" spans="1:13" x14ac:dyDescent="0.25">
      <c r="A190" s="247">
        <v>176</v>
      </c>
      <c r="B190" s="312">
        <v>-37212.300923764771</v>
      </c>
      <c r="C190" s="313">
        <f xml:space="preserve"> B190 / 'Port Backtesting'!$AE$258</f>
        <v>-2.9227514044736835E-2</v>
      </c>
      <c r="D190" s="312">
        <v>-40859.690184822379</v>
      </c>
      <c r="E190" s="313">
        <f xml:space="preserve"> D190 / 'Port Backtesting'!$AE$258</f>
        <v>-3.2092268929756682E-2</v>
      </c>
      <c r="F190" s="312">
        <v>-57184.557340238171</v>
      </c>
      <c r="G190" s="313">
        <f xml:space="preserve"> F190 / 'Port Backtesting'!$AE$258</f>
        <v>-4.4914246400079315E-2</v>
      </c>
      <c r="H190" s="312">
        <v>-79964.149916981041</v>
      </c>
      <c r="I190" s="313">
        <f xml:space="preserve"> H190 / 'Port Backtesting'!$AE$258</f>
        <v>-6.2805933972264444E-2</v>
      </c>
      <c r="J190" s="41"/>
      <c r="K190" s="41"/>
      <c r="L190" s="41"/>
      <c r="M190" s="41"/>
    </row>
    <row r="191" spans="1:13" x14ac:dyDescent="0.25">
      <c r="A191" s="247">
        <v>177</v>
      </c>
      <c r="B191" s="312">
        <v>-33638.28186670033</v>
      </c>
      <c r="C191" s="313">
        <f xml:space="preserve"> B191 / 'Port Backtesting'!$AE$258</f>
        <v>-2.6420386036164884E-2</v>
      </c>
      <c r="D191" s="312">
        <v>-39041.847849963771</v>
      </c>
      <c r="E191" s="313">
        <f xml:space="preserve"> D191 / 'Port Backtesting'!$AE$258</f>
        <v>-3.0664488033271823E-2</v>
      </c>
      <c r="F191" s="312">
        <v>-56200.87713242937</v>
      </c>
      <c r="G191" s="313">
        <f xml:space="preserve"> F191 / 'Port Backtesting'!$AE$258</f>
        <v>-4.4141638246980655E-2</v>
      </c>
      <c r="H191" s="312">
        <v>-78373.211962754271</v>
      </c>
      <c r="I191" s="313">
        <f xml:space="preserve"> H191 / 'Port Backtesting'!$AE$258</f>
        <v>-6.1556369708642887E-2</v>
      </c>
      <c r="J191" s="41"/>
      <c r="K191" s="41"/>
      <c r="L191" s="41"/>
      <c r="M191" s="41"/>
    </row>
    <row r="192" spans="1:13" x14ac:dyDescent="0.25">
      <c r="A192" s="247">
        <v>178</v>
      </c>
      <c r="B192" s="312">
        <v>-36307.076591562167</v>
      </c>
      <c r="C192" s="313">
        <f xml:space="preserve"> B192 / 'Port Backtesting'!$AE$258</f>
        <v>-2.8516527187533586E-2</v>
      </c>
      <c r="D192" s="312">
        <v>-38992.078380274004</v>
      </c>
      <c r="E192" s="313">
        <f xml:space="preserve"> D192 / 'Port Backtesting'!$AE$258</f>
        <v>-3.062539779057662E-2</v>
      </c>
      <c r="F192" s="312">
        <v>-57779.76463691661</v>
      </c>
      <c r="G192" s="313">
        <f xml:space="preserve"> F192 / 'Port Backtesting'!$AE$258</f>
        <v>-4.5381737772323086E-2</v>
      </c>
      <c r="H192" s="312">
        <v>-81164.555041683081</v>
      </c>
      <c r="I192" s="313">
        <f xml:space="preserve"> H192 / 'Port Backtesting'!$AE$258</f>
        <v>-6.3748763541268516E-2</v>
      </c>
      <c r="J192" s="41"/>
      <c r="K192" s="41"/>
      <c r="L192" s="41"/>
      <c r="M192" s="41"/>
    </row>
    <row r="193" spans="1:13" x14ac:dyDescent="0.25">
      <c r="A193" s="247">
        <v>179</v>
      </c>
      <c r="B193" s="312">
        <v>-35955.909857031307</v>
      </c>
      <c r="C193" s="313">
        <f xml:space="preserve"> B193 / 'Port Backtesting'!$AE$258</f>
        <v>-2.8240711653133497E-2</v>
      </c>
      <c r="D193" s="312">
        <v>-39880.106528983524</v>
      </c>
      <c r="E193" s="313">
        <f xml:space="preserve"> D193 / 'Port Backtesting'!$AE$258</f>
        <v>-3.132287831567776E-2</v>
      </c>
      <c r="F193" s="312">
        <v>-57910.434188726904</v>
      </c>
      <c r="G193" s="313">
        <f xml:space="preserve"> F193 / 'Port Backtesting'!$AE$258</f>
        <v>-4.5484369054612749E-2</v>
      </c>
      <c r="H193" s="312">
        <v>-81975.678981756791</v>
      </c>
      <c r="I193" s="313">
        <f xml:space="preserve"> H193 / 'Port Backtesting'!$AE$258</f>
        <v>-6.438584149028044E-2</v>
      </c>
      <c r="J193" s="41"/>
      <c r="K193" s="41"/>
      <c r="L193" s="41"/>
      <c r="M193" s="41"/>
    </row>
    <row r="194" spans="1:13" x14ac:dyDescent="0.25">
      <c r="A194" s="247">
        <v>180</v>
      </c>
      <c r="B194" s="312">
        <v>-36068.077234447403</v>
      </c>
      <c r="C194" s="313">
        <f xml:space="preserve"> B194 / 'Port Backtesting'!$AE$258</f>
        <v>-2.8328810843922761E-2</v>
      </c>
      <c r="D194" s="312">
        <v>-42176.57190493161</v>
      </c>
      <c r="E194" s="313">
        <f xml:space="preserve"> D194 / 'Port Backtesting'!$AE$258</f>
        <v>-3.3126582262022829E-2</v>
      </c>
      <c r="F194" s="312">
        <v>-58166.844436626779</v>
      </c>
      <c r="G194" s="313">
        <f xml:space="preserve"> F194 / 'Port Backtesting'!$AE$258</f>
        <v>-4.5685760367046267E-2</v>
      </c>
      <c r="H194" s="312">
        <v>-80963.517451084059</v>
      </c>
      <c r="I194" s="313">
        <f xml:space="preserve"> H194 / 'Port Backtesting'!$AE$258</f>
        <v>-6.3590863361572811E-2</v>
      </c>
      <c r="J194" s="41"/>
      <c r="K194" s="41"/>
      <c r="L194" s="41"/>
      <c r="M194" s="41"/>
    </row>
    <row r="195" spans="1:13" x14ac:dyDescent="0.25">
      <c r="A195" s="247">
        <v>181</v>
      </c>
      <c r="B195" s="312">
        <v>-36200.435211943986</v>
      </c>
      <c r="C195" s="313">
        <f xml:space="preserve"> B195 / 'Port Backtesting'!$AE$258</f>
        <v>-2.8432768259889583E-2</v>
      </c>
      <c r="D195" s="312">
        <v>-40716.798097114734</v>
      </c>
      <c r="E195" s="313">
        <f xml:space="preserve"> D195 / 'Port Backtesting'!$AE$258</f>
        <v>-3.1980037748220419E-2</v>
      </c>
      <c r="F195" s="312">
        <v>-59704.440734375326</v>
      </c>
      <c r="G195" s="313">
        <f xml:space="preserve"> F195 / 'Port Backtesting'!$AE$258</f>
        <v>-4.6893428699075722E-2</v>
      </c>
      <c r="H195" s="312">
        <v>-82786.381757782729</v>
      </c>
      <c r="I195" s="313">
        <f xml:space="preserve"> H195 / 'Port Backtesting'!$AE$258</f>
        <v>-6.502258864603809E-2</v>
      </c>
      <c r="J195" s="41"/>
      <c r="K195" s="41"/>
      <c r="L195" s="41"/>
      <c r="M195" s="41"/>
    </row>
    <row r="196" spans="1:13" x14ac:dyDescent="0.25">
      <c r="A196" s="247">
        <v>182</v>
      </c>
      <c r="B196" s="312">
        <v>-35545.212915467113</v>
      </c>
      <c r="C196" s="313">
        <f xml:space="preserve"> B196 / 'Port Backtesting'!$AE$258</f>
        <v>-2.7918139537738394E-2</v>
      </c>
      <c r="D196" s="312">
        <v>-41500.375181297393</v>
      </c>
      <c r="E196" s="313">
        <f xml:space="preserve"> D196 / 'Port Backtesting'!$AE$258</f>
        <v>-3.2595479676415101E-2</v>
      </c>
      <c r="F196" s="312">
        <v>-59589.600055898176</v>
      </c>
      <c r="G196" s="313">
        <f xml:space="preserve"> F196 / 'Port Backtesting'!$AE$258</f>
        <v>-4.6803229827740829E-2</v>
      </c>
      <c r="H196" s="312">
        <v>-82706.375554548853</v>
      </c>
      <c r="I196" s="313">
        <f xml:space="preserve"> H196 / 'Port Backtesting'!$AE$258</f>
        <v>-6.4959749682291276E-2</v>
      </c>
      <c r="J196" s="41"/>
      <c r="K196" s="41"/>
      <c r="L196" s="41"/>
      <c r="M196" s="41"/>
    </row>
    <row r="197" spans="1:13" x14ac:dyDescent="0.25">
      <c r="A197" s="247">
        <v>183</v>
      </c>
      <c r="B197" s="312">
        <v>-36404.303319410727</v>
      </c>
      <c r="C197" s="313">
        <f xml:space="preserve"> B197 / 'Port Backtesting'!$AE$258</f>
        <v>-2.8592891601535806E-2</v>
      </c>
      <c r="D197" s="312">
        <v>-41534.987538354922</v>
      </c>
      <c r="E197" s="313">
        <f xml:space="preserve"> D197 / 'Port Backtesting'!$AE$258</f>
        <v>-3.2622665126572914E-2</v>
      </c>
      <c r="F197" s="312">
        <v>-59915.745093797188</v>
      </c>
      <c r="G197" s="313">
        <f xml:space="preserve"> F197 / 'Port Backtesting'!$AE$258</f>
        <v>-4.705939266742503E-2</v>
      </c>
      <c r="H197" s="312">
        <v>-83386.420221331951</v>
      </c>
      <c r="I197" s="313">
        <f xml:space="preserve"> H197 / 'Port Backtesting'!$AE$258</f>
        <v>-6.5493874543050903E-2</v>
      </c>
      <c r="J197" s="41"/>
      <c r="K197" s="41"/>
      <c r="L197" s="41"/>
      <c r="M197" s="41"/>
    </row>
    <row r="198" spans="1:13" x14ac:dyDescent="0.25">
      <c r="A198" s="247">
        <v>184</v>
      </c>
      <c r="B198" s="312">
        <v>-38571.818788652745</v>
      </c>
      <c r="C198" s="313">
        <f xml:space="preserve"> B198 / 'Port Backtesting'!$AE$258</f>
        <v>-3.0295314919815425E-2</v>
      </c>
      <c r="D198" s="312">
        <v>-41766.344511294068</v>
      </c>
      <c r="E198" s="313">
        <f xml:space="preserve"> D198 / 'Port Backtesting'!$AE$258</f>
        <v>-3.2804378941845437E-2</v>
      </c>
      <c r="F198" s="312">
        <v>-60977.135229812025</v>
      </c>
      <c r="G198" s="313">
        <f xml:space="preserve"> F198 / 'Port Backtesting'!$AE$258</f>
        <v>-4.7893036229828545E-2</v>
      </c>
      <c r="H198" s="312">
        <v>-85149.213776675053</v>
      </c>
      <c r="I198" s="313">
        <f xml:space="preserve"> H198 / 'Port Backtesting'!$AE$258</f>
        <v>-6.68784186888782E-2</v>
      </c>
      <c r="J198" s="41"/>
      <c r="K198" s="41"/>
      <c r="L198" s="41"/>
      <c r="M198" s="41"/>
    </row>
    <row r="199" spans="1:13" x14ac:dyDescent="0.25">
      <c r="A199" s="247">
        <v>185</v>
      </c>
      <c r="B199" s="312">
        <v>-40198.717594813876</v>
      </c>
      <c r="C199" s="313">
        <f xml:space="preserve"> B199 / 'Port Backtesting'!$AE$258</f>
        <v>-3.1573123776726858E-2</v>
      </c>
      <c r="D199" s="312">
        <v>-45356.299864718385</v>
      </c>
      <c r="E199" s="313">
        <f xml:space="preserve"> D199 / 'Port Backtesting'!$AE$258</f>
        <v>-3.5624023734225886E-2</v>
      </c>
      <c r="F199" s="312">
        <v>-61430.370069818782</v>
      </c>
      <c r="G199" s="313">
        <f xml:space="preserve"> F199 / 'Port Backtesting'!$AE$258</f>
        <v>-4.8249018722795044E-2</v>
      </c>
      <c r="H199" s="312">
        <v>-85019.776427009492</v>
      </c>
      <c r="I199" s="313">
        <f xml:space="preserve"> H199 / 'Port Backtesting'!$AE$258</f>
        <v>-6.6776755210368396E-2</v>
      </c>
      <c r="J199" s="41"/>
      <c r="K199" s="41"/>
      <c r="L199" s="41"/>
      <c r="M199" s="41"/>
    </row>
    <row r="200" spans="1:13" x14ac:dyDescent="0.25">
      <c r="A200" s="247">
        <v>186</v>
      </c>
      <c r="B200" s="312">
        <v>-36104.323131304634</v>
      </c>
      <c r="C200" s="313">
        <f xml:space="preserve"> B200 / 'Port Backtesting'!$AE$258</f>
        <v>-2.8357279318947434E-2</v>
      </c>
      <c r="D200" s="312">
        <v>-41784.871529055155</v>
      </c>
      <c r="E200" s="313">
        <f xml:space="preserve"> D200 / 'Port Backtesting'!$AE$258</f>
        <v>-3.2818930545975712E-2</v>
      </c>
      <c r="F200" s="312">
        <v>-60654.344407240606</v>
      </c>
      <c r="G200" s="313">
        <f xml:space="preserve"> F200 / 'Port Backtesting'!$AE$258</f>
        <v>-4.7639507878557114E-2</v>
      </c>
      <c r="H200" s="312">
        <v>-83786.689191623358</v>
      </c>
      <c r="I200" s="313">
        <f xml:space="preserve"> H200 / 'Port Backtesting'!$AE$258</f>
        <v>-6.5808256257173653E-2</v>
      </c>
      <c r="J200" s="41"/>
      <c r="K200" s="41"/>
      <c r="L200" s="41"/>
      <c r="M200" s="41"/>
    </row>
    <row r="201" spans="1:13" x14ac:dyDescent="0.25">
      <c r="A201" s="247">
        <v>187</v>
      </c>
      <c r="B201" s="312">
        <v>-39306.979245107432</v>
      </c>
      <c r="C201" s="313">
        <f xml:space="preserve"> B201 / 'Port Backtesting'!$AE$258</f>
        <v>-3.0872729162761164E-2</v>
      </c>
      <c r="D201" s="312">
        <v>-46271.659211771926</v>
      </c>
      <c r="E201" s="313">
        <f xml:space="preserve"> D201 / 'Port Backtesting'!$AE$258</f>
        <v>-3.6342970897068561E-2</v>
      </c>
      <c r="F201" s="312">
        <v>-61040.928011487653</v>
      </c>
      <c r="G201" s="313">
        <f xml:space="preserve"> F201 / 'Port Backtesting'!$AE$258</f>
        <v>-4.7943140748390747E-2</v>
      </c>
      <c r="H201" s="312">
        <v>-84540.221889262815</v>
      </c>
      <c r="I201" s="313">
        <f xml:space="preserve"> H201 / 'Port Backtesting'!$AE$258</f>
        <v>-6.6400100538680049E-2</v>
      </c>
      <c r="J201" s="41"/>
      <c r="K201" s="41"/>
      <c r="L201" s="41"/>
      <c r="M201" s="41"/>
    </row>
    <row r="202" spans="1:13" x14ac:dyDescent="0.25">
      <c r="A202" s="247">
        <v>188</v>
      </c>
      <c r="B202" s="312">
        <v>-37015.177892011096</v>
      </c>
      <c r="C202" s="313">
        <f xml:space="preserve"> B202 / 'Port Backtesting'!$AE$258</f>
        <v>-2.9072688461902686E-2</v>
      </c>
      <c r="D202" s="312">
        <v>-42356.875064340325</v>
      </c>
      <c r="E202" s="313">
        <f xml:space="preserve"> D202 / 'Port Backtesting'!$AE$258</f>
        <v>-3.326819707736909E-2</v>
      </c>
      <c r="F202" s="312">
        <v>-60446.801008114664</v>
      </c>
      <c r="G202" s="313">
        <f xml:space="preserve"> F202 / 'Port Backtesting'!$AE$258</f>
        <v>-4.747649786675287E-2</v>
      </c>
      <c r="H202" s="312">
        <v>-83941.700578612654</v>
      </c>
      <c r="I202" s="313">
        <f xml:space="preserve"> H202 / 'Port Backtesting'!$AE$258</f>
        <v>-6.5930006253219459E-2</v>
      </c>
      <c r="J202" s="41"/>
      <c r="K202" s="41"/>
      <c r="L202" s="41"/>
      <c r="M202" s="41"/>
    </row>
    <row r="203" spans="1:13" x14ac:dyDescent="0.25">
      <c r="A203" s="247">
        <v>189</v>
      </c>
      <c r="B203" s="312">
        <v>-33613.593252591905</v>
      </c>
      <c r="C203" s="313">
        <f xml:space="preserve"> B203 / 'Port Backtesting'!$AE$258</f>
        <v>-2.6400994953171188E-2</v>
      </c>
      <c r="D203" s="312">
        <v>-37285.959499737291</v>
      </c>
      <c r="E203" s="313">
        <f xml:space="preserve"> D203 / 'Port Backtesting'!$AE$258</f>
        <v>-2.9285367416076669E-2</v>
      </c>
      <c r="F203" s="312">
        <v>-61015.397796946534</v>
      </c>
      <c r="G203" s="313">
        <f xml:space="preserve"> F203 / 'Port Backtesting'!$AE$258</f>
        <v>-4.7923088650413947E-2</v>
      </c>
      <c r="H203" s="312">
        <v>-84602.180074710268</v>
      </c>
      <c r="I203" s="313">
        <f xml:space="preserve"> H203 / 'Port Backtesting'!$AE$258</f>
        <v>-6.6448764117399944E-2</v>
      </c>
      <c r="J203" s="41"/>
      <c r="K203" s="41"/>
      <c r="L203" s="41"/>
      <c r="M203" s="41"/>
    </row>
    <row r="204" spans="1:13" x14ac:dyDescent="0.25">
      <c r="A204" s="247">
        <v>190</v>
      </c>
      <c r="B204" s="312">
        <v>-34397.03005201323</v>
      </c>
      <c r="C204" s="313">
        <f xml:space="preserve"> B204 / 'Port Backtesting'!$AE$258</f>
        <v>-2.7016326698046635E-2</v>
      </c>
      <c r="D204" s="312">
        <v>-36680.195326933739</v>
      </c>
      <c r="E204" s="313">
        <f xml:space="preserve"> D204 / 'Port Backtesting'!$AE$258</f>
        <v>-2.8809584397319361E-2</v>
      </c>
      <c r="F204" s="312">
        <v>-61011.280619927194</v>
      </c>
      <c r="G204" s="313">
        <f xml:space="preserve"> F204 / 'Port Backtesting'!$AE$258</f>
        <v>-4.7919854911941173E-2</v>
      </c>
      <c r="H204" s="312">
        <v>-84691.307544904193</v>
      </c>
      <c r="I204" s="313">
        <f xml:space="preserve"> H204 / 'Port Backtesting'!$AE$258</f>
        <v>-6.6518767162688688E-2</v>
      </c>
      <c r="J204" s="41"/>
      <c r="K204" s="41"/>
      <c r="L204" s="41"/>
      <c r="M204" s="41"/>
    </row>
    <row r="205" spans="1:13" x14ac:dyDescent="0.25">
      <c r="A205" s="247">
        <v>191</v>
      </c>
      <c r="B205" s="312">
        <v>-36876.146764707781</v>
      </c>
      <c r="C205" s="313">
        <f xml:space="preserve"> B205 / 'Port Backtesting'!$AE$258</f>
        <v>-2.8963489779611096E-2</v>
      </c>
      <c r="D205" s="312">
        <v>-41089.443259810076</v>
      </c>
      <c r="E205" s="313">
        <f xml:space="preserve"> D205 / 'Port Backtesting'!$AE$258</f>
        <v>-3.227272300164493E-2</v>
      </c>
      <c r="F205" s="312">
        <v>-60934.150228161299</v>
      </c>
      <c r="G205" s="313">
        <f xml:space="preserve"> F205 / 'Port Backtesting'!$AE$258</f>
        <v>-4.7859274685708129E-2</v>
      </c>
      <c r="H205" s="312">
        <v>-84829.360541482165</v>
      </c>
      <c r="I205" s="313">
        <f xml:space="preserve"> H205 / 'Port Backtesting'!$AE$258</f>
        <v>-6.66271975955358E-2</v>
      </c>
      <c r="J205" s="41"/>
      <c r="K205" s="41"/>
      <c r="L205" s="41"/>
      <c r="M205" s="41"/>
    </row>
    <row r="206" spans="1:13" x14ac:dyDescent="0.25">
      <c r="A206" s="247">
        <v>192</v>
      </c>
      <c r="B206" s="312">
        <v>-37140.92550674158</v>
      </c>
      <c r="C206" s="313">
        <f xml:space="preserve"> B206 / 'Port Backtesting'!$AE$258</f>
        <v>-2.917145392612799E-2</v>
      </c>
      <c r="D206" s="312">
        <v>-40774.382816961479</v>
      </c>
      <c r="E206" s="313">
        <f xml:space="preserve"> D206 / 'Port Backtesting'!$AE$258</f>
        <v>-3.2025266292715182E-2</v>
      </c>
      <c r="F206" s="312">
        <v>-60684.18854338098</v>
      </c>
      <c r="G206" s="313">
        <f xml:space="preserve"> F206 / 'Port Backtesting'!$AE$258</f>
        <v>-4.766294824334355E-2</v>
      </c>
      <c r="H206" s="312">
        <v>-84516.769396691336</v>
      </c>
      <c r="I206" s="313">
        <f xml:space="preserve"> H206 / 'Port Backtesting'!$AE$258</f>
        <v>-6.6381680337859322E-2</v>
      </c>
      <c r="J206" s="41"/>
      <c r="K206" s="41"/>
      <c r="L206" s="41"/>
      <c r="M206" s="41"/>
    </row>
    <row r="207" spans="1:13" x14ac:dyDescent="0.25">
      <c r="A207" s="247">
        <v>193</v>
      </c>
      <c r="B207" s="312">
        <v>-31704.504244710864</v>
      </c>
      <c r="C207" s="313">
        <f xml:space="preserve"> B207 / 'Port Backtesting'!$AE$258</f>
        <v>-2.4901546534090449E-2</v>
      </c>
      <c r="D207" s="312">
        <v>-36918.859364478834</v>
      </c>
      <c r="E207" s="313">
        <f xml:space="preserve"> D207 / 'Port Backtesting'!$AE$258</f>
        <v>-2.8997037372173382E-2</v>
      </c>
      <c r="F207" s="312">
        <v>-59245.012757337419</v>
      </c>
      <c r="G207" s="313">
        <f xml:space="preserve"> F207 / 'Port Backtesting'!$AE$258</f>
        <v>-4.6532581954368116E-2</v>
      </c>
      <c r="H207" s="312">
        <v>-82625.645352101274</v>
      </c>
      <c r="I207" s="313">
        <f xml:space="preserve"> H207 / 'Port Backtesting'!$AE$258</f>
        <v>-6.489634207063337E-2</v>
      </c>
      <c r="J207" s="41"/>
      <c r="K207" s="41"/>
      <c r="L207" s="41"/>
      <c r="M207" s="41"/>
    </row>
    <row r="208" spans="1:13" x14ac:dyDescent="0.25">
      <c r="A208" s="247">
        <v>194</v>
      </c>
      <c r="B208" s="312">
        <v>-36068.329973216343</v>
      </c>
      <c r="C208" s="313">
        <f xml:space="preserve"> B208 / 'Port Backtesting'!$AE$258</f>
        <v>-2.8329009351559631E-2</v>
      </c>
      <c r="D208" s="312">
        <v>-40289.098247341433</v>
      </c>
      <c r="E208" s="313">
        <f xml:space="preserve"> D208 / 'Port Backtesting'!$AE$258</f>
        <v>-3.1644111104184337E-2</v>
      </c>
      <c r="F208" s="312">
        <v>-58878.794997273959</v>
      </c>
      <c r="G208" s="313">
        <f xml:space="preserve"> F208 / 'Port Backtesting'!$AE$258</f>
        <v>-4.6244944951012286E-2</v>
      </c>
      <c r="H208" s="312">
        <v>-81886.509975789042</v>
      </c>
      <c r="I208" s="313">
        <f xml:space="preserve"> H208 / 'Port Backtesting'!$AE$258</f>
        <v>-6.4315805821708996E-2</v>
      </c>
      <c r="J208" s="41"/>
      <c r="K208" s="41"/>
      <c r="L208" s="41"/>
      <c r="M208" s="41"/>
    </row>
    <row r="209" spans="1:13" x14ac:dyDescent="0.25">
      <c r="A209" s="247">
        <v>195</v>
      </c>
      <c r="B209" s="312">
        <v>-32318.235574441729</v>
      </c>
      <c r="C209" s="313">
        <f xml:space="preserve"> B209 / 'Port Backtesting'!$AE$258</f>
        <v>-2.5383587166196278E-2</v>
      </c>
      <c r="D209" s="312">
        <v>-36758.494019182501</v>
      </c>
      <c r="E209" s="313">
        <f xml:space="preserve"> D209 / 'Port Backtesting'!$AE$258</f>
        <v>-2.8871082237296349E-2</v>
      </c>
      <c r="F209" s="312">
        <v>-59082.960596728022</v>
      </c>
      <c r="G209" s="313">
        <f xml:space="preserve"> F209 / 'Port Backtesting'!$AE$258</f>
        <v>-4.640530195064315E-2</v>
      </c>
      <c r="H209" s="312">
        <v>-82409.277991324212</v>
      </c>
      <c r="I209" s="313">
        <f xml:space="preserve"> H209 / 'Port Backtesting'!$AE$258</f>
        <v>-6.4726401488649749E-2</v>
      </c>
      <c r="J209" s="41"/>
      <c r="K209" s="41"/>
      <c r="L209" s="41"/>
      <c r="M209" s="41"/>
    </row>
    <row r="210" spans="1:13" x14ac:dyDescent="0.25">
      <c r="A210" s="247">
        <v>196</v>
      </c>
      <c r="B210" s="312">
        <v>-34017.505745917188</v>
      </c>
      <c r="C210" s="313">
        <f xml:space="preserve"> B210 / 'Port Backtesting'!$AE$258</f>
        <v>-2.671823838554304E-2</v>
      </c>
      <c r="D210" s="312">
        <v>-36687.808442738613</v>
      </c>
      <c r="E210" s="313">
        <f xml:space="preserve"> D210 / 'Port Backtesting'!$AE$258</f>
        <v>-2.8815563937514065E-2</v>
      </c>
      <c r="F210" s="312">
        <v>-54966.272665527875</v>
      </c>
      <c r="G210" s="313">
        <f xml:space="preserve"> F210 / 'Port Backtesting'!$AE$258</f>
        <v>-4.3171947620486401E-2</v>
      </c>
      <c r="H210" s="312">
        <v>-81113.113351795066</v>
      </c>
      <c r="I210" s="313">
        <f xml:space="preserve"> H210 / 'Port Backtesting'!$AE$258</f>
        <v>-6.3708359893110147E-2</v>
      </c>
      <c r="J210" s="41"/>
      <c r="K210" s="41"/>
      <c r="L210" s="41"/>
      <c r="M210" s="41"/>
    </row>
    <row r="211" spans="1:13" x14ac:dyDescent="0.25">
      <c r="A211" s="247">
        <v>197</v>
      </c>
      <c r="B211" s="312">
        <v>-37794.860775671208</v>
      </c>
      <c r="C211" s="313">
        <f xml:space="preserve"> B211 / 'Port Backtesting'!$AE$258</f>
        <v>-2.9685071783194805E-2</v>
      </c>
      <c r="D211" s="312">
        <v>-42402.065274963315</v>
      </c>
      <c r="E211" s="313">
        <f xml:space="preserve"> D211 / 'Port Backtesting'!$AE$258</f>
        <v>-3.3303690650270536E-2</v>
      </c>
      <c r="F211" s="312">
        <v>-57109.522948435006</v>
      </c>
      <c r="G211" s="313">
        <f xml:space="preserve"> F211 / 'Port Backtesting'!$AE$258</f>
        <v>-4.4855312427015993E-2</v>
      </c>
      <c r="H211" s="312">
        <v>-84674.377245611104</v>
      </c>
      <c r="I211" s="313">
        <f xml:space="preserve"> H211 / 'Port Backtesting'!$AE$258</f>
        <v>-6.6505469662988675E-2</v>
      </c>
      <c r="J211" s="41"/>
      <c r="K211" s="41"/>
      <c r="L211" s="41"/>
      <c r="M211" s="41"/>
    </row>
    <row r="212" spans="1:13" x14ac:dyDescent="0.25">
      <c r="A212" s="247">
        <v>198</v>
      </c>
      <c r="B212" s="312">
        <v>-39494.405175824373</v>
      </c>
      <c r="C212" s="313">
        <f xml:space="preserve"> B212 / 'Port Backtesting'!$AE$258</f>
        <v>-3.1019938388914627E-2</v>
      </c>
      <c r="D212" s="312">
        <v>-45696.616615316292</v>
      </c>
      <c r="E212" s="313">
        <f xml:space="preserve"> D212 / 'Port Backtesting'!$AE$258</f>
        <v>-3.5891317407576985E-2</v>
      </c>
      <c r="F212" s="312">
        <v>-57870.101746011693</v>
      </c>
      <c r="G212" s="313">
        <f xml:space="preserve"> F212 / 'Port Backtesting'!$AE$258</f>
        <v>-4.5452690899630277E-2</v>
      </c>
      <c r="H212" s="312">
        <v>-86240.0892442646</v>
      </c>
      <c r="I212" s="313">
        <f xml:space="preserve"> H212 / 'Port Backtesting'!$AE$258</f>
        <v>-6.7735220801581494E-2</v>
      </c>
      <c r="J212" s="41"/>
      <c r="K212" s="41"/>
      <c r="L212" s="41"/>
      <c r="M212" s="41"/>
    </row>
    <row r="213" spans="1:13" x14ac:dyDescent="0.25">
      <c r="A213" s="247">
        <v>199</v>
      </c>
      <c r="B213" s="312">
        <v>-37521.281547011502</v>
      </c>
      <c r="C213" s="313">
        <f xml:space="preserve"> B213 / 'Port Backtesting'!$AE$258</f>
        <v>-2.9470195504397077E-2</v>
      </c>
      <c r="D213" s="312">
        <v>-41229.904951073448</v>
      </c>
      <c r="E213" s="313">
        <f xml:space="preserve"> D213 / 'Port Backtesting'!$AE$258</f>
        <v>-3.2383045286272213E-2</v>
      </c>
      <c r="F213" s="312">
        <v>-58665.724096823105</v>
      </c>
      <c r="G213" s="313">
        <f xml:space="preserve"> F213 / 'Port Backtesting'!$AE$258</f>
        <v>-4.6077593495153377E-2</v>
      </c>
      <c r="H213" s="312">
        <v>-88288.845197386559</v>
      </c>
      <c r="I213" s="313">
        <f xml:space="preserve"> H213 / 'Port Backtesting'!$AE$258</f>
        <v>-6.9344367290985198E-2</v>
      </c>
      <c r="J213" s="41"/>
      <c r="K213" s="41"/>
      <c r="L213" s="41"/>
      <c r="M213" s="41"/>
    </row>
    <row r="214" spans="1:13" x14ac:dyDescent="0.25">
      <c r="A214" s="247">
        <v>200</v>
      </c>
      <c r="B214" s="312">
        <v>-37513.367196133302</v>
      </c>
      <c r="C214" s="313">
        <f xml:space="preserve"> B214 / 'Port Backtesting'!$AE$258</f>
        <v>-2.9463979366300123E-2</v>
      </c>
      <c r="D214" s="312">
        <v>-43357.010221635741</v>
      </c>
      <c r="E214" s="313">
        <f xml:space="preserve"> D214 / 'Port Backtesting'!$AE$258</f>
        <v>-3.405372937800194E-2</v>
      </c>
      <c r="F214" s="312">
        <v>-59258.994132216212</v>
      </c>
      <c r="G214" s="313">
        <f xml:space="preserve"> F214 / 'Port Backtesting'!$AE$258</f>
        <v>-4.6543563291734806E-2</v>
      </c>
      <c r="H214" s="312">
        <v>-88655.703828196347</v>
      </c>
      <c r="I214" s="313">
        <f xml:space="preserve"> H214 / 'Port Backtesting'!$AE$258</f>
        <v>-6.9632507650980474E-2</v>
      </c>
      <c r="J214" s="41"/>
      <c r="K214" s="41"/>
      <c r="L214" s="41"/>
      <c r="M214" s="41"/>
    </row>
    <row r="215" spans="1:13" x14ac:dyDescent="0.25">
      <c r="A215" s="247">
        <v>201</v>
      </c>
      <c r="B215" s="312">
        <v>-37796.139018609756</v>
      </c>
      <c r="C215" s="313">
        <f xml:space="preserve"> B215 / 'Port Backtesting'!$AE$258</f>
        <v>-2.9686075748617841E-2</v>
      </c>
      <c r="D215" s="312">
        <v>-41209.10517869734</v>
      </c>
      <c r="E215" s="313">
        <f xml:space="preserve"> D215 / 'Port Backtesting'!$AE$258</f>
        <v>-3.2366708601247136E-2</v>
      </c>
      <c r="F215" s="312">
        <v>-59134.469744269896</v>
      </c>
      <c r="G215" s="313">
        <f xml:space="preserve"> F215 / 'Port Backtesting'!$AE$258</f>
        <v>-4.6445758581806509E-2</v>
      </c>
      <c r="H215" s="312">
        <v>-88652.367264941262</v>
      </c>
      <c r="I215" s="313">
        <f xml:space="preserve"> H215 / 'Port Backtesting'!$AE$258</f>
        <v>-6.9629887026966944E-2</v>
      </c>
      <c r="J215" s="41"/>
      <c r="K215" s="41"/>
      <c r="L215" s="41"/>
      <c r="M215" s="41"/>
    </row>
    <row r="216" spans="1:13" x14ac:dyDescent="0.25">
      <c r="A216" s="247">
        <v>202</v>
      </c>
      <c r="B216" s="312">
        <v>-33320.925918424356</v>
      </c>
      <c r="C216" s="313">
        <f xml:space="preserve"> B216 / 'Port Backtesting'!$AE$258</f>
        <v>-2.6171126377257492E-2</v>
      </c>
      <c r="D216" s="312">
        <v>-38186.448922099094</v>
      </c>
      <c r="E216" s="313">
        <f xml:space="preserve"> D216 / 'Port Backtesting'!$AE$258</f>
        <v>-2.9992635351298823E-2</v>
      </c>
      <c r="F216" s="312">
        <v>-59182.212630825707</v>
      </c>
      <c r="G216" s="313">
        <f xml:space="preserve"> F216 / 'Port Backtesting'!$AE$258</f>
        <v>-4.6483257093124175E-2</v>
      </c>
      <c r="H216" s="312">
        <v>-88751.466204053082</v>
      </c>
      <c r="I216" s="313">
        <f xml:space="preserve"> H216 / 'Port Backtesting'!$AE$258</f>
        <v>-6.9707721924643473E-2</v>
      </c>
      <c r="J216" s="41"/>
      <c r="K216" s="41"/>
      <c r="L216" s="41"/>
      <c r="M216" s="41"/>
    </row>
    <row r="217" spans="1:13" x14ac:dyDescent="0.25">
      <c r="A217" s="247">
        <v>203</v>
      </c>
      <c r="B217" s="312">
        <v>-36788.077339397736</v>
      </c>
      <c r="C217" s="313">
        <f xml:space="preserve"> B217 / 'Port Backtesting'!$AE$258</f>
        <v>-2.8894317750436264E-2</v>
      </c>
      <c r="D217" s="312">
        <v>-42820.098709978221</v>
      </c>
      <c r="E217" s="313">
        <f xml:space="preserve"> D217 / 'Port Backtesting'!$AE$258</f>
        <v>-3.3632025039431218E-2</v>
      </c>
      <c r="F217" s="312">
        <v>-60616.461483663283</v>
      </c>
      <c r="G217" s="313">
        <f xml:space="preserve"> F217 / 'Port Backtesting'!$AE$258</f>
        <v>-4.7609753639947142E-2</v>
      </c>
      <c r="H217" s="312">
        <v>-91460.116868128811</v>
      </c>
      <c r="I217" s="313">
        <f xml:space="preserve"> H217 / 'Port Backtesting'!$AE$258</f>
        <v>-7.1835166972686743E-2</v>
      </c>
      <c r="J217" s="41"/>
      <c r="K217" s="41"/>
      <c r="L217" s="41"/>
      <c r="M217" s="41"/>
    </row>
    <row r="218" spans="1:13" x14ac:dyDescent="0.25">
      <c r="A218" s="247">
        <v>204</v>
      </c>
      <c r="B218" s="312">
        <v>-39302.301374089278</v>
      </c>
      <c r="C218" s="313">
        <f xml:space="preserve"> B218 / 'Port Backtesting'!$AE$258</f>
        <v>-3.0869055040562629E-2</v>
      </c>
      <c r="D218" s="312">
        <v>-42783.755101506991</v>
      </c>
      <c r="E218" s="313">
        <f xml:space="preserve"> D218 / 'Port Backtesting'!$AE$258</f>
        <v>-3.3603479819150281E-2</v>
      </c>
      <c r="F218" s="312">
        <v>-60351.378544453342</v>
      </c>
      <c r="G218" s="313">
        <f xml:space="preserve"> F218 / 'Port Backtesting'!$AE$258</f>
        <v>-4.7401550569015002E-2</v>
      </c>
      <c r="H218" s="312">
        <v>-91190.957400191124</v>
      </c>
      <c r="I218" s="313">
        <f xml:space="preserve"> H218 / 'Port Backtesting'!$AE$258</f>
        <v>-7.162376208951278E-2</v>
      </c>
      <c r="J218" s="41"/>
      <c r="K218" s="41"/>
      <c r="L218" s="41"/>
      <c r="M218" s="41"/>
    </row>
    <row r="219" spans="1:13" x14ac:dyDescent="0.25">
      <c r="A219" s="247">
        <v>205</v>
      </c>
      <c r="B219" s="312">
        <v>-37653.363084467026</v>
      </c>
      <c r="C219" s="313">
        <f xml:space="preserve"> B219 / 'Port Backtesting'!$AE$258</f>
        <v>-2.9573935797128248E-2</v>
      </c>
      <c r="D219" s="312">
        <v>-44703.249534889692</v>
      </c>
      <c r="E219" s="313">
        <f xml:space="preserve"> D219 / 'Port Backtesting'!$AE$258</f>
        <v>-3.5111100931465286E-2</v>
      </c>
      <c r="F219" s="312">
        <v>-61214.48523220676</v>
      </c>
      <c r="G219" s="313">
        <f xml:space="preserve"> F219 / 'Port Backtesting'!$AE$258</f>
        <v>-4.8079457127120605E-2</v>
      </c>
      <c r="H219" s="312">
        <v>-92809.411256877895</v>
      </c>
      <c r="I219" s="313">
        <f xml:space="preserve"> H219 / 'Port Backtesting'!$AE$258</f>
        <v>-7.289493806231756E-2</v>
      </c>
      <c r="J219" s="41"/>
      <c r="K219" s="41"/>
      <c r="L219" s="41"/>
      <c r="M219" s="41"/>
    </row>
    <row r="220" spans="1:13" x14ac:dyDescent="0.25">
      <c r="A220" s="247">
        <v>206</v>
      </c>
      <c r="B220" s="312">
        <v>-37064.88436250441</v>
      </c>
      <c r="C220" s="313">
        <f xml:space="preserve"> B220 / 'Port Backtesting'!$AE$258</f>
        <v>-2.9111729223381906E-2</v>
      </c>
      <c r="D220" s="312">
        <v>-41311.091545301882</v>
      </c>
      <c r="E220" s="313">
        <f xml:space="preserve"> D220 / 'Port Backtesting'!$AE$258</f>
        <v>-3.2446811359966965E-2</v>
      </c>
      <c r="F220" s="312">
        <v>-62449.019874463236</v>
      </c>
      <c r="G220" s="313">
        <f xml:space="preserve"> F220 / 'Port Backtesting'!$AE$258</f>
        <v>-4.9049092911513124E-2</v>
      </c>
      <c r="H220" s="312">
        <v>-95286.975246143877</v>
      </c>
      <c r="I220" s="313">
        <f xml:space="preserve"> H220 / 'Port Backtesting'!$AE$258</f>
        <v>-7.484088159430595E-2</v>
      </c>
      <c r="J220" s="41"/>
      <c r="K220" s="41"/>
      <c r="L220" s="41"/>
      <c r="M220" s="41"/>
    </row>
    <row r="221" spans="1:13" x14ac:dyDescent="0.25">
      <c r="A221" s="247">
        <v>207</v>
      </c>
      <c r="B221" s="312">
        <v>-38374.582042863942</v>
      </c>
      <c r="C221" s="313">
        <f xml:space="preserve"> B221 / 'Port Backtesting'!$AE$258</f>
        <v>-3.0140400023005085E-2</v>
      </c>
      <c r="D221" s="312">
        <v>-42989.400758854208</v>
      </c>
      <c r="E221" s="313">
        <f xml:space="preserve"> D221 / 'Port Backtesting'!$AE$258</f>
        <v>-3.3764999294945891E-2</v>
      </c>
      <c r="F221" s="312">
        <v>-62968.735395220618</v>
      </c>
      <c r="G221" s="313">
        <f xml:space="preserve"> F221 / 'Port Backtesting'!$AE$258</f>
        <v>-4.945729106924928E-2</v>
      </c>
      <c r="H221" s="312">
        <v>-96051.674451983185</v>
      </c>
      <c r="I221" s="313">
        <f xml:space="preserve"> H221 / 'Port Backtesting'!$AE$258</f>
        <v>-7.5441496343295958E-2</v>
      </c>
      <c r="J221" s="41"/>
      <c r="K221" s="41"/>
      <c r="L221" s="41"/>
      <c r="M221" s="41"/>
    </row>
    <row r="222" spans="1:13" x14ac:dyDescent="0.25">
      <c r="A222" s="247">
        <v>208</v>
      </c>
      <c r="B222" s="312">
        <v>-37814.953454059083</v>
      </c>
      <c r="C222" s="313">
        <f xml:space="preserve"> B222 / 'Port Backtesting'!$AE$258</f>
        <v>-2.9700853098114866E-2</v>
      </c>
      <c r="D222" s="312">
        <v>-41895.39405358144</v>
      </c>
      <c r="E222" s="313">
        <f xml:space="preserve"> D222 / 'Port Backtesting'!$AE$258</f>
        <v>-3.2905737826301365E-2</v>
      </c>
      <c r="F222" s="312">
        <v>-63757.315366580806</v>
      </c>
      <c r="G222" s="313">
        <f xml:space="preserve"> F222 / 'Port Backtesting'!$AE$258</f>
        <v>-5.0076662395831473E-2</v>
      </c>
      <c r="H222" s="312">
        <v>-97197.023203032208</v>
      </c>
      <c r="I222" s="313">
        <f xml:space="preserve"> H222 / 'Port Backtesting'!$AE$258</f>
        <v>-7.6341083197008316E-2</v>
      </c>
      <c r="J222" s="41"/>
      <c r="K222" s="41"/>
      <c r="L222" s="41"/>
      <c r="M222" s="41"/>
    </row>
    <row r="223" spans="1:13" x14ac:dyDescent="0.25">
      <c r="A223" s="247">
        <v>209</v>
      </c>
      <c r="B223" s="312">
        <v>-39634.659551009085</v>
      </c>
      <c r="C223" s="313">
        <f xml:space="preserve"> B223 / 'Port Backtesting'!$AE$258</f>
        <v>-3.1130097842073542E-2</v>
      </c>
      <c r="D223" s="312">
        <v>-48489.97984970476</v>
      </c>
      <c r="E223" s="313">
        <f xml:space="preserve"> D223 / 'Port Backtesting'!$AE$258</f>
        <v>-3.8085297923116698E-2</v>
      </c>
      <c r="F223" s="312">
        <v>-63347.293872501687</v>
      </c>
      <c r="G223" s="313">
        <f xml:space="preserve"> F223 / 'Port Backtesting'!$AE$258</f>
        <v>-4.9754620794550425E-2</v>
      </c>
      <c r="H223" s="312">
        <v>-99489.368550825238</v>
      </c>
      <c r="I223" s="313">
        <f xml:space="preserve"> H223 / 'Port Backtesting'!$AE$258</f>
        <v>-7.8141551165524084E-2</v>
      </c>
      <c r="J223" s="41"/>
      <c r="K223" s="41"/>
      <c r="L223" s="41"/>
      <c r="M223" s="41"/>
    </row>
    <row r="224" spans="1:13" x14ac:dyDescent="0.25">
      <c r="A224" s="247">
        <v>210</v>
      </c>
      <c r="B224" s="312">
        <v>-46069.631306942341</v>
      </c>
      <c r="C224" s="313">
        <f xml:space="preserve"> B224 / 'Port Backtesting'!$AE$258</f>
        <v>-3.6184292898684849E-2</v>
      </c>
      <c r="D224" s="312">
        <v>-50907.096073142035</v>
      </c>
      <c r="E224" s="313">
        <f xml:space="preserve"> D224 / 'Port Backtesting'!$AE$258</f>
        <v>-3.9983764199443023E-2</v>
      </c>
      <c r="F224" s="312">
        <v>-64081.590640223883</v>
      </c>
      <c r="G224" s="313">
        <f xml:space="preserve"> F224 / 'Port Backtesting'!$AE$258</f>
        <v>-5.0331356673784904E-2</v>
      </c>
      <c r="H224" s="312">
        <v>-100057.95621745149</v>
      </c>
      <c r="I224" s="313">
        <f xml:space="preserve"> H224 / 'Port Backtesting'!$AE$258</f>
        <v>-7.8588134784366367E-2</v>
      </c>
      <c r="J224" s="41"/>
      <c r="K224" s="41"/>
      <c r="L224" s="41"/>
      <c r="M224" s="41"/>
    </row>
    <row r="225" spans="1:13" x14ac:dyDescent="0.25">
      <c r="A225" s="247">
        <v>211</v>
      </c>
      <c r="B225" s="312">
        <v>-41984.64992317016</v>
      </c>
      <c r="C225" s="313">
        <f xml:space="preserve"> B225 / 'Port Backtesting'!$AE$258</f>
        <v>-3.2975841719831728E-2</v>
      </c>
      <c r="D225" s="312">
        <v>-47117.909932306517</v>
      </c>
      <c r="E225" s="313">
        <f xml:space="preserve"> D225 / 'Port Backtesting'!$AE$258</f>
        <v>-3.7007638337828656E-2</v>
      </c>
      <c r="F225" s="312">
        <v>-63863.551534974351</v>
      </c>
      <c r="G225" s="313">
        <f xml:space="preserve"> F225 / 'Port Backtesting'!$AE$258</f>
        <v>-5.0160103059985583E-2</v>
      </c>
      <c r="H225" s="312">
        <v>-99411.628478503859</v>
      </c>
      <c r="I225" s="313">
        <f xml:space="preserve"> H225 / 'Port Backtesting'!$AE$258</f>
        <v>-7.8080492080242939E-2</v>
      </c>
      <c r="J225" s="41"/>
      <c r="K225" s="41"/>
      <c r="L225" s="41"/>
      <c r="M225" s="41"/>
    </row>
    <row r="226" spans="1:13" x14ac:dyDescent="0.25">
      <c r="A226" s="247">
        <v>212</v>
      </c>
      <c r="B226" s="312">
        <v>-40887.277883155883</v>
      </c>
      <c r="C226" s="313">
        <f xml:space="preserve"> B226 / 'Port Backtesting'!$AE$258</f>
        <v>-3.2113937029296033E-2</v>
      </c>
      <c r="D226" s="312">
        <v>-43920.281837426599</v>
      </c>
      <c r="E226" s="313">
        <f xml:space="preserve"> D226 / 'Port Backtesting'!$AE$258</f>
        <v>-3.4496137631532302E-2</v>
      </c>
      <c r="F226" s="312">
        <v>-65238.506990953698</v>
      </c>
      <c r="G226" s="313">
        <f xml:space="preserve"> F226 / 'Port Backtesting'!$AE$258</f>
        <v>-5.1240029022716356E-2</v>
      </c>
      <c r="H226" s="312">
        <v>-101854.72652414699</v>
      </c>
      <c r="I226" s="313">
        <f xml:space="preserve"> H226 / 'Port Backtesting'!$AE$258</f>
        <v>-7.9999365159013028E-2</v>
      </c>
      <c r="J226" s="41"/>
      <c r="K226" s="41"/>
      <c r="L226" s="41"/>
      <c r="M226" s="41"/>
    </row>
    <row r="227" spans="1:13" x14ac:dyDescent="0.25">
      <c r="A227" s="247">
        <v>213</v>
      </c>
      <c r="B227" s="312">
        <v>-45663.529716455443</v>
      </c>
      <c r="C227" s="313">
        <f xml:space="preserve"> B227 / 'Port Backtesting'!$AE$258</f>
        <v>-3.586533009216928E-2</v>
      </c>
      <c r="D227" s="312">
        <v>-50388.260022291834</v>
      </c>
      <c r="E227" s="313">
        <f xml:space="preserve"> D227 / 'Port Backtesting'!$AE$258</f>
        <v>-3.957625680036532E-2</v>
      </c>
      <c r="F227" s="312">
        <v>-64806.450288529886</v>
      </c>
      <c r="G227" s="313">
        <f xml:space="preserve"> F227 / 'Port Backtesting'!$AE$258</f>
        <v>-5.090068039270057E-2</v>
      </c>
      <c r="H227" s="312">
        <v>-101311.613633393</v>
      </c>
      <c r="I227" s="313">
        <f xml:space="preserve"> H227 / 'Port Backtesting'!$AE$258</f>
        <v>-7.9572790095167614E-2</v>
      </c>
      <c r="J227" s="41"/>
      <c r="K227" s="41"/>
      <c r="L227" s="41"/>
      <c r="M227" s="41"/>
    </row>
    <row r="228" spans="1:13" x14ac:dyDescent="0.25">
      <c r="A228" s="247">
        <v>214</v>
      </c>
      <c r="B228" s="312">
        <v>-41709.712766638942</v>
      </c>
      <c r="C228" s="313">
        <f xml:space="preserve"> B228 / 'Port Backtesting'!$AE$258</f>
        <v>-3.2759898888981294E-2</v>
      </c>
      <c r="D228" s="312">
        <v>-50005.940923357535</v>
      </c>
      <c r="E228" s="313">
        <f xml:space="preserve"> D228 / 'Port Backtesting'!$AE$258</f>
        <v>-3.9275973384497932E-2</v>
      </c>
      <c r="F228" s="312">
        <v>-64100.757986675759</v>
      </c>
      <c r="G228" s="313">
        <f xml:space="preserve"> F228 / 'Port Backtesting'!$AE$258</f>
        <v>-5.0346411208810032E-2</v>
      </c>
      <c r="H228" s="312">
        <v>-99720.914643529977</v>
      </c>
      <c r="I228" s="313">
        <f xml:space="preserve"> H228 / 'Port Backtesting'!$AE$258</f>
        <v>-7.8323413520404964E-2</v>
      </c>
      <c r="J228" s="41"/>
      <c r="K228" s="41"/>
      <c r="L228" s="41"/>
      <c r="M228" s="41"/>
    </row>
    <row r="229" spans="1:13" x14ac:dyDescent="0.25">
      <c r="A229" s="247">
        <v>215</v>
      </c>
      <c r="B229" s="312">
        <v>-45031.827089020102</v>
      </c>
      <c r="C229" s="313">
        <f xml:space="preserve"> B229 / 'Port Backtesting'!$AE$258</f>
        <v>-3.5369174332994698E-2</v>
      </c>
      <c r="D229" s="312">
        <v>-49478.336841957833</v>
      </c>
      <c r="E229" s="313">
        <f xml:space="preserve"> D229 / 'Port Backtesting'!$AE$258</f>
        <v>-3.8861579344990356E-2</v>
      </c>
      <c r="F229" s="312">
        <v>-64746.487898175343</v>
      </c>
      <c r="G229" s="313">
        <f xml:space="preserve"> F229 / 'Port Backtesting'!$AE$258</f>
        <v>-5.0853584363625838E-2</v>
      </c>
      <c r="H229" s="312">
        <v>-100831.89655176271</v>
      </c>
      <c r="I229" s="313">
        <f xml:space="preserve"> H229 / 'Port Backtesting'!$AE$258</f>
        <v>-7.9196007757263445E-2</v>
      </c>
      <c r="J229" s="41"/>
      <c r="K229" s="41"/>
      <c r="L229" s="41"/>
      <c r="M229" s="41"/>
    </row>
    <row r="230" spans="1:13" x14ac:dyDescent="0.25">
      <c r="A230" s="247">
        <v>216</v>
      </c>
      <c r="B230" s="312">
        <v>-62682.31668061902</v>
      </c>
      <c r="C230" s="313">
        <f xml:space="preserve"> B230 / 'Port Backtesting'!$AE$258</f>
        <v>-4.9232330322510086E-2</v>
      </c>
      <c r="D230" s="312">
        <v>-70955.638583196269</v>
      </c>
      <c r="E230" s="313">
        <f xml:space="preserve"> D230 / 'Port Backtesting'!$AE$258</f>
        <v>-5.5730413647150194E-2</v>
      </c>
      <c r="F230" s="312">
        <v>-91357.229554884078</v>
      </c>
      <c r="G230" s="313">
        <f xml:space="preserve"> F230 / 'Port Backtesting'!$AE$258</f>
        <v>-7.1754356586920851E-2</v>
      </c>
      <c r="H230" s="312">
        <v>-123101.72619274561</v>
      </c>
      <c r="I230" s="313">
        <f xml:space="preserve"> H230 / 'Port Backtesting'!$AE$258</f>
        <v>-9.6687314192175328E-2</v>
      </c>
      <c r="J230" s="41"/>
      <c r="K230" s="41"/>
      <c r="L230" s="41"/>
      <c r="M230" s="41"/>
    </row>
    <row r="231" spans="1:13" x14ac:dyDescent="0.25">
      <c r="A231" s="247">
        <v>217</v>
      </c>
      <c r="B231" s="312">
        <v>-59436.496090514571</v>
      </c>
      <c r="C231" s="313">
        <f xml:space="preserve"> B231 / 'Port Backtesting'!$AE$258</f>
        <v>-4.6682977970492825E-2</v>
      </c>
      <c r="D231" s="312">
        <v>-64012.569112360827</v>
      </c>
      <c r="E231" s="313">
        <f xml:space="preserve"> D231 / 'Port Backtesting'!$AE$258</f>
        <v>-5.027714536126382E-2</v>
      </c>
      <c r="F231" s="312">
        <v>-68552.560959085444</v>
      </c>
      <c r="G231" s="313">
        <f xml:space="preserve"> F231 / 'Port Backtesting'!$AE$258</f>
        <v>-5.3842973653767862E-2</v>
      </c>
      <c r="H231" s="312">
        <v>-109313.04158497753</v>
      </c>
      <c r="I231" s="313">
        <f xml:space="preserve"> H231 / 'Port Backtesting'!$AE$258</f>
        <v>-8.5857320802150486E-2</v>
      </c>
      <c r="J231" s="41"/>
      <c r="K231" s="41"/>
      <c r="L231" s="41"/>
      <c r="M231" s="41"/>
    </row>
    <row r="232" spans="1:13" x14ac:dyDescent="0.25">
      <c r="A232" s="247">
        <v>218</v>
      </c>
      <c r="B232" s="312">
        <v>-68979.938810308042</v>
      </c>
      <c r="C232" s="313">
        <f xml:space="preserve"> B232 / 'Port Backtesting'!$AE$258</f>
        <v>-5.4178647391723705E-2</v>
      </c>
      <c r="D232" s="312">
        <v>-78677.689782382367</v>
      </c>
      <c r="E232" s="313">
        <f xml:space="preserve"> D232 / 'Port Backtesting'!$AE$258</f>
        <v>-6.1795514548617238E-2</v>
      </c>
      <c r="F232" s="312">
        <v>-70085.701803121236</v>
      </c>
      <c r="G232" s="313">
        <f xml:space="preserve"> F232 / 'Port Backtesting'!$AE$258</f>
        <v>-5.5047142555965441E-2</v>
      </c>
      <c r="H232" s="312">
        <v>-112356.74036833375</v>
      </c>
      <c r="I232" s="313">
        <f xml:space="preserve"> H232 / 'Port Backtesting'!$AE$258</f>
        <v>-8.8247921402762095E-2</v>
      </c>
      <c r="J232" s="41"/>
      <c r="K232" s="41"/>
      <c r="L232" s="41"/>
      <c r="M232" s="41"/>
    </row>
    <row r="233" spans="1:13" x14ac:dyDescent="0.25">
      <c r="A233" s="247">
        <v>219</v>
      </c>
      <c r="B233" s="312">
        <v>-64518.569981308799</v>
      </c>
      <c r="C233" s="313">
        <f xml:space="preserve"> B233 / 'Port Backtesting'!$AE$258</f>
        <v>-5.0674571672905337E-2</v>
      </c>
      <c r="D233" s="312">
        <v>-72404.927102057292</v>
      </c>
      <c r="E233" s="313">
        <f xml:space="preserve"> D233 / 'Port Backtesting'!$AE$258</f>
        <v>-5.6868722740873415E-2</v>
      </c>
      <c r="F233" s="312">
        <v>-70293.835666769155</v>
      </c>
      <c r="G233" s="313">
        <f xml:space="preserve"> F233 / 'Port Backtesting'!$AE$258</f>
        <v>-5.5210616334042673E-2</v>
      </c>
      <c r="H233" s="312">
        <v>-112643.45822016272</v>
      </c>
      <c r="I233" s="313">
        <f xml:space="preserve"> H233 / 'Port Backtesting'!$AE$258</f>
        <v>-8.8473117099700474E-2</v>
      </c>
      <c r="J233" s="41"/>
      <c r="K233" s="41"/>
      <c r="L233" s="41"/>
      <c r="M233" s="41"/>
    </row>
    <row r="234" spans="1:13" x14ac:dyDescent="0.25">
      <c r="A234" s="247">
        <v>220</v>
      </c>
      <c r="B234" s="312">
        <v>-56685.527293876636</v>
      </c>
      <c r="C234" s="313">
        <f xml:space="preserve"> B234 / 'Port Backtesting'!$AE$258</f>
        <v>-4.4522295154746275E-2</v>
      </c>
      <c r="D234" s="312">
        <v>-62531.0008704473</v>
      </c>
      <c r="E234" s="313">
        <f xml:space="preserve"> D234 / 'Port Backtesting'!$AE$258</f>
        <v>-4.9113482929116034E-2</v>
      </c>
      <c r="F234" s="312">
        <v>-72200.837484029675</v>
      </c>
      <c r="G234" s="313">
        <f xml:space="preserve"> F234 / 'Port Backtesting'!$AE$258</f>
        <v>-5.6708425419041378E-2</v>
      </c>
      <c r="H234" s="312">
        <v>-114578.90658904552</v>
      </c>
      <c r="I234" s="313">
        <f xml:space="preserve"> H234 / 'Port Backtesting'!$AE$258</f>
        <v>-8.999326885006588E-2</v>
      </c>
      <c r="J234" s="41"/>
      <c r="K234" s="41"/>
      <c r="L234" s="41"/>
      <c r="M234" s="41"/>
    </row>
    <row r="235" spans="1:13" x14ac:dyDescent="0.25">
      <c r="A235" s="247">
        <v>221</v>
      </c>
      <c r="B235" s="312">
        <v>-60328.260111615964</v>
      </c>
      <c r="C235" s="313">
        <f xml:space="preserve"> B235 / 'Port Backtesting'!$AE$258</f>
        <v>-4.7383392747443284E-2</v>
      </c>
      <c r="D235" s="312">
        <v>-68957.559375294513</v>
      </c>
      <c r="E235" s="313">
        <f xml:space="preserve"> D235 / 'Port Backtesting'!$AE$258</f>
        <v>-5.4161069998363613E-2</v>
      </c>
      <c r="F235" s="312">
        <v>-72064.715247993154</v>
      </c>
      <c r="G235" s="313">
        <f xml:space="preserve"> F235 / 'Port Backtesting'!$AE$258</f>
        <v>-5.660151145600241E-2</v>
      </c>
      <c r="H235" s="312">
        <v>-114655.18784005176</v>
      </c>
      <c r="I235" s="313">
        <f xml:space="preserve"> H235 / 'Port Backtesting'!$AE$258</f>
        <v>-9.0053182138945878E-2</v>
      </c>
      <c r="J235" s="41"/>
      <c r="K235" s="41"/>
      <c r="L235" s="41"/>
      <c r="M235" s="41"/>
    </row>
    <row r="236" spans="1:13" x14ac:dyDescent="0.25">
      <c r="A236" s="247">
        <v>222</v>
      </c>
      <c r="B236" s="312">
        <v>-57597.420853113326</v>
      </c>
      <c r="C236" s="313">
        <f xml:space="preserve"> B236 / 'Port Backtesting'!$AE$258</f>
        <v>-4.5238520197226101E-2</v>
      </c>
      <c r="D236" s="312">
        <v>-66832.830922832043</v>
      </c>
      <c r="E236" s="313">
        <f xml:space="preserve"> D236 / 'Port Backtesting'!$AE$258</f>
        <v>-5.2492252721710347E-2</v>
      </c>
      <c r="F236" s="312">
        <v>-72367.745081227549</v>
      </c>
      <c r="G236" s="313">
        <f xml:space="preserve"> F236 / 'Port Backtesting'!$AE$258</f>
        <v>-5.6839519009606182E-2</v>
      </c>
      <c r="H236" s="312">
        <v>-114599.90330871679</v>
      </c>
      <c r="I236" s="313">
        <f xml:space="preserve"> H236 / 'Port Backtesting'!$AE$258</f>
        <v>-9.0009760222645688E-2</v>
      </c>
      <c r="J236" s="41"/>
      <c r="K236" s="41"/>
      <c r="L236" s="41"/>
      <c r="M236" s="41"/>
    </row>
    <row r="237" spans="1:13" x14ac:dyDescent="0.25">
      <c r="A237" s="247">
        <v>223</v>
      </c>
      <c r="B237" s="312">
        <v>-59994.801959242606</v>
      </c>
      <c r="C237" s="313">
        <f xml:space="preserve"> B237 / 'Port Backtesting'!$AE$258</f>
        <v>-4.7121485996452772E-2</v>
      </c>
      <c r="D237" s="312">
        <v>-67475.376060743845</v>
      </c>
      <c r="E237" s="313">
        <f xml:space="preserve"> D237 / 'Port Backtesting'!$AE$258</f>
        <v>-5.2996924472085809E-2</v>
      </c>
      <c r="F237" s="312">
        <v>-73980.438133952179</v>
      </c>
      <c r="G237" s="313">
        <f xml:space="preserve"> F237 / 'Port Backtesting'!$AE$258</f>
        <v>-5.8106170296365417E-2</v>
      </c>
      <c r="H237" s="312">
        <v>-116931.63805281413</v>
      </c>
      <c r="I237" s="313">
        <f xml:space="preserve"> H237 / 'Port Backtesting'!$AE$258</f>
        <v>-9.1841165652837259E-2</v>
      </c>
      <c r="J237" s="41"/>
      <c r="K237" s="41"/>
      <c r="L237" s="41"/>
      <c r="M237" s="41"/>
    </row>
    <row r="238" spans="1:13" x14ac:dyDescent="0.25">
      <c r="A238" s="247">
        <v>224</v>
      </c>
      <c r="B238" s="312">
        <v>-58058.747199616584</v>
      </c>
      <c r="C238" s="313">
        <f xml:space="preserve"> B238 / 'Port Backtesting'!$AE$258</f>
        <v>-4.5600857970943827E-2</v>
      </c>
      <c r="D238" s="312">
        <v>-66792.074936984311</v>
      </c>
      <c r="E238" s="313">
        <f xml:space="preserve"> D238 / 'Port Backtesting'!$AE$258</f>
        <v>-5.2460241904878246E-2</v>
      </c>
      <c r="F238" s="312">
        <v>-73196.223780782384</v>
      </c>
      <c r="G238" s="313">
        <f xml:space="preserve"> F238 / 'Port Backtesting'!$AE$258</f>
        <v>-5.749022784044712E-2</v>
      </c>
      <c r="H238" s="312">
        <v>-116391.13299546349</v>
      </c>
      <c r="I238" s="313">
        <f xml:space="preserve"> H238 / 'Port Backtesting'!$AE$258</f>
        <v>-9.1416638849527485E-2</v>
      </c>
      <c r="J238" s="41"/>
      <c r="K238" s="41"/>
      <c r="L238" s="41"/>
      <c r="M238" s="41"/>
    </row>
    <row r="239" spans="1:13" x14ac:dyDescent="0.25">
      <c r="A239" s="247">
        <v>225</v>
      </c>
      <c r="B239" s="312">
        <v>-60556.959273857123</v>
      </c>
      <c r="C239" s="313">
        <f xml:space="preserve"> B239 / 'Port Backtesting'!$AE$258</f>
        <v>-4.7563019048706322E-2</v>
      </c>
      <c r="D239" s="312">
        <v>-69604.685871241571</v>
      </c>
      <c r="E239" s="313">
        <f xml:space="preserve"> D239 / 'Port Backtesting'!$AE$258</f>
        <v>-5.4669340067117544E-2</v>
      </c>
      <c r="F239" s="312">
        <v>-72966.469499055791</v>
      </c>
      <c r="G239" s="313">
        <f xml:space="preserve"> F239 / 'Port Backtesting'!$AE$258</f>
        <v>-5.7309772820754584E-2</v>
      </c>
      <c r="H239" s="312">
        <v>-115504.637468049</v>
      </c>
      <c r="I239" s="313">
        <f xml:space="preserve"> H239 / 'Port Backtesting'!$AE$258</f>
        <v>-9.0720362085261172E-2</v>
      </c>
      <c r="J239" s="41"/>
      <c r="K239" s="41"/>
      <c r="L239" s="41"/>
      <c r="M239" s="41"/>
    </row>
    <row r="240" spans="1:13" x14ac:dyDescent="0.25">
      <c r="A240" s="247">
        <v>226</v>
      </c>
      <c r="B240" s="312">
        <v>-56976.201201198703</v>
      </c>
      <c r="C240" s="313">
        <f xml:space="preserve"> B240 / 'Port Backtesting'!$AE$258</f>
        <v>-4.4750598041098266E-2</v>
      </c>
      <c r="D240" s="312">
        <v>-60723.606664640596</v>
      </c>
      <c r="E240" s="313">
        <f xml:space="preserve"> D240 / 'Port Backtesting'!$AE$258</f>
        <v>-4.7693908266350268E-2</v>
      </c>
      <c r="F240" s="312">
        <v>-72818.357373011895</v>
      </c>
      <c r="G240" s="313">
        <f xml:space="preserve"> F240 / 'Port Backtesting'!$AE$258</f>
        <v>-5.7193441684633431E-2</v>
      </c>
      <c r="H240" s="312">
        <v>-115491.85030734795</v>
      </c>
      <c r="I240" s="313">
        <f xml:space="preserve"> H240 / 'Port Backtesting'!$AE$258</f>
        <v>-9.071031871493189E-2</v>
      </c>
      <c r="J240" s="41"/>
      <c r="K240" s="41"/>
      <c r="L240" s="41"/>
      <c r="M240" s="41"/>
    </row>
    <row r="241" spans="1:13" x14ac:dyDescent="0.25">
      <c r="A241" s="247">
        <v>227</v>
      </c>
      <c r="B241" s="312">
        <v>-56907.346785480397</v>
      </c>
      <c r="C241" s="313">
        <f xml:space="preserve"> B241 / 'Port Backtesting'!$AE$258</f>
        <v>-4.4696517982824743E-2</v>
      </c>
      <c r="D241" s="312">
        <v>-66260.733428944222</v>
      </c>
      <c r="E241" s="313">
        <f xml:space="preserve"> D241 / 'Port Backtesting'!$AE$258</f>
        <v>-5.2042912392773942E-2</v>
      </c>
      <c r="F241" s="312">
        <v>-70061.568172586005</v>
      </c>
      <c r="G241" s="313">
        <f xml:space="preserve"> F241 / 'Port Backtesting'!$AE$258</f>
        <v>-5.5028187371579933E-2</v>
      </c>
      <c r="H241" s="312">
        <v>-112077.84185122028</v>
      </c>
      <c r="I241" s="313">
        <f xml:space="preserve"> H241 / 'Port Backtesting'!$AE$258</f>
        <v>-8.8028867215742324E-2</v>
      </c>
      <c r="J241" s="41"/>
      <c r="K241" s="41"/>
      <c r="L241" s="41"/>
      <c r="M241" s="41"/>
    </row>
    <row r="242" spans="1:13" x14ac:dyDescent="0.25">
      <c r="A242" s="247">
        <v>228</v>
      </c>
      <c r="B242" s="312">
        <v>-57649.973028854147</v>
      </c>
      <c r="C242" s="313">
        <f xml:space="preserve"> B242 / 'Port Backtesting'!$AE$258</f>
        <v>-4.527979605000642E-2</v>
      </c>
      <c r="D242" s="312">
        <v>-61249.049635447656</v>
      </c>
      <c r="E242" s="313">
        <f xml:space="preserve"> D242 / 'Port Backtesting'!$AE$258</f>
        <v>-4.8106604913097095E-2</v>
      </c>
      <c r="F242" s="312">
        <v>-68638.381882306145</v>
      </c>
      <c r="G242" s="313">
        <f xml:space="preserve"> F242 / 'Port Backtesting'!$AE$258</f>
        <v>-5.3910379650615625E-2</v>
      </c>
      <c r="H242" s="312">
        <v>-109669.60800846208</v>
      </c>
      <c r="I242" s="313">
        <f xml:space="preserve"> H242 / 'Port Backtesting'!$AE$258</f>
        <v>-8.6137377393427278E-2</v>
      </c>
      <c r="J242" s="41"/>
      <c r="K242" s="41"/>
      <c r="L242" s="41"/>
      <c r="M242" s="41"/>
    </row>
    <row r="243" spans="1:13" x14ac:dyDescent="0.25">
      <c r="A243" s="247">
        <v>229</v>
      </c>
      <c r="B243" s="312">
        <v>-80783.425034944026</v>
      </c>
      <c r="C243" s="313">
        <f xml:space="preserve"> B243 / 'Port Backtesting'!$AE$258</f>
        <v>-6.3449414069499555E-2</v>
      </c>
      <c r="D243" s="312">
        <v>-90454.228580305964</v>
      </c>
      <c r="E243" s="313">
        <f xml:space="preserve"> D243 / 'Port Backtesting'!$AE$258</f>
        <v>-7.1045116012924583E-2</v>
      </c>
      <c r="F243" s="312">
        <v>-98517.212598804064</v>
      </c>
      <c r="G243" s="313">
        <f xml:space="preserve"> F243 / 'Port Backtesting'!$AE$258</f>
        <v>-7.7377994464217614E-2</v>
      </c>
      <c r="H243" s="312">
        <v>-142748.10730055693</v>
      </c>
      <c r="I243" s="313">
        <f xml:space="preserve"> H243 / 'Port Backtesting'!$AE$258</f>
        <v>-0.11211809556022825</v>
      </c>
      <c r="J243" s="41"/>
      <c r="K243" s="41"/>
      <c r="L243" s="41"/>
      <c r="M243" s="41"/>
    </row>
    <row r="244" spans="1:13" x14ac:dyDescent="0.25">
      <c r="A244" s="247">
        <v>230</v>
      </c>
      <c r="B244" s="312">
        <v>-76164.403622570855</v>
      </c>
      <c r="C244" s="313">
        <f xml:space="preserve"> B244 / 'Port Backtesting'!$AE$258</f>
        <v>-5.9821513889941974E-2</v>
      </c>
      <c r="D244" s="312">
        <v>-82482.894860471439</v>
      </c>
      <c r="E244" s="313">
        <f xml:space="preserve"> D244 / 'Port Backtesting'!$AE$258</f>
        <v>-6.4784222102358596E-2</v>
      </c>
      <c r="F244" s="312">
        <v>-98369.179345564102</v>
      </c>
      <c r="G244" s="313">
        <f xml:space="preserve"> F244 / 'Port Backtesting'!$AE$258</f>
        <v>-7.7261725276858761E-2</v>
      </c>
      <c r="H244" s="312">
        <v>-143010.81292574145</v>
      </c>
      <c r="I244" s="313">
        <f xml:space="preserve"> H244 / 'Port Backtesting'!$AE$258</f>
        <v>-0.112324431426571</v>
      </c>
      <c r="J244" s="41"/>
      <c r="K244" s="41"/>
      <c r="L244" s="41"/>
      <c r="M244" s="41"/>
    </row>
    <row r="245" spans="1:13" x14ac:dyDescent="0.25">
      <c r="A245" s="247">
        <v>231</v>
      </c>
      <c r="B245" s="312">
        <v>-79614.799130833999</v>
      </c>
      <c r="C245" s="313">
        <f xml:space="preserve"> B245 / 'Port Backtesting'!$AE$258</f>
        <v>-6.2531544731202177E-2</v>
      </c>
      <c r="D245" s="312">
        <v>-92682.714070829665</v>
      </c>
      <c r="E245" s="313">
        <f xml:space="preserve"> D245 / 'Port Backtesting'!$AE$258</f>
        <v>-7.2795426779953182E-2</v>
      </c>
      <c r="F245" s="312">
        <v>-98287.917405265791</v>
      </c>
      <c r="G245" s="313">
        <f xml:space="preserve"> F245 / 'Port Backtesting'!$AE$258</f>
        <v>-7.719790002439085E-2</v>
      </c>
      <c r="H245" s="312">
        <v>-143106.51580175053</v>
      </c>
      <c r="I245" s="313">
        <f xml:space="preserve"> H245 / 'Port Backtesting'!$AE$258</f>
        <v>-0.11239959896749806</v>
      </c>
      <c r="J245" s="41"/>
      <c r="K245" s="41"/>
      <c r="L245" s="41"/>
      <c r="M245" s="41"/>
    </row>
    <row r="246" spans="1:13" x14ac:dyDescent="0.25">
      <c r="A246" s="247">
        <v>232</v>
      </c>
      <c r="B246" s="312">
        <v>-83146.245902762224</v>
      </c>
      <c r="C246" s="313">
        <f xml:space="preserve"> B246 / 'Port Backtesting'!$AE$258</f>
        <v>-6.5305235353994504E-2</v>
      </c>
      <c r="D246" s="312">
        <v>-93053.643178866332</v>
      </c>
      <c r="E246" s="313">
        <f xml:space="preserve"> D246 / 'Port Backtesting'!$AE$258</f>
        <v>-7.3086764199183279E-2</v>
      </c>
      <c r="F246" s="312">
        <v>-98723.247037412511</v>
      </c>
      <c r="G246" s="313">
        <f xml:space="preserve"> F246 / 'Port Backtesting'!$AE$258</f>
        <v>-7.7539819298980309E-2</v>
      </c>
      <c r="H246" s="312">
        <v>-142717.44660876738</v>
      </c>
      <c r="I246" s="313">
        <f xml:space="preserve"> H246 / 'Port Backtesting'!$AE$258</f>
        <v>-0.11209401385128646</v>
      </c>
      <c r="J246" s="41"/>
      <c r="K246" s="41"/>
      <c r="L246" s="41"/>
      <c r="M246" s="41"/>
    </row>
    <row r="247" spans="1:13" x14ac:dyDescent="0.25">
      <c r="A247" s="247">
        <v>233</v>
      </c>
      <c r="B247" s="312">
        <v>-74621.547383530109</v>
      </c>
      <c r="C247" s="313">
        <f xml:space="preserve"> B247 / 'Port Backtesting'!$AE$258</f>
        <v>-5.8609714262502784E-2</v>
      </c>
      <c r="D247" s="312">
        <v>-86616.458131487714</v>
      </c>
      <c r="E247" s="313">
        <f xml:space="preserve"> D247 / 'Port Backtesting'!$AE$258</f>
        <v>-6.803083076560526E-2</v>
      </c>
      <c r="F247" s="312">
        <v>-98074.969974222855</v>
      </c>
      <c r="G247" s="313">
        <f xml:space="preserve"> F247 / 'Port Backtesting'!$AE$258</f>
        <v>-7.7030645544632972E-2</v>
      </c>
      <c r="H247" s="312">
        <v>-141378.24501952252</v>
      </c>
      <c r="I247" s="313">
        <f xml:space="preserve"> H247 / 'Port Backtesting'!$AE$258</f>
        <v>-0.11104216991025805</v>
      </c>
      <c r="J247" s="41"/>
      <c r="K247" s="41"/>
      <c r="L247" s="41"/>
      <c r="M247" s="41"/>
    </row>
    <row r="248" spans="1:13" x14ac:dyDescent="0.25">
      <c r="A248" s="247">
        <v>234</v>
      </c>
      <c r="B248" s="312">
        <v>-74544.36088335453</v>
      </c>
      <c r="C248" s="313">
        <f xml:space="preserve"> B248 / 'Port Backtesting'!$AE$258</f>
        <v>-5.8549089967257842E-2</v>
      </c>
      <c r="D248" s="312">
        <v>-86872.838768244488</v>
      </c>
      <c r="E248" s="313">
        <f xml:space="preserve"> D248 / 'Port Backtesting'!$AE$258</f>
        <v>-6.8232198820672815E-2</v>
      </c>
      <c r="F248" s="312">
        <v>-99257.303580004562</v>
      </c>
      <c r="G248" s="313">
        <f xml:space="preserve"> F248 / 'Port Backtesting'!$AE$258</f>
        <v>-7.7959281270205114E-2</v>
      </c>
      <c r="H248" s="312">
        <v>-143425.19823109999</v>
      </c>
      <c r="I248" s="313">
        <f xml:space="preserve"> H248 / 'Port Backtesting'!$AE$258</f>
        <v>-0.11264990047932082</v>
      </c>
      <c r="J248" s="41"/>
      <c r="K248" s="41"/>
      <c r="L248" s="41"/>
      <c r="M248" s="41"/>
    </row>
    <row r="249" spans="1:13" x14ac:dyDescent="0.25">
      <c r="A249" s="247">
        <v>235</v>
      </c>
      <c r="B249" s="312">
        <v>-74964.664834434065</v>
      </c>
      <c r="C249" s="313">
        <f xml:space="preserve"> B249 / 'Port Backtesting'!$AE$258</f>
        <v>-5.8879207679097323E-2</v>
      </c>
      <c r="D249" s="312">
        <v>-86199.700346785903</v>
      </c>
      <c r="E249" s="313">
        <f xml:space="preserve"> D249 / 'Port Backtesting'!$AE$258</f>
        <v>-6.7703498305551793E-2</v>
      </c>
      <c r="F249" s="312">
        <v>-102073.09130580186</v>
      </c>
      <c r="G249" s="313">
        <f xml:space="preserve"> F249 / 'Port Backtesting'!$AE$258</f>
        <v>-8.0170874567575767E-2</v>
      </c>
      <c r="H249" s="312">
        <v>-148254.45589772472</v>
      </c>
      <c r="I249" s="313">
        <f xml:space="preserve"> H249 / 'Port Backtesting'!$AE$258</f>
        <v>-0.11644292570950182</v>
      </c>
      <c r="J249" s="41"/>
      <c r="K249" s="41"/>
      <c r="L249" s="41"/>
      <c r="M249" s="41"/>
    </row>
    <row r="250" spans="1:13" x14ac:dyDescent="0.25">
      <c r="A250" s="247">
        <v>236</v>
      </c>
      <c r="B250" s="312">
        <v>-79751.635001348099</v>
      </c>
      <c r="C250" s="313">
        <f xml:space="preserve"> B250 / 'Port Backtesting'!$AE$258</f>
        <v>-6.2639019201417498E-2</v>
      </c>
      <c r="D250" s="312">
        <v>-92356.065720009763</v>
      </c>
      <c r="E250" s="313">
        <f xml:space="preserve"> D250 / 'Port Backtesting'!$AE$258</f>
        <v>-7.2538868625142014E-2</v>
      </c>
      <c r="F250" s="312">
        <v>-102688.29243128211</v>
      </c>
      <c r="G250" s="313">
        <f xml:space="preserve"> F250 / 'Port Backtesting'!$AE$258</f>
        <v>-8.0654069615690327E-2</v>
      </c>
      <c r="H250" s="312">
        <v>-151402.76508547654</v>
      </c>
      <c r="I250" s="313">
        <f xml:space="preserve"> H250 / 'Port Backtesting'!$AE$258</f>
        <v>-0.11891569005671868</v>
      </c>
      <c r="J250" s="41"/>
      <c r="K250" s="41"/>
      <c r="L250" s="41"/>
      <c r="M250" s="41"/>
    </row>
    <row r="251" spans="1:13" x14ac:dyDescent="0.25">
      <c r="A251" s="247">
        <v>237</v>
      </c>
      <c r="B251" s="312">
        <v>-75404.134372261877</v>
      </c>
      <c r="C251" s="313">
        <f xml:space="preserve"> B251 / 'Port Backtesting'!$AE$258</f>
        <v>-5.9224378543844727E-2</v>
      </c>
      <c r="D251" s="312">
        <v>-83222.736056032285</v>
      </c>
      <c r="E251" s="313">
        <f xml:space="preserve"> D251 / 'Port Backtesting'!$AE$258</f>
        <v>-6.5365312720174165E-2</v>
      </c>
      <c r="F251" s="312">
        <v>-101707.02485486666</v>
      </c>
      <c r="G251" s="313">
        <f xml:space="preserve"> F251 / 'Port Backtesting'!$AE$258</f>
        <v>-7.988335640636518E-2</v>
      </c>
      <c r="H251" s="312">
        <v>-151558.883680767</v>
      </c>
      <c r="I251" s="313">
        <f xml:space="preserve"> H251 / 'Port Backtesting'!$AE$258</f>
        <v>-0.11903830968311169</v>
      </c>
      <c r="J251" s="41"/>
      <c r="K251" s="41"/>
      <c r="L251" s="41"/>
      <c r="M251" s="41"/>
    </row>
    <row r="252" spans="1:13" x14ac:dyDescent="0.25">
      <c r="A252" s="247">
        <v>238</v>
      </c>
      <c r="B252" s="312">
        <v>-78279.520646238059</v>
      </c>
      <c r="C252" s="313">
        <f xml:space="preserve"> B252 / 'Port Backtesting'!$AE$258</f>
        <v>-6.1482782099132861E-2</v>
      </c>
      <c r="D252" s="312">
        <v>-89487.508466064042</v>
      </c>
      <c r="E252" s="313">
        <f xml:space="preserve"> D252 / 'Port Backtesting'!$AE$258</f>
        <v>-7.0285828760727517E-2</v>
      </c>
      <c r="F252" s="312">
        <v>-103067.11052935001</v>
      </c>
      <c r="G252" s="313">
        <f xml:space="preserve"> F252 / 'Port Backtesting'!$AE$258</f>
        <v>-8.0951603253945126E-2</v>
      </c>
      <c r="H252" s="312">
        <v>-154987.92917086801</v>
      </c>
      <c r="I252" s="313">
        <f xml:space="preserve"> H252 / 'Port Backtesting'!$AE$258</f>
        <v>-0.12173157166192053</v>
      </c>
      <c r="J252" s="41"/>
      <c r="K252" s="41"/>
      <c r="L252" s="41"/>
      <c r="M252" s="41"/>
    </row>
    <row r="253" spans="1:13" x14ac:dyDescent="0.25">
      <c r="A253" s="247">
        <v>239</v>
      </c>
      <c r="B253" s="312">
        <v>-81423.539497059552</v>
      </c>
      <c r="C253" s="313">
        <f xml:space="preserve"> B253 / 'Port Backtesting'!$AE$258</f>
        <v>-6.3952176703555672E-2</v>
      </c>
      <c r="D253" s="312">
        <v>-92075.465569548804</v>
      </c>
      <c r="E253" s="313">
        <f xml:space="preserve"> D253 / 'Port Backtesting'!$AE$258</f>
        <v>-7.2318477930802677E-2</v>
      </c>
      <c r="F253" s="312">
        <v>-106686.06353484745</v>
      </c>
      <c r="G253" s="313">
        <f xml:space="preserve"> F253 / 'Port Backtesting'!$AE$258</f>
        <v>-8.3794023560394629E-2</v>
      </c>
      <c r="H253" s="312">
        <v>-161375.28355257917</v>
      </c>
      <c r="I253" s="313">
        <f xml:space="preserve"> H253 / 'Port Backtesting'!$AE$258</f>
        <v>-0.12674836678788254</v>
      </c>
      <c r="J253" s="41"/>
      <c r="K253" s="41"/>
      <c r="L253" s="41"/>
      <c r="M253" s="41"/>
    </row>
    <row r="254" spans="1:13" x14ac:dyDescent="0.25">
      <c r="A254" s="247">
        <v>240</v>
      </c>
      <c r="B254" s="312">
        <v>-76948.797122328033</v>
      </c>
      <c r="C254" s="313">
        <f xml:space="preserve"> B254 / 'Port Backtesting'!$AE$258</f>
        <v>-6.0437597052273709E-2</v>
      </c>
      <c r="D254" s="312">
        <v>-90180.772024141013</v>
      </c>
      <c r="E254" s="313">
        <f xml:space="preserve"> D254 / 'Port Backtesting'!$AE$258</f>
        <v>-7.0830336084311454E-2</v>
      </c>
      <c r="F254" s="312">
        <v>-103261.39050180977</v>
      </c>
      <c r="G254" s="313">
        <f xml:space="preserve"> F254 / 'Port Backtesting'!$AE$258</f>
        <v>-8.1104195823679295E-2</v>
      </c>
      <c r="H254" s="312">
        <v>-153586.71461953715</v>
      </c>
      <c r="I254" s="313">
        <f xml:space="preserve"> H254 / 'Port Backtesting'!$AE$258</f>
        <v>-0.12063102111916819</v>
      </c>
      <c r="J254" s="41"/>
      <c r="K254" s="41"/>
      <c r="L254" s="41"/>
      <c r="M254" s="41"/>
    </row>
    <row r="255" spans="1:13" x14ac:dyDescent="0.25">
      <c r="A255" s="247">
        <v>241</v>
      </c>
      <c r="B255" s="312">
        <v>-74538.136511115939</v>
      </c>
      <c r="C255" s="313">
        <f xml:space="preserve"> B255 / 'Port Backtesting'!$AE$258</f>
        <v>-5.8544201182568187E-2</v>
      </c>
      <c r="D255" s="312">
        <v>-91211.359705352545</v>
      </c>
      <c r="E255" s="313">
        <f xml:space="preserve"> D255 / 'Port Backtesting'!$AE$258</f>
        <v>-7.1639786593395843E-2</v>
      </c>
      <c r="F255" s="312">
        <v>-100024.72357817409</v>
      </c>
      <c r="G255" s="313">
        <f xml:space="preserve"> F255 / 'Port Backtesting'!$AE$258</f>
        <v>-7.8562033000625184E-2</v>
      </c>
      <c r="H255" s="312">
        <v>-149353.62207390822</v>
      </c>
      <c r="I255" s="313">
        <f xml:space="preserve"> H255 / 'Port Backtesting'!$AE$258</f>
        <v>-0.11730623956149172</v>
      </c>
      <c r="J255" s="41"/>
      <c r="K255" s="41"/>
      <c r="L255" s="41"/>
      <c r="M255" s="41"/>
    </row>
    <row r="256" spans="1:13" x14ac:dyDescent="0.25">
      <c r="A256" s="247">
        <v>242</v>
      </c>
      <c r="B256" s="312">
        <v>-90778.910475642158</v>
      </c>
      <c r="C256" s="313">
        <f xml:space="preserve"> B256 / 'Port Backtesting'!$AE$258</f>
        <v>-7.1300129662186726E-2</v>
      </c>
      <c r="D256" s="312">
        <v>-104134.74818165436</v>
      </c>
      <c r="E256" s="313">
        <f xml:space="preserve"> D256 / 'Port Backtesting'!$AE$258</f>
        <v>-8.1790153778980981E-2</v>
      </c>
      <c r="F256" s="312">
        <v>-104669.68214628432</v>
      </c>
      <c r="G256" s="313">
        <f xml:space="preserve"> F256 / 'Port Backtesting'!$AE$258</f>
        <v>-8.2210304900414158E-2</v>
      </c>
      <c r="H256" s="312">
        <v>-158728.85559428562</v>
      </c>
      <c r="I256" s="313">
        <f xml:space="preserve"> H256 / 'Port Backtesting'!$AE$258</f>
        <v>-0.12466979307974581</v>
      </c>
      <c r="J256" s="41"/>
      <c r="K256" s="41"/>
      <c r="L256" s="41"/>
      <c r="M256" s="41"/>
    </row>
    <row r="257" spans="1:13" x14ac:dyDescent="0.25">
      <c r="A257" s="247">
        <v>243</v>
      </c>
      <c r="B257" s="312">
        <v>-87571.234326833714</v>
      </c>
      <c r="C257" s="313">
        <f xml:space="preserve"> B257 / 'Port Backtesting'!$AE$258</f>
        <v>-6.8780736951632962E-2</v>
      </c>
      <c r="D257" s="312">
        <v>-100067.38785730633</v>
      </c>
      <c r="E257" s="313">
        <f xml:space="preserve"> D257 / 'Port Backtesting'!$AE$258</f>
        <v>-7.8595542640894425E-2</v>
      </c>
      <c r="F257" s="312">
        <v>-102944.43155393365</v>
      </c>
      <c r="G257" s="313">
        <f xml:space="preserve"> F257 / 'Port Backtesting'!$AE$258</f>
        <v>-8.0855247979265354E-2</v>
      </c>
      <c r="H257" s="312">
        <v>-155808.55026835087</v>
      </c>
      <c r="I257" s="313">
        <f xml:space="preserve"> H257 / 'Port Backtesting'!$AE$258</f>
        <v>-0.12237610892666059</v>
      </c>
      <c r="J257" s="41"/>
      <c r="K257" s="41"/>
      <c r="L257" s="41"/>
      <c r="M257" s="41"/>
    </row>
    <row r="258" spans="1:13" x14ac:dyDescent="0.25">
      <c r="A258" s="247">
        <v>244</v>
      </c>
      <c r="B258" s="312">
        <v>-75768.226457753874</v>
      </c>
      <c r="C258" s="313">
        <f xml:space="preserve"> B258 / 'Port Backtesting'!$AE$258</f>
        <v>-5.9510345986817301E-2</v>
      </c>
      <c r="D258" s="312">
        <v>-88735.466637021062</v>
      </c>
      <c r="E258" s="313">
        <f xml:space="preserve"> D258 / 'Port Backtesting'!$AE$258</f>
        <v>-6.9695155446394888E-2</v>
      </c>
      <c r="F258" s="312">
        <v>-101669.37390404858</v>
      </c>
      <c r="G258" s="313">
        <f xml:space="preserve"> F258 / 'Port Backtesting'!$AE$258</f>
        <v>-7.9853784365225153E-2</v>
      </c>
      <c r="H258" s="312">
        <v>-152093.98496973852</v>
      </c>
      <c r="I258" s="313">
        <f xml:space="preserve"> H258 / 'Port Backtesting'!$AE$258</f>
        <v>-0.11945859222545735</v>
      </c>
      <c r="J258" s="41"/>
      <c r="K258" s="41"/>
      <c r="L258" s="41"/>
      <c r="M258" s="41"/>
    </row>
    <row r="259" spans="1:13" x14ac:dyDescent="0.25">
      <c r="A259" s="247">
        <v>245</v>
      </c>
      <c r="B259" s="312">
        <v>-75482.916244926804</v>
      </c>
      <c r="C259" s="313">
        <f xml:space="preserve"> B259 / 'Port Backtesting'!$AE$258</f>
        <v>-5.9286255886353112E-2</v>
      </c>
      <c r="D259" s="312">
        <v>-87878.540219350165</v>
      </c>
      <c r="E259" s="313">
        <f xml:space="preserve"> D259 / 'Port Backtesting'!$AE$258</f>
        <v>-6.9022103033992546E-2</v>
      </c>
      <c r="F259" s="312">
        <v>-100716.14925838201</v>
      </c>
      <c r="G259" s="313">
        <f xml:space="preserve"> F259 / 'Port Backtesting'!$AE$258</f>
        <v>-7.9105096806880257E-2</v>
      </c>
      <c r="H259" s="312">
        <v>-151358.71830486396</v>
      </c>
      <c r="I259" s="313">
        <f xml:space="preserve"> H259 / 'Port Backtesting'!$AE$258</f>
        <v>-0.11888109456364188</v>
      </c>
      <c r="J259" s="41"/>
      <c r="K259" s="41"/>
      <c r="L259" s="41"/>
      <c r="M259" s="41"/>
    </row>
    <row r="260" spans="1:13" x14ac:dyDescent="0.25">
      <c r="A260" s="247">
        <v>246</v>
      </c>
      <c r="B260" s="312">
        <v>-85299.745463600106</v>
      </c>
      <c r="C260" s="313">
        <f xml:space="preserve"> B260 / 'Port Backtesting'!$AE$258</f>
        <v>-6.6996650211373771E-2</v>
      </c>
      <c r="D260" s="312">
        <v>-91041.529362007335</v>
      </c>
      <c r="E260" s="313">
        <f xml:space="preserve"> D260 / 'Port Backtesting'!$AE$258</f>
        <v>-7.1506397401593008E-2</v>
      </c>
      <c r="F260" s="312">
        <v>-103610.50038449482</v>
      </c>
      <c r="G260" s="313">
        <f xml:space="preserve"> F260 / 'Port Backtesting'!$AE$258</f>
        <v>-8.1378395852864202E-2</v>
      </c>
      <c r="H260" s="312">
        <v>-155346.69025635318</v>
      </c>
      <c r="I260" s="313">
        <f xml:space="preserve"> H260 / 'Port Backtesting'!$AE$258</f>
        <v>-0.12201335199811109</v>
      </c>
      <c r="J260" s="41"/>
      <c r="K260" s="41"/>
      <c r="L260" s="41"/>
      <c r="M260" s="41"/>
    </row>
    <row r="261" spans="1:13" x14ac:dyDescent="0.25">
      <c r="A261" s="247">
        <v>247</v>
      </c>
      <c r="B261" s="312">
        <v>-79607.87216583539</v>
      </c>
      <c r="C261" s="313">
        <f xml:space="preserve"> B261 / 'Port Backtesting'!$AE$258</f>
        <v>-6.2526104111789813E-2</v>
      </c>
      <c r="D261" s="312">
        <v>-88510.18167989733</v>
      </c>
      <c r="E261" s="313">
        <f xml:space="preserve"> D261 / 'Port Backtesting'!$AE$258</f>
        <v>-6.9518210751093976E-2</v>
      </c>
      <c r="F261" s="312">
        <v>-104310.88552471866</v>
      </c>
      <c r="G261" s="313">
        <f xml:space="preserve"> F261 / 'Port Backtesting'!$AE$258</f>
        <v>-8.192849665325691E-2</v>
      </c>
      <c r="H261" s="312">
        <v>-156102.95280940077</v>
      </c>
      <c r="I261" s="313">
        <f xml:space="preserve"> H261 / 'Port Backtesting'!$AE$258</f>
        <v>-0.12260734037942592</v>
      </c>
      <c r="J261" s="41"/>
      <c r="K261" s="41"/>
      <c r="L261" s="41"/>
      <c r="M261" s="41"/>
    </row>
    <row r="262" spans="1:13" x14ac:dyDescent="0.25">
      <c r="A262" s="247">
        <v>248</v>
      </c>
      <c r="B262" s="312">
        <v>-78367.683219375846</v>
      </c>
      <c r="C262" s="313">
        <f xml:space="preserve"> B262 / 'Port Backtesting'!$AE$258</f>
        <v>-6.1552027289046914E-2</v>
      </c>
      <c r="D262" s="312">
        <v>-87240.335956333438</v>
      </c>
      <c r="E262" s="313">
        <f xml:space="preserve"> D262 / 'Port Backtesting'!$AE$258</f>
        <v>-6.8520840720249943E-2</v>
      </c>
      <c r="F262" s="312">
        <v>-105235.95076322812</v>
      </c>
      <c r="G262" s="313">
        <f xml:space="preserve"> F262 / 'Port Backtesting'!$AE$258</f>
        <v>-8.2655067077005318E-2</v>
      </c>
      <c r="H262" s="312">
        <v>-158195.23964224168</v>
      </c>
      <c r="I262" s="313">
        <f xml:space="preserve"> H262 / 'Port Backtesting'!$AE$258</f>
        <v>-0.12425067715985655</v>
      </c>
      <c r="J262" s="41"/>
      <c r="K262" s="41"/>
      <c r="L262" s="41"/>
      <c r="M262" s="41"/>
    </row>
    <row r="263" spans="1:13" x14ac:dyDescent="0.25">
      <c r="A263" s="247">
        <v>249</v>
      </c>
      <c r="B263" s="312">
        <v>-79834.669596814871</v>
      </c>
      <c r="C263" s="313">
        <f xml:space="preserve"> B263 / 'Port Backtesting'!$AE$258</f>
        <v>-6.2704236743600011E-2</v>
      </c>
      <c r="D263" s="312">
        <v>-89199.696093658073</v>
      </c>
      <c r="E263" s="313">
        <f xml:space="preserve"> D263 / 'Port Backtesting'!$AE$258</f>
        <v>-7.0059773398712208E-2</v>
      </c>
      <c r="F263" s="312">
        <v>-107033.98486821895</v>
      </c>
      <c r="G263" s="313">
        <f xml:space="preserve"> F263 / 'Port Backtesting'!$AE$258</f>
        <v>-8.4067290071874579E-2</v>
      </c>
      <c r="H263" s="312">
        <v>-162302.02950291606</v>
      </c>
      <c r="I263" s="313">
        <f xml:space="preserve"> H263 / 'Port Backtesting'!$AE$258</f>
        <v>-0.12747625728664166</v>
      </c>
      <c r="J263" s="41"/>
      <c r="K263" s="41"/>
      <c r="L263" s="41"/>
      <c r="M263" s="41"/>
    </row>
    <row r="264" spans="1:13" x14ac:dyDescent="0.25">
      <c r="A264" s="247">
        <v>250</v>
      </c>
      <c r="B264" s="312">
        <v>-77947.99713100279</v>
      </c>
      <c r="C264" s="313">
        <f xml:space="preserve"> B264 / 'Port Backtesting'!$AE$258</f>
        <v>-6.1222394862730845E-2</v>
      </c>
      <c r="D264" s="312">
        <v>-90245.724424291417</v>
      </c>
      <c r="E264" s="313">
        <f xml:space="preserve"> D264 / 'Port Backtesting'!$AE$258</f>
        <v>-7.0881351397541467E-2</v>
      </c>
      <c r="F264" s="312">
        <v>-106197.14162225171</v>
      </c>
      <c r="G264" s="313">
        <f xml:space="preserve"> F264 / 'Port Backtesting'!$AE$258</f>
        <v>-8.3410011507593959E-2</v>
      </c>
      <c r="H264" s="312">
        <v>-161925.89468644102</v>
      </c>
      <c r="I264" s="313">
        <f xml:space="preserve"> H264 / 'Port Backtesting'!$AE$258</f>
        <v>-0.12718083116790313</v>
      </c>
      <c r="J264" s="41"/>
      <c r="K264" s="41"/>
      <c r="L264" s="41"/>
      <c r="M264" s="41"/>
    </row>
    <row r="265" spans="1:13" x14ac:dyDescent="0.25">
      <c r="A265" s="247">
        <v>251</v>
      </c>
      <c r="B265" s="312">
        <v>-72075.806256878306</v>
      </c>
      <c r="C265" s="313">
        <f xml:space="preserve"> B265 / 'Port Backtesting'!$AE$258</f>
        <v>-5.6610222624350351E-2</v>
      </c>
      <c r="D265" s="312">
        <v>-80756.472409807975</v>
      </c>
      <c r="E265" s="313">
        <f xml:space="preserve"> D265 / 'Port Backtesting'!$AE$258</f>
        <v>-6.34282447730532E-2</v>
      </c>
      <c r="F265" s="312">
        <v>-104227.21493932571</v>
      </c>
      <c r="G265" s="313">
        <f xml:space="preserve"> F265 / 'Port Backtesting'!$AE$258</f>
        <v>-8.1862779587958692E-2</v>
      </c>
      <c r="H265" s="312">
        <v>-157871.76894370271</v>
      </c>
      <c r="I265" s="313">
        <f xml:space="preserve"> H265 / 'Port Backtesting'!$AE$258</f>
        <v>-0.12399661481622515</v>
      </c>
      <c r="J265" s="41"/>
      <c r="K265" s="41"/>
      <c r="L265" s="41"/>
      <c r="M265" s="41"/>
    </row>
    <row r="266" spans="1:13" x14ac:dyDescent="0.25">
      <c r="A266" s="247">
        <v>252</v>
      </c>
      <c r="B266" s="314">
        <v>-77162.749940406036</v>
      </c>
      <c r="C266" s="315">
        <f xml:space="preserve"> B266 / 'Port Backtesting'!$AE$258</f>
        <v>-6.0605641189294339E-2</v>
      </c>
      <c r="D266" s="314">
        <v>-89240.987178831361</v>
      </c>
      <c r="E266" s="315">
        <f xml:space="preserve"> D266 / 'Port Backtesting'!$AE$258</f>
        <v>-7.0092204496544533E-2</v>
      </c>
      <c r="F266" s="301">
        <v>-101934.21468946469</v>
      </c>
      <c r="G266" s="315">
        <f xml:space="preserve"> F266 / 'Port Backtesting'!$AE$258</f>
        <v>-8.006179724223661E-2</v>
      </c>
      <c r="H266" s="301">
        <v>-153662.48814049936</v>
      </c>
      <c r="I266" s="315">
        <f xml:space="preserve"> H266 / 'Port Backtesting'!$AE$258</f>
        <v>-0.12069053562359724</v>
      </c>
      <c r="J266" s="41"/>
      <c r="K266" s="41"/>
      <c r="L266" s="41"/>
      <c r="M266" s="41"/>
    </row>
    <row r="267" spans="1:13" x14ac:dyDescent="0.25">
      <c r="B267" s="66"/>
      <c r="C267" s="13"/>
      <c r="D267" s="13"/>
      <c r="E267" s="13"/>
      <c r="F267" s="13"/>
      <c r="G267" s="13"/>
      <c r="H267" s="41"/>
      <c r="I267" s="41"/>
      <c r="J267" s="41"/>
      <c r="K267" s="41"/>
      <c r="L267" s="41"/>
      <c r="M267" s="41"/>
    </row>
    <row r="268" spans="1:13" x14ac:dyDescent="0.25">
      <c r="B268" s="66"/>
      <c r="C268" s="13"/>
      <c r="D268" s="13"/>
      <c r="E268" s="13"/>
      <c r="F268" s="13"/>
      <c r="G268" s="13"/>
      <c r="H268" s="41"/>
      <c r="I268" s="41"/>
      <c r="J268" s="41"/>
      <c r="K268" s="41"/>
      <c r="L268" s="41"/>
      <c r="M268" s="41"/>
    </row>
    <row r="269" spans="1:13" x14ac:dyDescent="0.25">
      <c r="B269" s="66"/>
      <c r="C269" s="13"/>
      <c r="D269" s="13"/>
      <c r="E269" s="13"/>
      <c r="F269" s="13"/>
      <c r="G269" s="13"/>
      <c r="H269" s="41"/>
      <c r="I269" s="41"/>
      <c r="J269" s="41"/>
      <c r="K269" s="41"/>
      <c r="L269" s="41"/>
      <c r="M269" s="41"/>
    </row>
    <row r="270" spans="1:13" x14ac:dyDescent="0.25">
      <c r="B270" s="66"/>
      <c r="C270" s="13"/>
      <c r="D270" s="13"/>
      <c r="E270" s="13"/>
      <c r="F270" s="13"/>
      <c r="G270" s="13"/>
      <c r="H270" s="41"/>
      <c r="I270" s="41"/>
      <c r="J270" s="41"/>
      <c r="K270" s="41"/>
      <c r="L270" s="41"/>
      <c r="M270" s="41"/>
    </row>
    <row r="271" spans="1:13" x14ac:dyDescent="0.25">
      <c r="B271" s="66"/>
      <c r="C271" s="13"/>
      <c r="D271" s="13"/>
      <c r="E271" s="13"/>
      <c r="F271" s="13"/>
      <c r="G271" s="13"/>
      <c r="H271" s="41"/>
      <c r="I271" s="41"/>
      <c r="J271" s="41"/>
      <c r="K271" s="41"/>
      <c r="L271" s="41"/>
      <c r="M271" s="41"/>
    </row>
    <row r="272" spans="1:13" x14ac:dyDescent="0.25">
      <c r="B272" s="66"/>
      <c r="C272" s="13"/>
      <c r="D272" s="13"/>
      <c r="E272" s="13"/>
      <c r="F272" s="13"/>
      <c r="G272" s="13"/>
      <c r="H272" s="41"/>
      <c r="I272" s="41"/>
      <c r="J272" s="41"/>
      <c r="K272" s="41"/>
      <c r="L272" s="41"/>
      <c r="M272" s="41"/>
    </row>
    <row r="273" spans="2:13" x14ac:dyDescent="0.25">
      <c r="B273" s="66"/>
      <c r="C273" s="13"/>
      <c r="D273" s="13"/>
      <c r="E273" s="13"/>
      <c r="F273" s="13"/>
      <c r="G273" s="13"/>
      <c r="H273" s="41"/>
      <c r="I273" s="41"/>
      <c r="J273" s="41"/>
      <c r="K273" s="41"/>
      <c r="L273" s="41"/>
      <c r="M273" s="41"/>
    </row>
    <row r="274" spans="2:13" x14ac:dyDescent="0.25">
      <c r="B274" s="66"/>
      <c r="C274" s="13"/>
      <c r="D274" s="13"/>
      <c r="E274" s="13"/>
      <c r="F274" s="13"/>
      <c r="G274" s="13"/>
      <c r="H274" s="41"/>
      <c r="I274" s="41"/>
      <c r="J274" s="41"/>
      <c r="K274" s="41"/>
      <c r="L274" s="41"/>
      <c r="M274" s="41"/>
    </row>
    <row r="275" spans="2:13" x14ac:dyDescent="0.25">
      <c r="B275" s="66"/>
      <c r="C275" s="13"/>
      <c r="D275" s="13"/>
      <c r="E275" s="13"/>
      <c r="F275" s="13"/>
      <c r="G275" s="13"/>
      <c r="H275" s="41"/>
      <c r="I275" s="41"/>
      <c r="J275" s="41"/>
      <c r="K275" s="41"/>
      <c r="L275" s="41"/>
      <c r="M275" s="41"/>
    </row>
    <row r="276" spans="2:13" x14ac:dyDescent="0.25">
      <c r="B276" s="66"/>
      <c r="C276" s="13"/>
      <c r="D276" s="13"/>
      <c r="E276" s="13"/>
      <c r="F276" s="13"/>
      <c r="G276" s="13"/>
      <c r="H276" s="41"/>
      <c r="I276" s="41"/>
      <c r="J276" s="41"/>
      <c r="K276" s="41"/>
      <c r="L276" s="41"/>
      <c r="M276" s="41"/>
    </row>
    <row r="277" spans="2:13" x14ac:dyDescent="0.25">
      <c r="B277" s="66"/>
      <c r="C277" s="13"/>
      <c r="D277" s="13"/>
      <c r="E277" s="13"/>
      <c r="F277" s="13"/>
      <c r="G277" s="13"/>
      <c r="H277" s="41"/>
      <c r="I277" s="41"/>
      <c r="J277" s="41"/>
      <c r="K277" s="41"/>
      <c r="L277" s="41"/>
      <c r="M277" s="41"/>
    </row>
    <row r="278" spans="2:13" x14ac:dyDescent="0.25">
      <c r="B278" s="66"/>
      <c r="C278" s="13"/>
      <c r="D278" s="13"/>
      <c r="E278" s="13"/>
      <c r="F278" s="13"/>
      <c r="G278" s="13"/>
      <c r="H278" s="41"/>
      <c r="I278" s="41"/>
      <c r="J278" s="41"/>
      <c r="K278" s="41"/>
      <c r="L278" s="41"/>
      <c r="M278" s="41"/>
    </row>
    <row r="279" spans="2:13" x14ac:dyDescent="0.25">
      <c r="B279" s="66"/>
      <c r="C279" s="13"/>
      <c r="D279" s="13"/>
      <c r="E279" s="13"/>
      <c r="F279" s="13"/>
      <c r="G279" s="13"/>
      <c r="H279" s="41"/>
      <c r="I279" s="41"/>
      <c r="J279" s="41"/>
      <c r="K279" s="41"/>
      <c r="L279" s="41"/>
      <c r="M279" s="41"/>
    </row>
    <row r="280" spans="2:13" x14ac:dyDescent="0.25">
      <c r="B280" s="66"/>
      <c r="C280" s="13"/>
      <c r="D280" s="13"/>
      <c r="E280" s="13"/>
      <c r="F280" s="13"/>
      <c r="G280" s="13"/>
      <c r="H280" s="41"/>
      <c r="I280" s="41"/>
      <c r="J280" s="41"/>
      <c r="K280" s="41"/>
      <c r="L280" s="41"/>
      <c r="M280" s="41"/>
    </row>
    <row r="281" spans="2:13" x14ac:dyDescent="0.25">
      <c r="B281" s="66"/>
      <c r="C281" s="13"/>
      <c r="D281" s="13"/>
      <c r="E281" s="13"/>
      <c r="F281" s="13"/>
      <c r="G281" s="13"/>
      <c r="H281" s="41"/>
      <c r="I281" s="41"/>
      <c r="J281" s="41"/>
      <c r="K281" s="41"/>
      <c r="L281" s="41"/>
      <c r="M281" s="41"/>
    </row>
    <row r="282" spans="2:13" x14ac:dyDescent="0.25">
      <c r="B282" s="66"/>
      <c r="C282" s="13"/>
      <c r="D282" s="13"/>
      <c r="E282" s="13"/>
      <c r="F282" s="13"/>
      <c r="G282" s="13"/>
      <c r="H282" s="41"/>
      <c r="I282" s="41"/>
      <c r="J282" s="41"/>
      <c r="K282" s="41"/>
      <c r="L282" s="41"/>
      <c r="M282" s="41"/>
    </row>
    <row r="283" spans="2:13" x14ac:dyDescent="0.25">
      <c r="B283" s="66"/>
      <c r="C283" s="13"/>
      <c r="D283" s="13"/>
      <c r="E283" s="13"/>
      <c r="F283" s="13"/>
      <c r="G283" s="13"/>
      <c r="H283" s="41"/>
      <c r="I283" s="41"/>
      <c r="J283" s="41"/>
      <c r="K283" s="41"/>
      <c r="L283" s="41"/>
      <c r="M283" s="41"/>
    </row>
    <row r="284" spans="2:13" x14ac:dyDescent="0.25">
      <c r="B284" s="66"/>
      <c r="C284" s="13"/>
      <c r="D284" s="13"/>
      <c r="E284" s="13"/>
      <c r="F284" s="13"/>
      <c r="G284" s="13"/>
      <c r="H284" s="41"/>
      <c r="I284" s="41"/>
      <c r="J284" s="41"/>
      <c r="K284" s="41"/>
      <c r="L284" s="41"/>
      <c r="M284" s="41"/>
    </row>
    <row r="285" spans="2:13" x14ac:dyDescent="0.25">
      <c r="B285" s="66"/>
      <c r="C285" s="13"/>
      <c r="D285" s="13"/>
      <c r="E285" s="13"/>
      <c r="F285" s="13"/>
      <c r="G285" s="13"/>
      <c r="H285" s="41"/>
      <c r="I285" s="41"/>
      <c r="J285" s="41"/>
      <c r="K285" s="41"/>
      <c r="L285" s="41"/>
      <c r="M285" s="41"/>
    </row>
    <row r="286" spans="2:13" x14ac:dyDescent="0.25">
      <c r="B286" s="66"/>
      <c r="C286" s="13"/>
      <c r="D286" s="13"/>
      <c r="E286" s="13"/>
      <c r="F286" s="13"/>
      <c r="G286" s="13"/>
      <c r="H286" s="41"/>
      <c r="I286" s="41"/>
      <c r="J286" s="41"/>
      <c r="K286" s="41"/>
      <c r="L286" s="41"/>
      <c r="M286" s="41"/>
    </row>
    <row r="287" spans="2:13" x14ac:dyDescent="0.25">
      <c r="B287" s="66"/>
      <c r="C287" s="13"/>
      <c r="D287" s="13"/>
      <c r="E287" s="13"/>
      <c r="F287" s="13"/>
      <c r="G287" s="13"/>
      <c r="H287" s="41"/>
      <c r="I287" s="41"/>
      <c r="J287" s="41"/>
      <c r="K287" s="41"/>
      <c r="L287" s="41"/>
      <c r="M287" s="41"/>
    </row>
    <row r="288" spans="2:13" x14ac:dyDescent="0.25">
      <c r="B288" s="66"/>
      <c r="C288" s="13"/>
      <c r="D288" s="13"/>
      <c r="E288" s="13"/>
      <c r="F288" s="13"/>
      <c r="G288" s="13"/>
      <c r="H288" s="41"/>
      <c r="I288" s="41"/>
      <c r="J288" s="41"/>
      <c r="K288" s="41"/>
      <c r="L288" s="41"/>
      <c r="M288" s="41"/>
    </row>
    <row r="289" spans="2:13" x14ac:dyDescent="0.25">
      <c r="B289" s="66"/>
      <c r="C289" s="13"/>
      <c r="D289" s="13"/>
      <c r="E289" s="13"/>
      <c r="F289" s="13"/>
      <c r="G289" s="13"/>
      <c r="H289" s="41"/>
      <c r="I289" s="41"/>
      <c r="J289" s="41"/>
      <c r="K289" s="41"/>
      <c r="L289" s="41"/>
      <c r="M289" s="41"/>
    </row>
    <row r="290" spans="2:13" x14ac:dyDescent="0.25">
      <c r="B290" s="66"/>
      <c r="C290" s="13"/>
      <c r="D290" s="13"/>
      <c r="E290" s="13"/>
      <c r="F290" s="13"/>
      <c r="G290" s="13"/>
      <c r="H290" s="41"/>
      <c r="I290" s="41"/>
      <c r="J290" s="41"/>
      <c r="K290" s="41"/>
      <c r="L290" s="41"/>
      <c r="M290" s="41"/>
    </row>
    <row r="291" spans="2:13" x14ac:dyDescent="0.25">
      <c r="B291" s="66"/>
      <c r="C291" s="13"/>
      <c r="D291" s="13"/>
      <c r="E291" s="13"/>
      <c r="F291" s="13"/>
      <c r="G291" s="13"/>
      <c r="H291" s="41"/>
      <c r="I291" s="41"/>
      <c r="J291" s="41"/>
      <c r="K291" s="41"/>
      <c r="L291" s="41"/>
      <c r="M291" s="41"/>
    </row>
    <row r="292" spans="2:13" x14ac:dyDescent="0.25">
      <c r="B292" s="66"/>
      <c r="C292" s="13"/>
      <c r="D292" s="13"/>
      <c r="E292" s="13"/>
      <c r="F292" s="13"/>
      <c r="G292" s="13"/>
      <c r="H292" s="41"/>
      <c r="I292" s="41"/>
      <c r="J292" s="41"/>
      <c r="K292" s="41"/>
      <c r="L292" s="41"/>
      <c r="M292" s="41"/>
    </row>
    <row r="293" spans="2:13" x14ac:dyDescent="0.25">
      <c r="B293" s="66"/>
      <c r="C293" s="13"/>
      <c r="D293" s="13"/>
      <c r="E293" s="13"/>
      <c r="F293" s="13"/>
      <c r="G293" s="13"/>
      <c r="H293" s="41"/>
      <c r="I293" s="41"/>
      <c r="J293" s="41"/>
      <c r="K293" s="41"/>
      <c r="L293" s="41"/>
      <c r="M293" s="41"/>
    </row>
    <row r="294" spans="2:13" x14ac:dyDescent="0.25">
      <c r="B294" s="66"/>
      <c r="C294" s="13"/>
      <c r="D294" s="13"/>
      <c r="E294" s="13"/>
      <c r="F294" s="13"/>
      <c r="G294" s="13"/>
      <c r="H294" s="41"/>
      <c r="I294" s="41"/>
      <c r="J294" s="41"/>
      <c r="K294" s="41"/>
      <c r="L294" s="41"/>
      <c r="M294" s="41"/>
    </row>
    <row r="295" spans="2:13" x14ac:dyDescent="0.25">
      <c r="B295" s="66"/>
      <c r="C295" s="13"/>
      <c r="D295" s="13"/>
      <c r="E295" s="13"/>
      <c r="F295" s="13"/>
      <c r="G295" s="13"/>
      <c r="H295" s="41"/>
      <c r="I295" s="41"/>
      <c r="J295" s="41"/>
      <c r="K295" s="41"/>
      <c r="L295" s="41"/>
      <c r="M295" s="41"/>
    </row>
    <row r="296" spans="2:13" x14ac:dyDescent="0.25">
      <c r="B296" s="66"/>
      <c r="C296" s="13"/>
      <c r="D296" s="13"/>
      <c r="E296" s="13"/>
      <c r="F296" s="13"/>
      <c r="G296" s="13"/>
      <c r="H296" s="41"/>
      <c r="I296" s="41"/>
      <c r="J296" s="41"/>
      <c r="K296" s="41"/>
      <c r="L296" s="41"/>
      <c r="M296" s="41"/>
    </row>
    <row r="297" spans="2:13" x14ac:dyDescent="0.25">
      <c r="B297" s="66"/>
      <c r="C297" s="13"/>
      <c r="D297" s="13"/>
      <c r="E297" s="13"/>
      <c r="F297" s="13"/>
      <c r="G297" s="13"/>
      <c r="H297" s="41"/>
      <c r="I297" s="41"/>
      <c r="J297" s="41"/>
      <c r="K297" s="41"/>
      <c r="L297" s="41"/>
      <c r="M297" s="41"/>
    </row>
    <row r="298" spans="2:13" x14ac:dyDescent="0.25">
      <c r="B298" s="66"/>
      <c r="C298" s="13"/>
      <c r="D298" s="13"/>
      <c r="E298" s="13"/>
      <c r="F298" s="13"/>
      <c r="G298" s="13"/>
      <c r="H298" s="41"/>
      <c r="I298" s="41"/>
      <c r="J298" s="41"/>
      <c r="K298" s="41"/>
      <c r="L298" s="41"/>
      <c r="M298" s="41"/>
    </row>
    <row r="299" spans="2:13" x14ac:dyDescent="0.25">
      <c r="B299" s="66"/>
      <c r="C299" s="13"/>
      <c r="D299" s="13"/>
      <c r="E299" s="13"/>
      <c r="F299" s="13"/>
      <c r="G299" s="13"/>
      <c r="H299" s="41"/>
      <c r="I299" s="41"/>
      <c r="J299" s="41"/>
      <c r="K299" s="41"/>
      <c r="L299" s="41"/>
      <c r="M299" s="41"/>
    </row>
    <row r="300" spans="2:13" x14ac:dyDescent="0.25">
      <c r="B300" s="66"/>
      <c r="C300" s="13"/>
      <c r="D300" s="13"/>
      <c r="E300" s="13"/>
      <c r="F300" s="13"/>
      <c r="G300" s="13"/>
      <c r="H300" s="41"/>
      <c r="I300" s="41"/>
      <c r="J300" s="41"/>
      <c r="K300" s="41"/>
      <c r="L300" s="41"/>
      <c r="M300" s="41"/>
    </row>
    <row r="301" spans="2:13" x14ac:dyDescent="0.25">
      <c r="B301" s="66"/>
      <c r="C301" s="13"/>
      <c r="D301" s="13"/>
      <c r="E301" s="13"/>
      <c r="F301" s="13"/>
      <c r="G301" s="13"/>
      <c r="H301" s="41"/>
      <c r="I301" s="41"/>
      <c r="J301" s="41"/>
      <c r="K301" s="41"/>
      <c r="L301" s="41"/>
      <c r="M301" s="41"/>
    </row>
    <row r="302" spans="2:13" x14ac:dyDescent="0.25">
      <c r="B302" s="66"/>
      <c r="C302" s="13"/>
      <c r="D302" s="13"/>
      <c r="E302" s="13"/>
      <c r="F302" s="13"/>
      <c r="G302" s="13"/>
      <c r="H302" s="41"/>
      <c r="I302" s="41"/>
      <c r="J302" s="41"/>
      <c r="K302" s="41"/>
      <c r="L302" s="41"/>
      <c r="M302" s="41"/>
    </row>
    <row r="303" spans="2:13" x14ac:dyDescent="0.25">
      <c r="B303" s="66"/>
      <c r="C303" s="13"/>
      <c r="D303" s="13"/>
      <c r="E303" s="13"/>
      <c r="F303" s="13"/>
      <c r="G303" s="13"/>
      <c r="H303" s="41"/>
      <c r="I303" s="41"/>
      <c r="J303" s="41"/>
      <c r="K303" s="41"/>
      <c r="L303" s="41"/>
      <c r="M303" s="41"/>
    </row>
    <row r="304" spans="2:13" x14ac:dyDescent="0.25">
      <c r="B304" s="66"/>
      <c r="C304" s="13"/>
      <c r="D304" s="13"/>
      <c r="E304" s="13"/>
      <c r="F304" s="13"/>
      <c r="G304" s="13"/>
      <c r="H304" s="41"/>
      <c r="I304" s="41"/>
      <c r="J304" s="41"/>
      <c r="K304" s="41"/>
      <c r="L304" s="41"/>
      <c r="M304" s="41"/>
    </row>
    <row r="305" spans="2:13" x14ac:dyDescent="0.25">
      <c r="B305" s="66"/>
      <c r="C305" s="13"/>
      <c r="D305" s="13"/>
      <c r="E305" s="13"/>
      <c r="F305" s="13"/>
      <c r="G305" s="13"/>
      <c r="H305" s="41"/>
      <c r="I305" s="41"/>
      <c r="J305" s="41"/>
      <c r="K305" s="41"/>
      <c r="L305" s="41"/>
      <c r="M305" s="41"/>
    </row>
    <row r="306" spans="2:13" x14ac:dyDescent="0.25">
      <c r="B306" s="66"/>
      <c r="C306" s="13"/>
      <c r="D306" s="13"/>
      <c r="E306" s="13"/>
      <c r="F306" s="13"/>
      <c r="G306" s="13"/>
      <c r="H306" s="41"/>
      <c r="I306" s="41"/>
      <c r="J306" s="41"/>
      <c r="K306" s="41"/>
      <c r="L306" s="41"/>
      <c r="M306" s="41"/>
    </row>
    <row r="307" spans="2:13" x14ac:dyDescent="0.25">
      <c r="B307" s="66"/>
      <c r="C307" s="13"/>
      <c r="D307" s="13"/>
      <c r="E307" s="13"/>
      <c r="F307" s="13"/>
      <c r="G307" s="13"/>
      <c r="H307" s="41"/>
      <c r="I307" s="41"/>
      <c r="J307" s="41"/>
      <c r="K307" s="41"/>
      <c r="L307" s="41"/>
      <c r="M307" s="41"/>
    </row>
    <row r="308" spans="2:13" x14ac:dyDescent="0.25">
      <c r="B308" s="66"/>
      <c r="C308" s="13"/>
      <c r="D308" s="13"/>
      <c r="E308" s="13"/>
      <c r="F308" s="13"/>
      <c r="G308" s="13"/>
      <c r="H308" s="41"/>
      <c r="I308" s="41"/>
      <c r="J308" s="41"/>
      <c r="K308" s="41"/>
      <c r="L308" s="41"/>
      <c r="M308" s="41"/>
    </row>
    <row r="309" spans="2:13" x14ac:dyDescent="0.25">
      <c r="B309" s="66"/>
      <c r="C309" s="13"/>
      <c r="D309" s="13"/>
      <c r="E309" s="13"/>
      <c r="F309" s="13"/>
      <c r="G309" s="13"/>
      <c r="H309" s="41"/>
      <c r="I309" s="41"/>
      <c r="J309" s="41"/>
      <c r="K309" s="41"/>
      <c r="L309" s="41"/>
      <c r="M309" s="41"/>
    </row>
    <row r="310" spans="2:13" x14ac:dyDescent="0.25">
      <c r="B310" s="66"/>
      <c r="C310" s="13"/>
      <c r="D310" s="13"/>
      <c r="E310" s="13"/>
      <c r="F310" s="13"/>
      <c r="G310" s="13"/>
      <c r="H310" s="41"/>
      <c r="I310" s="41"/>
      <c r="J310" s="41"/>
      <c r="K310" s="41"/>
      <c r="L310" s="41"/>
      <c r="M310" s="41"/>
    </row>
    <row r="311" spans="2:13" x14ac:dyDescent="0.25">
      <c r="B311" s="66"/>
      <c r="C311" s="13"/>
      <c r="D311" s="13"/>
      <c r="E311" s="13"/>
      <c r="F311" s="13"/>
      <c r="G311" s="13"/>
      <c r="H311" s="41"/>
      <c r="I311" s="41"/>
      <c r="J311" s="41"/>
      <c r="K311" s="41"/>
      <c r="L311" s="41"/>
      <c r="M311" s="41"/>
    </row>
    <row r="312" spans="2:13" x14ac:dyDescent="0.25">
      <c r="B312" s="66"/>
      <c r="C312" s="13"/>
      <c r="D312" s="13"/>
      <c r="E312" s="13"/>
      <c r="F312" s="13"/>
      <c r="G312" s="13"/>
      <c r="H312" s="41"/>
      <c r="I312" s="41"/>
      <c r="J312" s="41"/>
      <c r="K312" s="41"/>
      <c r="L312" s="41"/>
      <c r="M312" s="41"/>
    </row>
    <row r="313" spans="2:13" x14ac:dyDescent="0.25">
      <c r="B313" s="66"/>
      <c r="C313" s="13"/>
      <c r="D313" s="13"/>
      <c r="E313" s="13"/>
      <c r="F313" s="13"/>
      <c r="G313" s="13"/>
      <c r="H313" s="41"/>
      <c r="I313" s="41"/>
      <c r="J313" s="41"/>
      <c r="K313" s="41"/>
      <c r="L313" s="41"/>
      <c r="M313" s="41"/>
    </row>
    <row r="314" spans="2:13" x14ac:dyDescent="0.25">
      <c r="B314" s="66"/>
      <c r="C314" s="13"/>
      <c r="D314" s="13"/>
      <c r="E314" s="13"/>
      <c r="F314" s="13"/>
      <c r="G314" s="13"/>
      <c r="H314" s="41"/>
      <c r="I314" s="41"/>
      <c r="J314" s="41"/>
      <c r="K314" s="41"/>
      <c r="L314" s="41"/>
      <c r="M314" s="41"/>
    </row>
    <row r="315" spans="2:13" x14ac:dyDescent="0.25">
      <c r="B315" s="66"/>
      <c r="C315" s="13"/>
      <c r="D315" s="13"/>
      <c r="E315" s="13"/>
      <c r="F315" s="13"/>
      <c r="G315" s="13"/>
      <c r="H315" s="41"/>
      <c r="I315" s="41"/>
      <c r="J315" s="41"/>
      <c r="K315" s="41"/>
      <c r="L315" s="41"/>
      <c r="M315" s="41"/>
    </row>
    <row r="316" spans="2:13" x14ac:dyDescent="0.25">
      <c r="B316" s="66"/>
      <c r="C316" s="13"/>
      <c r="D316" s="13"/>
      <c r="E316" s="13"/>
      <c r="F316" s="13"/>
      <c r="G316" s="13"/>
      <c r="H316" s="41"/>
      <c r="I316" s="41"/>
      <c r="J316" s="41"/>
      <c r="K316" s="41"/>
      <c r="L316" s="41"/>
      <c r="M316" s="41"/>
    </row>
    <row r="317" spans="2:13" x14ac:dyDescent="0.25">
      <c r="B317" s="66"/>
      <c r="C317" s="13"/>
      <c r="D317" s="13"/>
      <c r="E317" s="13"/>
      <c r="F317" s="13"/>
      <c r="G317" s="13"/>
      <c r="H317" s="41"/>
      <c r="I317" s="41"/>
      <c r="J317" s="41"/>
      <c r="K317" s="41"/>
      <c r="L317" s="41"/>
      <c r="M317" s="41"/>
    </row>
    <row r="318" spans="2:13" x14ac:dyDescent="0.25">
      <c r="B318" s="66"/>
      <c r="C318" s="13"/>
      <c r="D318" s="13"/>
      <c r="E318" s="13"/>
      <c r="F318" s="13"/>
      <c r="G318" s="13"/>
      <c r="H318" s="41"/>
      <c r="I318" s="41"/>
      <c r="J318" s="41"/>
      <c r="K318" s="41"/>
      <c r="L318" s="41"/>
      <c r="M318" s="41"/>
    </row>
    <row r="319" spans="2:13" x14ac:dyDescent="0.25">
      <c r="B319" s="66"/>
      <c r="C319" s="13"/>
      <c r="D319" s="13"/>
      <c r="E319" s="13"/>
      <c r="F319" s="13"/>
      <c r="G319" s="13"/>
      <c r="H319" s="41"/>
      <c r="I319" s="41"/>
      <c r="J319" s="41"/>
      <c r="K319" s="41"/>
      <c r="L319" s="41"/>
      <c r="M319" s="41"/>
    </row>
    <row r="320" spans="2:13" x14ac:dyDescent="0.25">
      <c r="B320" s="66"/>
      <c r="C320" s="13"/>
      <c r="D320" s="13"/>
      <c r="E320" s="13"/>
      <c r="F320" s="13"/>
      <c r="G320" s="13"/>
      <c r="H320" s="41"/>
      <c r="I320" s="41"/>
      <c r="J320" s="41"/>
      <c r="K320" s="41"/>
      <c r="L320" s="41"/>
      <c r="M320" s="41"/>
    </row>
    <row r="321" spans="2:13" x14ac:dyDescent="0.25">
      <c r="B321" s="66"/>
      <c r="C321" s="13"/>
      <c r="D321" s="13"/>
      <c r="E321" s="13"/>
      <c r="F321" s="13"/>
      <c r="G321" s="13"/>
      <c r="H321" s="41"/>
      <c r="I321" s="41"/>
      <c r="J321" s="41"/>
      <c r="K321" s="41"/>
      <c r="L321" s="41"/>
      <c r="M321" s="41"/>
    </row>
    <row r="322" spans="2:13" x14ac:dyDescent="0.25">
      <c r="B322" s="66"/>
      <c r="C322" s="13"/>
      <c r="D322" s="13"/>
      <c r="E322" s="13"/>
      <c r="F322" s="13"/>
      <c r="G322" s="13"/>
      <c r="H322" s="41"/>
      <c r="I322" s="41"/>
      <c r="J322" s="41"/>
      <c r="K322" s="41"/>
      <c r="L322" s="41"/>
      <c r="M322" s="41"/>
    </row>
    <row r="323" spans="2:13" x14ac:dyDescent="0.25">
      <c r="B323" s="66"/>
      <c r="C323" s="13"/>
      <c r="D323" s="13"/>
      <c r="E323" s="13"/>
      <c r="F323" s="13"/>
      <c r="G323" s="13"/>
      <c r="H323" s="41"/>
      <c r="I323" s="41"/>
      <c r="J323" s="41"/>
      <c r="K323" s="41"/>
      <c r="L323" s="41"/>
      <c r="M323" s="41"/>
    </row>
    <row r="324" spans="2:13" x14ac:dyDescent="0.25">
      <c r="B324" s="66"/>
      <c r="C324" s="13"/>
      <c r="D324" s="13"/>
      <c r="E324" s="13"/>
      <c r="F324" s="13"/>
      <c r="G324" s="13"/>
      <c r="H324" s="41"/>
      <c r="I324" s="41"/>
      <c r="J324" s="41"/>
      <c r="K324" s="41"/>
      <c r="L324" s="41"/>
      <c r="M324" s="41"/>
    </row>
    <row r="325" spans="2:13" x14ac:dyDescent="0.25">
      <c r="B325" s="66"/>
      <c r="C325" s="13"/>
      <c r="D325" s="13"/>
      <c r="E325" s="13"/>
      <c r="F325" s="13"/>
      <c r="G325" s="13"/>
      <c r="H325" s="41"/>
      <c r="I325" s="41"/>
      <c r="J325" s="41"/>
      <c r="K325" s="41"/>
      <c r="L325" s="41"/>
      <c r="M325" s="41"/>
    </row>
    <row r="326" spans="2:13" x14ac:dyDescent="0.25">
      <c r="B326" s="66"/>
      <c r="C326" s="13"/>
      <c r="D326" s="13"/>
      <c r="E326" s="13"/>
      <c r="F326" s="13"/>
      <c r="G326" s="13"/>
      <c r="H326" s="41"/>
      <c r="I326" s="41"/>
      <c r="J326" s="41"/>
      <c r="K326" s="41"/>
      <c r="L326" s="41"/>
      <c r="M326" s="41"/>
    </row>
    <row r="327" spans="2:13" x14ac:dyDescent="0.25">
      <c r="B327" s="66"/>
      <c r="C327" s="13"/>
      <c r="D327" s="13"/>
      <c r="E327" s="13"/>
      <c r="F327" s="13"/>
      <c r="G327" s="13"/>
      <c r="H327" s="41"/>
      <c r="I327" s="41"/>
      <c r="J327" s="41"/>
      <c r="K327" s="41"/>
      <c r="L327" s="41"/>
      <c r="M327" s="41"/>
    </row>
    <row r="328" spans="2:13" x14ac:dyDescent="0.25">
      <c r="B328" s="66"/>
      <c r="C328" s="13"/>
      <c r="D328" s="13"/>
      <c r="E328" s="13"/>
      <c r="F328" s="13"/>
      <c r="G328" s="13"/>
      <c r="H328" s="41"/>
      <c r="I328" s="41"/>
      <c r="J328" s="41"/>
      <c r="K328" s="41"/>
      <c r="L328" s="41"/>
      <c r="M328" s="41"/>
    </row>
    <row r="329" spans="2:13" x14ac:dyDescent="0.25">
      <c r="B329" s="66"/>
      <c r="C329" s="13"/>
      <c r="D329" s="13"/>
      <c r="E329" s="13"/>
      <c r="F329" s="13"/>
      <c r="G329" s="13"/>
      <c r="H329" s="41"/>
      <c r="I329" s="41"/>
      <c r="J329" s="41"/>
      <c r="K329" s="41"/>
      <c r="L329" s="41"/>
      <c r="M329" s="41"/>
    </row>
    <row r="330" spans="2:13" x14ac:dyDescent="0.25">
      <c r="B330" s="66"/>
      <c r="C330" s="13"/>
      <c r="D330" s="13"/>
      <c r="E330" s="13"/>
      <c r="F330" s="13"/>
      <c r="G330" s="13"/>
      <c r="H330" s="41"/>
      <c r="I330" s="41"/>
      <c r="J330" s="41"/>
      <c r="K330" s="41"/>
      <c r="L330" s="41"/>
      <c r="M330" s="41"/>
    </row>
    <row r="331" spans="2:13" x14ac:dyDescent="0.25">
      <c r="B331" s="66"/>
      <c r="C331" s="13"/>
      <c r="D331" s="13"/>
      <c r="E331" s="13"/>
      <c r="F331" s="13"/>
      <c r="G331" s="13"/>
      <c r="H331" s="41"/>
      <c r="I331" s="41"/>
      <c r="J331" s="41"/>
      <c r="K331" s="41"/>
      <c r="L331" s="41"/>
      <c r="M331" s="41"/>
    </row>
    <row r="332" spans="2:13" x14ac:dyDescent="0.25">
      <c r="B332" s="66"/>
      <c r="C332" s="13"/>
      <c r="D332" s="13"/>
      <c r="E332" s="13"/>
      <c r="F332" s="13"/>
      <c r="G332" s="13"/>
      <c r="H332" s="41"/>
      <c r="I332" s="41"/>
      <c r="J332" s="41"/>
      <c r="K332" s="41"/>
      <c r="L332" s="41"/>
      <c r="M332" s="41"/>
    </row>
    <row r="333" spans="2:13" x14ac:dyDescent="0.25">
      <c r="B333" s="66"/>
      <c r="C333" s="13"/>
      <c r="D333" s="13"/>
      <c r="E333" s="13"/>
      <c r="F333" s="13"/>
      <c r="G333" s="13"/>
      <c r="H333" s="41"/>
      <c r="I333" s="41"/>
      <c r="J333" s="41"/>
      <c r="K333" s="41"/>
      <c r="L333" s="41"/>
      <c r="M333" s="41"/>
    </row>
    <row r="334" spans="2:13" x14ac:dyDescent="0.25">
      <c r="B334" s="66"/>
      <c r="C334" s="13"/>
      <c r="D334" s="13"/>
      <c r="E334" s="13"/>
      <c r="F334" s="13"/>
      <c r="G334" s="13"/>
      <c r="H334" s="41"/>
      <c r="I334" s="41"/>
      <c r="J334" s="41"/>
      <c r="K334" s="41"/>
      <c r="L334" s="41"/>
      <c r="M334" s="41"/>
    </row>
    <row r="335" spans="2:13" x14ac:dyDescent="0.25">
      <c r="B335" s="66"/>
      <c r="C335" s="13"/>
      <c r="D335" s="13"/>
      <c r="E335" s="13"/>
      <c r="F335" s="13"/>
      <c r="G335" s="13"/>
      <c r="H335" s="41"/>
      <c r="I335" s="41"/>
      <c r="J335" s="41"/>
      <c r="K335" s="41"/>
      <c r="L335" s="41"/>
      <c r="M335" s="41"/>
    </row>
    <row r="336" spans="2:13" x14ac:dyDescent="0.25">
      <c r="B336" s="66"/>
      <c r="C336" s="13"/>
      <c r="D336" s="13"/>
      <c r="E336" s="13"/>
      <c r="F336" s="13"/>
      <c r="G336" s="13"/>
      <c r="H336" s="41"/>
      <c r="I336" s="41"/>
      <c r="J336" s="41"/>
      <c r="K336" s="41"/>
      <c r="L336" s="41"/>
      <c r="M336" s="41"/>
    </row>
    <row r="337" spans="2:13" x14ac:dyDescent="0.25">
      <c r="B337" s="66"/>
      <c r="C337" s="13"/>
      <c r="D337" s="13"/>
      <c r="E337" s="13"/>
      <c r="F337" s="13"/>
      <c r="G337" s="13"/>
      <c r="H337" s="41"/>
      <c r="I337" s="41"/>
      <c r="J337" s="41"/>
      <c r="K337" s="41"/>
      <c r="L337" s="41"/>
      <c r="M337" s="41"/>
    </row>
    <row r="338" spans="2:13" x14ac:dyDescent="0.25">
      <c r="B338" s="66"/>
      <c r="C338" s="13"/>
      <c r="D338" s="13"/>
      <c r="E338" s="13"/>
      <c r="F338" s="13"/>
      <c r="G338" s="13"/>
      <c r="H338" s="41"/>
      <c r="I338" s="41"/>
      <c r="J338" s="41"/>
      <c r="K338" s="41"/>
      <c r="L338" s="41"/>
      <c r="M338" s="41"/>
    </row>
    <row r="339" spans="2:13" x14ac:dyDescent="0.25">
      <c r="B339" s="66"/>
      <c r="C339" s="13"/>
      <c r="D339" s="13"/>
      <c r="E339" s="13"/>
      <c r="F339" s="13"/>
      <c r="G339" s="13"/>
      <c r="H339" s="41"/>
      <c r="I339" s="41"/>
      <c r="J339" s="41"/>
      <c r="K339" s="41"/>
      <c r="L339" s="41"/>
      <c r="M339" s="41"/>
    </row>
    <row r="340" spans="2:13" x14ac:dyDescent="0.25">
      <c r="B340" s="66"/>
      <c r="C340" s="13"/>
      <c r="D340" s="13"/>
      <c r="E340" s="13"/>
      <c r="F340" s="13"/>
      <c r="G340" s="13"/>
      <c r="H340" s="41"/>
      <c r="I340" s="41"/>
      <c r="J340" s="41"/>
      <c r="K340" s="41"/>
      <c r="L340" s="41"/>
      <c r="M340" s="41"/>
    </row>
    <row r="341" spans="2:13" x14ac:dyDescent="0.25">
      <c r="B341" s="66"/>
      <c r="C341" s="13"/>
      <c r="D341" s="13"/>
      <c r="E341" s="13"/>
      <c r="F341" s="13"/>
      <c r="G341" s="13"/>
      <c r="H341" s="41"/>
      <c r="I341" s="41"/>
      <c r="J341" s="41"/>
      <c r="K341" s="41"/>
      <c r="L341" s="41"/>
      <c r="M341" s="41"/>
    </row>
    <row r="342" spans="2:13" x14ac:dyDescent="0.25">
      <c r="B342" s="66"/>
      <c r="C342" s="13"/>
      <c r="D342" s="13"/>
      <c r="E342" s="13"/>
      <c r="F342" s="13"/>
      <c r="G342" s="13"/>
      <c r="H342" s="41"/>
      <c r="I342" s="41"/>
      <c r="J342" s="41"/>
      <c r="K342" s="41"/>
      <c r="L342" s="41"/>
      <c r="M342" s="41"/>
    </row>
    <row r="343" spans="2:13" x14ac:dyDescent="0.25">
      <c r="B343" s="66"/>
      <c r="C343" s="13"/>
      <c r="D343" s="13"/>
      <c r="E343" s="13"/>
      <c r="F343" s="13"/>
      <c r="G343" s="13"/>
      <c r="H343" s="41"/>
      <c r="I343" s="41"/>
      <c r="J343" s="41"/>
      <c r="K343" s="41"/>
      <c r="L343" s="41"/>
      <c r="M343" s="41"/>
    </row>
    <row r="344" spans="2:13" x14ac:dyDescent="0.25">
      <c r="B344" s="66"/>
      <c r="C344" s="13"/>
      <c r="D344" s="13"/>
      <c r="E344" s="13"/>
      <c r="F344" s="13"/>
      <c r="G344" s="13"/>
      <c r="H344" s="41"/>
      <c r="I344" s="41"/>
      <c r="J344" s="41"/>
      <c r="K344" s="41"/>
      <c r="L344" s="41"/>
      <c r="M344" s="41"/>
    </row>
    <row r="345" spans="2:13" x14ac:dyDescent="0.25">
      <c r="B345" s="66"/>
      <c r="C345" s="13"/>
      <c r="D345" s="13"/>
      <c r="E345" s="13"/>
      <c r="F345" s="13"/>
      <c r="G345" s="13"/>
      <c r="H345" s="41"/>
      <c r="I345" s="41"/>
      <c r="J345" s="41"/>
      <c r="K345" s="41"/>
      <c r="L345" s="41"/>
      <c r="M345" s="41"/>
    </row>
    <row r="346" spans="2:13" x14ac:dyDescent="0.25">
      <c r="B346" s="66"/>
      <c r="C346" s="13"/>
      <c r="D346" s="13"/>
      <c r="E346" s="13"/>
      <c r="F346" s="13"/>
      <c r="G346" s="13"/>
      <c r="H346" s="41"/>
      <c r="I346" s="41"/>
      <c r="J346" s="41"/>
      <c r="K346" s="41"/>
      <c r="L346" s="41"/>
      <c r="M346" s="41"/>
    </row>
    <row r="347" spans="2:13" x14ac:dyDescent="0.25">
      <c r="B347" s="66"/>
      <c r="C347" s="13"/>
      <c r="D347" s="13"/>
      <c r="E347" s="13"/>
      <c r="F347" s="13"/>
      <c r="G347" s="13"/>
      <c r="H347" s="41"/>
      <c r="I347" s="41"/>
      <c r="J347" s="41"/>
      <c r="K347" s="41"/>
      <c r="L347" s="41"/>
      <c r="M347" s="41"/>
    </row>
    <row r="348" spans="2:13" x14ac:dyDescent="0.25">
      <c r="B348" s="66"/>
      <c r="C348" s="13"/>
      <c r="D348" s="13"/>
      <c r="E348" s="13"/>
      <c r="F348" s="13"/>
      <c r="G348" s="13"/>
      <c r="H348" s="41"/>
      <c r="I348" s="41"/>
      <c r="J348" s="41"/>
      <c r="K348" s="41"/>
      <c r="L348" s="41"/>
      <c r="M348" s="41"/>
    </row>
    <row r="349" spans="2:13" x14ac:dyDescent="0.25">
      <c r="B349" s="66"/>
      <c r="C349" s="13"/>
      <c r="D349" s="13"/>
      <c r="E349" s="13"/>
      <c r="F349" s="13"/>
      <c r="G349" s="13"/>
      <c r="H349" s="41"/>
      <c r="I349" s="41"/>
      <c r="J349" s="41"/>
      <c r="K349" s="41"/>
      <c r="L349" s="41"/>
      <c r="M349" s="41"/>
    </row>
    <row r="350" spans="2:13" x14ac:dyDescent="0.25">
      <c r="B350" s="66"/>
      <c r="C350" s="13"/>
      <c r="D350" s="13"/>
      <c r="E350" s="13"/>
      <c r="F350" s="13"/>
      <c r="G350" s="13"/>
      <c r="H350" s="41"/>
      <c r="I350" s="41"/>
      <c r="J350" s="41"/>
      <c r="K350" s="41"/>
      <c r="L350" s="41"/>
      <c r="M350" s="41"/>
    </row>
    <row r="351" spans="2:13" x14ac:dyDescent="0.25">
      <c r="B351" s="66"/>
      <c r="C351" s="13"/>
      <c r="D351" s="13"/>
      <c r="E351" s="13"/>
      <c r="F351" s="13"/>
      <c r="G351" s="13"/>
      <c r="H351" s="41"/>
      <c r="I351" s="41"/>
      <c r="J351" s="41"/>
      <c r="K351" s="41"/>
      <c r="L351" s="41"/>
      <c r="M351" s="41"/>
    </row>
    <row r="352" spans="2:13" x14ac:dyDescent="0.25">
      <c r="B352" s="66"/>
      <c r="C352" s="13"/>
      <c r="D352" s="13"/>
      <c r="E352" s="13"/>
      <c r="F352" s="13"/>
      <c r="G352" s="13"/>
      <c r="H352" s="41"/>
      <c r="I352" s="41"/>
      <c r="J352" s="41"/>
      <c r="K352" s="41"/>
      <c r="L352" s="41"/>
      <c r="M352" s="41"/>
    </row>
    <row r="353" spans="2:13" x14ac:dyDescent="0.25">
      <c r="B353" s="66"/>
      <c r="C353" s="13"/>
      <c r="D353" s="13"/>
      <c r="E353" s="13"/>
      <c r="F353" s="13"/>
      <c r="G353" s="13"/>
      <c r="H353" s="41"/>
      <c r="I353" s="41"/>
      <c r="J353" s="41"/>
      <c r="K353" s="41"/>
      <c r="L353" s="41"/>
      <c r="M353" s="41"/>
    </row>
    <row r="354" spans="2:13" x14ac:dyDescent="0.25">
      <c r="B354" s="66"/>
      <c r="C354" s="13"/>
      <c r="D354" s="13"/>
      <c r="E354" s="13"/>
      <c r="F354" s="13"/>
      <c r="G354" s="13"/>
      <c r="H354" s="41"/>
      <c r="I354" s="41"/>
      <c r="J354" s="41"/>
      <c r="K354" s="41"/>
      <c r="L354" s="41"/>
      <c r="M354" s="41"/>
    </row>
    <row r="355" spans="2:13" x14ac:dyDescent="0.25">
      <c r="B355" s="66"/>
      <c r="C355" s="13"/>
      <c r="D355" s="13"/>
      <c r="E355" s="13"/>
      <c r="F355" s="13"/>
      <c r="G355" s="13"/>
      <c r="H355" s="41"/>
      <c r="I355" s="41"/>
      <c r="J355" s="41"/>
      <c r="K355" s="41"/>
      <c r="L355" s="41"/>
      <c r="M355" s="41"/>
    </row>
    <row r="356" spans="2:13" x14ac:dyDescent="0.25">
      <c r="B356" s="66"/>
      <c r="C356" s="13"/>
      <c r="D356" s="13"/>
      <c r="E356" s="13"/>
      <c r="F356" s="13"/>
      <c r="G356" s="13"/>
      <c r="H356" s="41"/>
      <c r="I356" s="41"/>
      <c r="J356" s="41"/>
      <c r="K356" s="41"/>
      <c r="L356" s="41"/>
      <c r="M356" s="41"/>
    </row>
    <row r="357" spans="2:13" x14ac:dyDescent="0.25">
      <c r="B357" s="66"/>
      <c r="C357" s="13"/>
      <c r="D357" s="13"/>
      <c r="E357" s="13"/>
      <c r="F357" s="13"/>
      <c r="G357" s="13"/>
      <c r="H357" s="41"/>
      <c r="I357" s="41"/>
      <c r="J357" s="41"/>
      <c r="K357" s="41"/>
      <c r="L357" s="41"/>
      <c r="M357" s="41"/>
    </row>
    <row r="358" spans="2:13" x14ac:dyDescent="0.25">
      <c r="B358" s="66"/>
      <c r="C358" s="13"/>
      <c r="D358" s="13"/>
      <c r="E358" s="13"/>
      <c r="F358" s="13"/>
      <c r="G358" s="13"/>
      <c r="H358" s="41"/>
      <c r="I358" s="41"/>
      <c r="J358" s="41"/>
      <c r="K358" s="41"/>
      <c r="L358" s="41"/>
      <c r="M358" s="41"/>
    </row>
    <row r="359" spans="2:13" x14ac:dyDescent="0.25">
      <c r="B359" s="66"/>
      <c r="C359" s="13"/>
      <c r="D359" s="13"/>
      <c r="E359" s="13"/>
      <c r="F359" s="13"/>
      <c r="G359" s="13"/>
      <c r="H359" s="41"/>
      <c r="I359" s="41"/>
      <c r="J359" s="41"/>
      <c r="K359" s="41"/>
      <c r="L359" s="41"/>
      <c r="M359" s="41"/>
    </row>
    <row r="360" spans="2:13" x14ac:dyDescent="0.25">
      <c r="B360" s="66"/>
      <c r="C360" s="13"/>
      <c r="D360" s="13"/>
      <c r="E360" s="13"/>
      <c r="F360" s="13"/>
      <c r="G360" s="13"/>
      <c r="H360" s="41"/>
      <c r="I360" s="41"/>
      <c r="J360" s="41"/>
      <c r="K360" s="41"/>
      <c r="L360" s="41"/>
      <c r="M360" s="41"/>
    </row>
    <row r="361" spans="2:13" x14ac:dyDescent="0.25">
      <c r="B361" s="66"/>
      <c r="C361" s="13"/>
      <c r="D361" s="13"/>
      <c r="E361" s="13"/>
      <c r="F361" s="13"/>
      <c r="G361" s="13"/>
      <c r="H361" s="41"/>
      <c r="I361" s="41"/>
      <c r="J361" s="41"/>
      <c r="K361" s="41"/>
      <c r="L361" s="41"/>
      <c r="M361" s="41"/>
    </row>
    <row r="362" spans="2:13" x14ac:dyDescent="0.25">
      <c r="B362" s="66"/>
      <c r="C362" s="13"/>
      <c r="D362" s="13"/>
      <c r="E362" s="13"/>
      <c r="F362" s="13"/>
      <c r="G362" s="13"/>
      <c r="H362" s="41"/>
      <c r="I362" s="41"/>
      <c r="J362" s="41"/>
      <c r="K362" s="41"/>
      <c r="L362" s="41"/>
      <c r="M362" s="41"/>
    </row>
    <row r="363" spans="2:13" x14ac:dyDescent="0.25">
      <c r="B363" s="66"/>
      <c r="C363" s="13"/>
      <c r="D363" s="13"/>
      <c r="E363" s="13"/>
      <c r="F363" s="13"/>
      <c r="G363" s="13"/>
      <c r="H363" s="41"/>
      <c r="I363" s="41"/>
      <c r="J363" s="41"/>
      <c r="K363" s="41"/>
      <c r="L363" s="41"/>
      <c r="M363" s="41"/>
    </row>
    <row r="364" spans="2:13" x14ac:dyDescent="0.25">
      <c r="B364" s="66"/>
      <c r="C364" s="13"/>
      <c r="D364" s="13"/>
      <c r="E364" s="13"/>
      <c r="F364" s="13"/>
      <c r="G364" s="13"/>
      <c r="H364" s="41"/>
      <c r="I364" s="41"/>
      <c r="J364" s="41"/>
      <c r="K364" s="41"/>
      <c r="L364" s="41"/>
      <c r="M364" s="41"/>
    </row>
    <row r="365" spans="2:13" x14ac:dyDescent="0.25">
      <c r="B365" s="66"/>
      <c r="C365" s="13"/>
      <c r="D365" s="13"/>
      <c r="E365" s="13"/>
      <c r="F365" s="13"/>
      <c r="G365" s="13"/>
      <c r="H365" s="41"/>
      <c r="I365" s="41"/>
      <c r="J365" s="41"/>
      <c r="K365" s="41"/>
      <c r="L365" s="41"/>
      <c r="M365" s="41"/>
    </row>
    <row r="366" spans="2:13" x14ac:dyDescent="0.25">
      <c r="B366" s="66"/>
      <c r="C366" s="13"/>
      <c r="D366" s="13"/>
      <c r="E366" s="13"/>
      <c r="F366" s="13"/>
      <c r="G366" s="13"/>
      <c r="H366" s="41"/>
      <c r="I366" s="41"/>
      <c r="J366" s="41"/>
      <c r="K366" s="41"/>
      <c r="L366" s="41"/>
      <c r="M366" s="41"/>
    </row>
    <row r="367" spans="2:13" x14ac:dyDescent="0.25">
      <c r="B367" s="66"/>
      <c r="C367" s="13"/>
      <c r="D367" s="13"/>
      <c r="E367" s="13"/>
      <c r="F367" s="13"/>
      <c r="G367" s="13"/>
      <c r="H367" s="41"/>
      <c r="I367" s="41"/>
      <c r="J367" s="41"/>
      <c r="K367" s="41"/>
      <c r="L367" s="41"/>
      <c r="M367" s="41"/>
    </row>
    <row r="368" spans="2:13" x14ac:dyDescent="0.25">
      <c r="B368" s="66"/>
      <c r="C368" s="13"/>
      <c r="D368" s="13"/>
      <c r="E368" s="13"/>
      <c r="F368" s="13"/>
      <c r="G368" s="13"/>
      <c r="H368" s="41"/>
      <c r="I368" s="41"/>
      <c r="J368" s="41"/>
      <c r="K368" s="41"/>
      <c r="L368" s="41"/>
      <c r="M368" s="41"/>
    </row>
    <row r="369" spans="2:13" x14ac:dyDescent="0.25">
      <c r="B369" s="66"/>
      <c r="C369" s="13"/>
      <c r="D369" s="13"/>
      <c r="E369" s="13"/>
      <c r="F369" s="13"/>
      <c r="G369" s="13"/>
      <c r="H369" s="41"/>
      <c r="I369" s="41"/>
      <c r="J369" s="41"/>
      <c r="K369" s="41"/>
      <c r="L369" s="41"/>
      <c r="M369" s="41"/>
    </row>
    <row r="370" spans="2:13" x14ac:dyDescent="0.25">
      <c r="B370" s="66"/>
      <c r="C370" s="13"/>
      <c r="D370" s="13"/>
      <c r="E370" s="13"/>
      <c r="F370" s="13"/>
      <c r="G370" s="13"/>
      <c r="H370" s="41"/>
      <c r="I370" s="41"/>
      <c r="J370" s="41"/>
      <c r="K370" s="41"/>
      <c r="L370" s="41"/>
      <c r="M370" s="41"/>
    </row>
    <row r="371" spans="2:13" x14ac:dyDescent="0.25">
      <c r="B371" s="66"/>
      <c r="C371" s="13"/>
      <c r="D371" s="13"/>
      <c r="E371" s="13"/>
      <c r="F371" s="13"/>
      <c r="G371" s="13"/>
      <c r="H371" s="41"/>
      <c r="I371" s="41"/>
      <c r="J371" s="41"/>
      <c r="K371" s="41"/>
      <c r="L371" s="41"/>
      <c r="M371" s="41"/>
    </row>
    <row r="372" spans="2:13" x14ac:dyDescent="0.25">
      <c r="B372" s="66"/>
      <c r="C372" s="13"/>
      <c r="D372" s="13"/>
      <c r="E372" s="13"/>
      <c r="F372" s="13"/>
      <c r="G372" s="13"/>
      <c r="H372" s="41"/>
      <c r="I372" s="41"/>
      <c r="J372" s="41"/>
      <c r="K372" s="41"/>
      <c r="L372" s="41"/>
      <c r="M372" s="41"/>
    </row>
    <row r="373" spans="2:13" x14ac:dyDescent="0.25">
      <c r="B373" s="66"/>
      <c r="C373" s="13"/>
      <c r="D373" s="13"/>
      <c r="E373" s="13"/>
      <c r="F373" s="13"/>
      <c r="G373" s="13"/>
      <c r="H373" s="41"/>
      <c r="I373" s="41"/>
      <c r="J373" s="41"/>
      <c r="K373" s="41"/>
      <c r="L373" s="41"/>
      <c r="M373" s="41"/>
    </row>
    <row r="374" spans="2:13" x14ac:dyDescent="0.25">
      <c r="B374" s="66"/>
      <c r="C374" s="13"/>
      <c r="D374" s="13"/>
      <c r="E374" s="13"/>
      <c r="F374" s="13"/>
      <c r="G374" s="13"/>
      <c r="H374" s="41"/>
      <c r="I374" s="41"/>
      <c r="J374" s="41"/>
      <c r="K374" s="41"/>
      <c r="L374" s="41"/>
      <c r="M374" s="41"/>
    </row>
    <row r="375" spans="2:13" x14ac:dyDescent="0.25">
      <c r="B375" s="66"/>
      <c r="C375" s="13"/>
      <c r="D375" s="13"/>
      <c r="E375" s="13"/>
      <c r="F375" s="13"/>
      <c r="G375" s="13"/>
      <c r="H375" s="41"/>
      <c r="I375" s="41"/>
      <c r="J375" s="41"/>
      <c r="K375" s="41"/>
      <c r="L375" s="41"/>
      <c r="M375" s="41"/>
    </row>
    <row r="376" spans="2:13" x14ac:dyDescent="0.25">
      <c r="B376" s="66"/>
      <c r="C376" s="13"/>
      <c r="D376" s="13"/>
      <c r="E376" s="13"/>
      <c r="F376" s="13"/>
      <c r="G376" s="13"/>
      <c r="H376" s="41"/>
      <c r="I376" s="41"/>
      <c r="J376" s="41"/>
      <c r="K376" s="41"/>
      <c r="L376" s="41"/>
      <c r="M376" s="41"/>
    </row>
    <row r="377" spans="2:13" x14ac:dyDescent="0.25">
      <c r="B377" s="66"/>
      <c r="C377" s="13"/>
      <c r="D377" s="13"/>
      <c r="E377" s="13"/>
      <c r="F377" s="13"/>
      <c r="G377" s="13"/>
      <c r="H377" s="41"/>
      <c r="I377" s="41"/>
      <c r="J377" s="41"/>
      <c r="K377" s="41"/>
      <c r="L377" s="41"/>
      <c r="M377" s="41"/>
    </row>
    <row r="378" spans="2:13" x14ac:dyDescent="0.25">
      <c r="B378" s="66"/>
      <c r="C378" s="13"/>
      <c r="D378" s="13"/>
      <c r="E378" s="13"/>
      <c r="F378" s="13"/>
      <c r="G378" s="13"/>
      <c r="H378" s="41"/>
      <c r="I378" s="41"/>
      <c r="J378" s="41"/>
      <c r="K378" s="41"/>
      <c r="L378" s="41"/>
      <c r="M378" s="41"/>
    </row>
    <row r="379" spans="2:13" x14ac:dyDescent="0.25">
      <c r="B379" s="66"/>
      <c r="C379" s="13"/>
      <c r="D379" s="13"/>
      <c r="E379" s="13"/>
      <c r="F379" s="13"/>
      <c r="G379" s="13"/>
      <c r="H379" s="41"/>
      <c r="I379" s="41"/>
      <c r="J379" s="41"/>
      <c r="K379" s="41"/>
      <c r="L379" s="41"/>
      <c r="M379" s="41"/>
    </row>
    <row r="380" spans="2:13" x14ac:dyDescent="0.25">
      <c r="B380" s="66"/>
      <c r="C380" s="13"/>
      <c r="D380" s="13"/>
      <c r="E380" s="13"/>
      <c r="F380" s="13"/>
      <c r="G380" s="13"/>
      <c r="H380" s="41"/>
      <c r="I380" s="41"/>
      <c r="J380" s="41"/>
      <c r="K380" s="41"/>
      <c r="L380" s="41"/>
      <c r="M380" s="41"/>
    </row>
    <row r="381" spans="2:13" x14ac:dyDescent="0.25">
      <c r="B381" s="66"/>
      <c r="C381" s="13"/>
      <c r="D381" s="13"/>
      <c r="E381" s="13"/>
      <c r="F381" s="13"/>
      <c r="G381" s="13"/>
      <c r="H381" s="41"/>
      <c r="I381" s="41"/>
      <c r="J381" s="41"/>
      <c r="K381" s="41"/>
      <c r="L381" s="41"/>
      <c r="M381" s="41"/>
    </row>
    <row r="382" spans="2:13" x14ac:dyDescent="0.25">
      <c r="B382" s="66"/>
      <c r="C382" s="13"/>
      <c r="D382" s="13"/>
      <c r="E382" s="13"/>
      <c r="F382" s="13"/>
      <c r="G382" s="13"/>
      <c r="H382" s="41"/>
      <c r="I382" s="41"/>
      <c r="J382" s="41"/>
      <c r="K382" s="41"/>
      <c r="L382" s="41"/>
      <c r="M382" s="41"/>
    </row>
    <row r="383" spans="2:13" x14ac:dyDescent="0.25">
      <c r="B383" s="66"/>
      <c r="C383" s="13"/>
      <c r="D383" s="13"/>
      <c r="E383" s="13"/>
      <c r="F383" s="13"/>
      <c r="G383" s="13"/>
      <c r="H383" s="41"/>
      <c r="I383" s="41"/>
      <c r="J383" s="41"/>
      <c r="K383" s="41"/>
      <c r="L383" s="41"/>
      <c r="M383" s="41"/>
    </row>
    <row r="384" spans="2:13" x14ac:dyDescent="0.25">
      <c r="B384" s="66"/>
      <c r="C384" s="13"/>
      <c r="D384" s="13"/>
      <c r="E384" s="13"/>
      <c r="F384" s="13"/>
      <c r="G384" s="13"/>
      <c r="H384" s="41"/>
      <c r="I384" s="41"/>
      <c r="J384" s="41"/>
      <c r="K384" s="41"/>
      <c r="L384" s="41"/>
      <c r="M384" s="41"/>
    </row>
    <row r="385" spans="2:13" x14ac:dyDescent="0.25">
      <c r="B385" s="66"/>
      <c r="C385" s="13"/>
      <c r="D385" s="13"/>
      <c r="E385" s="13"/>
      <c r="F385" s="13"/>
      <c r="G385" s="13"/>
      <c r="H385" s="41"/>
      <c r="I385" s="41"/>
      <c r="J385" s="41"/>
      <c r="K385" s="41"/>
      <c r="L385" s="41"/>
      <c r="M385" s="41"/>
    </row>
    <row r="386" spans="2:13" x14ac:dyDescent="0.25">
      <c r="B386" s="66"/>
      <c r="C386" s="13"/>
      <c r="D386" s="13"/>
      <c r="E386" s="13"/>
      <c r="F386" s="13"/>
      <c r="G386" s="13"/>
      <c r="H386" s="41"/>
      <c r="I386" s="41"/>
      <c r="J386" s="41"/>
      <c r="K386" s="41"/>
      <c r="L386" s="41"/>
      <c r="M386" s="41"/>
    </row>
    <row r="387" spans="2:13" x14ac:dyDescent="0.25">
      <c r="B387" s="66"/>
      <c r="C387" s="13"/>
      <c r="D387" s="13"/>
      <c r="E387" s="13"/>
      <c r="F387" s="13"/>
      <c r="G387" s="13"/>
      <c r="H387" s="41"/>
      <c r="I387" s="41"/>
      <c r="J387" s="41"/>
      <c r="K387" s="41"/>
      <c r="L387" s="41"/>
      <c r="M387" s="41"/>
    </row>
    <row r="388" spans="2:13" x14ac:dyDescent="0.25">
      <c r="B388" s="66"/>
      <c r="C388" s="13"/>
      <c r="D388" s="13"/>
      <c r="E388" s="13"/>
      <c r="F388" s="13"/>
      <c r="G388" s="13"/>
      <c r="H388" s="41"/>
      <c r="I388" s="41"/>
      <c r="J388" s="41"/>
      <c r="K388" s="41"/>
      <c r="L388" s="41"/>
      <c r="M388" s="41"/>
    </row>
    <row r="389" spans="2:13" x14ac:dyDescent="0.25">
      <c r="B389" s="66"/>
      <c r="C389" s="13"/>
      <c r="D389" s="13"/>
      <c r="E389" s="13"/>
      <c r="F389" s="13"/>
      <c r="G389" s="13"/>
      <c r="H389" s="41"/>
      <c r="I389" s="41"/>
      <c r="J389" s="41"/>
      <c r="K389" s="41"/>
      <c r="L389" s="41"/>
      <c r="M389" s="41"/>
    </row>
    <row r="390" spans="2:13" x14ac:dyDescent="0.25">
      <c r="B390" s="66"/>
      <c r="C390" s="13"/>
      <c r="D390" s="13"/>
      <c r="E390" s="13"/>
      <c r="F390" s="13"/>
      <c r="G390" s="13"/>
      <c r="H390" s="41"/>
      <c r="I390" s="41"/>
      <c r="J390" s="41"/>
      <c r="K390" s="41"/>
      <c r="L390" s="41"/>
      <c r="M390" s="41"/>
    </row>
    <row r="391" spans="2:13" x14ac:dyDescent="0.25">
      <c r="B391" s="66"/>
      <c r="C391" s="13"/>
      <c r="D391" s="13"/>
      <c r="E391" s="13"/>
      <c r="F391" s="13"/>
      <c r="G391" s="13"/>
      <c r="H391" s="41"/>
      <c r="I391" s="41"/>
      <c r="J391" s="41"/>
      <c r="K391" s="41"/>
      <c r="L391" s="41"/>
      <c r="M391" s="41"/>
    </row>
    <row r="392" spans="2:13" x14ac:dyDescent="0.25">
      <c r="B392" s="66"/>
      <c r="C392" s="13"/>
      <c r="D392" s="13"/>
      <c r="E392" s="13"/>
      <c r="F392" s="13"/>
      <c r="G392" s="13"/>
      <c r="H392" s="41"/>
      <c r="I392" s="41"/>
      <c r="J392" s="41"/>
      <c r="K392" s="41"/>
      <c r="L392" s="41"/>
      <c r="M392" s="41"/>
    </row>
    <row r="393" spans="2:13" x14ac:dyDescent="0.25">
      <c r="B393" s="66"/>
      <c r="C393" s="13"/>
      <c r="D393" s="13"/>
      <c r="E393" s="13"/>
      <c r="F393" s="13"/>
      <c r="G393" s="13"/>
      <c r="H393" s="41"/>
      <c r="I393" s="41"/>
      <c r="J393" s="41"/>
      <c r="K393" s="41"/>
      <c r="L393" s="41"/>
      <c r="M393" s="41"/>
    </row>
    <row r="394" spans="2:13" x14ac:dyDescent="0.25">
      <c r="B394" s="66"/>
      <c r="C394" s="13"/>
      <c r="D394" s="13"/>
      <c r="E394" s="13"/>
      <c r="F394" s="13"/>
      <c r="G394" s="13"/>
      <c r="H394" s="41"/>
      <c r="I394" s="41"/>
      <c r="J394" s="41"/>
      <c r="K394" s="41"/>
      <c r="L394" s="41"/>
      <c r="M394" s="41"/>
    </row>
    <row r="395" spans="2:13" x14ac:dyDescent="0.25">
      <c r="B395" s="66"/>
      <c r="C395" s="13"/>
      <c r="D395" s="13"/>
      <c r="E395" s="13"/>
      <c r="F395" s="13"/>
      <c r="G395" s="13"/>
      <c r="H395" s="41"/>
      <c r="I395" s="41"/>
      <c r="J395" s="41"/>
      <c r="K395" s="41"/>
      <c r="L395" s="41"/>
      <c r="M395" s="41"/>
    </row>
    <row r="396" spans="2:13" x14ac:dyDescent="0.25">
      <c r="B396" s="66"/>
      <c r="C396" s="13"/>
      <c r="D396" s="13"/>
      <c r="E396" s="13"/>
      <c r="F396" s="13"/>
      <c r="G396" s="13"/>
      <c r="H396" s="41"/>
      <c r="I396" s="41"/>
      <c r="J396" s="41"/>
      <c r="K396" s="41"/>
      <c r="L396" s="41"/>
      <c r="M396" s="41"/>
    </row>
    <row r="397" spans="2:13" x14ac:dyDescent="0.25">
      <c r="B397" s="66"/>
      <c r="C397" s="13"/>
      <c r="D397" s="13"/>
      <c r="E397" s="13"/>
      <c r="F397" s="13"/>
      <c r="G397" s="13"/>
      <c r="H397" s="41"/>
      <c r="I397" s="41"/>
      <c r="J397" s="41"/>
      <c r="K397" s="41"/>
      <c r="L397" s="41"/>
      <c r="M397" s="41"/>
    </row>
    <row r="398" spans="2:13" x14ac:dyDescent="0.25">
      <c r="B398" s="66"/>
      <c r="C398" s="13"/>
      <c r="D398" s="13"/>
      <c r="E398" s="13"/>
      <c r="F398" s="13"/>
      <c r="G398" s="13"/>
      <c r="H398" s="41"/>
      <c r="I398" s="41"/>
      <c r="J398" s="41"/>
      <c r="K398" s="41"/>
      <c r="L398" s="41"/>
      <c r="M398" s="41"/>
    </row>
    <row r="399" spans="2:13" x14ac:dyDescent="0.25">
      <c r="B399" s="66"/>
      <c r="C399" s="13"/>
      <c r="D399" s="13"/>
      <c r="E399" s="13"/>
      <c r="F399" s="13"/>
      <c r="G399" s="13"/>
      <c r="H399" s="41"/>
      <c r="I399" s="41"/>
      <c r="J399" s="41"/>
      <c r="K399" s="41"/>
      <c r="L399" s="41"/>
      <c r="M399" s="41"/>
    </row>
    <row r="400" spans="2:13" x14ac:dyDescent="0.25">
      <c r="B400" s="66"/>
      <c r="C400" s="13"/>
      <c r="D400" s="13"/>
      <c r="E400" s="13"/>
      <c r="F400" s="13"/>
      <c r="G400" s="13"/>
      <c r="H400" s="41"/>
      <c r="I400" s="41"/>
      <c r="J400" s="41"/>
      <c r="K400" s="41"/>
      <c r="L400" s="41"/>
      <c r="M400" s="41"/>
    </row>
    <row r="401" spans="2:13" x14ac:dyDescent="0.25">
      <c r="B401" s="66"/>
      <c r="C401" s="13"/>
      <c r="D401" s="13"/>
      <c r="E401" s="13"/>
      <c r="F401" s="13"/>
      <c r="G401" s="13"/>
      <c r="H401" s="41"/>
      <c r="I401" s="41"/>
      <c r="J401" s="41"/>
      <c r="K401" s="41"/>
      <c r="L401" s="41"/>
      <c r="M401" s="41"/>
    </row>
    <row r="402" spans="2:13" x14ac:dyDescent="0.25">
      <c r="B402" s="66"/>
      <c r="C402" s="13"/>
      <c r="D402" s="13"/>
      <c r="E402" s="13"/>
      <c r="F402" s="13"/>
      <c r="G402" s="13"/>
      <c r="H402" s="41"/>
      <c r="I402" s="41"/>
      <c r="J402" s="41"/>
      <c r="K402" s="41"/>
      <c r="L402" s="41"/>
      <c r="M402" s="41"/>
    </row>
    <row r="403" spans="2:13" x14ac:dyDescent="0.25">
      <c r="B403" s="66"/>
      <c r="C403" s="13"/>
      <c r="D403" s="13"/>
      <c r="E403" s="13"/>
      <c r="F403" s="13"/>
      <c r="G403" s="13"/>
      <c r="H403" s="41"/>
      <c r="I403" s="41"/>
      <c r="J403" s="41"/>
      <c r="K403" s="41"/>
      <c r="L403" s="41"/>
      <c r="M403" s="41"/>
    </row>
    <row r="404" spans="2:13" x14ac:dyDescent="0.25">
      <c r="B404" s="66"/>
      <c r="C404" s="13"/>
      <c r="D404" s="13"/>
      <c r="E404" s="13"/>
      <c r="F404" s="13"/>
      <c r="G404" s="13"/>
      <c r="H404" s="41"/>
      <c r="I404" s="41"/>
      <c r="J404" s="41"/>
      <c r="K404" s="41"/>
      <c r="L404" s="41"/>
      <c r="M404" s="41"/>
    </row>
    <row r="405" spans="2:13" x14ac:dyDescent="0.25">
      <c r="B405" s="66"/>
      <c r="C405" s="13"/>
      <c r="D405" s="13"/>
      <c r="E405" s="13"/>
      <c r="F405" s="13"/>
      <c r="G405" s="13"/>
      <c r="H405" s="41"/>
      <c r="I405" s="41"/>
      <c r="J405" s="41"/>
      <c r="K405" s="41"/>
      <c r="L405" s="41"/>
      <c r="M405" s="41"/>
    </row>
    <row r="406" spans="2:13" x14ac:dyDescent="0.25">
      <c r="B406" s="66"/>
      <c r="C406" s="13"/>
      <c r="D406" s="13"/>
      <c r="E406" s="13"/>
      <c r="F406" s="13"/>
      <c r="G406" s="13"/>
      <c r="H406" s="41"/>
      <c r="I406" s="41"/>
      <c r="J406" s="41"/>
      <c r="K406" s="41"/>
      <c r="L406" s="41"/>
      <c r="M406" s="41"/>
    </row>
    <row r="407" spans="2:13" x14ac:dyDescent="0.25">
      <c r="B407" s="66"/>
      <c r="C407" s="13"/>
      <c r="D407" s="13"/>
      <c r="E407" s="13"/>
      <c r="F407" s="13"/>
      <c r="G407" s="13"/>
      <c r="H407" s="41"/>
      <c r="I407" s="41"/>
      <c r="J407" s="41"/>
      <c r="K407" s="41"/>
      <c r="L407" s="41"/>
      <c r="M407" s="41"/>
    </row>
    <row r="408" spans="2:13" x14ac:dyDescent="0.25">
      <c r="B408" s="66"/>
      <c r="C408" s="13"/>
      <c r="D408" s="13"/>
      <c r="E408" s="13"/>
      <c r="F408" s="13"/>
      <c r="G408" s="13"/>
      <c r="H408" s="41"/>
      <c r="I408" s="41"/>
      <c r="J408" s="41"/>
      <c r="K408" s="41"/>
      <c r="L408" s="41"/>
      <c r="M408" s="41"/>
    </row>
    <row r="409" spans="2:13" x14ac:dyDescent="0.25">
      <c r="B409" s="66"/>
      <c r="C409" s="13"/>
      <c r="D409" s="13"/>
      <c r="E409" s="13"/>
      <c r="F409" s="13"/>
      <c r="G409" s="13"/>
      <c r="H409" s="41"/>
      <c r="I409" s="41"/>
      <c r="J409" s="41"/>
      <c r="K409" s="41"/>
      <c r="L409" s="41"/>
      <c r="M409" s="41"/>
    </row>
    <row r="410" spans="2:13" x14ac:dyDescent="0.25">
      <c r="B410" s="66"/>
      <c r="C410" s="13"/>
      <c r="D410" s="13"/>
      <c r="E410" s="13"/>
      <c r="F410" s="13"/>
      <c r="G410" s="13"/>
      <c r="H410" s="41"/>
      <c r="I410" s="41"/>
      <c r="J410" s="41"/>
      <c r="K410" s="41"/>
      <c r="L410" s="41"/>
      <c r="M410" s="41"/>
    </row>
    <row r="411" spans="2:13" x14ac:dyDescent="0.25">
      <c r="B411" s="66"/>
      <c r="C411" s="13"/>
      <c r="D411" s="13"/>
      <c r="E411" s="13"/>
      <c r="F411" s="13"/>
      <c r="G411" s="13"/>
      <c r="H411" s="41"/>
      <c r="I411" s="41"/>
      <c r="J411" s="41"/>
      <c r="K411" s="41"/>
      <c r="L411" s="41"/>
      <c r="M411" s="41"/>
    </row>
    <row r="412" spans="2:13" x14ac:dyDescent="0.25">
      <c r="B412" s="66"/>
      <c r="C412" s="13"/>
      <c r="D412" s="13"/>
      <c r="E412" s="13"/>
      <c r="F412" s="13"/>
      <c r="G412" s="13"/>
      <c r="H412" s="41"/>
      <c r="I412" s="41"/>
      <c r="J412" s="41"/>
      <c r="K412" s="41"/>
      <c r="L412" s="41"/>
      <c r="M412" s="41"/>
    </row>
    <row r="413" spans="2:13" x14ac:dyDescent="0.25">
      <c r="B413" s="66"/>
      <c r="C413" s="13"/>
      <c r="D413" s="13"/>
      <c r="E413" s="13"/>
      <c r="F413" s="13"/>
      <c r="G413" s="13"/>
      <c r="H413" s="41"/>
      <c r="I413" s="41"/>
      <c r="J413" s="41"/>
      <c r="K413" s="41"/>
      <c r="L413" s="41"/>
      <c r="M413" s="41"/>
    </row>
    <row r="414" spans="2:13" x14ac:dyDescent="0.25">
      <c r="B414" s="66"/>
      <c r="C414" s="13"/>
      <c r="D414" s="13"/>
      <c r="E414" s="13"/>
      <c r="F414" s="13"/>
      <c r="G414" s="13"/>
      <c r="H414" s="41"/>
      <c r="I414" s="41"/>
      <c r="J414" s="41"/>
      <c r="K414" s="41"/>
      <c r="L414" s="41"/>
      <c r="M414" s="41"/>
    </row>
    <row r="415" spans="2:13" x14ac:dyDescent="0.25">
      <c r="B415" s="66"/>
      <c r="C415" s="13"/>
      <c r="D415" s="13"/>
      <c r="E415" s="13"/>
      <c r="F415" s="13"/>
      <c r="G415" s="13"/>
      <c r="H415" s="41"/>
      <c r="I415" s="41"/>
      <c r="J415" s="41"/>
      <c r="K415" s="41"/>
      <c r="L415" s="41"/>
      <c r="M415" s="41"/>
    </row>
    <row r="416" spans="2:13" x14ac:dyDescent="0.25">
      <c r="B416" s="66"/>
      <c r="C416" s="13"/>
      <c r="D416" s="13"/>
      <c r="E416" s="13"/>
      <c r="F416" s="13"/>
      <c r="G416" s="13"/>
      <c r="H416" s="41"/>
      <c r="I416" s="41"/>
      <c r="J416" s="41"/>
      <c r="K416" s="41"/>
      <c r="L416" s="41"/>
      <c r="M416" s="41"/>
    </row>
    <row r="417" spans="2:13" x14ac:dyDescent="0.25">
      <c r="B417" s="66"/>
      <c r="C417" s="13"/>
      <c r="D417" s="13"/>
      <c r="E417" s="13"/>
      <c r="F417" s="13"/>
      <c r="G417" s="13"/>
      <c r="H417" s="41"/>
      <c r="I417" s="41"/>
      <c r="J417" s="41"/>
      <c r="K417" s="41"/>
      <c r="L417" s="41"/>
      <c r="M417" s="41"/>
    </row>
    <row r="418" spans="2:13" x14ac:dyDescent="0.25">
      <c r="B418" s="66"/>
      <c r="C418" s="13"/>
      <c r="D418" s="13"/>
      <c r="E418" s="13"/>
      <c r="F418" s="13"/>
      <c r="G418" s="13"/>
      <c r="H418" s="41"/>
      <c r="I418" s="41"/>
      <c r="J418" s="41"/>
      <c r="K418" s="41"/>
      <c r="L418" s="41"/>
      <c r="M418" s="41"/>
    </row>
    <row r="419" spans="2:13" x14ac:dyDescent="0.25">
      <c r="B419" s="66"/>
      <c r="C419" s="13"/>
      <c r="D419" s="13"/>
      <c r="E419" s="13"/>
      <c r="F419" s="13"/>
      <c r="G419" s="13"/>
      <c r="H419" s="41"/>
      <c r="I419" s="41"/>
      <c r="J419" s="41"/>
      <c r="K419" s="41"/>
      <c r="L419" s="41"/>
      <c r="M419" s="41"/>
    </row>
    <row r="420" spans="2:13" x14ac:dyDescent="0.25">
      <c r="B420" s="66"/>
      <c r="C420" s="13"/>
      <c r="D420" s="13"/>
      <c r="E420" s="13"/>
      <c r="F420" s="13"/>
      <c r="G420" s="13"/>
      <c r="H420" s="41"/>
      <c r="I420" s="41"/>
      <c r="J420" s="41"/>
      <c r="K420" s="41"/>
      <c r="L420" s="41"/>
      <c r="M420" s="41"/>
    </row>
    <row r="421" spans="2:13" x14ac:dyDescent="0.25">
      <c r="B421" s="66"/>
      <c r="C421" s="13"/>
      <c r="D421" s="13"/>
      <c r="E421" s="13"/>
      <c r="F421" s="13"/>
      <c r="G421" s="13"/>
      <c r="H421" s="41"/>
      <c r="I421" s="41"/>
      <c r="J421" s="41"/>
      <c r="K421" s="41"/>
      <c r="L421" s="41"/>
      <c r="M421" s="41"/>
    </row>
    <row r="422" spans="2:13" x14ac:dyDescent="0.25">
      <c r="B422" s="66"/>
      <c r="C422" s="13"/>
      <c r="D422" s="13"/>
      <c r="E422" s="13"/>
      <c r="F422" s="13"/>
      <c r="G422" s="13"/>
      <c r="H422" s="41"/>
      <c r="I422" s="41"/>
      <c r="J422" s="41"/>
      <c r="K422" s="41"/>
      <c r="L422" s="41"/>
      <c r="M422" s="41"/>
    </row>
    <row r="423" spans="2:13" x14ac:dyDescent="0.25">
      <c r="B423" s="66"/>
      <c r="C423" s="13"/>
      <c r="D423" s="13"/>
      <c r="E423" s="13"/>
      <c r="F423" s="13"/>
      <c r="G423" s="13"/>
      <c r="H423" s="41"/>
      <c r="I423" s="41"/>
      <c r="J423" s="41"/>
      <c r="K423" s="41"/>
      <c r="L423" s="41"/>
      <c r="M423" s="41"/>
    </row>
    <row r="424" spans="2:13" x14ac:dyDescent="0.25">
      <c r="B424" s="66"/>
      <c r="C424" s="13"/>
      <c r="D424" s="13"/>
      <c r="E424" s="13"/>
      <c r="F424" s="13"/>
      <c r="G424" s="13"/>
      <c r="H424" s="41"/>
      <c r="I424" s="41"/>
      <c r="J424" s="41"/>
      <c r="K424" s="41"/>
      <c r="L424" s="41"/>
      <c r="M424" s="41"/>
    </row>
    <row r="425" spans="2:13" x14ac:dyDescent="0.25">
      <c r="B425" s="66"/>
      <c r="C425" s="13"/>
      <c r="D425" s="13"/>
      <c r="E425" s="13"/>
      <c r="F425" s="13"/>
      <c r="G425" s="13"/>
      <c r="H425" s="41"/>
      <c r="I425" s="41"/>
      <c r="J425" s="41"/>
      <c r="K425" s="41"/>
      <c r="L425" s="41"/>
      <c r="M425" s="41"/>
    </row>
    <row r="426" spans="2:13" x14ac:dyDescent="0.25">
      <c r="B426" s="66"/>
      <c r="C426" s="13"/>
      <c r="D426" s="13"/>
      <c r="E426" s="13"/>
      <c r="F426" s="13"/>
      <c r="G426" s="13"/>
      <c r="H426" s="41"/>
      <c r="I426" s="41"/>
      <c r="J426" s="41"/>
      <c r="K426" s="41"/>
      <c r="L426" s="41"/>
      <c r="M426" s="41"/>
    </row>
    <row r="427" spans="2:13" x14ac:dyDescent="0.25">
      <c r="B427" s="66"/>
      <c r="C427" s="13"/>
      <c r="D427" s="13"/>
      <c r="E427" s="13"/>
      <c r="F427" s="13"/>
      <c r="G427" s="13"/>
      <c r="H427" s="41"/>
      <c r="I427" s="41"/>
      <c r="J427" s="41"/>
      <c r="K427" s="41"/>
      <c r="L427" s="41"/>
      <c r="M427" s="41"/>
    </row>
    <row r="428" spans="2:13" x14ac:dyDescent="0.25">
      <c r="B428" s="66"/>
      <c r="C428" s="13"/>
      <c r="D428" s="13"/>
      <c r="E428" s="13"/>
      <c r="F428" s="13"/>
      <c r="G428" s="13"/>
      <c r="H428" s="41"/>
      <c r="I428" s="41"/>
      <c r="J428" s="41"/>
      <c r="K428" s="41"/>
      <c r="L428" s="41"/>
      <c r="M428" s="41"/>
    </row>
    <row r="429" spans="2:13" x14ac:dyDescent="0.25">
      <c r="B429" s="66"/>
      <c r="C429" s="13"/>
      <c r="D429" s="13"/>
      <c r="E429" s="13"/>
      <c r="F429" s="13"/>
      <c r="G429" s="13"/>
      <c r="H429" s="41"/>
      <c r="I429" s="41"/>
      <c r="J429" s="41"/>
      <c r="K429" s="41"/>
      <c r="L429" s="41"/>
      <c r="M429" s="41"/>
    </row>
    <row r="430" spans="2:13" x14ac:dyDescent="0.25">
      <c r="B430" s="66"/>
      <c r="C430" s="13"/>
      <c r="D430" s="13"/>
      <c r="E430" s="13"/>
      <c r="F430" s="13"/>
      <c r="G430" s="13"/>
      <c r="H430" s="41"/>
      <c r="I430" s="41"/>
      <c r="J430" s="41"/>
      <c r="K430" s="41"/>
      <c r="L430" s="41"/>
      <c r="M430" s="41"/>
    </row>
    <row r="431" spans="2:13" x14ac:dyDescent="0.25">
      <c r="B431" s="66"/>
      <c r="C431" s="13"/>
      <c r="D431" s="13"/>
      <c r="E431" s="13"/>
      <c r="F431" s="13"/>
      <c r="G431" s="13"/>
      <c r="H431" s="41"/>
      <c r="I431" s="41"/>
      <c r="J431" s="41"/>
      <c r="K431" s="41"/>
      <c r="L431" s="41"/>
      <c r="M431" s="41"/>
    </row>
    <row r="432" spans="2:13" x14ac:dyDescent="0.25">
      <c r="B432" s="66"/>
      <c r="C432" s="13"/>
      <c r="D432" s="13"/>
      <c r="E432" s="13"/>
      <c r="F432" s="13"/>
      <c r="G432" s="13"/>
      <c r="H432" s="41"/>
      <c r="I432" s="41"/>
      <c r="J432" s="41"/>
      <c r="K432" s="41"/>
      <c r="L432" s="41"/>
      <c r="M432" s="41"/>
    </row>
    <row r="433" spans="2:13" x14ac:dyDescent="0.25">
      <c r="B433" s="66"/>
      <c r="C433" s="13"/>
      <c r="D433" s="13"/>
      <c r="E433" s="13"/>
      <c r="F433" s="13"/>
      <c r="G433" s="13"/>
      <c r="H433" s="41"/>
      <c r="I433" s="41"/>
      <c r="J433" s="41"/>
      <c r="K433" s="41"/>
      <c r="L433" s="41"/>
      <c r="M433" s="41"/>
    </row>
    <row r="434" spans="2:13" x14ac:dyDescent="0.25">
      <c r="B434" s="66"/>
      <c r="C434" s="13"/>
      <c r="D434" s="13"/>
      <c r="E434" s="13"/>
      <c r="F434" s="13"/>
      <c r="G434" s="13"/>
      <c r="H434" s="41"/>
      <c r="I434" s="41"/>
      <c r="J434" s="41"/>
      <c r="K434" s="41"/>
      <c r="L434" s="41"/>
      <c r="M434" s="41"/>
    </row>
    <row r="435" spans="2:13" x14ac:dyDescent="0.25">
      <c r="B435" s="66"/>
      <c r="C435" s="13"/>
      <c r="D435" s="13"/>
      <c r="E435" s="13"/>
      <c r="F435" s="13"/>
      <c r="G435" s="13"/>
      <c r="H435" s="41"/>
      <c r="I435" s="41"/>
      <c r="J435" s="41"/>
      <c r="K435" s="41"/>
      <c r="L435" s="41"/>
      <c r="M435" s="41"/>
    </row>
    <row r="436" spans="2:13" x14ac:dyDescent="0.25">
      <c r="B436" s="66"/>
      <c r="C436" s="13"/>
      <c r="D436" s="13"/>
      <c r="E436" s="13"/>
      <c r="F436" s="13"/>
      <c r="G436" s="13"/>
      <c r="H436" s="41"/>
      <c r="I436" s="41"/>
      <c r="J436" s="41"/>
      <c r="K436" s="41"/>
      <c r="L436" s="41"/>
      <c r="M436" s="41"/>
    </row>
    <row r="437" spans="2:13" x14ac:dyDescent="0.25">
      <c r="B437" s="66"/>
      <c r="C437" s="13"/>
      <c r="D437" s="13"/>
      <c r="E437" s="13"/>
      <c r="F437" s="13"/>
      <c r="G437" s="13"/>
      <c r="H437" s="41"/>
      <c r="I437" s="41"/>
      <c r="J437" s="41"/>
      <c r="K437" s="41"/>
      <c r="L437" s="41"/>
      <c r="M437" s="41"/>
    </row>
    <row r="438" spans="2:13" x14ac:dyDescent="0.25">
      <c r="B438" s="66"/>
      <c r="C438" s="13"/>
      <c r="D438" s="13"/>
      <c r="E438" s="13"/>
      <c r="F438" s="13"/>
      <c r="G438" s="13"/>
      <c r="H438" s="41"/>
      <c r="I438" s="41"/>
      <c r="J438" s="41"/>
      <c r="K438" s="41"/>
      <c r="L438" s="41"/>
      <c r="M438" s="41"/>
    </row>
    <row r="439" spans="2:13" x14ac:dyDescent="0.25">
      <c r="B439" s="66"/>
      <c r="C439" s="13"/>
      <c r="D439" s="13"/>
      <c r="E439" s="13"/>
      <c r="F439" s="13"/>
      <c r="G439" s="13"/>
      <c r="H439" s="41"/>
      <c r="I439" s="41"/>
      <c r="J439" s="41"/>
      <c r="K439" s="41"/>
      <c r="L439" s="41"/>
      <c r="M439" s="41"/>
    </row>
    <row r="440" spans="2:13" x14ac:dyDescent="0.25">
      <c r="B440" s="66"/>
      <c r="C440" s="13"/>
      <c r="D440" s="13"/>
      <c r="E440" s="13"/>
      <c r="F440" s="13"/>
      <c r="G440" s="13"/>
      <c r="H440" s="41"/>
      <c r="I440" s="41"/>
      <c r="J440" s="41"/>
      <c r="K440" s="41"/>
      <c r="L440" s="41"/>
      <c r="M440" s="41"/>
    </row>
    <row r="441" spans="2:13" x14ac:dyDescent="0.25">
      <c r="B441" s="66"/>
      <c r="C441" s="13"/>
      <c r="D441" s="13"/>
      <c r="E441" s="13"/>
      <c r="F441" s="13"/>
      <c r="G441" s="13"/>
      <c r="H441" s="41"/>
      <c r="I441" s="41"/>
      <c r="J441" s="41"/>
      <c r="K441" s="41"/>
      <c r="L441" s="41"/>
      <c r="M441" s="41"/>
    </row>
    <row r="442" spans="2:13" x14ac:dyDescent="0.25">
      <c r="B442" s="66"/>
      <c r="C442" s="13"/>
      <c r="D442" s="13"/>
      <c r="E442" s="13"/>
      <c r="F442" s="13"/>
      <c r="G442" s="13"/>
      <c r="H442" s="41"/>
      <c r="I442" s="41"/>
      <c r="J442" s="41"/>
      <c r="K442" s="41"/>
      <c r="L442" s="41"/>
      <c r="M442" s="41"/>
    </row>
    <row r="443" spans="2:13" x14ac:dyDescent="0.25">
      <c r="B443" s="66"/>
      <c r="C443" s="13"/>
      <c r="D443" s="13"/>
      <c r="E443" s="13"/>
      <c r="F443" s="13"/>
      <c r="G443" s="13"/>
      <c r="H443" s="41"/>
      <c r="I443" s="41"/>
      <c r="J443" s="41"/>
      <c r="K443" s="41"/>
      <c r="L443" s="41"/>
      <c r="M443" s="41"/>
    </row>
    <row r="444" spans="2:13" x14ac:dyDescent="0.25">
      <c r="B444" s="66"/>
      <c r="C444" s="13"/>
      <c r="D444" s="13"/>
      <c r="E444" s="13"/>
      <c r="F444" s="13"/>
      <c r="G444" s="13"/>
      <c r="H444" s="41"/>
      <c r="I444" s="41"/>
      <c r="J444" s="41"/>
      <c r="K444" s="41"/>
      <c r="L444" s="41"/>
      <c r="M444" s="41"/>
    </row>
    <row r="445" spans="2:13" x14ac:dyDescent="0.25">
      <c r="B445" s="66"/>
      <c r="C445" s="13"/>
      <c r="D445" s="13"/>
      <c r="E445" s="13"/>
      <c r="F445" s="13"/>
      <c r="G445" s="13"/>
      <c r="H445" s="41"/>
      <c r="I445" s="41"/>
      <c r="J445" s="41"/>
      <c r="K445" s="41"/>
      <c r="L445" s="41"/>
      <c r="M445" s="41"/>
    </row>
    <row r="446" spans="2:13" x14ac:dyDescent="0.25">
      <c r="B446" s="66"/>
      <c r="C446" s="13"/>
      <c r="D446" s="13"/>
      <c r="E446" s="13"/>
      <c r="F446" s="13"/>
      <c r="G446" s="13"/>
      <c r="H446" s="41"/>
      <c r="I446" s="41"/>
      <c r="J446" s="41"/>
      <c r="K446" s="41"/>
      <c r="L446" s="41"/>
      <c r="M446" s="41"/>
    </row>
    <row r="447" spans="2:13" x14ac:dyDescent="0.25">
      <c r="B447" s="66"/>
      <c r="C447" s="13"/>
      <c r="D447" s="13"/>
      <c r="E447" s="13"/>
      <c r="F447" s="13"/>
      <c r="G447" s="13"/>
      <c r="H447" s="41"/>
      <c r="I447" s="41"/>
      <c r="J447" s="41"/>
      <c r="K447" s="41"/>
      <c r="L447" s="41"/>
      <c r="M447" s="41"/>
    </row>
    <row r="448" spans="2:13" x14ac:dyDescent="0.25">
      <c r="B448" s="66"/>
      <c r="C448" s="13"/>
      <c r="D448" s="13"/>
      <c r="E448" s="13"/>
      <c r="F448" s="13"/>
      <c r="G448" s="13"/>
      <c r="H448" s="41"/>
      <c r="I448" s="41"/>
      <c r="J448" s="41"/>
      <c r="K448" s="41"/>
      <c r="L448" s="41"/>
      <c r="M448" s="41"/>
    </row>
    <row r="449" spans="2:13" x14ac:dyDescent="0.25">
      <c r="B449" s="66"/>
      <c r="C449" s="13"/>
      <c r="D449" s="13"/>
      <c r="E449" s="13"/>
      <c r="F449" s="13"/>
      <c r="G449" s="13"/>
      <c r="H449" s="41"/>
      <c r="I449" s="41"/>
      <c r="J449" s="41"/>
      <c r="K449" s="41"/>
      <c r="L449" s="41"/>
      <c r="M449" s="41"/>
    </row>
    <row r="450" spans="2:13" x14ac:dyDescent="0.25">
      <c r="B450" s="66"/>
      <c r="C450" s="13"/>
      <c r="D450" s="13"/>
      <c r="E450" s="13"/>
      <c r="F450" s="13"/>
      <c r="G450" s="13"/>
      <c r="H450" s="41"/>
      <c r="I450" s="41"/>
      <c r="J450" s="41"/>
      <c r="K450" s="41"/>
      <c r="L450" s="41"/>
      <c r="M450" s="41"/>
    </row>
    <row r="451" spans="2:13" x14ac:dyDescent="0.25">
      <c r="B451" s="66"/>
      <c r="C451" s="13"/>
      <c r="D451" s="13"/>
      <c r="E451" s="13"/>
      <c r="F451" s="13"/>
      <c r="G451" s="13"/>
      <c r="H451" s="41"/>
      <c r="I451" s="41"/>
      <c r="J451" s="41"/>
      <c r="K451" s="41"/>
      <c r="L451" s="41"/>
      <c r="M451" s="41"/>
    </row>
    <row r="452" spans="2:13" x14ac:dyDescent="0.25">
      <c r="B452" s="66"/>
      <c r="C452" s="13"/>
      <c r="D452" s="13"/>
      <c r="E452" s="13"/>
      <c r="F452" s="13"/>
      <c r="G452" s="13"/>
      <c r="H452" s="41"/>
      <c r="I452" s="41"/>
      <c r="J452" s="41"/>
      <c r="K452" s="41"/>
      <c r="L452" s="41"/>
      <c r="M452" s="41"/>
    </row>
    <row r="453" spans="2:13" x14ac:dyDescent="0.25">
      <c r="B453" s="66"/>
      <c r="C453" s="13"/>
      <c r="D453" s="13"/>
      <c r="E453" s="13"/>
      <c r="F453" s="13"/>
      <c r="G453" s="13"/>
      <c r="H453" s="41"/>
      <c r="I453" s="41"/>
      <c r="J453" s="41"/>
      <c r="K453" s="41"/>
      <c r="L453" s="41"/>
      <c r="M453" s="41"/>
    </row>
    <row r="454" spans="2:13" x14ac:dyDescent="0.25">
      <c r="B454" s="66"/>
      <c r="C454" s="13"/>
      <c r="D454" s="13"/>
      <c r="E454" s="13"/>
      <c r="F454" s="13"/>
      <c r="G454" s="13"/>
      <c r="H454" s="41"/>
      <c r="I454" s="41"/>
      <c r="J454" s="41"/>
      <c r="K454" s="41"/>
      <c r="L454" s="41"/>
      <c r="M454" s="41"/>
    </row>
    <row r="455" spans="2:13" x14ac:dyDescent="0.25">
      <c r="B455" s="66"/>
      <c r="C455" s="13"/>
      <c r="D455" s="13"/>
      <c r="E455" s="13"/>
      <c r="F455" s="13"/>
      <c r="G455" s="13"/>
      <c r="H455" s="41"/>
      <c r="I455" s="41"/>
      <c r="J455" s="41"/>
      <c r="K455" s="41"/>
      <c r="L455" s="41"/>
      <c r="M455" s="41"/>
    </row>
    <row r="456" spans="2:13" x14ac:dyDescent="0.25">
      <c r="B456" s="66"/>
      <c r="C456" s="13"/>
      <c r="D456" s="13"/>
      <c r="E456" s="13"/>
      <c r="F456" s="13"/>
      <c r="G456" s="13"/>
      <c r="H456" s="41"/>
      <c r="I456" s="41"/>
      <c r="J456" s="41"/>
      <c r="K456" s="41"/>
      <c r="L456" s="41"/>
      <c r="M456" s="41"/>
    </row>
    <row r="457" spans="2:13" x14ac:dyDescent="0.25">
      <c r="B457" s="66"/>
      <c r="C457" s="13"/>
      <c r="D457" s="13"/>
      <c r="E457" s="13"/>
      <c r="F457" s="13"/>
      <c r="G457" s="13"/>
      <c r="H457" s="41"/>
      <c r="I457" s="41"/>
      <c r="J457" s="41"/>
      <c r="K457" s="41"/>
      <c r="L457" s="41"/>
      <c r="M457" s="41"/>
    </row>
    <row r="458" spans="2:13" x14ac:dyDescent="0.25">
      <c r="B458" s="66"/>
      <c r="C458" s="13"/>
      <c r="D458" s="13"/>
      <c r="E458" s="13"/>
      <c r="F458" s="13"/>
      <c r="G458" s="13"/>
      <c r="H458" s="41"/>
      <c r="I458" s="41"/>
      <c r="J458" s="41"/>
      <c r="K458" s="41"/>
      <c r="L458" s="41"/>
      <c r="M458" s="41"/>
    </row>
    <row r="459" spans="2:13" x14ac:dyDescent="0.25">
      <c r="B459" s="66"/>
      <c r="C459" s="13"/>
      <c r="D459" s="13"/>
      <c r="E459" s="13"/>
      <c r="F459" s="13"/>
      <c r="G459" s="13"/>
      <c r="H459" s="41"/>
      <c r="I459" s="41"/>
      <c r="J459" s="41"/>
      <c r="K459" s="41"/>
      <c r="L459" s="41"/>
      <c r="M459" s="41"/>
    </row>
    <row r="460" spans="2:13" x14ac:dyDescent="0.25">
      <c r="B460" s="66"/>
      <c r="C460" s="13"/>
      <c r="D460" s="13"/>
      <c r="E460" s="13"/>
      <c r="F460" s="13"/>
      <c r="G460" s="13"/>
      <c r="H460" s="41"/>
      <c r="I460" s="41"/>
      <c r="J460" s="41"/>
      <c r="K460" s="41"/>
      <c r="L460" s="41"/>
      <c r="M460" s="41"/>
    </row>
    <row r="461" spans="2:13" x14ac:dyDescent="0.25">
      <c r="B461" s="66"/>
      <c r="C461" s="13"/>
      <c r="D461" s="13"/>
      <c r="E461" s="13"/>
      <c r="F461" s="13"/>
      <c r="G461" s="13"/>
      <c r="H461" s="41"/>
      <c r="I461" s="41"/>
      <c r="J461" s="41"/>
      <c r="K461" s="41"/>
      <c r="L461" s="41"/>
      <c r="M461" s="41"/>
    </row>
    <row r="462" spans="2:13" x14ac:dyDescent="0.25">
      <c r="B462" s="66"/>
      <c r="C462" s="13"/>
      <c r="D462" s="13"/>
      <c r="E462" s="13"/>
      <c r="F462" s="13"/>
      <c r="G462" s="13"/>
      <c r="H462" s="41"/>
      <c r="I462" s="41"/>
      <c r="J462" s="41"/>
      <c r="K462" s="41"/>
      <c r="L462" s="41"/>
      <c r="M462" s="41"/>
    </row>
    <row r="463" spans="2:13" x14ac:dyDescent="0.25">
      <c r="B463" s="66"/>
      <c r="C463" s="13"/>
      <c r="D463" s="13"/>
      <c r="E463" s="13"/>
      <c r="F463" s="13"/>
      <c r="G463" s="13"/>
      <c r="H463" s="41"/>
      <c r="I463" s="41"/>
      <c r="J463" s="41"/>
      <c r="K463" s="41"/>
      <c r="L463" s="41"/>
      <c r="M463" s="41"/>
    </row>
    <row r="464" spans="2:13" x14ac:dyDescent="0.25">
      <c r="B464" s="66"/>
      <c r="C464" s="13"/>
      <c r="D464" s="13"/>
      <c r="E464" s="13"/>
      <c r="F464" s="13"/>
      <c r="G464" s="13"/>
      <c r="H464" s="41"/>
      <c r="I464" s="41"/>
      <c r="J464" s="41"/>
      <c r="K464" s="41"/>
      <c r="L464" s="41"/>
      <c r="M464" s="41"/>
    </row>
    <row r="465" spans="2:13" x14ac:dyDescent="0.25">
      <c r="B465" s="66"/>
      <c r="C465" s="13"/>
      <c r="D465" s="13"/>
      <c r="E465" s="13"/>
      <c r="F465" s="13"/>
      <c r="G465" s="13"/>
      <c r="H465" s="41"/>
      <c r="I465" s="41"/>
      <c r="J465" s="41"/>
      <c r="K465" s="41"/>
      <c r="L465" s="41"/>
      <c r="M465" s="41"/>
    </row>
    <row r="466" spans="2:13" x14ac:dyDescent="0.25">
      <c r="B466" s="66"/>
      <c r="C466" s="13"/>
      <c r="D466" s="13"/>
      <c r="E466" s="13"/>
      <c r="F466" s="13"/>
      <c r="G466" s="13"/>
      <c r="H466" s="41"/>
      <c r="I466" s="41"/>
      <c r="J466" s="41"/>
      <c r="K466" s="41"/>
      <c r="L466" s="41"/>
      <c r="M466" s="41"/>
    </row>
    <row r="467" spans="2:13" x14ac:dyDescent="0.25">
      <c r="B467" s="66"/>
      <c r="C467" s="13"/>
      <c r="D467" s="13"/>
      <c r="E467" s="13"/>
      <c r="F467" s="13"/>
      <c r="G467" s="13"/>
      <c r="H467" s="41"/>
      <c r="I467" s="41"/>
      <c r="J467" s="41"/>
      <c r="K467" s="41"/>
      <c r="L467" s="41"/>
      <c r="M467" s="41"/>
    </row>
    <row r="468" spans="2:13" x14ac:dyDescent="0.25">
      <c r="B468" s="66"/>
      <c r="C468" s="13"/>
      <c r="D468" s="13"/>
      <c r="E468" s="13"/>
      <c r="F468" s="13"/>
      <c r="G468" s="13"/>
      <c r="H468" s="41"/>
      <c r="I468" s="41"/>
      <c r="J468" s="41"/>
      <c r="K468" s="41"/>
      <c r="L468" s="41"/>
      <c r="M468" s="41"/>
    </row>
    <row r="469" spans="2:13" x14ac:dyDescent="0.25">
      <c r="B469" s="66"/>
      <c r="C469" s="13"/>
      <c r="D469" s="13"/>
      <c r="E469" s="13"/>
      <c r="F469" s="13"/>
      <c r="G469" s="13"/>
      <c r="H469" s="41"/>
      <c r="I469" s="41"/>
      <c r="J469" s="41"/>
      <c r="K469" s="41"/>
      <c r="L469" s="41"/>
      <c r="M469" s="41"/>
    </row>
    <row r="470" spans="2:13" x14ac:dyDescent="0.25">
      <c r="B470" s="66"/>
      <c r="C470" s="13"/>
      <c r="D470" s="13"/>
      <c r="E470" s="13"/>
      <c r="F470" s="13"/>
      <c r="G470" s="13"/>
      <c r="H470" s="41"/>
      <c r="I470" s="41"/>
      <c r="J470" s="41"/>
      <c r="K470" s="41"/>
      <c r="L470" s="41"/>
      <c r="M470" s="41"/>
    </row>
    <row r="471" spans="2:13" x14ac:dyDescent="0.25">
      <c r="B471" s="66"/>
      <c r="C471" s="13"/>
      <c r="D471" s="13"/>
      <c r="E471" s="13"/>
      <c r="F471" s="13"/>
      <c r="G471" s="13"/>
      <c r="H471" s="41"/>
      <c r="I471" s="41"/>
      <c r="J471" s="41"/>
      <c r="K471" s="41"/>
      <c r="L471" s="41"/>
      <c r="M471" s="41"/>
    </row>
    <row r="472" spans="2:13" x14ac:dyDescent="0.25">
      <c r="B472" s="66"/>
      <c r="C472" s="13"/>
      <c r="D472" s="13"/>
      <c r="E472" s="13"/>
      <c r="F472" s="13"/>
      <c r="G472" s="13"/>
      <c r="H472" s="41"/>
      <c r="I472" s="41"/>
      <c r="J472" s="41"/>
      <c r="K472" s="41"/>
      <c r="L472" s="41"/>
      <c r="M472" s="41"/>
    </row>
    <row r="473" spans="2:13" x14ac:dyDescent="0.25">
      <c r="B473" s="66"/>
      <c r="C473" s="13"/>
      <c r="D473" s="13"/>
      <c r="E473" s="13"/>
      <c r="F473" s="13"/>
      <c r="G473" s="13"/>
      <c r="H473" s="41"/>
      <c r="I473" s="41"/>
      <c r="J473" s="41"/>
      <c r="K473" s="41"/>
      <c r="L473" s="41"/>
      <c r="M473" s="41"/>
    </row>
    <row r="474" spans="2:13" x14ac:dyDescent="0.25">
      <c r="B474" s="66"/>
      <c r="C474" s="13"/>
      <c r="D474" s="13"/>
      <c r="E474" s="13"/>
      <c r="F474" s="13"/>
      <c r="G474" s="13"/>
      <c r="H474" s="41"/>
      <c r="I474" s="41"/>
      <c r="J474" s="41"/>
      <c r="K474" s="41"/>
      <c r="L474" s="41"/>
      <c r="M474" s="41"/>
    </row>
    <row r="475" spans="2:13" x14ac:dyDescent="0.25">
      <c r="B475" s="66"/>
      <c r="C475" s="13"/>
      <c r="D475" s="13"/>
      <c r="E475" s="13"/>
      <c r="F475" s="13"/>
      <c r="G475" s="13"/>
      <c r="H475" s="41"/>
      <c r="I475" s="41"/>
      <c r="J475" s="41"/>
      <c r="K475" s="41"/>
      <c r="L475" s="41"/>
      <c r="M475" s="41"/>
    </row>
    <row r="476" spans="2:13" x14ac:dyDescent="0.25">
      <c r="B476" s="66"/>
      <c r="C476" s="13"/>
      <c r="D476" s="13"/>
      <c r="E476" s="13"/>
      <c r="F476" s="13"/>
      <c r="G476" s="13"/>
      <c r="H476" s="41"/>
      <c r="I476" s="41"/>
      <c r="J476" s="41"/>
      <c r="K476" s="41"/>
      <c r="L476" s="41"/>
      <c r="M476" s="41"/>
    </row>
    <row r="477" spans="2:13" x14ac:dyDescent="0.25">
      <c r="B477" s="66"/>
      <c r="C477" s="13"/>
      <c r="D477" s="13"/>
      <c r="E477" s="13"/>
      <c r="F477" s="13"/>
      <c r="G477" s="13"/>
      <c r="H477" s="41"/>
      <c r="I477" s="41"/>
      <c r="J477" s="41"/>
      <c r="K477" s="41"/>
      <c r="L477" s="41"/>
      <c r="M477" s="41"/>
    </row>
    <row r="478" spans="2:13" x14ac:dyDescent="0.25">
      <c r="B478" s="66"/>
      <c r="C478" s="13"/>
      <c r="D478" s="13"/>
      <c r="E478" s="13"/>
      <c r="F478" s="13"/>
      <c r="G478" s="13"/>
      <c r="H478" s="41"/>
      <c r="I478" s="41"/>
      <c r="J478" s="41"/>
      <c r="K478" s="41"/>
      <c r="L478" s="41"/>
      <c r="M478" s="41"/>
    </row>
    <row r="479" spans="2:13" x14ac:dyDescent="0.25">
      <c r="B479" s="66"/>
      <c r="C479" s="13"/>
      <c r="D479" s="13"/>
      <c r="E479" s="13"/>
      <c r="F479" s="13"/>
      <c r="G479" s="13"/>
      <c r="H479" s="41"/>
      <c r="I479" s="41"/>
      <c r="J479" s="41"/>
      <c r="K479" s="41"/>
      <c r="L479" s="41"/>
      <c r="M479" s="41"/>
    </row>
    <row r="480" spans="2:13" x14ac:dyDescent="0.25">
      <c r="B480" s="66"/>
      <c r="C480" s="13"/>
      <c r="D480" s="13"/>
      <c r="E480" s="13"/>
      <c r="F480" s="13"/>
      <c r="G480" s="13"/>
      <c r="H480" s="41"/>
      <c r="I480" s="41"/>
      <c r="J480" s="41"/>
      <c r="K480" s="41"/>
      <c r="L480" s="41"/>
      <c r="M480" s="41"/>
    </row>
    <row r="481" spans="2:13" x14ac:dyDescent="0.25">
      <c r="B481" s="66"/>
      <c r="C481" s="13"/>
      <c r="D481" s="13"/>
      <c r="E481" s="13"/>
      <c r="F481" s="13"/>
      <c r="G481" s="13"/>
      <c r="H481" s="41"/>
      <c r="I481" s="41"/>
      <c r="J481" s="41"/>
      <c r="K481" s="41"/>
      <c r="L481" s="41"/>
      <c r="M481" s="41"/>
    </row>
    <row r="482" spans="2:13" x14ac:dyDescent="0.25">
      <c r="B482" s="66"/>
      <c r="C482" s="13"/>
      <c r="D482" s="13"/>
      <c r="E482" s="13"/>
      <c r="F482" s="13"/>
      <c r="G482" s="13"/>
      <c r="H482" s="41"/>
      <c r="I482" s="41"/>
      <c r="J482" s="41"/>
      <c r="K482" s="41"/>
      <c r="L482" s="41"/>
      <c r="M482" s="41"/>
    </row>
    <row r="483" spans="2:13" x14ac:dyDescent="0.25">
      <c r="B483" s="66"/>
      <c r="C483" s="13"/>
      <c r="D483" s="13"/>
      <c r="E483" s="13"/>
      <c r="F483" s="13"/>
      <c r="G483" s="13"/>
      <c r="H483" s="41"/>
      <c r="I483" s="41"/>
      <c r="J483" s="41"/>
      <c r="K483" s="41"/>
      <c r="L483" s="41"/>
      <c r="M483" s="41"/>
    </row>
    <row r="484" spans="2:13" x14ac:dyDescent="0.25">
      <c r="B484" s="66"/>
      <c r="C484" s="13"/>
      <c r="D484" s="13"/>
      <c r="E484" s="13"/>
      <c r="F484" s="13"/>
      <c r="G484" s="13"/>
      <c r="H484" s="41"/>
      <c r="I484" s="41"/>
      <c r="J484" s="41"/>
      <c r="K484" s="41"/>
      <c r="L484" s="41"/>
      <c r="M484" s="41"/>
    </row>
    <row r="485" spans="2:13" x14ac:dyDescent="0.25">
      <c r="B485" s="66"/>
      <c r="C485" s="13"/>
      <c r="D485" s="13"/>
      <c r="E485" s="13"/>
      <c r="F485" s="13"/>
      <c r="G485" s="13"/>
      <c r="H485" s="41"/>
      <c r="I485" s="41"/>
      <c r="J485" s="41"/>
      <c r="K485" s="41"/>
      <c r="L485" s="41"/>
      <c r="M485" s="41"/>
    </row>
    <row r="486" spans="2:13" x14ac:dyDescent="0.25">
      <c r="B486" s="66"/>
      <c r="C486" s="13"/>
      <c r="D486" s="13"/>
      <c r="E486" s="13"/>
      <c r="F486" s="13"/>
      <c r="G486" s="13"/>
      <c r="H486" s="41"/>
      <c r="I486" s="41"/>
      <c r="J486" s="41"/>
      <c r="K486" s="41"/>
      <c r="L486" s="41"/>
      <c r="M486" s="41"/>
    </row>
    <row r="487" spans="2:13" x14ac:dyDescent="0.25">
      <c r="B487" s="66"/>
      <c r="C487" s="13"/>
      <c r="D487" s="13"/>
      <c r="E487" s="13"/>
      <c r="F487" s="13"/>
      <c r="G487" s="13"/>
      <c r="H487" s="41"/>
      <c r="I487" s="41"/>
      <c r="J487" s="41"/>
      <c r="K487" s="41"/>
      <c r="L487" s="41"/>
      <c r="M487" s="41"/>
    </row>
    <row r="488" spans="2:13" x14ac:dyDescent="0.25">
      <c r="B488" s="66"/>
      <c r="C488" s="13"/>
      <c r="D488" s="13"/>
      <c r="E488" s="13"/>
      <c r="F488" s="13"/>
      <c r="G488" s="13"/>
      <c r="H488" s="41"/>
      <c r="I488" s="41"/>
      <c r="J488" s="41"/>
      <c r="K488" s="41"/>
      <c r="L488" s="41"/>
      <c r="M488" s="41"/>
    </row>
    <row r="489" spans="2:13" x14ac:dyDescent="0.25">
      <c r="B489" s="66"/>
      <c r="C489" s="13"/>
      <c r="D489" s="13"/>
      <c r="E489" s="13"/>
      <c r="F489" s="13"/>
      <c r="G489" s="13"/>
      <c r="H489" s="41"/>
      <c r="I489" s="41"/>
      <c r="J489" s="41"/>
      <c r="K489" s="41"/>
      <c r="L489" s="41"/>
      <c r="M489" s="41"/>
    </row>
    <row r="490" spans="2:13" x14ac:dyDescent="0.25">
      <c r="B490" s="66"/>
      <c r="C490" s="13"/>
      <c r="D490" s="13"/>
      <c r="E490" s="13"/>
      <c r="F490" s="13"/>
      <c r="G490" s="13"/>
      <c r="H490" s="41"/>
      <c r="I490" s="41"/>
      <c r="J490" s="41"/>
      <c r="K490" s="41"/>
      <c r="L490" s="41"/>
      <c r="M490" s="41"/>
    </row>
    <row r="491" spans="2:13" x14ac:dyDescent="0.25">
      <c r="B491" s="66"/>
      <c r="C491" s="13"/>
      <c r="D491" s="13"/>
      <c r="E491" s="13"/>
      <c r="F491" s="13"/>
      <c r="G491" s="13"/>
      <c r="H491" s="41"/>
      <c r="I491" s="41"/>
      <c r="J491" s="41"/>
      <c r="K491" s="41"/>
      <c r="L491" s="41"/>
      <c r="M491" s="41"/>
    </row>
    <row r="492" spans="2:13" x14ac:dyDescent="0.25">
      <c r="B492" s="66"/>
      <c r="C492" s="13"/>
      <c r="D492" s="13"/>
      <c r="E492" s="13"/>
      <c r="F492" s="13"/>
      <c r="G492" s="13"/>
      <c r="H492" s="41"/>
      <c r="I492" s="41"/>
      <c r="J492" s="41"/>
      <c r="K492" s="41"/>
      <c r="L492" s="41"/>
      <c r="M492" s="41"/>
    </row>
    <row r="493" spans="2:13" x14ac:dyDescent="0.25">
      <c r="B493" s="66"/>
      <c r="C493" s="13"/>
      <c r="D493" s="13"/>
      <c r="E493" s="13"/>
      <c r="F493" s="13"/>
      <c r="G493" s="13"/>
      <c r="H493" s="41"/>
      <c r="I493" s="41"/>
      <c r="J493" s="41"/>
      <c r="K493" s="41"/>
      <c r="L493" s="41"/>
      <c r="M493" s="41"/>
    </row>
    <row r="494" spans="2:13" x14ac:dyDescent="0.25">
      <c r="B494" s="66"/>
      <c r="C494" s="13"/>
      <c r="D494" s="13"/>
      <c r="E494" s="13"/>
      <c r="F494" s="13"/>
      <c r="G494" s="13"/>
      <c r="H494" s="41"/>
      <c r="I494" s="41"/>
      <c r="J494" s="41"/>
      <c r="K494" s="41"/>
      <c r="L494" s="41"/>
      <c r="M494" s="41"/>
    </row>
    <row r="495" spans="2:13" x14ac:dyDescent="0.25">
      <c r="B495" s="66"/>
      <c r="C495" s="13"/>
      <c r="D495" s="13"/>
      <c r="E495" s="13"/>
      <c r="F495" s="13"/>
      <c r="G495" s="13"/>
      <c r="H495" s="41"/>
      <c r="I495" s="41"/>
      <c r="J495" s="41"/>
      <c r="K495" s="41"/>
      <c r="L495" s="41"/>
      <c r="M495" s="41"/>
    </row>
    <row r="496" spans="2:13" x14ac:dyDescent="0.25">
      <c r="B496" s="66"/>
      <c r="C496" s="13"/>
      <c r="D496" s="13"/>
      <c r="E496" s="13"/>
      <c r="F496" s="13"/>
      <c r="G496" s="13"/>
      <c r="H496" s="41"/>
      <c r="I496" s="41"/>
      <c r="J496" s="41"/>
      <c r="K496" s="41"/>
      <c r="L496" s="41"/>
      <c r="M496" s="41"/>
    </row>
    <row r="497" spans="2:13" x14ac:dyDescent="0.25">
      <c r="B497" s="66"/>
      <c r="C497" s="13"/>
      <c r="D497" s="13"/>
      <c r="E497" s="13"/>
      <c r="F497" s="13"/>
      <c r="G497" s="13"/>
      <c r="H497" s="41"/>
      <c r="I497" s="41"/>
      <c r="J497" s="41"/>
      <c r="K497" s="41"/>
      <c r="L497" s="41"/>
      <c r="M497" s="41"/>
    </row>
    <row r="498" spans="2:13" x14ac:dyDescent="0.25">
      <c r="B498" s="66"/>
      <c r="C498" s="13"/>
      <c r="D498" s="13"/>
      <c r="E498" s="13"/>
      <c r="F498" s="13"/>
      <c r="G498" s="13"/>
      <c r="H498" s="41"/>
      <c r="I498" s="41"/>
      <c r="J498" s="41"/>
      <c r="K498" s="41"/>
      <c r="L498" s="41"/>
      <c r="M498" s="41"/>
    </row>
    <row r="499" spans="2:13" x14ac:dyDescent="0.25">
      <c r="B499" s="66"/>
      <c r="C499" s="13"/>
      <c r="D499" s="13"/>
      <c r="E499" s="13"/>
      <c r="F499" s="13"/>
      <c r="G499" s="13"/>
      <c r="H499" s="41"/>
      <c r="I499" s="41"/>
      <c r="J499" s="41"/>
      <c r="K499" s="41"/>
      <c r="L499" s="41"/>
      <c r="M499" s="41"/>
    </row>
    <row r="500" spans="2:13" x14ac:dyDescent="0.25">
      <c r="B500" s="66"/>
      <c r="C500" s="13"/>
      <c r="D500" s="13"/>
      <c r="E500" s="13"/>
      <c r="F500" s="13"/>
      <c r="G500" s="13"/>
      <c r="H500" s="41"/>
      <c r="I500" s="41"/>
      <c r="J500" s="41"/>
      <c r="K500" s="41"/>
      <c r="L500" s="41"/>
      <c r="M500" s="41"/>
    </row>
    <row r="501" spans="2:13" x14ac:dyDescent="0.25">
      <c r="B501" s="66"/>
      <c r="C501" s="13"/>
      <c r="D501" s="13"/>
      <c r="E501" s="13"/>
      <c r="F501" s="13"/>
      <c r="G501" s="13"/>
      <c r="H501" s="41"/>
      <c r="I501" s="41"/>
      <c r="J501" s="41"/>
      <c r="K501" s="41"/>
      <c r="L501" s="41"/>
      <c r="M501" s="41"/>
    </row>
    <row r="502" spans="2:13" x14ac:dyDescent="0.25">
      <c r="B502" s="66"/>
      <c r="C502" s="13"/>
      <c r="D502" s="13"/>
      <c r="E502" s="13"/>
      <c r="F502" s="13"/>
      <c r="G502" s="13"/>
      <c r="H502" s="41"/>
      <c r="I502" s="41"/>
      <c r="J502" s="41"/>
      <c r="K502" s="41"/>
      <c r="L502" s="41"/>
      <c r="M502" s="41"/>
    </row>
    <row r="503" spans="2:13" x14ac:dyDescent="0.25">
      <c r="B503" s="66"/>
      <c r="C503" s="13"/>
      <c r="D503" s="13"/>
      <c r="E503" s="13"/>
      <c r="F503" s="13"/>
      <c r="G503" s="13"/>
      <c r="H503" s="41"/>
      <c r="I503" s="41"/>
      <c r="J503" s="41"/>
      <c r="K503" s="41"/>
      <c r="L503" s="41"/>
      <c r="M503" s="41"/>
    </row>
    <row r="504" spans="2:13" x14ac:dyDescent="0.25">
      <c r="B504" s="66"/>
      <c r="C504" s="13"/>
      <c r="D504" s="13"/>
      <c r="E504" s="13"/>
      <c r="F504" s="13"/>
      <c r="G504" s="13"/>
      <c r="H504" s="41"/>
      <c r="I504" s="41"/>
      <c r="J504" s="41"/>
      <c r="K504" s="41"/>
      <c r="L504" s="41"/>
      <c r="M504" s="41"/>
    </row>
    <row r="505" spans="2:13" x14ac:dyDescent="0.25">
      <c r="B505" s="66"/>
      <c r="C505" s="13"/>
      <c r="D505" s="13"/>
      <c r="E505" s="13"/>
      <c r="F505" s="13"/>
      <c r="G505" s="13"/>
      <c r="H505" s="41"/>
      <c r="I505" s="41"/>
      <c r="J505" s="41"/>
      <c r="K505" s="41"/>
      <c r="L505" s="41"/>
      <c r="M505" s="41"/>
    </row>
    <row r="506" spans="2:13" x14ac:dyDescent="0.25">
      <c r="B506" s="66"/>
      <c r="C506" s="13"/>
      <c r="D506" s="13"/>
      <c r="E506" s="13"/>
      <c r="F506" s="13"/>
      <c r="G506" s="13"/>
      <c r="H506" s="41"/>
      <c r="I506" s="41"/>
      <c r="J506" s="41"/>
      <c r="K506" s="41"/>
      <c r="L506" s="41"/>
      <c r="M506" s="41"/>
    </row>
    <row r="507" spans="2:13" x14ac:dyDescent="0.25">
      <c r="B507" s="66"/>
      <c r="C507" s="13"/>
      <c r="D507" s="13"/>
      <c r="E507" s="13"/>
      <c r="F507" s="13"/>
      <c r="G507" s="13"/>
      <c r="H507" s="41"/>
      <c r="I507" s="41"/>
      <c r="J507" s="41"/>
      <c r="K507" s="41"/>
      <c r="L507" s="41"/>
      <c r="M507" s="41"/>
    </row>
    <row r="508" spans="2:13" x14ac:dyDescent="0.25">
      <c r="B508" s="66"/>
      <c r="C508" s="13"/>
      <c r="D508" s="13"/>
      <c r="E508" s="13"/>
      <c r="F508" s="13"/>
      <c r="G508" s="13"/>
      <c r="H508" s="41"/>
      <c r="I508" s="41"/>
      <c r="J508" s="41"/>
      <c r="K508" s="41"/>
      <c r="L508" s="41"/>
      <c r="M508" s="41"/>
    </row>
    <row r="509" spans="2:13" x14ac:dyDescent="0.25">
      <c r="B509" s="66"/>
      <c r="C509" s="13"/>
      <c r="D509" s="13"/>
      <c r="E509" s="13"/>
      <c r="F509" s="13"/>
      <c r="G509" s="13"/>
      <c r="H509" s="41"/>
      <c r="I509" s="41"/>
      <c r="J509" s="41"/>
      <c r="K509" s="41"/>
      <c r="L509" s="41"/>
      <c r="M509" s="41"/>
    </row>
    <row r="510" spans="2:13" x14ac:dyDescent="0.25">
      <c r="B510" s="66"/>
      <c r="C510" s="13"/>
      <c r="D510" s="13"/>
      <c r="E510" s="13"/>
      <c r="F510" s="13"/>
      <c r="G510" s="13"/>
      <c r="H510" s="41"/>
      <c r="I510" s="41"/>
      <c r="J510" s="41"/>
      <c r="K510" s="41"/>
      <c r="L510" s="41"/>
      <c r="M510" s="41"/>
    </row>
    <row r="511" spans="2:13" x14ac:dyDescent="0.25">
      <c r="B511" s="66"/>
      <c r="C511" s="13"/>
      <c r="D511" s="13"/>
      <c r="E511" s="13"/>
      <c r="F511" s="13"/>
      <c r="G511" s="13"/>
      <c r="H511" s="41"/>
      <c r="I511" s="41"/>
      <c r="J511" s="41"/>
      <c r="K511" s="41"/>
      <c r="L511" s="41"/>
      <c r="M511" s="41"/>
    </row>
    <row r="512" spans="2:13" x14ac:dyDescent="0.25">
      <c r="B512" s="66"/>
      <c r="C512" s="13"/>
      <c r="D512" s="13"/>
      <c r="E512" s="13"/>
      <c r="F512" s="13"/>
      <c r="G512" s="13"/>
      <c r="H512" s="41"/>
      <c r="I512" s="41"/>
      <c r="J512" s="41"/>
      <c r="K512" s="41"/>
      <c r="L512" s="41"/>
      <c r="M512" s="41"/>
    </row>
    <row r="513" spans="2:13" x14ac:dyDescent="0.25">
      <c r="B513" s="66"/>
      <c r="C513" s="13"/>
      <c r="D513" s="13"/>
      <c r="E513" s="13"/>
      <c r="F513" s="13"/>
      <c r="G513" s="13"/>
      <c r="H513" s="41"/>
      <c r="I513" s="41"/>
      <c r="J513" s="41"/>
      <c r="K513" s="41"/>
      <c r="L513" s="41"/>
      <c r="M513" s="41"/>
    </row>
    <row r="514" spans="2:13" x14ac:dyDescent="0.25">
      <c r="B514" s="66"/>
      <c r="C514" s="13"/>
      <c r="D514" s="13"/>
      <c r="E514" s="13"/>
      <c r="F514" s="13"/>
      <c r="G514" s="13"/>
      <c r="H514" s="41"/>
      <c r="I514" s="41"/>
      <c r="J514" s="41"/>
      <c r="K514" s="41"/>
      <c r="L514" s="41"/>
      <c r="M514" s="41"/>
    </row>
    <row r="515" spans="2:13" x14ac:dyDescent="0.25">
      <c r="B515" s="66"/>
      <c r="C515" s="13"/>
      <c r="D515" s="13"/>
      <c r="E515" s="13"/>
      <c r="F515" s="13"/>
      <c r="G515" s="13"/>
      <c r="H515" s="41"/>
      <c r="I515" s="41"/>
      <c r="J515" s="41"/>
      <c r="K515" s="41"/>
      <c r="L515" s="41"/>
      <c r="M515" s="41"/>
    </row>
    <row r="516" spans="2:13" x14ac:dyDescent="0.25">
      <c r="B516" s="66"/>
      <c r="C516" s="13"/>
      <c r="D516" s="13"/>
      <c r="E516" s="13"/>
      <c r="F516" s="13"/>
      <c r="G516" s="13"/>
      <c r="H516" s="41"/>
      <c r="I516" s="41"/>
      <c r="J516" s="41"/>
      <c r="K516" s="41"/>
      <c r="L516" s="41"/>
      <c r="M516" s="41"/>
    </row>
    <row r="517" spans="2:13" x14ac:dyDescent="0.25">
      <c r="B517" s="66"/>
      <c r="C517" s="13"/>
      <c r="D517" s="13"/>
      <c r="E517" s="13"/>
      <c r="F517" s="13"/>
      <c r="G517" s="13"/>
      <c r="H517" s="41"/>
      <c r="I517" s="41"/>
      <c r="J517" s="41"/>
      <c r="K517" s="41"/>
      <c r="L517" s="41"/>
      <c r="M517" s="41"/>
    </row>
    <row r="518" spans="2:13" x14ac:dyDescent="0.25">
      <c r="B518" s="66"/>
      <c r="C518" s="13"/>
      <c r="D518" s="13"/>
      <c r="E518" s="13"/>
      <c r="F518" s="13"/>
      <c r="G518" s="13"/>
      <c r="H518" s="41"/>
      <c r="I518" s="41"/>
      <c r="J518" s="41"/>
      <c r="K518" s="41"/>
      <c r="L518" s="41"/>
      <c r="M518" s="41"/>
    </row>
    <row r="519" spans="2:13" x14ac:dyDescent="0.25">
      <c r="B519" s="66"/>
      <c r="C519" s="13"/>
      <c r="D519" s="13"/>
      <c r="E519" s="13"/>
      <c r="F519" s="13"/>
      <c r="G519" s="13"/>
      <c r="H519" s="41"/>
      <c r="I519" s="41"/>
      <c r="J519" s="41"/>
      <c r="K519" s="41"/>
      <c r="L519" s="41"/>
      <c r="M519" s="41"/>
    </row>
    <row r="520" spans="2:13" x14ac:dyDescent="0.25">
      <c r="B520" s="66"/>
      <c r="C520" s="13"/>
      <c r="D520" s="13"/>
      <c r="E520" s="13"/>
      <c r="F520" s="13"/>
      <c r="G520" s="13"/>
      <c r="H520" s="41"/>
      <c r="I520" s="41"/>
      <c r="J520" s="41"/>
      <c r="K520" s="41"/>
      <c r="L520" s="41"/>
      <c r="M520" s="41"/>
    </row>
    <row r="521" spans="2:13" x14ac:dyDescent="0.25">
      <c r="B521" s="66"/>
      <c r="C521" s="13"/>
      <c r="D521" s="13"/>
      <c r="E521" s="13"/>
      <c r="F521" s="13"/>
      <c r="G521" s="13"/>
      <c r="H521" s="41"/>
      <c r="I521" s="41"/>
      <c r="J521" s="41"/>
      <c r="K521" s="41"/>
      <c r="L521" s="41"/>
      <c r="M521" s="41"/>
    </row>
    <row r="522" spans="2:13" x14ac:dyDescent="0.25">
      <c r="B522" s="66"/>
      <c r="C522" s="13"/>
      <c r="D522" s="13"/>
      <c r="E522" s="13"/>
      <c r="F522" s="13"/>
      <c r="G522" s="13"/>
      <c r="H522" s="41"/>
      <c r="I522" s="41"/>
      <c r="J522" s="41"/>
      <c r="K522" s="41"/>
      <c r="L522" s="41"/>
      <c r="M522" s="41"/>
    </row>
    <row r="523" spans="2:13" x14ac:dyDescent="0.25">
      <c r="B523" s="66"/>
      <c r="C523" s="13"/>
      <c r="D523" s="13"/>
      <c r="E523" s="13"/>
      <c r="F523" s="13"/>
      <c r="G523" s="13"/>
      <c r="H523" s="41"/>
      <c r="I523" s="41"/>
      <c r="J523" s="41"/>
      <c r="K523" s="41"/>
      <c r="L523" s="41"/>
      <c r="M523" s="41"/>
    </row>
    <row r="524" spans="2:13" x14ac:dyDescent="0.25">
      <c r="B524" s="66"/>
      <c r="C524" s="13"/>
      <c r="D524" s="13"/>
      <c r="E524" s="13"/>
      <c r="F524" s="13"/>
      <c r="G524" s="13"/>
      <c r="H524" s="41"/>
      <c r="I524" s="41"/>
      <c r="J524" s="41"/>
      <c r="K524" s="41"/>
      <c r="L524" s="41"/>
      <c r="M524" s="41"/>
    </row>
    <row r="525" spans="2:13" x14ac:dyDescent="0.25">
      <c r="B525" s="66"/>
      <c r="C525" s="13"/>
      <c r="D525" s="13"/>
      <c r="E525" s="13"/>
      <c r="F525" s="13"/>
      <c r="G525" s="13"/>
      <c r="H525" s="41"/>
      <c r="I525" s="41"/>
      <c r="J525" s="41"/>
      <c r="K525" s="41"/>
      <c r="L525" s="41"/>
      <c r="M525" s="41"/>
    </row>
    <row r="526" spans="2:13" x14ac:dyDescent="0.25">
      <c r="B526" s="66"/>
      <c r="C526" s="13"/>
      <c r="D526" s="13"/>
      <c r="E526" s="13"/>
      <c r="F526" s="13"/>
      <c r="G526" s="13"/>
      <c r="H526" s="41"/>
      <c r="I526" s="41"/>
      <c r="J526" s="41"/>
      <c r="K526" s="41"/>
      <c r="L526" s="41"/>
      <c r="M526" s="41"/>
    </row>
    <row r="527" spans="2:13" x14ac:dyDescent="0.25">
      <c r="B527" s="66"/>
      <c r="C527" s="13"/>
      <c r="D527" s="13"/>
      <c r="E527" s="13"/>
      <c r="F527" s="13"/>
      <c r="G527" s="13"/>
      <c r="H527" s="41"/>
      <c r="I527" s="41"/>
      <c r="J527" s="41"/>
      <c r="K527" s="41"/>
      <c r="L527" s="41"/>
      <c r="M527" s="41"/>
    </row>
    <row r="528" spans="2:13" x14ac:dyDescent="0.25">
      <c r="B528" s="66"/>
      <c r="C528" s="13"/>
      <c r="D528" s="13"/>
      <c r="E528" s="13"/>
      <c r="F528" s="13"/>
      <c r="G528" s="13"/>
      <c r="H528" s="41"/>
      <c r="I528" s="41"/>
      <c r="J528" s="41"/>
      <c r="K528" s="41"/>
      <c r="L528" s="41"/>
      <c r="M528" s="41"/>
    </row>
    <row r="529" spans="2:13" x14ac:dyDescent="0.25">
      <c r="B529" s="66"/>
      <c r="C529" s="13"/>
      <c r="D529" s="13"/>
      <c r="E529" s="13"/>
      <c r="F529" s="13"/>
      <c r="G529" s="13"/>
      <c r="H529" s="41"/>
      <c r="I529" s="41"/>
      <c r="J529" s="41"/>
      <c r="K529" s="41"/>
      <c r="L529" s="41"/>
      <c r="M529" s="41"/>
    </row>
    <row r="530" spans="2:13" x14ac:dyDescent="0.25">
      <c r="B530" s="66"/>
      <c r="C530" s="13"/>
      <c r="D530" s="13"/>
      <c r="E530" s="13"/>
      <c r="F530" s="13"/>
      <c r="G530" s="13"/>
      <c r="H530" s="41"/>
      <c r="I530" s="41"/>
      <c r="J530" s="41"/>
      <c r="K530" s="41"/>
      <c r="L530" s="41"/>
      <c r="M530" s="41"/>
    </row>
    <row r="531" spans="2:13" x14ac:dyDescent="0.25">
      <c r="B531" s="66"/>
      <c r="C531" s="13"/>
      <c r="D531" s="13"/>
      <c r="E531" s="13"/>
      <c r="F531" s="13"/>
      <c r="G531" s="13"/>
      <c r="H531" s="41"/>
      <c r="I531" s="41"/>
      <c r="J531" s="41"/>
      <c r="K531" s="41"/>
      <c r="L531" s="41"/>
      <c r="M531" s="41"/>
    </row>
    <row r="532" spans="2:13" x14ac:dyDescent="0.25">
      <c r="B532" s="66"/>
      <c r="C532" s="13"/>
      <c r="D532" s="13"/>
      <c r="E532" s="13"/>
      <c r="F532" s="13"/>
      <c r="G532" s="13"/>
      <c r="H532" s="41"/>
      <c r="I532" s="41"/>
      <c r="J532" s="41"/>
      <c r="K532" s="41"/>
      <c r="L532" s="41"/>
      <c r="M532" s="41"/>
    </row>
    <row r="533" spans="2:13" x14ac:dyDescent="0.25">
      <c r="B533" s="66"/>
      <c r="C533" s="13"/>
      <c r="D533" s="13"/>
      <c r="E533" s="13"/>
      <c r="F533" s="13"/>
      <c r="G533" s="13"/>
      <c r="H533" s="41"/>
      <c r="I533" s="41"/>
      <c r="J533" s="41"/>
      <c r="K533" s="41"/>
      <c r="L533" s="41"/>
      <c r="M533" s="41"/>
    </row>
    <row r="534" spans="2:13" x14ac:dyDescent="0.25">
      <c r="B534" s="66"/>
      <c r="C534" s="13"/>
      <c r="D534" s="13"/>
      <c r="E534" s="13"/>
      <c r="F534" s="13"/>
      <c r="G534" s="13"/>
      <c r="H534" s="41"/>
      <c r="I534" s="41"/>
      <c r="J534" s="41"/>
      <c r="K534" s="41"/>
      <c r="L534" s="41"/>
      <c r="M534" s="41"/>
    </row>
    <row r="535" spans="2:13" x14ac:dyDescent="0.25">
      <c r="B535" s="66"/>
      <c r="C535" s="13"/>
      <c r="D535" s="13"/>
      <c r="E535" s="13"/>
      <c r="F535" s="13"/>
      <c r="G535" s="13"/>
      <c r="H535" s="41"/>
      <c r="I535" s="41"/>
      <c r="J535" s="41"/>
      <c r="K535" s="41"/>
      <c r="L535" s="41"/>
      <c r="M535" s="41"/>
    </row>
    <row r="536" spans="2:13" x14ac:dyDescent="0.25">
      <c r="B536" s="66"/>
      <c r="C536" s="13"/>
      <c r="D536" s="13"/>
      <c r="E536" s="13"/>
      <c r="F536" s="13"/>
      <c r="G536" s="13"/>
      <c r="H536" s="41"/>
      <c r="I536" s="41"/>
      <c r="J536" s="41"/>
      <c r="K536" s="41"/>
      <c r="L536" s="41"/>
      <c r="M536" s="41"/>
    </row>
    <row r="537" spans="2:13" x14ac:dyDescent="0.25">
      <c r="B537" s="66"/>
      <c r="C537" s="13"/>
      <c r="D537" s="13"/>
      <c r="E537" s="13"/>
      <c r="F537" s="13"/>
      <c r="G537" s="13"/>
      <c r="H537" s="41"/>
      <c r="I537" s="41"/>
      <c r="J537" s="41"/>
      <c r="K537" s="41"/>
      <c r="L537" s="41"/>
      <c r="M537" s="41"/>
    </row>
    <row r="538" spans="2:13" x14ac:dyDescent="0.25">
      <c r="B538" s="66"/>
      <c r="C538" s="13"/>
      <c r="D538" s="13"/>
      <c r="E538" s="13"/>
      <c r="F538" s="13"/>
      <c r="G538" s="13"/>
      <c r="H538" s="41"/>
      <c r="I538" s="41"/>
      <c r="J538" s="41"/>
      <c r="K538" s="41"/>
      <c r="L538" s="41"/>
      <c r="M538" s="41"/>
    </row>
    <row r="539" spans="2:13" x14ac:dyDescent="0.25">
      <c r="B539" s="66"/>
      <c r="C539" s="13"/>
      <c r="D539" s="13"/>
      <c r="E539" s="13"/>
      <c r="F539" s="13"/>
      <c r="G539" s="13"/>
      <c r="H539" s="41"/>
      <c r="I539" s="41"/>
      <c r="J539" s="41"/>
      <c r="K539" s="41"/>
      <c r="L539" s="41"/>
      <c r="M539" s="41"/>
    </row>
    <row r="540" spans="2:13" x14ac:dyDescent="0.25">
      <c r="B540" s="66"/>
      <c r="C540" s="13"/>
      <c r="D540" s="13"/>
      <c r="E540" s="13"/>
      <c r="F540" s="13"/>
      <c r="G540" s="13"/>
      <c r="H540" s="41"/>
      <c r="I540" s="41"/>
      <c r="J540" s="41"/>
      <c r="K540" s="41"/>
      <c r="L540" s="41"/>
      <c r="M540" s="41"/>
    </row>
    <row r="541" spans="2:13" x14ac:dyDescent="0.25">
      <c r="B541" s="66"/>
      <c r="C541" s="13"/>
      <c r="D541" s="13"/>
      <c r="E541" s="13"/>
      <c r="F541" s="13"/>
      <c r="G541" s="13"/>
      <c r="H541" s="41"/>
      <c r="I541" s="41"/>
      <c r="J541" s="41"/>
      <c r="K541" s="41"/>
      <c r="L541" s="41"/>
      <c r="M541" s="41"/>
    </row>
    <row r="542" spans="2:13" x14ac:dyDescent="0.25">
      <c r="B542" s="66"/>
      <c r="C542" s="13"/>
      <c r="D542" s="13"/>
      <c r="E542" s="13"/>
      <c r="F542" s="13"/>
      <c r="G542" s="13"/>
      <c r="H542" s="41"/>
      <c r="I542" s="41"/>
      <c r="J542" s="41"/>
      <c r="K542" s="41"/>
      <c r="L542" s="41"/>
      <c r="M542" s="41"/>
    </row>
    <row r="543" spans="2:13" x14ac:dyDescent="0.25">
      <c r="B543" s="66"/>
      <c r="C543" s="13"/>
      <c r="D543" s="13"/>
      <c r="E543" s="13"/>
      <c r="F543" s="13"/>
      <c r="G543" s="13"/>
      <c r="H543" s="41"/>
      <c r="I543" s="41"/>
      <c r="J543" s="41"/>
      <c r="K543" s="41"/>
      <c r="L543" s="41"/>
      <c r="M543" s="41"/>
    </row>
    <row r="544" spans="2:13" x14ac:dyDescent="0.25">
      <c r="B544" s="66"/>
      <c r="C544" s="13"/>
      <c r="D544" s="13"/>
      <c r="E544" s="13"/>
      <c r="F544" s="13"/>
      <c r="G544" s="13"/>
      <c r="H544" s="41"/>
      <c r="I544" s="41"/>
      <c r="J544" s="41"/>
      <c r="K544" s="41"/>
      <c r="L544" s="41"/>
      <c r="M544" s="41"/>
    </row>
    <row r="545" spans="2:13" x14ac:dyDescent="0.25">
      <c r="B545" s="66"/>
      <c r="C545" s="13"/>
      <c r="D545" s="13"/>
      <c r="E545" s="13"/>
      <c r="F545" s="13"/>
      <c r="G545" s="13"/>
      <c r="H545" s="41"/>
      <c r="I545" s="41"/>
      <c r="J545" s="41"/>
      <c r="K545" s="41"/>
      <c r="L545" s="41"/>
      <c r="M545" s="41"/>
    </row>
    <row r="546" spans="2:13" x14ac:dyDescent="0.25">
      <c r="B546" s="66"/>
      <c r="C546" s="13"/>
      <c r="D546" s="13"/>
      <c r="E546" s="13"/>
      <c r="F546" s="13"/>
      <c r="G546" s="13"/>
      <c r="H546" s="41"/>
      <c r="I546" s="41"/>
      <c r="J546" s="41"/>
      <c r="K546" s="41"/>
      <c r="L546" s="41"/>
      <c r="M546" s="41"/>
    </row>
    <row r="547" spans="2:13" x14ac:dyDescent="0.25">
      <c r="B547" s="66"/>
      <c r="C547" s="13"/>
      <c r="D547" s="13"/>
      <c r="E547" s="13"/>
      <c r="F547" s="13"/>
      <c r="G547" s="13"/>
      <c r="H547" s="41"/>
      <c r="I547" s="41"/>
      <c r="J547" s="41"/>
      <c r="K547" s="41"/>
      <c r="L547" s="41"/>
      <c r="M547" s="41"/>
    </row>
    <row r="548" spans="2:13" x14ac:dyDescent="0.25">
      <c r="B548" s="66"/>
      <c r="C548" s="13"/>
      <c r="D548" s="13"/>
      <c r="E548" s="13"/>
      <c r="F548" s="13"/>
      <c r="G548" s="13"/>
      <c r="H548" s="41"/>
      <c r="I548" s="41"/>
      <c r="J548" s="41"/>
      <c r="K548" s="41"/>
      <c r="L548" s="41"/>
      <c r="M548" s="41"/>
    </row>
    <row r="549" spans="2:13" x14ac:dyDescent="0.25">
      <c r="B549" s="66"/>
      <c r="C549" s="13"/>
      <c r="D549" s="13"/>
      <c r="E549" s="13"/>
      <c r="F549" s="13"/>
      <c r="G549" s="13"/>
      <c r="H549" s="41"/>
      <c r="I549" s="41"/>
      <c r="J549" s="41"/>
      <c r="K549" s="41"/>
      <c r="L549" s="41"/>
      <c r="M549" s="41"/>
    </row>
    <row r="550" spans="2:13" x14ac:dyDescent="0.25">
      <c r="B550" s="66"/>
      <c r="C550" s="13"/>
      <c r="D550" s="13"/>
      <c r="E550" s="13"/>
      <c r="F550" s="13"/>
      <c r="G550" s="13"/>
      <c r="H550" s="41"/>
      <c r="I550" s="41"/>
      <c r="J550" s="41"/>
      <c r="K550" s="41"/>
      <c r="L550" s="41"/>
      <c r="M550" s="41"/>
    </row>
    <row r="551" spans="2:13" x14ac:dyDescent="0.25">
      <c r="B551" s="66"/>
      <c r="C551" s="13"/>
      <c r="D551" s="13"/>
      <c r="E551" s="13"/>
      <c r="F551" s="13"/>
      <c r="G551" s="13"/>
      <c r="H551" s="41"/>
      <c r="I551" s="41"/>
      <c r="J551" s="41"/>
      <c r="K551" s="41"/>
      <c r="L551" s="41"/>
      <c r="M551" s="41"/>
    </row>
    <row r="552" spans="2:13" x14ac:dyDescent="0.25">
      <c r="B552" s="66"/>
      <c r="C552" s="13"/>
      <c r="D552" s="13"/>
      <c r="E552" s="13"/>
      <c r="F552" s="13"/>
      <c r="G552" s="13"/>
      <c r="H552" s="41"/>
      <c r="I552" s="41"/>
      <c r="J552" s="41"/>
      <c r="K552" s="41"/>
      <c r="L552" s="41"/>
      <c r="M552" s="41"/>
    </row>
    <row r="553" spans="2:13" x14ac:dyDescent="0.25">
      <c r="B553" s="66"/>
      <c r="C553" s="13"/>
      <c r="D553" s="13"/>
      <c r="E553" s="13"/>
      <c r="F553" s="13"/>
      <c r="G553" s="13"/>
      <c r="H553" s="41"/>
      <c r="I553" s="41"/>
      <c r="J553" s="41"/>
      <c r="K553" s="41"/>
      <c r="L553" s="41"/>
      <c r="M553" s="41"/>
    </row>
    <row r="554" spans="2:13" x14ac:dyDescent="0.25">
      <c r="B554" s="66"/>
      <c r="C554" s="13"/>
      <c r="D554" s="13"/>
      <c r="E554" s="13"/>
      <c r="F554" s="13"/>
      <c r="G554" s="13"/>
      <c r="H554" s="41"/>
      <c r="I554" s="41"/>
      <c r="J554" s="41"/>
      <c r="K554" s="41"/>
      <c r="L554" s="41"/>
      <c r="M554" s="41"/>
    </row>
    <row r="555" spans="2:13" x14ac:dyDescent="0.25">
      <c r="B555" s="66"/>
      <c r="C555" s="13"/>
      <c r="D555" s="13"/>
      <c r="E555" s="13"/>
      <c r="F555" s="13"/>
      <c r="G555" s="13"/>
      <c r="H555" s="41"/>
      <c r="I555" s="41"/>
      <c r="J555" s="41"/>
      <c r="K555" s="41"/>
      <c r="L555" s="41"/>
      <c r="M555" s="41"/>
    </row>
    <row r="556" spans="2:13" x14ac:dyDescent="0.25">
      <c r="B556" s="66"/>
      <c r="C556" s="13"/>
      <c r="D556" s="13"/>
      <c r="E556" s="13"/>
      <c r="F556" s="13"/>
      <c r="G556" s="13"/>
      <c r="H556" s="41"/>
      <c r="I556" s="41"/>
      <c r="J556" s="41"/>
      <c r="K556" s="41"/>
      <c r="L556" s="41"/>
      <c r="M556" s="41"/>
    </row>
    <row r="557" spans="2:13" x14ac:dyDescent="0.25">
      <c r="B557" s="66"/>
      <c r="C557" s="13"/>
      <c r="D557" s="13"/>
      <c r="E557" s="13"/>
      <c r="F557" s="13"/>
      <c r="G557" s="13"/>
      <c r="H557" s="41"/>
      <c r="I557" s="41"/>
      <c r="J557" s="41"/>
      <c r="K557" s="41"/>
      <c r="L557" s="41"/>
      <c r="M557" s="41"/>
    </row>
    <row r="558" spans="2:13" x14ac:dyDescent="0.25">
      <c r="B558" s="66"/>
      <c r="C558" s="13"/>
      <c r="D558" s="13"/>
      <c r="E558" s="13"/>
      <c r="F558" s="13"/>
      <c r="G558" s="13"/>
      <c r="H558" s="41"/>
      <c r="I558" s="41"/>
      <c r="J558" s="41"/>
      <c r="K558" s="41"/>
      <c r="L558" s="41"/>
      <c r="M558" s="41"/>
    </row>
    <row r="559" spans="2:13" x14ac:dyDescent="0.25">
      <c r="B559" s="66"/>
      <c r="C559" s="13"/>
      <c r="D559" s="13"/>
      <c r="E559" s="13"/>
      <c r="F559" s="13"/>
      <c r="G559" s="13"/>
      <c r="H559" s="41"/>
      <c r="I559" s="41"/>
      <c r="J559" s="41"/>
      <c r="K559" s="41"/>
      <c r="L559" s="41"/>
      <c r="M559" s="41"/>
    </row>
    <row r="560" spans="2:13" x14ac:dyDescent="0.25">
      <c r="B560" s="66"/>
      <c r="C560" s="13"/>
      <c r="D560" s="13"/>
      <c r="E560" s="13"/>
      <c r="F560" s="13"/>
      <c r="G560" s="13"/>
      <c r="H560" s="41"/>
      <c r="I560" s="41"/>
      <c r="J560" s="41"/>
      <c r="K560" s="41"/>
      <c r="L560" s="41"/>
      <c r="M560" s="41"/>
    </row>
    <row r="561" spans="2:13" x14ac:dyDescent="0.25">
      <c r="B561" s="66"/>
      <c r="C561" s="13"/>
      <c r="D561" s="13"/>
      <c r="E561" s="13"/>
      <c r="F561" s="13"/>
      <c r="G561" s="13"/>
      <c r="H561" s="41"/>
      <c r="I561" s="41"/>
      <c r="J561" s="41"/>
      <c r="K561" s="41"/>
      <c r="L561" s="41"/>
      <c r="M561" s="41"/>
    </row>
    <row r="562" spans="2:13" x14ac:dyDescent="0.25">
      <c r="B562" s="66"/>
      <c r="C562" s="13"/>
      <c r="D562" s="13"/>
      <c r="E562" s="13"/>
      <c r="F562" s="13"/>
      <c r="G562" s="13"/>
      <c r="H562" s="41"/>
      <c r="I562" s="41"/>
      <c r="J562" s="41"/>
      <c r="K562" s="41"/>
      <c r="L562" s="41"/>
      <c r="M562" s="41"/>
    </row>
    <row r="563" spans="2:13" x14ac:dyDescent="0.25">
      <c r="B563" s="66"/>
      <c r="C563" s="13"/>
      <c r="D563" s="13"/>
      <c r="E563" s="13"/>
      <c r="F563" s="13"/>
      <c r="G563" s="13"/>
      <c r="H563" s="41"/>
      <c r="I563" s="41"/>
      <c r="J563" s="41"/>
      <c r="K563" s="41"/>
      <c r="L563" s="41"/>
      <c r="M563" s="41"/>
    </row>
    <row r="564" spans="2:13" x14ac:dyDescent="0.25">
      <c r="B564" s="66"/>
      <c r="C564" s="13"/>
      <c r="D564" s="13"/>
      <c r="E564" s="13"/>
      <c r="F564" s="13"/>
      <c r="G564" s="13"/>
      <c r="H564" s="41"/>
      <c r="I564" s="41"/>
      <c r="J564" s="41"/>
      <c r="K564" s="41"/>
      <c r="L564" s="41"/>
      <c r="M564" s="41"/>
    </row>
    <row r="565" spans="2:13" x14ac:dyDescent="0.25">
      <c r="B565" s="66"/>
      <c r="C565" s="13"/>
      <c r="D565" s="13"/>
      <c r="E565" s="13"/>
      <c r="F565" s="13"/>
      <c r="G565" s="13"/>
      <c r="H565" s="41"/>
      <c r="I565" s="41"/>
      <c r="J565" s="41"/>
      <c r="K565" s="41"/>
      <c r="L565" s="41"/>
      <c r="M565" s="41"/>
    </row>
    <row r="566" spans="2:13" x14ac:dyDescent="0.25">
      <c r="B566" s="66"/>
      <c r="C566" s="13"/>
      <c r="D566" s="13"/>
      <c r="E566" s="13"/>
      <c r="F566" s="13"/>
      <c r="G566" s="13"/>
      <c r="H566" s="41"/>
      <c r="I566" s="41"/>
      <c r="J566" s="41"/>
      <c r="K566" s="41"/>
      <c r="L566" s="41"/>
      <c r="M566" s="41"/>
    </row>
    <row r="567" spans="2:13" x14ac:dyDescent="0.25">
      <c r="B567" s="66"/>
      <c r="C567" s="13"/>
      <c r="D567" s="13"/>
      <c r="E567" s="13"/>
      <c r="F567" s="13"/>
      <c r="G567" s="13"/>
      <c r="H567" s="41"/>
      <c r="I567" s="41"/>
      <c r="J567" s="41"/>
      <c r="K567" s="41"/>
      <c r="L567" s="41"/>
      <c r="M567" s="41"/>
    </row>
    <row r="568" spans="2:13" x14ac:dyDescent="0.25">
      <c r="B568" s="66"/>
      <c r="C568" s="13"/>
      <c r="D568" s="13"/>
      <c r="E568" s="13"/>
      <c r="F568" s="13"/>
      <c r="G568" s="13"/>
      <c r="H568" s="41"/>
      <c r="I568" s="41"/>
      <c r="J568" s="41"/>
      <c r="K568" s="41"/>
      <c r="L568" s="41"/>
      <c r="M568" s="41"/>
    </row>
    <row r="569" spans="2:13" x14ac:dyDescent="0.25">
      <c r="B569" s="66"/>
      <c r="C569" s="13"/>
      <c r="D569" s="13"/>
      <c r="E569" s="13"/>
      <c r="F569" s="13"/>
      <c r="G569" s="13"/>
      <c r="H569" s="41"/>
      <c r="I569" s="41"/>
      <c r="J569" s="41"/>
      <c r="K569" s="41"/>
      <c r="L569" s="41"/>
      <c r="M569" s="41"/>
    </row>
    <row r="570" spans="2:13" x14ac:dyDescent="0.25">
      <c r="B570" s="66"/>
      <c r="C570" s="13"/>
      <c r="D570" s="13"/>
      <c r="E570" s="13"/>
      <c r="F570" s="13"/>
      <c r="G570" s="13"/>
      <c r="H570" s="41"/>
      <c r="I570" s="41"/>
      <c r="J570" s="41"/>
      <c r="K570" s="41"/>
      <c r="L570" s="41"/>
      <c r="M570" s="41"/>
    </row>
    <row r="571" spans="2:13" x14ac:dyDescent="0.25">
      <c r="B571" s="66"/>
      <c r="C571" s="13"/>
      <c r="D571" s="13"/>
      <c r="E571" s="13"/>
      <c r="F571" s="13"/>
      <c r="G571" s="13"/>
      <c r="H571" s="41"/>
      <c r="I571" s="41"/>
      <c r="J571" s="41"/>
      <c r="K571" s="41"/>
      <c r="L571" s="41"/>
      <c r="M571" s="41"/>
    </row>
    <row r="572" spans="2:13" x14ac:dyDescent="0.25">
      <c r="B572" s="66"/>
      <c r="C572" s="13"/>
      <c r="D572" s="13"/>
      <c r="E572" s="13"/>
      <c r="F572" s="13"/>
      <c r="G572" s="13"/>
      <c r="H572" s="41"/>
      <c r="I572" s="41"/>
      <c r="J572" s="41"/>
      <c r="K572" s="41"/>
      <c r="L572" s="41"/>
      <c r="M572" s="41"/>
    </row>
    <row r="573" spans="2:13" x14ac:dyDescent="0.25">
      <c r="B573" s="66"/>
      <c r="C573" s="13"/>
      <c r="D573" s="13"/>
      <c r="E573" s="13"/>
      <c r="F573" s="13"/>
      <c r="G573" s="13"/>
      <c r="H573" s="41"/>
      <c r="I573" s="41"/>
      <c r="J573" s="41"/>
      <c r="K573" s="41"/>
      <c r="L573" s="41"/>
      <c r="M573" s="41"/>
    </row>
    <row r="574" spans="2:13" x14ac:dyDescent="0.25">
      <c r="B574" s="66"/>
      <c r="C574" s="13"/>
      <c r="D574" s="13"/>
      <c r="E574" s="13"/>
      <c r="F574" s="13"/>
      <c r="G574" s="13"/>
      <c r="H574" s="41"/>
      <c r="I574" s="41"/>
      <c r="J574" s="41"/>
      <c r="K574" s="41"/>
      <c r="L574" s="41"/>
      <c r="M574" s="41"/>
    </row>
    <row r="575" spans="2:13" x14ac:dyDescent="0.25">
      <c r="B575" s="66"/>
      <c r="C575" s="13"/>
      <c r="D575" s="13"/>
      <c r="E575" s="13"/>
      <c r="F575" s="13"/>
      <c r="G575" s="13"/>
      <c r="H575" s="41"/>
      <c r="I575" s="41"/>
      <c r="J575" s="41"/>
      <c r="K575" s="41"/>
      <c r="L575" s="41"/>
      <c r="M575" s="41"/>
    </row>
    <row r="576" spans="2:13" x14ac:dyDescent="0.25">
      <c r="B576" s="66"/>
      <c r="C576" s="13"/>
      <c r="D576" s="13"/>
      <c r="E576" s="13"/>
      <c r="F576" s="13"/>
      <c r="G576" s="13"/>
      <c r="H576" s="41"/>
      <c r="I576" s="41"/>
      <c r="J576" s="41"/>
      <c r="K576" s="41"/>
      <c r="L576" s="41"/>
      <c r="M576" s="41"/>
    </row>
    <row r="577" spans="2:13" x14ac:dyDescent="0.25">
      <c r="B577" s="66"/>
      <c r="C577" s="13"/>
      <c r="D577" s="13"/>
      <c r="E577" s="13"/>
      <c r="F577" s="13"/>
      <c r="G577" s="13"/>
      <c r="H577" s="41"/>
      <c r="I577" s="41"/>
      <c r="J577" s="41"/>
      <c r="K577" s="41"/>
      <c r="L577" s="41"/>
      <c r="M577" s="41"/>
    </row>
    <row r="578" spans="2:13" x14ac:dyDescent="0.25">
      <c r="B578" s="66"/>
      <c r="C578" s="13"/>
      <c r="D578" s="13"/>
      <c r="E578" s="13"/>
      <c r="F578" s="13"/>
      <c r="G578" s="13"/>
      <c r="H578" s="41"/>
      <c r="I578" s="41"/>
      <c r="J578" s="41"/>
      <c r="K578" s="41"/>
      <c r="L578" s="41"/>
      <c r="M578" s="41"/>
    </row>
    <row r="579" spans="2:13" x14ac:dyDescent="0.25">
      <c r="B579" s="66"/>
      <c r="C579" s="13"/>
      <c r="D579" s="13"/>
      <c r="E579" s="13"/>
      <c r="F579" s="13"/>
      <c r="G579" s="13"/>
      <c r="H579" s="41"/>
      <c r="I579" s="41"/>
      <c r="J579" s="41"/>
      <c r="K579" s="41"/>
      <c r="L579" s="41"/>
      <c r="M579" s="41"/>
    </row>
    <row r="580" spans="2:13" x14ac:dyDescent="0.25">
      <c r="B580" s="66"/>
      <c r="C580" s="13"/>
      <c r="D580" s="13"/>
      <c r="E580" s="13"/>
      <c r="F580" s="13"/>
      <c r="G580" s="13"/>
      <c r="H580" s="41"/>
      <c r="I580" s="41"/>
      <c r="J580" s="41"/>
      <c r="K580" s="41"/>
      <c r="L580" s="41"/>
      <c r="M580" s="41"/>
    </row>
    <row r="581" spans="2:13" x14ac:dyDescent="0.25">
      <c r="B581" s="66"/>
      <c r="C581" s="13"/>
      <c r="D581" s="13"/>
      <c r="E581" s="13"/>
      <c r="F581" s="13"/>
      <c r="G581" s="13"/>
      <c r="H581" s="41"/>
      <c r="I581" s="41"/>
      <c r="J581" s="41"/>
      <c r="K581" s="41"/>
      <c r="L581" s="41"/>
      <c r="M581" s="41"/>
    </row>
    <row r="582" spans="2:13" x14ac:dyDescent="0.25">
      <c r="B582" s="66"/>
      <c r="C582" s="13"/>
      <c r="D582" s="13"/>
      <c r="E582" s="13"/>
      <c r="F582" s="13"/>
      <c r="G582" s="13"/>
      <c r="H582" s="41"/>
      <c r="I582" s="41"/>
      <c r="J582" s="41"/>
      <c r="K582" s="41"/>
      <c r="L582" s="41"/>
      <c r="M582" s="41"/>
    </row>
    <row r="583" spans="2:13" x14ac:dyDescent="0.25">
      <c r="B583" s="66"/>
      <c r="C583" s="13"/>
      <c r="D583" s="13"/>
      <c r="E583" s="13"/>
      <c r="F583" s="13"/>
      <c r="G583" s="13"/>
      <c r="H583" s="41"/>
      <c r="I583" s="41"/>
      <c r="J583" s="41"/>
      <c r="K583" s="41"/>
      <c r="L583" s="41"/>
      <c r="M583" s="41"/>
    </row>
    <row r="584" spans="2:13" x14ac:dyDescent="0.25">
      <c r="B584" s="66"/>
      <c r="C584" s="13"/>
      <c r="D584" s="13"/>
      <c r="E584" s="13"/>
      <c r="F584" s="13"/>
      <c r="G584" s="13"/>
      <c r="H584" s="41"/>
      <c r="I584" s="41"/>
      <c r="J584" s="41"/>
      <c r="K584" s="41"/>
      <c r="L584" s="41"/>
      <c r="M584" s="41"/>
    </row>
    <row r="585" spans="2:13" x14ac:dyDescent="0.25">
      <c r="B585" s="66"/>
      <c r="C585" s="13"/>
      <c r="D585" s="13"/>
      <c r="E585" s="13"/>
      <c r="F585" s="13"/>
      <c r="G585" s="13"/>
      <c r="H585" s="41"/>
      <c r="I585" s="41"/>
      <c r="J585" s="41"/>
      <c r="K585" s="41"/>
      <c r="L585" s="41"/>
      <c r="M585" s="41"/>
    </row>
    <row r="586" spans="2:13" x14ac:dyDescent="0.25">
      <c r="B586" s="66"/>
      <c r="C586" s="13"/>
      <c r="D586" s="13"/>
      <c r="E586" s="13"/>
      <c r="F586" s="13"/>
      <c r="G586" s="13"/>
      <c r="H586" s="41"/>
      <c r="I586" s="41"/>
      <c r="J586" s="41"/>
      <c r="K586" s="41"/>
      <c r="L586" s="41"/>
      <c r="M586" s="41"/>
    </row>
    <row r="587" spans="2:13" x14ac:dyDescent="0.25">
      <c r="B587" s="66"/>
      <c r="C587" s="13"/>
      <c r="D587" s="13"/>
      <c r="E587" s="13"/>
      <c r="F587" s="13"/>
      <c r="G587" s="13"/>
      <c r="H587" s="41"/>
      <c r="I587" s="41"/>
      <c r="J587" s="41"/>
      <c r="K587" s="41"/>
      <c r="L587" s="41"/>
      <c r="M587" s="41"/>
    </row>
    <row r="588" spans="2:13" x14ac:dyDescent="0.25">
      <c r="B588" s="66"/>
      <c r="C588" s="13"/>
      <c r="D588" s="13"/>
      <c r="E588" s="13"/>
      <c r="F588" s="13"/>
      <c r="G588" s="13"/>
      <c r="H588" s="41"/>
      <c r="I588" s="41"/>
      <c r="J588" s="41"/>
      <c r="K588" s="41"/>
      <c r="L588" s="41"/>
      <c r="M588" s="41"/>
    </row>
    <row r="589" spans="2:13" x14ac:dyDescent="0.25">
      <c r="B589" s="66"/>
      <c r="C589" s="13"/>
      <c r="D589" s="13"/>
      <c r="E589" s="13"/>
      <c r="F589" s="13"/>
      <c r="G589" s="13"/>
      <c r="H589" s="41"/>
      <c r="I589" s="41"/>
      <c r="J589" s="41"/>
      <c r="K589" s="41"/>
      <c r="L589" s="41"/>
      <c r="M589" s="41"/>
    </row>
    <row r="590" spans="2:13" x14ac:dyDescent="0.25">
      <c r="B590" s="66"/>
      <c r="C590" s="13"/>
      <c r="D590" s="13"/>
      <c r="E590" s="13"/>
      <c r="F590" s="13"/>
      <c r="G590" s="13"/>
      <c r="H590" s="41"/>
      <c r="I590" s="41"/>
      <c r="J590" s="41"/>
      <c r="K590" s="41"/>
      <c r="L590" s="41"/>
      <c r="M590" s="41"/>
    </row>
    <row r="591" spans="2:13" x14ac:dyDescent="0.25">
      <c r="B591" s="66"/>
      <c r="C591" s="13"/>
      <c r="D591" s="13"/>
      <c r="E591" s="13"/>
      <c r="F591" s="13"/>
      <c r="G591" s="13"/>
      <c r="H591" s="41"/>
      <c r="I591" s="41"/>
      <c r="J591" s="41"/>
      <c r="K591" s="41"/>
      <c r="L591" s="41"/>
      <c r="M591" s="41"/>
    </row>
    <row r="592" spans="2:13" x14ac:dyDescent="0.25">
      <c r="B592" s="66"/>
      <c r="C592" s="13"/>
      <c r="D592" s="13"/>
      <c r="E592" s="13"/>
      <c r="F592" s="13"/>
      <c r="G592" s="13"/>
      <c r="H592" s="41"/>
      <c r="I592" s="41"/>
      <c r="J592" s="41"/>
      <c r="K592" s="41"/>
      <c r="L592" s="41"/>
      <c r="M592" s="41"/>
    </row>
    <row r="593" spans="2:13" x14ac:dyDescent="0.25">
      <c r="B593" s="66"/>
      <c r="C593" s="13"/>
      <c r="D593" s="13"/>
      <c r="E593" s="13"/>
      <c r="F593" s="13"/>
      <c r="G593" s="13"/>
      <c r="H593" s="41"/>
      <c r="I593" s="41"/>
      <c r="J593" s="41"/>
      <c r="K593" s="41"/>
      <c r="L593" s="41"/>
      <c r="M593" s="41"/>
    </row>
    <row r="594" spans="2:13" x14ac:dyDescent="0.25">
      <c r="B594" s="66"/>
      <c r="C594" s="13"/>
      <c r="D594" s="13"/>
      <c r="E594" s="13"/>
      <c r="F594" s="13"/>
      <c r="G594" s="13"/>
      <c r="H594" s="41"/>
      <c r="I594" s="41"/>
      <c r="J594" s="41"/>
      <c r="K594" s="41"/>
      <c r="L594" s="41"/>
      <c r="M594" s="41"/>
    </row>
    <row r="595" spans="2:13" x14ac:dyDescent="0.25">
      <c r="B595" s="66"/>
      <c r="C595" s="13"/>
      <c r="D595" s="13"/>
      <c r="E595" s="13"/>
      <c r="F595" s="13"/>
      <c r="G595" s="13"/>
      <c r="H595" s="41"/>
      <c r="I595" s="41"/>
      <c r="J595" s="41"/>
      <c r="K595" s="41"/>
      <c r="L595" s="41"/>
      <c r="M595" s="41"/>
    </row>
    <row r="596" spans="2:13" x14ac:dyDescent="0.25">
      <c r="B596" s="66"/>
      <c r="C596" s="13"/>
      <c r="D596" s="13"/>
      <c r="E596" s="13"/>
      <c r="F596" s="13"/>
      <c r="G596" s="13"/>
      <c r="H596" s="41"/>
      <c r="I596" s="41"/>
      <c r="J596" s="41"/>
      <c r="K596" s="41"/>
      <c r="L596" s="41"/>
      <c r="M596" s="41"/>
    </row>
    <row r="597" spans="2:13" x14ac:dyDescent="0.25">
      <c r="B597" s="66"/>
      <c r="C597" s="13"/>
      <c r="D597" s="13"/>
      <c r="E597" s="13"/>
      <c r="F597" s="13"/>
      <c r="G597" s="13"/>
      <c r="H597" s="41"/>
      <c r="I597" s="41"/>
      <c r="J597" s="41"/>
      <c r="K597" s="41"/>
      <c r="L597" s="41"/>
      <c r="M597" s="41"/>
    </row>
    <row r="598" spans="2:13" x14ac:dyDescent="0.25">
      <c r="B598" s="66"/>
      <c r="C598" s="13"/>
      <c r="D598" s="13"/>
      <c r="E598" s="13"/>
      <c r="F598" s="13"/>
      <c r="G598" s="13"/>
      <c r="H598" s="41"/>
      <c r="I598" s="41"/>
      <c r="J598" s="41"/>
      <c r="K598" s="41"/>
      <c r="L598" s="41"/>
      <c r="M598" s="41"/>
    </row>
    <row r="599" spans="2:13" x14ac:dyDescent="0.25">
      <c r="B599" s="66"/>
      <c r="C599" s="13"/>
      <c r="D599" s="13"/>
      <c r="E599" s="13"/>
      <c r="F599" s="13"/>
      <c r="G599" s="13"/>
      <c r="H599" s="41"/>
      <c r="I599" s="41"/>
      <c r="J599" s="41"/>
      <c r="K599" s="41"/>
      <c r="L599" s="41"/>
      <c r="M599" s="41"/>
    </row>
    <row r="600" spans="2:13" x14ac:dyDescent="0.25">
      <c r="B600" s="66"/>
      <c r="C600" s="13"/>
      <c r="D600" s="13"/>
      <c r="E600" s="13"/>
      <c r="F600" s="13"/>
      <c r="G600" s="13"/>
      <c r="H600" s="41"/>
      <c r="I600" s="41"/>
      <c r="J600" s="41"/>
      <c r="K600" s="41"/>
      <c r="L600" s="41"/>
      <c r="M600" s="41"/>
    </row>
    <row r="601" spans="2:13" x14ac:dyDescent="0.25">
      <c r="B601" s="66"/>
      <c r="C601" s="13"/>
      <c r="D601" s="13"/>
      <c r="E601" s="13"/>
      <c r="F601" s="13"/>
      <c r="G601" s="13"/>
      <c r="H601" s="41"/>
      <c r="I601" s="41"/>
      <c r="J601" s="41"/>
      <c r="K601" s="41"/>
      <c r="L601" s="41"/>
      <c r="M601" s="41"/>
    </row>
    <row r="602" spans="2:13" x14ac:dyDescent="0.25">
      <c r="B602" s="66"/>
      <c r="C602" s="13"/>
      <c r="D602" s="13"/>
      <c r="E602" s="13"/>
      <c r="F602" s="13"/>
      <c r="G602" s="13"/>
      <c r="H602" s="41"/>
      <c r="I602" s="41"/>
      <c r="J602" s="41"/>
      <c r="K602" s="41"/>
      <c r="L602" s="41"/>
      <c r="M602" s="41"/>
    </row>
    <row r="603" spans="2:13" x14ac:dyDescent="0.25">
      <c r="B603" s="66"/>
      <c r="C603" s="13"/>
      <c r="D603" s="13"/>
      <c r="E603" s="13"/>
      <c r="F603" s="13"/>
      <c r="G603" s="13"/>
      <c r="H603" s="41"/>
      <c r="I603" s="41"/>
      <c r="J603" s="41"/>
      <c r="K603" s="41"/>
      <c r="L603" s="41"/>
      <c r="M603" s="41"/>
    </row>
    <row r="604" spans="2:13" x14ac:dyDescent="0.25">
      <c r="B604" s="66"/>
      <c r="C604" s="13"/>
      <c r="D604" s="13"/>
      <c r="E604" s="13"/>
      <c r="F604" s="13"/>
      <c r="G604" s="13"/>
      <c r="H604" s="41"/>
      <c r="I604" s="41"/>
      <c r="J604" s="41"/>
      <c r="K604" s="41"/>
      <c r="L604" s="41"/>
      <c r="M604" s="41"/>
    </row>
    <row r="605" spans="2:13" x14ac:dyDescent="0.25">
      <c r="B605" s="66"/>
      <c r="C605" s="13"/>
      <c r="D605" s="13"/>
      <c r="E605" s="13"/>
      <c r="F605" s="13"/>
      <c r="G605" s="13"/>
      <c r="H605" s="41"/>
      <c r="I605" s="41"/>
      <c r="J605" s="41"/>
      <c r="K605" s="41"/>
      <c r="L605" s="41"/>
      <c r="M605" s="41"/>
    </row>
    <row r="606" spans="2:13" x14ac:dyDescent="0.25">
      <c r="B606" s="66"/>
      <c r="C606" s="13"/>
      <c r="D606" s="13"/>
      <c r="E606" s="13"/>
      <c r="F606" s="13"/>
      <c r="G606" s="13"/>
      <c r="H606" s="41"/>
      <c r="I606" s="41"/>
      <c r="J606" s="41"/>
      <c r="K606" s="41"/>
      <c r="L606" s="41"/>
      <c r="M606" s="41"/>
    </row>
    <row r="607" spans="2:13" x14ac:dyDescent="0.25">
      <c r="B607" s="66"/>
      <c r="C607" s="13"/>
      <c r="D607" s="13"/>
      <c r="E607" s="13"/>
      <c r="F607" s="13"/>
      <c r="G607" s="13"/>
      <c r="H607" s="41"/>
      <c r="I607" s="41"/>
      <c r="J607" s="41"/>
      <c r="K607" s="41"/>
      <c r="L607" s="41"/>
      <c r="M607" s="41"/>
    </row>
    <row r="608" spans="2:13" x14ac:dyDescent="0.25">
      <c r="B608" s="66"/>
      <c r="C608" s="13"/>
      <c r="D608" s="13"/>
      <c r="E608" s="13"/>
      <c r="F608" s="13"/>
      <c r="G608" s="13"/>
      <c r="H608" s="41"/>
      <c r="I608" s="41"/>
      <c r="J608" s="41"/>
      <c r="K608" s="41"/>
      <c r="L608" s="41"/>
      <c r="M608" s="41"/>
    </row>
    <row r="609" spans="2:13" x14ac:dyDescent="0.25">
      <c r="B609" s="66"/>
      <c r="C609" s="13"/>
      <c r="D609" s="13"/>
      <c r="E609" s="13"/>
      <c r="F609" s="13"/>
      <c r="G609" s="13"/>
      <c r="H609" s="41"/>
      <c r="I609" s="41"/>
      <c r="J609" s="41"/>
      <c r="K609" s="41"/>
      <c r="L609" s="41"/>
      <c r="M609" s="41"/>
    </row>
    <row r="610" spans="2:13" x14ac:dyDescent="0.25">
      <c r="B610" s="66"/>
      <c r="C610" s="13"/>
      <c r="D610" s="13"/>
      <c r="E610" s="13"/>
      <c r="F610" s="13"/>
      <c r="G610" s="13"/>
      <c r="H610" s="41"/>
      <c r="I610" s="41"/>
      <c r="J610" s="41"/>
      <c r="K610" s="41"/>
      <c r="L610" s="41"/>
      <c r="M610" s="41"/>
    </row>
    <row r="611" spans="2:13" x14ac:dyDescent="0.25">
      <c r="B611" s="66"/>
      <c r="C611" s="13"/>
      <c r="D611" s="13"/>
      <c r="E611" s="13"/>
      <c r="F611" s="13"/>
      <c r="G611" s="13"/>
      <c r="H611" s="41"/>
      <c r="I611" s="41"/>
      <c r="J611" s="41"/>
      <c r="K611" s="41"/>
      <c r="L611" s="41"/>
      <c r="M611" s="41"/>
    </row>
    <row r="612" spans="2:13" x14ac:dyDescent="0.25">
      <c r="B612" s="66"/>
      <c r="C612" s="13"/>
      <c r="D612" s="13"/>
      <c r="E612" s="13"/>
      <c r="F612" s="13"/>
      <c r="G612" s="13"/>
      <c r="H612" s="41"/>
      <c r="I612" s="41"/>
      <c r="J612" s="41"/>
      <c r="K612" s="41"/>
      <c r="L612" s="41"/>
      <c r="M612" s="41"/>
    </row>
    <row r="613" spans="2:13" x14ac:dyDescent="0.25">
      <c r="B613" s="66"/>
      <c r="C613" s="13"/>
      <c r="D613" s="13"/>
      <c r="E613" s="13"/>
      <c r="F613" s="13"/>
      <c r="G613" s="13"/>
      <c r="H613" s="41"/>
      <c r="I613" s="41"/>
      <c r="J613" s="41"/>
      <c r="K613" s="41"/>
      <c r="L613" s="41"/>
      <c r="M613" s="41"/>
    </row>
    <row r="614" spans="2:13" x14ac:dyDescent="0.25">
      <c r="B614" s="66"/>
      <c r="C614" s="13"/>
      <c r="D614" s="13"/>
      <c r="E614" s="13"/>
      <c r="F614" s="13"/>
      <c r="G614" s="13"/>
      <c r="H614" s="41"/>
      <c r="I614" s="41"/>
      <c r="J614" s="41"/>
      <c r="K614" s="41"/>
      <c r="L614" s="41"/>
      <c r="M614" s="41"/>
    </row>
    <row r="615" spans="2:13" x14ac:dyDescent="0.25">
      <c r="B615" s="66"/>
      <c r="C615" s="13"/>
      <c r="D615" s="13"/>
      <c r="E615" s="13"/>
      <c r="F615" s="13"/>
      <c r="G615" s="13"/>
      <c r="H615" s="41"/>
      <c r="I615" s="41"/>
      <c r="J615" s="41"/>
      <c r="K615" s="41"/>
      <c r="L615" s="41"/>
      <c r="M615" s="41"/>
    </row>
    <row r="616" spans="2:13" x14ac:dyDescent="0.25">
      <c r="B616" s="66"/>
      <c r="C616" s="13"/>
      <c r="D616" s="13"/>
      <c r="E616" s="13"/>
      <c r="F616" s="13"/>
      <c r="G616" s="13"/>
      <c r="H616" s="41"/>
      <c r="I616" s="41"/>
      <c r="J616" s="41"/>
      <c r="K616" s="41"/>
      <c r="L616" s="41"/>
      <c r="M616" s="41"/>
    </row>
    <row r="617" spans="2:13" x14ac:dyDescent="0.25">
      <c r="B617" s="66"/>
      <c r="C617" s="13"/>
      <c r="D617" s="13"/>
      <c r="E617" s="13"/>
      <c r="F617" s="13"/>
      <c r="G617" s="13"/>
      <c r="H617" s="41"/>
      <c r="I617" s="41"/>
      <c r="J617" s="41"/>
      <c r="K617" s="41"/>
      <c r="L617" s="41"/>
      <c r="M617" s="41"/>
    </row>
    <row r="618" spans="2:13" x14ac:dyDescent="0.25">
      <c r="B618" s="66"/>
      <c r="C618" s="13"/>
      <c r="D618" s="13"/>
      <c r="E618" s="13"/>
      <c r="F618" s="13"/>
      <c r="G618" s="13"/>
      <c r="H618" s="41"/>
      <c r="I618" s="41"/>
      <c r="J618" s="41"/>
      <c r="K618" s="41"/>
      <c r="L618" s="41"/>
      <c r="M618" s="41"/>
    </row>
    <row r="619" spans="2:13" x14ac:dyDescent="0.25">
      <c r="B619" s="66"/>
      <c r="C619" s="13"/>
      <c r="D619" s="13"/>
      <c r="E619" s="13"/>
      <c r="F619" s="13"/>
      <c r="G619" s="13"/>
      <c r="H619" s="41"/>
      <c r="I619" s="41"/>
      <c r="J619" s="41"/>
      <c r="K619" s="41"/>
      <c r="L619" s="41"/>
      <c r="M619" s="41"/>
    </row>
    <row r="620" spans="2:13" x14ac:dyDescent="0.25">
      <c r="B620" s="66"/>
      <c r="C620" s="13"/>
      <c r="D620" s="13"/>
      <c r="E620" s="13"/>
      <c r="F620" s="13"/>
      <c r="G620" s="13"/>
      <c r="H620" s="41"/>
      <c r="I620" s="41"/>
      <c r="J620" s="41"/>
      <c r="K620" s="41"/>
      <c r="L620" s="41"/>
      <c r="M620" s="41"/>
    </row>
    <row r="621" spans="2:13" x14ac:dyDescent="0.25">
      <c r="B621" s="66"/>
      <c r="C621" s="13"/>
      <c r="D621" s="13"/>
      <c r="E621" s="13"/>
      <c r="F621" s="13"/>
      <c r="G621" s="13"/>
      <c r="H621" s="41"/>
      <c r="I621" s="41"/>
      <c r="J621" s="41"/>
      <c r="K621" s="41"/>
      <c r="L621" s="41"/>
      <c r="M621" s="41"/>
    </row>
    <row r="622" spans="2:13" x14ac:dyDescent="0.25">
      <c r="B622" s="66"/>
      <c r="C622" s="13"/>
      <c r="D622" s="13"/>
      <c r="E622" s="13"/>
      <c r="F622" s="13"/>
      <c r="G622" s="13"/>
      <c r="H622" s="41"/>
      <c r="I622" s="41"/>
      <c r="J622" s="41"/>
      <c r="K622" s="41"/>
      <c r="L622" s="41"/>
      <c r="M622" s="41"/>
    </row>
    <row r="623" spans="2:13" x14ac:dyDescent="0.25">
      <c r="B623" s="66"/>
      <c r="C623" s="13"/>
      <c r="D623" s="13"/>
      <c r="E623" s="13"/>
      <c r="F623" s="13"/>
      <c r="G623" s="13"/>
      <c r="H623" s="41"/>
      <c r="I623" s="41"/>
      <c r="J623" s="41"/>
      <c r="K623" s="41"/>
      <c r="L623" s="41"/>
      <c r="M623" s="41"/>
    </row>
    <row r="624" spans="2:13" x14ac:dyDescent="0.25">
      <c r="B624" s="66"/>
      <c r="C624" s="13"/>
      <c r="D624" s="13"/>
      <c r="E624" s="13"/>
      <c r="F624" s="13"/>
      <c r="G624" s="13"/>
      <c r="H624" s="41"/>
      <c r="I624" s="41"/>
      <c r="J624" s="41"/>
      <c r="K624" s="41"/>
      <c r="L624" s="41"/>
      <c r="M624" s="41"/>
    </row>
    <row r="625" spans="2:13" x14ac:dyDescent="0.25">
      <c r="B625" s="66"/>
      <c r="C625" s="13"/>
      <c r="D625" s="13"/>
      <c r="E625" s="13"/>
      <c r="F625" s="13"/>
      <c r="G625" s="13"/>
      <c r="H625" s="41"/>
      <c r="I625" s="41"/>
      <c r="J625" s="41"/>
      <c r="K625" s="41"/>
      <c r="L625" s="41"/>
      <c r="M625" s="41"/>
    </row>
    <row r="626" spans="2:13" x14ac:dyDescent="0.25">
      <c r="B626" s="66"/>
      <c r="C626" s="13"/>
      <c r="D626" s="13"/>
      <c r="E626" s="13"/>
      <c r="F626" s="13"/>
      <c r="G626" s="13"/>
      <c r="H626" s="41"/>
      <c r="I626" s="41"/>
      <c r="J626" s="41"/>
      <c r="K626" s="41"/>
      <c r="L626" s="41"/>
      <c r="M626" s="41"/>
    </row>
    <row r="627" spans="2:13" x14ac:dyDescent="0.25">
      <c r="B627" s="66"/>
      <c r="C627" s="13"/>
      <c r="D627" s="13"/>
      <c r="E627" s="13"/>
      <c r="F627" s="13"/>
      <c r="G627" s="13"/>
      <c r="H627" s="41"/>
      <c r="I627" s="41"/>
      <c r="J627" s="41"/>
      <c r="K627" s="41"/>
      <c r="L627" s="41"/>
      <c r="M627" s="41"/>
    </row>
    <row r="628" spans="2:13" x14ac:dyDescent="0.25">
      <c r="B628" s="66"/>
      <c r="C628" s="13"/>
      <c r="D628" s="13"/>
      <c r="E628" s="13"/>
      <c r="F628" s="13"/>
      <c r="G628" s="13"/>
      <c r="H628" s="41"/>
      <c r="I628" s="41"/>
      <c r="J628" s="41"/>
      <c r="K628" s="41"/>
      <c r="L628" s="41"/>
      <c r="M628" s="41"/>
    </row>
    <row r="629" spans="2:13" x14ac:dyDescent="0.25">
      <c r="B629" s="66"/>
      <c r="C629" s="13"/>
      <c r="D629" s="13"/>
      <c r="E629" s="13"/>
      <c r="F629" s="13"/>
      <c r="G629" s="13"/>
      <c r="H629" s="41"/>
      <c r="I629" s="41"/>
      <c r="J629" s="41"/>
      <c r="K629" s="41"/>
      <c r="L629" s="41"/>
      <c r="M629" s="41"/>
    </row>
    <row r="630" spans="2:13" x14ac:dyDescent="0.25">
      <c r="B630" s="66"/>
      <c r="C630" s="13"/>
      <c r="D630" s="13"/>
      <c r="E630" s="13"/>
      <c r="F630" s="13"/>
      <c r="G630" s="13"/>
      <c r="H630" s="41"/>
      <c r="I630" s="41"/>
      <c r="J630" s="41"/>
      <c r="K630" s="41"/>
      <c r="L630" s="41"/>
      <c r="M630" s="41"/>
    </row>
    <row r="631" spans="2:13" x14ac:dyDescent="0.25">
      <c r="B631" s="66"/>
      <c r="C631" s="13"/>
      <c r="D631" s="13"/>
      <c r="E631" s="13"/>
      <c r="F631" s="13"/>
      <c r="G631" s="13"/>
      <c r="H631" s="41"/>
      <c r="I631" s="41"/>
      <c r="J631" s="41"/>
      <c r="K631" s="41"/>
      <c r="L631" s="41"/>
      <c r="M631" s="41"/>
    </row>
    <row r="632" spans="2:13" x14ac:dyDescent="0.25">
      <c r="B632" s="66"/>
      <c r="C632" s="13"/>
      <c r="D632" s="13"/>
      <c r="E632" s="13"/>
      <c r="F632" s="13"/>
      <c r="G632" s="13"/>
      <c r="H632" s="41"/>
      <c r="I632" s="41"/>
      <c r="J632" s="41"/>
      <c r="K632" s="41"/>
      <c r="L632" s="41"/>
      <c r="M632" s="41"/>
    </row>
    <row r="633" spans="2:13" x14ac:dyDescent="0.25">
      <c r="B633" s="66"/>
      <c r="C633" s="13"/>
      <c r="D633" s="13"/>
      <c r="E633" s="13"/>
      <c r="F633" s="13"/>
      <c r="G633" s="13"/>
      <c r="H633" s="41"/>
      <c r="I633" s="41"/>
      <c r="J633" s="41"/>
      <c r="K633" s="41"/>
      <c r="L633" s="41"/>
      <c r="M633" s="41"/>
    </row>
    <row r="634" spans="2:13" x14ac:dyDescent="0.25">
      <c r="B634" s="66"/>
      <c r="C634" s="13"/>
      <c r="D634" s="13"/>
      <c r="E634" s="13"/>
      <c r="F634" s="13"/>
      <c r="G634" s="13"/>
      <c r="H634" s="41"/>
      <c r="I634" s="41"/>
      <c r="J634" s="41"/>
      <c r="K634" s="41"/>
      <c r="L634" s="41"/>
      <c r="M634" s="41"/>
    </row>
    <row r="635" spans="2:13" x14ac:dyDescent="0.25">
      <c r="B635" s="66"/>
      <c r="C635" s="13"/>
      <c r="D635" s="13"/>
      <c r="E635" s="13"/>
      <c r="F635" s="13"/>
      <c r="G635" s="13"/>
      <c r="H635" s="41"/>
      <c r="I635" s="41"/>
      <c r="J635" s="41"/>
      <c r="K635" s="41"/>
      <c r="L635" s="41"/>
      <c r="M635" s="41"/>
    </row>
    <row r="636" spans="2:13" x14ac:dyDescent="0.25">
      <c r="B636" s="66"/>
      <c r="C636" s="13"/>
      <c r="D636" s="13"/>
      <c r="E636" s="13"/>
      <c r="F636" s="13"/>
      <c r="G636" s="13"/>
      <c r="H636" s="41"/>
      <c r="I636" s="41"/>
      <c r="J636" s="41"/>
      <c r="K636" s="41"/>
      <c r="L636" s="41"/>
      <c r="M636" s="41"/>
    </row>
    <row r="637" spans="2:13" x14ac:dyDescent="0.25">
      <c r="B637" s="66"/>
      <c r="C637" s="13"/>
      <c r="D637" s="13"/>
      <c r="E637" s="13"/>
      <c r="F637" s="13"/>
      <c r="G637" s="13"/>
      <c r="H637" s="41"/>
      <c r="I637" s="41"/>
      <c r="J637" s="41"/>
      <c r="K637" s="41"/>
      <c r="L637" s="41"/>
      <c r="M637" s="41"/>
    </row>
    <row r="638" spans="2:13" x14ac:dyDescent="0.25">
      <c r="B638" s="66"/>
      <c r="C638" s="13"/>
      <c r="D638" s="13"/>
      <c r="E638" s="13"/>
      <c r="F638" s="13"/>
      <c r="G638" s="13"/>
      <c r="H638" s="41"/>
      <c r="I638" s="41"/>
      <c r="J638" s="41"/>
      <c r="K638" s="41"/>
      <c r="L638" s="41"/>
      <c r="M638" s="41"/>
    </row>
    <row r="639" spans="2:13" x14ac:dyDescent="0.25">
      <c r="B639" s="66"/>
      <c r="C639" s="13"/>
      <c r="D639" s="13"/>
      <c r="E639" s="13"/>
      <c r="F639" s="13"/>
      <c r="G639" s="13"/>
      <c r="H639" s="41"/>
      <c r="I639" s="41"/>
      <c r="J639" s="41"/>
      <c r="K639" s="41"/>
      <c r="L639" s="41"/>
      <c r="M639" s="41"/>
    </row>
    <row r="640" spans="2:13" x14ac:dyDescent="0.25">
      <c r="B640" s="66"/>
      <c r="C640" s="13"/>
      <c r="D640" s="13"/>
      <c r="E640" s="13"/>
      <c r="F640" s="13"/>
      <c r="G640" s="13"/>
      <c r="H640" s="41"/>
      <c r="I640" s="41"/>
      <c r="J640" s="41"/>
      <c r="K640" s="41"/>
      <c r="L640" s="41"/>
      <c r="M640" s="41"/>
    </row>
    <row r="641" spans="2:13" x14ac:dyDescent="0.25">
      <c r="B641" s="66"/>
      <c r="C641" s="13"/>
      <c r="D641" s="13"/>
      <c r="E641" s="13"/>
      <c r="F641" s="13"/>
      <c r="G641" s="13"/>
      <c r="H641" s="41"/>
      <c r="I641" s="41"/>
      <c r="J641" s="41"/>
      <c r="K641" s="41"/>
      <c r="L641" s="41"/>
      <c r="M641" s="41"/>
    </row>
    <row r="642" spans="2:13" x14ac:dyDescent="0.25">
      <c r="B642" s="66"/>
      <c r="C642" s="13"/>
      <c r="D642" s="13"/>
      <c r="E642" s="13"/>
      <c r="F642" s="13"/>
      <c r="G642" s="13"/>
      <c r="H642" s="41"/>
      <c r="I642" s="41"/>
      <c r="J642" s="41"/>
      <c r="K642" s="41"/>
      <c r="L642" s="41"/>
      <c r="M642" s="41"/>
    </row>
    <row r="643" spans="2:13" x14ac:dyDescent="0.25">
      <c r="B643" s="66"/>
      <c r="C643" s="13"/>
      <c r="D643" s="13"/>
      <c r="E643" s="13"/>
      <c r="F643" s="13"/>
      <c r="G643" s="13"/>
      <c r="H643" s="41"/>
      <c r="I643" s="41"/>
      <c r="J643" s="41"/>
      <c r="K643" s="41"/>
      <c r="L643" s="41"/>
      <c r="M643" s="41"/>
    </row>
    <row r="644" spans="2:13" x14ac:dyDescent="0.25">
      <c r="B644" s="66"/>
      <c r="C644" s="13"/>
      <c r="D644" s="13"/>
      <c r="E644" s="13"/>
      <c r="F644" s="13"/>
      <c r="G644" s="13"/>
      <c r="H644" s="41"/>
      <c r="I644" s="41"/>
      <c r="J644" s="41"/>
      <c r="K644" s="41"/>
      <c r="L644" s="41"/>
      <c r="M644" s="41"/>
    </row>
    <row r="645" spans="2:13" x14ac:dyDescent="0.25">
      <c r="B645" s="66"/>
      <c r="C645" s="13"/>
      <c r="D645" s="13"/>
      <c r="E645" s="13"/>
      <c r="F645" s="13"/>
      <c r="G645" s="13"/>
      <c r="H645" s="41"/>
      <c r="I645" s="41"/>
      <c r="J645" s="41"/>
      <c r="K645" s="41"/>
      <c r="L645" s="41"/>
      <c r="M645" s="41"/>
    </row>
    <row r="646" spans="2:13" x14ac:dyDescent="0.25">
      <c r="B646" s="66"/>
      <c r="C646" s="13"/>
      <c r="D646" s="13"/>
      <c r="E646" s="13"/>
      <c r="F646" s="13"/>
      <c r="G646" s="13"/>
      <c r="H646" s="41"/>
      <c r="I646" s="41"/>
      <c r="J646" s="41"/>
      <c r="K646" s="41"/>
      <c r="L646" s="41"/>
      <c r="M646" s="41"/>
    </row>
    <row r="647" spans="2:13" x14ac:dyDescent="0.25">
      <c r="B647" s="66"/>
      <c r="C647" s="13"/>
      <c r="D647" s="13"/>
      <c r="E647" s="13"/>
      <c r="F647" s="13"/>
      <c r="G647" s="13"/>
      <c r="H647" s="41"/>
      <c r="I647" s="41"/>
      <c r="J647" s="41"/>
      <c r="K647" s="41"/>
      <c r="L647" s="41"/>
      <c r="M647" s="41"/>
    </row>
    <row r="648" spans="2:13" x14ac:dyDescent="0.25">
      <c r="B648" s="66"/>
      <c r="C648" s="13"/>
      <c r="D648" s="13"/>
      <c r="E648" s="13"/>
      <c r="F648" s="13"/>
      <c r="G648" s="13"/>
      <c r="H648" s="41"/>
      <c r="I648" s="41"/>
      <c r="J648" s="41"/>
      <c r="K648" s="41"/>
      <c r="L648" s="41"/>
      <c r="M648" s="41"/>
    </row>
    <row r="649" spans="2:13" x14ac:dyDescent="0.25">
      <c r="B649" s="66"/>
      <c r="C649" s="13"/>
      <c r="D649" s="13"/>
      <c r="E649" s="13"/>
      <c r="F649" s="13"/>
      <c r="G649" s="13"/>
      <c r="H649" s="41"/>
      <c r="I649" s="41"/>
      <c r="J649" s="41"/>
      <c r="K649" s="41"/>
      <c r="L649" s="41"/>
      <c r="M649" s="41"/>
    </row>
    <row r="650" spans="2:13" x14ac:dyDescent="0.25">
      <c r="B650" s="66"/>
      <c r="C650" s="13"/>
      <c r="D650" s="13"/>
      <c r="E650" s="13"/>
      <c r="F650" s="13"/>
      <c r="G650" s="13"/>
      <c r="H650" s="41"/>
      <c r="I650" s="41"/>
      <c r="J650" s="41"/>
      <c r="K650" s="41"/>
      <c r="L650" s="41"/>
      <c r="M650" s="41"/>
    </row>
    <row r="651" spans="2:13" x14ac:dyDescent="0.25">
      <c r="B651" s="66"/>
      <c r="C651" s="13"/>
      <c r="D651" s="13"/>
      <c r="E651" s="13"/>
      <c r="F651" s="13"/>
      <c r="G651" s="13"/>
      <c r="H651" s="41"/>
      <c r="I651" s="41"/>
      <c r="J651" s="41"/>
      <c r="K651" s="41"/>
      <c r="L651" s="41"/>
      <c r="M651" s="41"/>
    </row>
    <row r="652" spans="2:13" x14ac:dyDescent="0.25">
      <c r="B652" s="66"/>
      <c r="C652" s="13"/>
      <c r="D652" s="13"/>
      <c r="E652" s="13"/>
      <c r="F652" s="13"/>
      <c r="G652" s="13"/>
      <c r="H652" s="41"/>
      <c r="I652" s="41"/>
      <c r="J652" s="41"/>
      <c r="K652" s="41"/>
      <c r="L652" s="41"/>
      <c r="M652" s="41"/>
    </row>
    <row r="653" spans="2:13" x14ac:dyDescent="0.25">
      <c r="B653" s="66"/>
      <c r="C653" s="13"/>
      <c r="D653" s="13"/>
      <c r="E653" s="13"/>
      <c r="F653" s="13"/>
      <c r="G653" s="13"/>
      <c r="H653" s="41"/>
      <c r="I653" s="41"/>
      <c r="J653" s="41"/>
      <c r="K653" s="41"/>
      <c r="L653" s="41"/>
      <c r="M653" s="41"/>
    </row>
    <row r="654" spans="2:13" x14ac:dyDescent="0.25">
      <c r="B654" s="66"/>
      <c r="C654" s="13"/>
      <c r="D654" s="13"/>
      <c r="E654" s="13"/>
      <c r="F654" s="13"/>
      <c r="G654" s="13"/>
      <c r="H654" s="41"/>
      <c r="I654" s="41"/>
      <c r="J654" s="41"/>
      <c r="K654" s="41"/>
      <c r="L654" s="41"/>
      <c r="M654" s="41"/>
    </row>
    <row r="655" spans="2:13" x14ac:dyDescent="0.25">
      <c r="B655" s="66"/>
      <c r="C655" s="13"/>
      <c r="D655" s="13"/>
      <c r="E655" s="13"/>
      <c r="F655" s="13"/>
      <c r="G655" s="13"/>
      <c r="H655" s="41"/>
      <c r="I655" s="41"/>
      <c r="J655" s="41"/>
      <c r="K655" s="41"/>
      <c r="L655" s="41"/>
      <c r="M655" s="41"/>
    </row>
    <row r="656" spans="2:13" x14ac:dyDescent="0.25">
      <c r="B656" s="66"/>
      <c r="C656" s="13"/>
      <c r="D656" s="13"/>
      <c r="E656" s="13"/>
      <c r="F656" s="13"/>
      <c r="G656" s="13"/>
      <c r="H656" s="41"/>
      <c r="I656" s="41"/>
      <c r="J656" s="41"/>
      <c r="K656" s="41"/>
      <c r="L656" s="41"/>
      <c r="M656" s="41"/>
    </row>
    <row r="657" spans="2:13" x14ac:dyDescent="0.25">
      <c r="B657" s="66"/>
      <c r="C657" s="13"/>
      <c r="D657" s="13"/>
      <c r="E657" s="13"/>
      <c r="F657" s="13"/>
      <c r="G657" s="13"/>
      <c r="H657" s="41"/>
      <c r="I657" s="41"/>
      <c r="J657" s="41"/>
      <c r="K657" s="41"/>
      <c r="L657" s="41"/>
      <c r="M657" s="41"/>
    </row>
    <row r="658" spans="2:13" x14ac:dyDescent="0.25">
      <c r="B658" s="66"/>
      <c r="C658" s="13"/>
      <c r="D658" s="13"/>
      <c r="E658" s="13"/>
      <c r="F658" s="13"/>
      <c r="G658" s="13"/>
      <c r="H658" s="41"/>
      <c r="I658" s="41"/>
      <c r="J658" s="41"/>
      <c r="K658" s="41"/>
      <c r="L658" s="41"/>
      <c r="M658" s="41"/>
    </row>
    <row r="659" spans="2:13" x14ac:dyDescent="0.25">
      <c r="B659" s="66"/>
      <c r="C659" s="13"/>
      <c r="D659" s="13"/>
      <c r="E659" s="13"/>
      <c r="F659" s="13"/>
      <c r="G659" s="13"/>
      <c r="H659" s="41"/>
      <c r="I659" s="41"/>
      <c r="J659" s="41"/>
      <c r="K659" s="41"/>
      <c r="L659" s="41"/>
      <c r="M659" s="41"/>
    </row>
    <row r="660" spans="2:13" x14ac:dyDescent="0.25">
      <c r="B660" s="66"/>
      <c r="C660" s="13"/>
      <c r="D660" s="13"/>
      <c r="E660" s="13"/>
      <c r="F660" s="13"/>
      <c r="G660" s="13"/>
      <c r="H660" s="41"/>
      <c r="I660" s="41"/>
      <c r="J660" s="41"/>
      <c r="K660" s="41"/>
      <c r="L660" s="41"/>
      <c r="M660" s="41"/>
    </row>
    <row r="661" spans="2:13" x14ac:dyDescent="0.25">
      <c r="B661" s="66"/>
      <c r="C661" s="13"/>
      <c r="D661" s="13"/>
      <c r="E661" s="13"/>
      <c r="F661" s="13"/>
      <c r="G661" s="13"/>
      <c r="H661" s="41"/>
      <c r="I661" s="41"/>
      <c r="J661" s="41"/>
      <c r="K661" s="41"/>
      <c r="L661" s="41"/>
      <c r="M661" s="41"/>
    </row>
    <row r="662" spans="2:13" x14ac:dyDescent="0.25">
      <c r="B662" s="66"/>
      <c r="C662" s="13"/>
      <c r="D662" s="13"/>
      <c r="E662" s="13"/>
      <c r="F662" s="13"/>
      <c r="G662" s="13"/>
      <c r="H662" s="41"/>
      <c r="I662" s="41"/>
      <c r="J662" s="41"/>
      <c r="K662" s="41"/>
      <c r="L662" s="41"/>
      <c r="M662" s="41"/>
    </row>
    <row r="663" spans="2:13" x14ac:dyDescent="0.25">
      <c r="B663" s="66"/>
      <c r="C663" s="13"/>
      <c r="D663" s="13"/>
      <c r="E663" s="13"/>
      <c r="F663" s="13"/>
      <c r="G663" s="13"/>
      <c r="H663" s="41"/>
      <c r="I663" s="41"/>
      <c r="J663" s="41"/>
      <c r="K663" s="41"/>
      <c r="L663" s="41"/>
      <c r="M663" s="41"/>
    </row>
    <row r="664" spans="2:13" x14ac:dyDescent="0.25">
      <c r="B664" s="66"/>
      <c r="C664" s="13"/>
      <c r="D664" s="13"/>
      <c r="E664" s="13"/>
      <c r="F664" s="13"/>
      <c r="G664" s="13"/>
      <c r="H664" s="41"/>
      <c r="I664" s="41"/>
      <c r="J664" s="41"/>
      <c r="K664" s="41"/>
      <c r="L664" s="41"/>
      <c r="M664" s="41"/>
    </row>
    <row r="665" spans="2:13" x14ac:dyDescent="0.25">
      <c r="B665" s="66"/>
      <c r="C665" s="13"/>
      <c r="D665" s="13"/>
      <c r="E665" s="13"/>
      <c r="F665" s="13"/>
      <c r="G665" s="13"/>
      <c r="H665" s="41"/>
      <c r="I665" s="41"/>
      <c r="J665" s="41"/>
      <c r="K665" s="41"/>
      <c r="L665" s="41"/>
      <c r="M665" s="41"/>
    </row>
    <row r="666" spans="2:13" x14ac:dyDescent="0.25">
      <c r="B666" s="66"/>
      <c r="C666" s="13"/>
      <c r="D666" s="13"/>
      <c r="E666" s="13"/>
      <c r="F666" s="13"/>
      <c r="G666" s="13"/>
      <c r="H666" s="41"/>
      <c r="I666" s="41"/>
      <c r="J666" s="41"/>
      <c r="K666" s="41"/>
      <c r="L666" s="41"/>
      <c r="M666" s="41"/>
    </row>
    <row r="667" spans="2:13" x14ac:dyDescent="0.25">
      <c r="B667" s="66"/>
      <c r="C667" s="13"/>
      <c r="D667" s="13"/>
      <c r="E667" s="13"/>
      <c r="F667" s="13"/>
      <c r="G667" s="13"/>
      <c r="H667" s="41"/>
      <c r="I667" s="41"/>
      <c r="J667" s="41"/>
      <c r="K667" s="41"/>
      <c r="L667" s="41"/>
      <c r="M667" s="41"/>
    </row>
    <row r="668" spans="2:13" x14ac:dyDescent="0.25">
      <c r="B668" s="66"/>
      <c r="C668" s="13"/>
      <c r="D668" s="13"/>
      <c r="E668" s="13"/>
      <c r="F668" s="13"/>
      <c r="G668" s="13"/>
      <c r="H668" s="41"/>
      <c r="I668" s="41"/>
      <c r="J668" s="41"/>
      <c r="K668" s="41"/>
      <c r="L668" s="41"/>
      <c r="M668" s="41"/>
    </row>
    <row r="669" spans="2:13" x14ac:dyDescent="0.25">
      <c r="B669" s="66"/>
      <c r="C669" s="13"/>
      <c r="D669" s="13"/>
      <c r="E669" s="13"/>
      <c r="F669" s="13"/>
      <c r="G669" s="13"/>
      <c r="H669" s="41"/>
      <c r="I669" s="41"/>
      <c r="J669" s="41"/>
      <c r="K669" s="41"/>
      <c r="L669" s="41"/>
      <c r="M669" s="41"/>
    </row>
    <row r="670" spans="2:13" x14ac:dyDescent="0.25">
      <c r="B670" s="66"/>
      <c r="C670" s="13"/>
      <c r="D670" s="13"/>
      <c r="E670" s="13"/>
      <c r="F670" s="13"/>
      <c r="G670" s="13"/>
      <c r="H670" s="41"/>
      <c r="I670" s="41"/>
      <c r="J670" s="41"/>
      <c r="K670" s="41"/>
      <c r="L670" s="41"/>
      <c r="M670" s="41"/>
    </row>
    <row r="671" spans="2:13" x14ac:dyDescent="0.25">
      <c r="B671" s="66"/>
      <c r="C671" s="13"/>
      <c r="D671" s="13"/>
      <c r="E671" s="13"/>
      <c r="F671" s="13"/>
      <c r="G671" s="13"/>
      <c r="H671" s="41"/>
      <c r="I671" s="41"/>
      <c r="J671" s="41"/>
      <c r="K671" s="41"/>
      <c r="L671" s="41"/>
      <c r="M671" s="41"/>
    </row>
    <row r="672" spans="2:13" x14ac:dyDescent="0.25">
      <c r="B672" s="66"/>
      <c r="C672" s="13"/>
      <c r="D672" s="13"/>
      <c r="E672" s="13"/>
      <c r="F672" s="13"/>
      <c r="G672" s="13"/>
      <c r="H672" s="41"/>
      <c r="I672" s="41"/>
      <c r="J672" s="41"/>
      <c r="K672" s="41"/>
      <c r="L672" s="41"/>
      <c r="M672" s="41"/>
    </row>
    <row r="673" spans="2:13" x14ac:dyDescent="0.25">
      <c r="B673" s="66"/>
      <c r="C673" s="13"/>
      <c r="D673" s="13"/>
      <c r="E673" s="13"/>
      <c r="F673" s="13"/>
      <c r="G673" s="13"/>
      <c r="H673" s="41"/>
      <c r="I673" s="41"/>
      <c r="J673" s="41"/>
      <c r="K673" s="41"/>
      <c r="L673" s="41"/>
      <c r="M673" s="41"/>
    </row>
    <row r="674" spans="2:13" x14ac:dyDescent="0.25">
      <c r="B674" s="66"/>
      <c r="C674" s="13"/>
      <c r="D674" s="13"/>
      <c r="E674" s="13"/>
      <c r="F674" s="13"/>
      <c r="G674" s="13"/>
      <c r="H674" s="41"/>
      <c r="I674" s="41"/>
      <c r="J674" s="41"/>
      <c r="K674" s="41"/>
      <c r="L674" s="41"/>
      <c r="M674" s="41"/>
    </row>
    <row r="675" spans="2:13" x14ac:dyDescent="0.25">
      <c r="B675" s="66"/>
      <c r="C675" s="13"/>
      <c r="D675" s="13"/>
      <c r="E675" s="13"/>
      <c r="F675" s="13"/>
      <c r="G675" s="13"/>
      <c r="H675" s="41"/>
      <c r="I675" s="41"/>
      <c r="J675" s="41"/>
      <c r="K675" s="41"/>
      <c r="L675" s="41"/>
      <c r="M675" s="41"/>
    </row>
    <row r="676" spans="2:13" x14ac:dyDescent="0.25">
      <c r="B676" s="66"/>
      <c r="C676" s="13"/>
      <c r="D676" s="13"/>
      <c r="E676" s="13"/>
      <c r="F676" s="13"/>
      <c r="G676" s="13"/>
      <c r="H676" s="41"/>
      <c r="I676" s="41"/>
      <c r="J676" s="41"/>
      <c r="K676" s="41"/>
      <c r="L676" s="41"/>
      <c r="M676" s="41"/>
    </row>
    <row r="677" spans="2:13" x14ac:dyDescent="0.25">
      <c r="B677" s="66"/>
      <c r="C677" s="13"/>
      <c r="D677" s="13"/>
      <c r="E677" s="13"/>
      <c r="F677" s="13"/>
      <c r="G677" s="13"/>
      <c r="H677" s="41"/>
      <c r="I677" s="41"/>
      <c r="J677" s="41"/>
      <c r="K677" s="41"/>
      <c r="L677" s="41"/>
      <c r="M677" s="41"/>
    </row>
    <row r="678" spans="2:13" x14ac:dyDescent="0.25">
      <c r="B678" s="66"/>
      <c r="C678" s="13"/>
      <c r="D678" s="13"/>
      <c r="E678" s="13"/>
      <c r="F678" s="13"/>
      <c r="G678" s="13"/>
      <c r="H678" s="41"/>
      <c r="I678" s="41"/>
      <c r="J678" s="41"/>
      <c r="K678" s="41"/>
      <c r="L678" s="41"/>
      <c r="M678" s="41"/>
    </row>
    <row r="679" spans="2:13" x14ac:dyDescent="0.25">
      <c r="B679" s="66"/>
      <c r="C679" s="13"/>
      <c r="D679" s="13"/>
      <c r="E679" s="13"/>
      <c r="F679" s="13"/>
      <c r="G679" s="13"/>
      <c r="H679" s="41"/>
      <c r="I679" s="41"/>
      <c r="J679" s="41"/>
      <c r="K679" s="41"/>
      <c r="L679" s="41"/>
      <c r="M679" s="41"/>
    </row>
    <row r="680" spans="2:13" x14ac:dyDescent="0.25">
      <c r="B680" s="66"/>
      <c r="C680" s="13"/>
      <c r="D680" s="13"/>
      <c r="E680" s="13"/>
      <c r="F680" s="13"/>
      <c r="G680" s="13"/>
      <c r="H680" s="41"/>
      <c r="I680" s="41"/>
      <c r="J680" s="41"/>
      <c r="K680" s="41"/>
      <c r="L680" s="41"/>
      <c r="M680" s="41"/>
    </row>
    <row r="681" spans="2:13" x14ac:dyDescent="0.25">
      <c r="B681" s="66"/>
      <c r="C681" s="13"/>
      <c r="D681" s="13"/>
      <c r="E681" s="13"/>
      <c r="F681" s="13"/>
      <c r="G681" s="13"/>
      <c r="H681" s="41"/>
      <c r="I681" s="41"/>
      <c r="J681" s="41"/>
      <c r="K681" s="41"/>
      <c r="L681" s="41"/>
      <c r="M681" s="41"/>
    </row>
    <row r="682" spans="2:13" x14ac:dyDescent="0.25">
      <c r="B682" s="66"/>
      <c r="C682" s="13"/>
      <c r="D682" s="13"/>
      <c r="E682" s="13"/>
      <c r="F682" s="13"/>
      <c r="G682" s="13"/>
      <c r="H682" s="41"/>
      <c r="I682" s="41"/>
      <c r="J682" s="41"/>
      <c r="K682" s="41"/>
      <c r="L682" s="41"/>
      <c r="M682" s="41"/>
    </row>
    <row r="683" spans="2:13" x14ac:dyDescent="0.25">
      <c r="B683" s="66"/>
      <c r="C683" s="13"/>
      <c r="D683" s="13"/>
      <c r="E683" s="13"/>
      <c r="F683" s="13"/>
      <c r="G683" s="13"/>
      <c r="H683" s="41"/>
      <c r="I683" s="41"/>
      <c r="J683" s="41"/>
      <c r="K683" s="41"/>
      <c r="L683" s="41"/>
      <c r="M683" s="41"/>
    </row>
    <row r="684" spans="2:13" x14ac:dyDescent="0.25">
      <c r="B684" s="66"/>
      <c r="C684" s="13"/>
      <c r="D684" s="13"/>
      <c r="E684" s="13"/>
      <c r="F684" s="13"/>
      <c r="G684" s="13"/>
      <c r="H684" s="41"/>
      <c r="I684" s="41"/>
      <c r="J684" s="41"/>
      <c r="K684" s="41"/>
      <c r="L684" s="41"/>
      <c r="M684" s="41"/>
    </row>
    <row r="685" spans="2:13" x14ac:dyDescent="0.25">
      <c r="B685" s="66"/>
      <c r="C685" s="13"/>
      <c r="D685" s="13"/>
      <c r="E685" s="13"/>
      <c r="F685" s="13"/>
      <c r="G685" s="13"/>
      <c r="H685" s="41"/>
      <c r="I685" s="41"/>
      <c r="J685" s="41"/>
      <c r="K685" s="41"/>
      <c r="L685" s="41"/>
      <c r="M685" s="41"/>
    </row>
    <row r="686" spans="2:13" x14ac:dyDescent="0.25">
      <c r="B686" s="66"/>
      <c r="C686" s="13"/>
      <c r="D686" s="13"/>
      <c r="E686" s="13"/>
      <c r="F686" s="13"/>
      <c r="G686" s="13"/>
      <c r="H686" s="41"/>
      <c r="I686" s="41"/>
      <c r="J686" s="41"/>
      <c r="K686" s="41"/>
      <c r="L686" s="41"/>
      <c r="M686" s="41"/>
    </row>
    <row r="687" spans="2:13" x14ac:dyDescent="0.25">
      <c r="B687" s="66"/>
      <c r="C687" s="13"/>
      <c r="D687" s="13"/>
      <c r="E687" s="13"/>
      <c r="F687" s="13"/>
      <c r="G687" s="13"/>
      <c r="H687" s="41"/>
      <c r="I687" s="41"/>
      <c r="J687" s="41"/>
      <c r="K687" s="41"/>
      <c r="L687" s="41"/>
      <c r="M687" s="41"/>
    </row>
    <row r="688" spans="2:13" x14ac:dyDescent="0.25">
      <c r="B688" s="66"/>
      <c r="C688" s="13"/>
      <c r="D688" s="13"/>
      <c r="E688" s="13"/>
      <c r="F688" s="13"/>
      <c r="G688" s="13"/>
      <c r="H688" s="41"/>
      <c r="I688" s="41"/>
      <c r="J688" s="41"/>
      <c r="K688" s="41"/>
      <c r="L688" s="41"/>
      <c r="M688" s="41"/>
    </row>
    <row r="689" spans="2:13" x14ac:dyDescent="0.25">
      <c r="B689" s="66"/>
      <c r="C689" s="13"/>
      <c r="D689" s="13"/>
      <c r="E689" s="13"/>
      <c r="F689" s="13"/>
      <c r="G689" s="13"/>
      <c r="H689" s="41"/>
      <c r="I689" s="41"/>
      <c r="J689" s="41"/>
      <c r="K689" s="41"/>
      <c r="L689" s="41"/>
      <c r="M689" s="41"/>
    </row>
    <row r="690" spans="2:13" x14ac:dyDescent="0.25">
      <c r="B690" s="66"/>
      <c r="C690" s="13"/>
      <c r="D690" s="13"/>
      <c r="E690" s="13"/>
      <c r="F690" s="13"/>
      <c r="G690" s="13"/>
      <c r="H690" s="41"/>
      <c r="I690" s="41"/>
      <c r="J690" s="41"/>
      <c r="K690" s="41"/>
      <c r="L690" s="41"/>
      <c r="M690" s="41"/>
    </row>
    <row r="691" spans="2:13" x14ac:dyDescent="0.25">
      <c r="B691" s="66"/>
      <c r="C691" s="13"/>
      <c r="D691" s="13"/>
      <c r="E691" s="13"/>
      <c r="F691" s="13"/>
      <c r="G691" s="13"/>
      <c r="H691" s="41"/>
      <c r="I691" s="41"/>
      <c r="J691" s="41"/>
      <c r="K691" s="41"/>
      <c r="L691" s="41"/>
      <c r="M691" s="41"/>
    </row>
    <row r="692" spans="2:13" x14ac:dyDescent="0.25">
      <c r="B692" s="66"/>
      <c r="C692" s="13"/>
      <c r="D692" s="13"/>
      <c r="E692" s="13"/>
      <c r="F692" s="13"/>
      <c r="G692" s="13"/>
      <c r="H692" s="41"/>
      <c r="I692" s="41"/>
      <c r="J692" s="41"/>
      <c r="K692" s="41"/>
      <c r="L692" s="41"/>
      <c r="M692" s="41"/>
    </row>
    <row r="693" spans="2:13" x14ac:dyDescent="0.25">
      <c r="B693" s="66"/>
      <c r="C693" s="13"/>
      <c r="D693" s="13"/>
      <c r="E693" s="13"/>
      <c r="F693" s="13"/>
      <c r="G693" s="13"/>
      <c r="H693" s="41"/>
      <c r="I693" s="41"/>
      <c r="J693" s="41"/>
      <c r="K693" s="41"/>
      <c r="L693" s="41"/>
      <c r="M693" s="41"/>
    </row>
    <row r="694" spans="2:13" x14ac:dyDescent="0.25">
      <c r="B694" s="66"/>
      <c r="C694" s="13"/>
      <c r="D694" s="13"/>
      <c r="E694" s="13"/>
      <c r="F694" s="13"/>
      <c r="G694" s="13"/>
      <c r="H694" s="41"/>
      <c r="I694" s="41"/>
      <c r="J694" s="41"/>
      <c r="K694" s="41"/>
      <c r="L694" s="41"/>
      <c r="M694" s="41"/>
    </row>
    <row r="695" spans="2:13" x14ac:dyDescent="0.25">
      <c r="B695" s="66"/>
      <c r="C695" s="13"/>
      <c r="D695" s="13"/>
      <c r="E695" s="13"/>
      <c r="F695" s="13"/>
      <c r="G695" s="13"/>
      <c r="H695" s="41"/>
      <c r="I695" s="41"/>
      <c r="J695" s="41"/>
      <c r="K695" s="41"/>
      <c r="L695" s="41"/>
      <c r="M695" s="41"/>
    </row>
    <row r="696" spans="2:13" x14ac:dyDescent="0.25">
      <c r="B696" s="66"/>
      <c r="C696" s="13"/>
      <c r="D696" s="13"/>
      <c r="E696" s="13"/>
      <c r="F696" s="13"/>
      <c r="G696" s="13"/>
      <c r="H696" s="41"/>
      <c r="I696" s="41"/>
      <c r="J696" s="41"/>
      <c r="K696" s="41"/>
      <c r="L696" s="41"/>
      <c r="M696" s="41"/>
    </row>
    <row r="697" spans="2:13" x14ac:dyDescent="0.25">
      <c r="B697" s="66"/>
      <c r="C697" s="13"/>
      <c r="D697" s="13"/>
      <c r="E697" s="13"/>
      <c r="F697" s="13"/>
      <c r="G697" s="13"/>
      <c r="H697" s="41"/>
      <c r="I697" s="41"/>
      <c r="J697" s="41"/>
      <c r="K697" s="41"/>
      <c r="L697" s="41"/>
      <c r="M697" s="41"/>
    </row>
    <row r="698" spans="2:13" x14ac:dyDescent="0.25">
      <c r="B698" s="66"/>
      <c r="C698" s="13"/>
      <c r="D698" s="13"/>
      <c r="E698" s="13"/>
      <c r="F698" s="13"/>
      <c r="G698" s="13"/>
      <c r="H698" s="41"/>
      <c r="I698" s="41"/>
      <c r="J698" s="41"/>
      <c r="K698" s="41"/>
      <c r="L698" s="41"/>
      <c r="M698" s="41"/>
    </row>
    <row r="699" spans="2:13" x14ac:dyDescent="0.25">
      <c r="B699" s="66"/>
      <c r="C699" s="13"/>
      <c r="D699" s="13"/>
      <c r="E699" s="13"/>
      <c r="F699" s="13"/>
      <c r="G699" s="13"/>
      <c r="H699" s="41"/>
      <c r="I699" s="41"/>
      <c r="J699" s="41"/>
      <c r="K699" s="41"/>
      <c r="L699" s="41"/>
      <c r="M699" s="41"/>
    </row>
    <row r="700" spans="2:13" x14ac:dyDescent="0.25">
      <c r="B700" s="66"/>
      <c r="C700" s="13"/>
      <c r="D700" s="13"/>
      <c r="E700" s="13"/>
      <c r="F700" s="13"/>
      <c r="G700" s="13"/>
      <c r="H700" s="41"/>
      <c r="I700" s="41"/>
      <c r="J700" s="41"/>
      <c r="K700" s="41"/>
      <c r="L700" s="41"/>
      <c r="M700" s="41"/>
    </row>
    <row r="701" spans="2:13" x14ac:dyDescent="0.25">
      <c r="B701" s="66"/>
      <c r="C701" s="13"/>
      <c r="D701" s="13"/>
      <c r="E701" s="13"/>
      <c r="F701" s="13"/>
      <c r="G701" s="13"/>
      <c r="H701" s="41"/>
      <c r="I701" s="41"/>
      <c r="J701" s="41"/>
      <c r="K701" s="41"/>
      <c r="L701" s="41"/>
      <c r="M701" s="41"/>
    </row>
    <row r="702" spans="2:13" x14ac:dyDescent="0.25">
      <c r="B702" s="66"/>
      <c r="C702" s="13"/>
      <c r="D702" s="13"/>
      <c r="E702" s="13"/>
      <c r="F702" s="13"/>
      <c r="G702" s="13"/>
      <c r="H702" s="41"/>
      <c r="I702" s="41"/>
      <c r="J702" s="41"/>
      <c r="K702" s="41"/>
      <c r="L702" s="41"/>
      <c r="M702" s="41"/>
    </row>
    <row r="703" spans="2:13" x14ac:dyDescent="0.25">
      <c r="B703" s="66"/>
      <c r="C703" s="13"/>
      <c r="D703" s="13"/>
      <c r="E703" s="13"/>
      <c r="F703" s="13"/>
      <c r="G703" s="13"/>
      <c r="H703" s="41"/>
      <c r="I703" s="41"/>
      <c r="J703" s="41"/>
      <c r="K703" s="41"/>
      <c r="L703" s="41"/>
      <c r="M703" s="41"/>
    </row>
    <row r="704" spans="2:13" x14ac:dyDescent="0.25">
      <c r="B704" s="66"/>
      <c r="C704" s="13"/>
      <c r="D704" s="13"/>
      <c r="E704" s="13"/>
      <c r="F704" s="13"/>
      <c r="G704" s="13"/>
      <c r="H704" s="41"/>
      <c r="I704" s="41"/>
      <c r="J704" s="41"/>
      <c r="K704" s="41"/>
      <c r="L704" s="41"/>
      <c r="M704" s="41"/>
    </row>
    <row r="705" spans="2:13" x14ac:dyDescent="0.25">
      <c r="B705" s="66"/>
      <c r="C705" s="13"/>
      <c r="D705" s="13"/>
      <c r="E705" s="13"/>
      <c r="F705" s="13"/>
      <c r="G705" s="13"/>
      <c r="H705" s="41"/>
      <c r="I705" s="41"/>
      <c r="J705" s="41"/>
      <c r="K705" s="41"/>
      <c r="L705" s="41"/>
      <c r="M705" s="41"/>
    </row>
    <row r="706" spans="2:13" x14ac:dyDescent="0.25">
      <c r="B706" s="66"/>
      <c r="C706" s="13"/>
      <c r="D706" s="13"/>
      <c r="E706" s="13"/>
      <c r="F706" s="13"/>
      <c r="G706" s="13"/>
      <c r="H706" s="41"/>
      <c r="I706" s="41"/>
      <c r="J706" s="41"/>
      <c r="K706" s="41"/>
      <c r="L706" s="41"/>
      <c r="M706" s="41"/>
    </row>
    <row r="707" spans="2:13" x14ac:dyDescent="0.25">
      <c r="B707" s="66"/>
      <c r="C707" s="13"/>
      <c r="D707" s="13"/>
      <c r="E707" s="13"/>
      <c r="F707" s="13"/>
      <c r="G707" s="13"/>
      <c r="H707" s="41"/>
      <c r="I707" s="41"/>
      <c r="J707" s="41"/>
      <c r="K707" s="41"/>
      <c r="L707" s="41"/>
      <c r="M707" s="41"/>
    </row>
    <row r="708" spans="2:13" x14ac:dyDescent="0.25">
      <c r="B708" s="66"/>
      <c r="C708" s="13"/>
      <c r="D708" s="13"/>
      <c r="E708" s="13"/>
      <c r="F708" s="13"/>
      <c r="G708" s="13"/>
      <c r="H708" s="41"/>
      <c r="I708" s="41"/>
      <c r="J708" s="41"/>
      <c r="K708" s="41"/>
      <c r="L708" s="41"/>
      <c r="M708" s="41"/>
    </row>
    <row r="709" spans="2:13" x14ac:dyDescent="0.25">
      <c r="B709" s="66"/>
      <c r="C709" s="13"/>
      <c r="D709" s="13"/>
      <c r="E709" s="13"/>
      <c r="F709" s="13"/>
      <c r="G709" s="13"/>
      <c r="H709" s="41"/>
      <c r="I709" s="41"/>
      <c r="J709" s="41"/>
      <c r="K709" s="41"/>
      <c r="L709" s="41"/>
      <c r="M709" s="41"/>
    </row>
    <row r="710" spans="2:13" x14ac:dyDescent="0.25">
      <c r="B710" s="66"/>
      <c r="C710" s="13"/>
      <c r="D710" s="13"/>
      <c r="E710" s="13"/>
      <c r="F710" s="13"/>
      <c r="G710" s="13"/>
      <c r="H710" s="41"/>
      <c r="I710" s="41"/>
      <c r="J710" s="41"/>
      <c r="K710" s="41"/>
      <c r="L710" s="41"/>
      <c r="M710" s="41"/>
    </row>
    <row r="711" spans="2:13" x14ac:dyDescent="0.25">
      <c r="B711" s="66"/>
      <c r="C711" s="13"/>
      <c r="D711" s="13"/>
      <c r="E711" s="13"/>
      <c r="F711" s="13"/>
      <c r="G711" s="13"/>
      <c r="H711" s="41"/>
      <c r="I711" s="41"/>
      <c r="J711" s="41"/>
      <c r="K711" s="41"/>
      <c r="L711" s="41"/>
      <c r="M711" s="41"/>
    </row>
    <row r="712" spans="2:13" x14ac:dyDescent="0.25">
      <c r="B712" s="66"/>
      <c r="C712" s="13"/>
      <c r="D712" s="13"/>
      <c r="E712" s="13"/>
      <c r="F712" s="13"/>
      <c r="G712" s="13"/>
      <c r="H712" s="41"/>
      <c r="I712" s="41"/>
      <c r="J712" s="41"/>
      <c r="K712" s="41"/>
      <c r="L712" s="41"/>
      <c r="M712" s="41"/>
    </row>
    <row r="713" spans="2:13" x14ac:dyDescent="0.25">
      <c r="B713" s="66"/>
      <c r="C713" s="13"/>
      <c r="D713" s="13"/>
      <c r="E713" s="13"/>
      <c r="F713" s="13"/>
      <c r="G713" s="13"/>
      <c r="H713" s="41"/>
      <c r="I713" s="41"/>
      <c r="J713" s="41"/>
      <c r="K713" s="41"/>
      <c r="L713" s="41"/>
      <c r="M713" s="41"/>
    </row>
    <row r="714" spans="2:13" x14ac:dyDescent="0.25">
      <c r="B714" s="66"/>
      <c r="C714" s="13"/>
      <c r="D714" s="13"/>
      <c r="E714" s="13"/>
      <c r="F714" s="13"/>
      <c r="G714" s="13"/>
      <c r="H714" s="41"/>
      <c r="I714" s="41"/>
      <c r="J714" s="41"/>
      <c r="K714" s="41"/>
      <c r="L714" s="41"/>
      <c r="M714" s="41"/>
    </row>
    <row r="715" spans="2:13" x14ac:dyDescent="0.25">
      <c r="B715" s="66"/>
      <c r="C715" s="13"/>
      <c r="D715" s="13"/>
      <c r="E715" s="13"/>
      <c r="F715" s="13"/>
      <c r="G715" s="13"/>
      <c r="H715" s="41"/>
      <c r="I715" s="41"/>
      <c r="J715" s="41"/>
      <c r="K715" s="41"/>
      <c r="L715" s="41"/>
      <c r="M715" s="41"/>
    </row>
    <row r="716" spans="2:13" x14ac:dyDescent="0.25">
      <c r="B716" s="66"/>
      <c r="C716" s="13"/>
      <c r="D716" s="13"/>
      <c r="E716" s="13"/>
      <c r="F716" s="13"/>
      <c r="G716" s="13"/>
      <c r="H716" s="41"/>
      <c r="I716" s="41"/>
      <c r="J716" s="41"/>
      <c r="K716" s="41"/>
      <c r="L716" s="41"/>
      <c r="M716" s="41"/>
    </row>
    <row r="717" spans="2:13" x14ac:dyDescent="0.25">
      <c r="B717" s="66"/>
      <c r="C717" s="13"/>
      <c r="D717" s="13"/>
      <c r="E717" s="13"/>
      <c r="F717" s="13"/>
      <c r="G717" s="13"/>
      <c r="H717" s="41"/>
      <c r="I717" s="41"/>
      <c r="J717" s="41"/>
      <c r="K717" s="41"/>
      <c r="L717" s="41"/>
      <c r="M717" s="41"/>
    </row>
    <row r="718" spans="2:13" x14ac:dyDescent="0.25">
      <c r="B718" s="66"/>
      <c r="C718" s="13"/>
      <c r="D718" s="13"/>
      <c r="E718" s="13"/>
      <c r="F718" s="13"/>
      <c r="G718" s="13"/>
      <c r="H718" s="41"/>
      <c r="I718" s="41"/>
      <c r="J718" s="41"/>
      <c r="K718" s="41"/>
      <c r="L718" s="41"/>
      <c r="M718" s="41"/>
    </row>
    <row r="719" spans="2:13" x14ac:dyDescent="0.25">
      <c r="B719" s="66"/>
      <c r="C719" s="13"/>
      <c r="D719" s="13"/>
      <c r="E719" s="13"/>
      <c r="F719" s="13"/>
      <c r="G719" s="13"/>
      <c r="H719" s="41"/>
      <c r="I719" s="41"/>
      <c r="J719" s="41"/>
      <c r="K719" s="41"/>
      <c r="L719" s="41"/>
      <c r="M719" s="41"/>
    </row>
    <row r="720" spans="2:13" x14ac:dyDescent="0.25">
      <c r="B720" s="66"/>
      <c r="C720" s="13"/>
      <c r="D720" s="13"/>
      <c r="E720" s="13"/>
      <c r="F720" s="13"/>
      <c r="G720" s="13"/>
      <c r="H720" s="41"/>
      <c r="I720" s="41"/>
      <c r="J720" s="41"/>
      <c r="K720" s="41"/>
      <c r="L720" s="41"/>
      <c r="M720" s="41"/>
    </row>
    <row r="721" spans="2:13" x14ac:dyDescent="0.25">
      <c r="B721" s="66"/>
      <c r="C721" s="13"/>
      <c r="D721" s="13"/>
      <c r="E721" s="13"/>
      <c r="F721" s="13"/>
      <c r="G721" s="13"/>
      <c r="H721" s="41"/>
      <c r="I721" s="41"/>
      <c r="J721" s="41"/>
      <c r="K721" s="41"/>
      <c r="L721" s="41"/>
      <c r="M721" s="41"/>
    </row>
    <row r="722" spans="2:13" x14ac:dyDescent="0.25">
      <c r="B722" s="66"/>
      <c r="C722" s="13"/>
      <c r="D722" s="13"/>
      <c r="E722" s="13"/>
      <c r="F722" s="13"/>
      <c r="G722" s="13"/>
      <c r="H722" s="41"/>
      <c r="I722" s="41"/>
      <c r="J722" s="41"/>
      <c r="K722" s="41"/>
      <c r="L722" s="41"/>
      <c r="M722" s="41"/>
    </row>
    <row r="723" spans="2:13" x14ac:dyDescent="0.25">
      <c r="B723" s="66"/>
      <c r="C723" s="13"/>
      <c r="D723" s="13"/>
      <c r="E723" s="13"/>
      <c r="F723" s="13"/>
      <c r="G723" s="13"/>
      <c r="H723" s="41"/>
      <c r="I723" s="41"/>
      <c r="J723" s="41"/>
      <c r="K723" s="41"/>
      <c r="L723" s="41"/>
      <c r="M723" s="41"/>
    </row>
    <row r="724" spans="2:13" x14ac:dyDescent="0.25">
      <c r="B724" s="66"/>
      <c r="C724" s="13"/>
      <c r="D724" s="13"/>
      <c r="E724" s="13"/>
      <c r="F724" s="13"/>
      <c r="G724" s="13"/>
      <c r="H724" s="41"/>
      <c r="I724" s="41"/>
      <c r="J724" s="41"/>
      <c r="K724" s="41"/>
      <c r="L724" s="41"/>
      <c r="M724" s="41"/>
    </row>
    <row r="725" spans="2:13" x14ac:dyDescent="0.25">
      <c r="B725" s="66"/>
      <c r="C725" s="13"/>
      <c r="D725" s="13"/>
      <c r="E725" s="13"/>
      <c r="F725" s="13"/>
      <c r="G725" s="13"/>
      <c r="H725" s="41"/>
      <c r="I725" s="41"/>
      <c r="J725" s="41"/>
      <c r="K725" s="41"/>
      <c r="L725" s="41"/>
      <c r="M725" s="41"/>
    </row>
    <row r="726" spans="2:13" x14ac:dyDescent="0.25">
      <c r="B726" s="66"/>
      <c r="C726" s="13"/>
      <c r="D726" s="13"/>
      <c r="E726" s="13"/>
      <c r="F726" s="13"/>
      <c r="G726" s="13"/>
      <c r="H726" s="41"/>
      <c r="I726" s="41"/>
      <c r="J726" s="41"/>
      <c r="K726" s="41"/>
      <c r="L726" s="41"/>
      <c r="M726" s="41"/>
    </row>
    <row r="727" spans="2:13" x14ac:dyDescent="0.25">
      <c r="B727" s="66"/>
      <c r="C727" s="13"/>
      <c r="D727" s="13"/>
      <c r="E727" s="13"/>
      <c r="F727" s="13"/>
      <c r="G727" s="13"/>
      <c r="H727" s="41"/>
      <c r="I727" s="41"/>
      <c r="J727" s="41"/>
      <c r="K727" s="41"/>
      <c r="L727" s="41"/>
      <c r="M727" s="41"/>
    </row>
    <row r="728" spans="2:13" x14ac:dyDescent="0.25">
      <c r="B728" s="66"/>
      <c r="C728" s="13"/>
      <c r="D728" s="13"/>
      <c r="E728" s="13"/>
      <c r="F728" s="13"/>
      <c r="G728" s="13"/>
      <c r="H728" s="41"/>
      <c r="I728" s="41"/>
      <c r="J728" s="41"/>
      <c r="K728" s="41"/>
      <c r="L728" s="41"/>
      <c r="M728" s="41"/>
    </row>
    <row r="729" spans="2:13" x14ac:dyDescent="0.25">
      <c r="B729" s="66"/>
      <c r="C729" s="13"/>
      <c r="D729" s="13"/>
      <c r="E729" s="13"/>
      <c r="F729" s="13"/>
      <c r="G729" s="13"/>
      <c r="H729" s="41"/>
      <c r="I729" s="41"/>
      <c r="J729" s="41"/>
      <c r="K729" s="41"/>
      <c r="L729" s="41"/>
      <c r="M729" s="41"/>
    </row>
    <row r="730" spans="2:13" x14ac:dyDescent="0.25">
      <c r="B730" s="66"/>
      <c r="C730" s="13"/>
      <c r="D730" s="13"/>
      <c r="E730" s="13"/>
      <c r="F730" s="13"/>
      <c r="G730" s="13"/>
      <c r="H730" s="41"/>
      <c r="I730" s="41"/>
      <c r="J730" s="41"/>
      <c r="K730" s="41"/>
      <c r="L730" s="41"/>
      <c r="M730" s="41"/>
    </row>
    <row r="731" spans="2:13" x14ac:dyDescent="0.25">
      <c r="B731" s="66"/>
      <c r="C731" s="13"/>
      <c r="D731" s="13"/>
      <c r="E731" s="13"/>
      <c r="F731" s="13"/>
      <c r="G731" s="13"/>
      <c r="H731" s="41"/>
      <c r="I731" s="41"/>
      <c r="J731" s="41"/>
      <c r="K731" s="41"/>
      <c r="L731" s="41"/>
      <c r="M731" s="41"/>
    </row>
    <row r="732" spans="2:13" x14ac:dyDescent="0.25">
      <c r="B732" s="66"/>
      <c r="C732" s="13"/>
      <c r="D732" s="13"/>
      <c r="E732" s="13"/>
      <c r="F732" s="13"/>
      <c r="G732" s="13"/>
      <c r="H732" s="41"/>
      <c r="I732" s="41"/>
      <c r="J732" s="41"/>
      <c r="K732" s="41"/>
      <c r="L732" s="41"/>
      <c r="M732" s="41"/>
    </row>
    <row r="733" spans="2:13" x14ac:dyDescent="0.25">
      <c r="B733" s="66"/>
      <c r="C733" s="13"/>
      <c r="D733" s="13"/>
      <c r="E733" s="13"/>
      <c r="F733" s="13"/>
      <c r="G733" s="13"/>
      <c r="H733" s="41"/>
      <c r="I733" s="41"/>
      <c r="J733" s="41"/>
      <c r="K733" s="41"/>
      <c r="L733" s="41"/>
      <c r="M733" s="41"/>
    </row>
    <row r="734" spans="2:13" x14ac:dyDescent="0.25">
      <c r="B734" s="66"/>
      <c r="C734" s="13"/>
      <c r="D734" s="13"/>
      <c r="E734" s="13"/>
      <c r="F734" s="13"/>
      <c r="G734" s="13"/>
      <c r="H734" s="41"/>
      <c r="I734" s="41"/>
      <c r="J734" s="41"/>
      <c r="K734" s="41"/>
      <c r="L734" s="41"/>
      <c r="M734" s="41"/>
    </row>
    <row r="735" spans="2:13" x14ac:dyDescent="0.25">
      <c r="B735" s="66"/>
      <c r="C735" s="13"/>
      <c r="D735" s="13"/>
      <c r="E735" s="13"/>
      <c r="F735" s="13"/>
      <c r="G735" s="13"/>
      <c r="H735" s="41"/>
      <c r="I735" s="41"/>
      <c r="J735" s="41"/>
      <c r="K735" s="41"/>
      <c r="L735" s="41"/>
      <c r="M735" s="41"/>
    </row>
    <row r="736" spans="2:13" x14ac:dyDescent="0.25">
      <c r="B736" s="66"/>
      <c r="C736" s="13"/>
      <c r="D736" s="13"/>
      <c r="E736" s="13"/>
      <c r="F736" s="13"/>
      <c r="G736" s="13"/>
      <c r="H736" s="41"/>
      <c r="I736" s="41"/>
      <c r="J736" s="41"/>
      <c r="K736" s="41"/>
      <c r="L736" s="41"/>
      <c r="M736" s="41"/>
    </row>
    <row r="737" spans="2:13" x14ac:dyDescent="0.25">
      <c r="B737" s="66"/>
      <c r="C737" s="13"/>
      <c r="D737" s="13"/>
      <c r="E737" s="13"/>
      <c r="F737" s="13"/>
      <c r="G737" s="13"/>
      <c r="H737" s="41"/>
      <c r="I737" s="41"/>
      <c r="J737" s="41"/>
      <c r="K737" s="41"/>
      <c r="L737" s="41"/>
      <c r="M737" s="41"/>
    </row>
    <row r="738" spans="2:13" x14ac:dyDescent="0.25">
      <c r="B738" s="66"/>
      <c r="C738" s="13"/>
      <c r="D738" s="13"/>
      <c r="E738" s="13"/>
      <c r="F738" s="13"/>
      <c r="G738" s="13"/>
      <c r="H738" s="41"/>
      <c r="I738" s="41"/>
      <c r="J738" s="41"/>
      <c r="K738" s="41"/>
      <c r="L738" s="41"/>
      <c r="M738" s="41"/>
    </row>
    <row r="739" spans="2:13" x14ac:dyDescent="0.25">
      <c r="B739" s="66"/>
      <c r="C739" s="13"/>
      <c r="D739" s="13"/>
      <c r="E739" s="13"/>
      <c r="F739" s="13"/>
      <c r="G739" s="13"/>
      <c r="H739" s="41"/>
      <c r="I739" s="41"/>
      <c r="J739" s="41"/>
      <c r="K739" s="41"/>
      <c r="L739" s="41"/>
      <c r="M739" s="41"/>
    </row>
    <row r="740" spans="2:13" x14ac:dyDescent="0.25">
      <c r="B740" s="66"/>
      <c r="C740" s="13"/>
      <c r="D740" s="13"/>
      <c r="E740" s="13"/>
      <c r="F740" s="13"/>
      <c r="G740" s="13"/>
      <c r="H740" s="41"/>
      <c r="I740" s="41"/>
      <c r="J740" s="41"/>
      <c r="K740" s="41"/>
      <c r="L740" s="41"/>
      <c r="M740" s="41"/>
    </row>
    <row r="741" spans="2:13" x14ac:dyDescent="0.25">
      <c r="B741" s="66"/>
      <c r="C741" s="13"/>
      <c r="D741" s="13"/>
      <c r="E741" s="13"/>
      <c r="F741" s="13"/>
      <c r="G741" s="13"/>
      <c r="H741" s="41"/>
      <c r="I741" s="41"/>
      <c r="J741" s="41"/>
      <c r="K741" s="41"/>
      <c r="L741" s="41"/>
      <c r="M741" s="41"/>
    </row>
    <row r="742" spans="2:13" x14ac:dyDescent="0.25">
      <c r="B742" s="66"/>
      <c r="C742" s="13"/>
      <c r="D742" s="13"/>
      <c r="E742" s="13"/>
      <c r="F742" s="13"/>
      <c r="G742" s="13"/>
      <c r="H742" s="41"/>
      <c r="I742" s="41"/>
      <c r="J742" s="41"/>
      <c r="K742" s="41"/>
      <c r="L742" s="41"/>
      <c r="M742" s="41"/>
    </row>
    <row r="743" spans="2:13" x14ac:dyDescent="0.25">
      <c r="B743" s="66"/>
      <c r="C743" s="13"/>
      <c r="D743" s="13"/>
      <c r="E743" s="13"/>
      <c r="F743" s="13"/>
      <c r="G743" s="13"/>
      <c r="H743" s="41"/>
      <c r="I743" s="41"/>
      <c r="J743" s="41"/>
      <c r="K743" s="41"/>
      <c r="L743" s="41"/>
      <c r="M743" s="41"/>
    </row>
    <row r="744" spans="2:13" x14ac:dyDescent="0.25">
      <c r="B744" s="66"/>
      <c r="C744" s="13"/>
      <c r="D744" s="13"/>
      <c r="E744" s="13"/>
      <c r="F744" s="13"/>
      <c r="G744" s="13"/>
      <c r="H744" s="41"/>
      <c r="I744" s="41"/>
      <c r="J744" s="41"/>
      <c r="K744" s="41"/>
      <c r="L744" s="41"/>
      <c r="M744" s="41"/>
    </row>
    <row r="745" spans="2:13" x14ac:dyDescent="0.25">
      <c r="B745" s="66"/>
      <c r="C745" s="13"/>
      <c r="D745" s="13"/>
      <c r="E745" s="13"/>
      <c r="F745" s="13"/>
      <c r="G745" s="13"/>
      <c r="H745" s="41"/>
      <c r="I745" s="41"/>
      <c r="J745" s="41"/>
      <c r="K745" s="41"/>
      <c r="L745" s="41"/>
      <c r="M745" s="41"/>
    </row>
    <row r="746" spans="2:13" x14ac:dyDescent="0.25">
      <c r="B746" s="66"/>
      <c r="C746" s="13"/>
      <c r="D746" s="13"/>
      <c r="E746" s="13"/>
      <c r="F746" s="13"/>
      <c r="G746" s="13"/>
      <c r="H746" s="41"/>
      <c r="I746" s="41"/>
      <c r="J746" s="41"/>
      <c r="K746" s="41"/>
      <c r="L746" s="41"/>
      <c r="M746" s="41"/>
    </row>
    <row r="747" spans="2:13" x14ac:dyDescent="0.25">
      <c r="B747" s="66"/>
      <c r="C747" s="13"/>
      <c r="D747" s="13"/>
      <c r="E747" s="13"/>
      <c r="F747" s="13"/>
      <c r="G747" s="13"/>
      <c r="H747" s="41"/>
      <c r="I747" s="41"/>
      <c r="J747" s="41"/>
      <c r="K747" s="41"/>
      <c r="L747" s="41"/>
      <c r="M747" s="41"/>
    </row>
    <row r="748" spans="2:13" x14ac:dyDescent="0.25">
      <c r="B748" s="66"/>
      <c r="C748" s="13"/>
      <c r="D748" s="13"/>
      <c r="E748" s="13"/>
      <c r="F748" s="13"/>
      <c r="G748" s="13"/>
      <c r="H748" s="41"/>
      <c r="I748" s="41"/>
      <c r="J748" s="41"/>
      <c r="K748" s="41"/>
      <c r="L748" s="41"/>
      <c r="M748" s="41"/>
    </row>
    <row r="749" spans="2:13" x14ac:dyDescent="0.25">
      <c r="B749" s="66"/>
      <c r="C749" s="13"/>
      <c r="D749" s="13"/>
      <c r="E749" s="13"/>
      <c r="F749" s="13"/>
      <c r="G749" s="13"/>
      <c r="H749" s="41"/>
      <c r="I749" s="41"/>
      <c r="J749" s="41"/>
      <c r="K749" s="41"/>
      <c r="L749" s="41"/>
      <c r="M749" s="41"/>
    </row>
    <row r="750" spans="2:13" x14ac:dyDescent="0.25">
      <c r="B750" s="66"/>
      <c r="C750" s="13"/>
      <c r="D750" s="13"/>
      <c r="E750" s="13"/>
      <c r="F750" s="13"/>
      <c r="G750" s="13"/>
      <c r="H750" s="41"/>
      <c r="I750" s="41"/>
      <c r="J750" s="41"/>
      <c r="K750" s="41"/>
      <c r="L750" s="41"/>
      <c r="M750" s="41"/>
    </row>
    <row r="751" spans="2:13" x14ac:dyDescent="0.25">
      <c r="B751" s="66"/>
      <c r="C751" s="13"/>
      <c r="D751" s="13"/>
      <c r="E751" s="13"/>
      <c r="F751" s="13"/>
      <c r="G751" s="13"/>
      <c r="H751" s="41"/>
      <c r="I751" s="41"/>
      <c r="J751" s="41"/>
      <c r="K751" s="41"/>
      <c r="L751" s="41"/>
      <c r="M751" s="41"/>
    </row>
    <row r="752" spans="2:13" x14ac:dyDescent="0.25">
      <c r="B752" s="66"/>
      <c r="C752" s="13"/>
      <c r="D752" s="13"/>
      <c r="E752" s="13"/>
      <c r="F752" s="13"/>
      <c r="G752" s="13"/>
      <c r="H752" s="41"/>
      <c r="I752" s="41"/>
      <c r="J752" s="41"/>
      <c r="K752" s="41"/>
      <c r="L752" s="41"/>
      <c r="M752" s="41"/>
    </row>
    <row r="753" spans="2:13" x14ac:dyDescent="0.25">
      <c r="B753" s="66"/>
      <c r="C753" s="13"/>
      <c r="D753" s="13"/>
      <c r="E753" s="13"/>
      <c r="F753" s="13"/>
      <c r="G753" s="13"/>
      <c r="H753" s="41"/>
      <c r="I753" s="41"/>
      <c r="J753" s="41"/>
      <c r="K753" s="41"/>
      <c r="L753" s="41"/>
      <c r="M753" s="41"/>
    </row>
    <row r="754" spans="2:13" x14ac:dyDescent="0.25">
      <c r="B754" s="66"/>
      <c r="C754" s="13"/>
      <c r="D754" s="13"/>
      <c r="E754" s="13"/>
      <c r="F754" s="13"/>
      <c r="G754" s="13"/>
      <c r="H754" s="41"/>
      <c r="I754" s="41"/>
      <c r="J754" s="41"/>
      <c r="K754" s="41"/>
      <c r="L754" s="41"/>
      <c r="M754" s="41"/>
    </row>
    <row r="755" spans="2:13" x14ac:dyDescent="0.25">
      <c r="B755" s="66"/>
      <c r="C755" s="13"/>
      <c r="D755" s="13"/>
      <c r="E755" s="13"/>
      <c r="F755" s="13"/>
      <c r="G755" s="13"/>
      <c r="H755" s="41"/>
      <c r="I755" s="41"/>
      <c r="J755" s="41"/>
      <c r="K755" s="41"/>
      <c r="L755" s="41"/>
      <c r="M755" s="41"/>
    </row>
    <row r="756" spans="2:13" x14ac:dyDescent="0.25">
      <c r="B756" s="66"/>
      <c r="C756" s="13"/>
      <c r="D756" s="13"/>
      <c r="E756" s="13"/>
      <c r="F756" s="13"/>
      <c r="G756" s="13"/>
      <c r="H756" s="41"/>
      <c r="I756" s="41"/>
      <c r="J756" s="41"/>
      <c r="K756" s="41"/>
      <c r="L756" s="41"/>
      <c r="M756" s="41"/>
    </row>
    <row r="757" spans="2:13" x14ac:dyDescent="0.25">
      <c r="B757" s="66"/>
      <c r="C757" s="13"/>
      <c r="D757" s="13"/>
      <c r="E757" s="13"/>
      <c r="F757" s="13"/>
      <c r="G757" s="13"/>
      <c r="H757" s="41"/>
      <c r="I757" s="41"/>
      <c r="J757" s="41"/>
      <c r="K757" s="41"/>
      <c r="L757" s="41"/>
      <c r="M757" s="41"/>
    </row>
    <row r="758" spans="2:13" x14ac:dyDescent="0.25">
      <c r="B758" s="66"/>
      <c r="C758" s="13"/>
      <c r="D758" s="13"/>
      <c r="E758" s="13"/>
      <c r="F758" s="13"/>
      <c r="G758" s="13"/>
      <c r="H758" s="41"/>
      <c r="I758" s="41"/>
      <c r="J758" s="41"/>
      <c r="K758" s="41"/>
      <c r="L758" s="41"/>
      <c r="M758" s="41"/>
    </row>
    <row r="759" spans="2:13" x14ac:dyDescent="0.25">
      <c r="B759" s="66"/>
      <c r="C759" s="13"/>
      <c r="D759" s="13"/>
      <c r="E759" s="13"/>
      <c r="F759" s="13"/>
      <c r="G759" s="13"/>
      <c r="H759" s="41"/>
      <c r="I759" s="41"/>
      <c r="J759" s="41"/>
      <c r="K759" s="41"/>
      <c r="L759" s="41"/>
      <c r="M759" s="41"/>
    </row>
    <row r="760" spans="2:13" x14ac:dyDescent="0.25">
      <c r="B760" s="66"/>
      <c r="C760" s="13"/>
      <c r="D760" s="13"/>
      <c r="E760" s="13"/>
      <c r="F760" s="13"/>
      <c r="G760" s="13"/>
      <c r="H760" s="41"/>
      <c r="I760" s="41"/>
      <c r="J760" s="41"/>
      <c r="K760" s="41"/>
      <c r="L760" s="41"/>
      <c r="M760" s="41"/>
    </row>
    <row r="761" spans="2:13" x14ac:dyDescent="0.25">
      <c r="B761" s="66"/>
      <c r="C761" s="13"/>
      <c r="D761" s="13"/>
      <c r="E761" s="13"/>
      <c r="F761" s="13"/>
      <c r="G761" s="13"/>
      <c r="H761" s="41"/>
      <c r="I761" s="41"/>
      <c r="J761" s="41"/>
      <c r="K761" s="41"/>
      <c r="L761" s="41"/>
      <c r="M761" s="41"/>
    </row>
    <row r="762" spans="2:13" x14ac:dyDescent="0.25">
      <c r="B762" s="66"/>
      <c r="C762" s="13"/>
      <c r="D762" s="13"/>
      <c r="E762" s="13"/>
      <c r="F762" s="13"/>
      <c r="G762" s="13"/>
      <c r="H762" s="41"/>
      <c r="I762" s="41"/>
      <c r="J762" s="41"/>
      <c r="K762" s="41"/>
      <c r="L762" s="41"/>
      <c r="M762" s="41"/>
    </row>
    <row r="763" spans="2:13" x14ac:dyDescent="0.25">
      <c r="B763" s="66"/>
      <c r="C763" s="13"/>
      <c r="D763" s="13"/>
      <c r="E763" s="13"/>
      <c r="F763" s="13"/>
      <c r="G763" s="13"/>
      <c r="H763" s="41"/>
      <c r="I763" s="41"/>
      <c r="J763" s="41"/>
      <c r="K763" s="41"/>
      <c r="L763" s="41"/>
      <c r="M763" s="41"/>
    </row>
    <row r="764" spans="2:13" x14ac:dyDescent="0.25">
      <c r="B764" s="66"/>
      <c r="C764" s="13"/>
      <c r="D764" s="13"/>
      <c r="E764" s="13"/>
      <c r="F764" s="13"/>
      <c r="G764" s="13"/>
      <c r="H764" s="41"/>
      <c r="I764" s="41"/>
      <c r="J764" s="41"/>
      <c r="K764" s="41"/>
      <c r="L764" s="41"/>
      <c r="M764" s="41"/>
    </row>
    <row r="765" spans="2:13" x14ac:dyDescent="0.25">
      <c r="B765" s="66"/>
      <c r="C765" s="13"/>
      <c r="D765" s="13"/>
      <c r="E765" s="13"/>
      <c r="F765" s="13"/>
      <c r="G765" s="13"/>
      <c r="H765" s="41"/>
      <c r="I765" s="41"/>
      <c r="J765" s="41"/>
      <c r="K765" s="41"/>
      <c r="L765" s="41"/>
      <c r="M765" s="41"/>
    </row>
    <row r="766" spans="2:13" x14ac:dyDescent="0.25">
      <c r="B766" s="66"/>
      <c r="C766" s="13"/>
      <c r="D766" s="13"/>
      <c r="E766" s="13"/>
      <c r="F766" s="13"/>
      <c r="G766" s="13"/>
      <c r="H766" s="41"/>
      <c r="I766" s="41"/>
      <c r="J766" s="41"/>
      <c r="K766" s="41"/>
      <c r="L766" s="41"/>
      <c r="M766" s="41"/>
    </row>
    <row r="767" spans="2:13" x14ac:dyDescent="0.25">
      <c r="B767" s="66"/>
      <c r="C767" s="13"/>
      <c r="D767" s="13"/>
      <c r="E767" s="13"/>
      <c r="F767" s="13"/>
      <c r="G767" s="13"/>
      <c r="H767" s="41"/>
      <c r="I767" s="41"/>
      <c r="J767" s="41"/>
      <c r="K767" s="41"/>
      <c r="L767" s="41"/>
      <c r="M767" s="41"/>
    </row>
    <row r="768" spans="2:13" x14ac:dyDescent="0.25">
      <c r="B768" s="66"/>
      <c r="C768" s="13"/>
      <c r="D768" s="13"/>
      <c r="E768" s="13"/>
      <c r="F768" s="13"/>
      <c r="G768" s="13"/>
      <c r="H768" s="41"/>
      <c r="I768" s="41"/>
      <c r="J768" s="41"/>
      <c r="K768" s="41"/>
      <c r="L768" s="41"/>
      <c r="M768" s="41"/>
    </row>
    <row r="769" spans="2:13" x14ac:dyDescent="0.25">
      <c r="B769" s="66"/>
      <c r="C769" s="13"/>
      <c r="D769" s="13"/>
      <c r="E769" s="13"/>
      <c r="F769" s="13"/>
      <c r="G769" s="13"/>
      <c r="H769" s="41"/>
      <c r="I769" s="41"/>
      <c r="J769" s="41"/>
      <c r="K769" s="41"/>
      <c r="L769" s="41"/>
      <c r="M769" s="41"/>
    </row>
    <row r="770" spans="2:13" x14ac:dyDescent="0.25">
      <c r="B770" s="66"/>
      <c r="C770" s="13"/>
      <c r="D770" s="13"/>
      <c r="E770" s="13"/>
      <c r="F770" s="13"/>
      <c r="G770" s="13"/>
      <c r="H770" s="41"/>
      <c r="I770" s="41"/>
      <c r="J770" s="41"/>
      <c r="K770" s="41"/>
      <c r="L770" s="41"/>
      <c r="M770" s="41"/>
    </row>
    <row r="771" spans="2:13" x14ac:dyDescent="0.25">
      <c r="B771" s="66"/>
      <c r="C771" s="13"/>
      <c r="D771" s="13"/>
      <c r="E771" s="13"/>
      <c r="F771" s="13"/>
      <c r="G771" s="13"/>
      <c r="H771" s="41"/>
      <c r="I771" s="41"/>
      <c r="J771" s="41"/>
      <c r="K771" s="41"/>
      <c r="L771" s="41"/>
      <c r="M771" s="41"/>
    </row>
    <row r="772" spans="2:13" x14ac:dyDescent="0.25">
      <c r="B772" s="66"/>
      <c r="C772" s="13"/>
      <c r="D772" s="13"/>
      <c r="E772" s="13"/>
      <c r="F772" s="13"/>
      <c r="G772" s="13"/>
      <c r="H772" s="41"/>
      <c r="I772" s="41"/>
      <c r="J772" s="41"/>
      <c r="K772" s="41"/>
      <c r="L772" s="41"/>
      <c r="M772" s="41"/>
    </row>
    <row r="773" spans="2:13" x14ac:dyDescent="0.25">
      <c r="B773" s="66"/>
      <c r="C773" s="13"/>
      <c r="D773" s="13"/>
      <c r="E773" s="13"/>
      <c r="F773" s="13"/>
      <c r="G773" s="13"/>
      <c r="H773" s="41"/>
      <c r="I773" s="41"/>
      <c r="J773" s="41"/>
      <c r="K773" s="41"/>
      <c r="L773" s="41"/>
      <c r="M773" s="41"/>
    </row>
    <row r="774" spans="2:13" x14ac:dyDescent="0.25">
      <c r="B774" s="66"/>
      <c r="C774" s="13"/>
      <c r="D774" s="13"/>
      <c r="E774" s="13"/>
      <c r="F774" s="13"/>
      <c r="G774" s="13"/>
      <c r="H774" s="41"/>
      <c r="I774" s="41"/>
      <c r="J774" s="41"/>
      <c r="K774" s="41"/>
      <c r="L774" s="41"/>
      <c r="M774" s="41"/>
    </row>
    <row r="775" spans="2:13" x14ac:dyDescent="0.25">
      <c r="B775" s="66"/>
      <c r="C775" s="13"/>
      <c r="D775" s="13"/>
      <c r="E775" s="13"/>
      <c r="F775" s="13"/>
      <c r="G775" s="13"/>
      <c r="H775" s="41"/>
      <c r="I775" s="41"/>
      <c r="J775" s="41"/>
      <c r="K775" s="41"/>
      <c r="L775" s="41"/>
      <c r="M775" s="41"/>
    </row>
    <row r="776" spans="2:13" x14ac:dyDescent="0.25">
      <c r="B776" s="66"/>
      <c r="C776" s="13"/>
      <c r="D776" s="13"/>
      <c r="E776" s="13"/>
      <c r="F776" s="13"/>
      <c r="G776" s="13"/>
      <c r="H776" s="41"/>
      <c r="I776" s="41"/>
      <c r="J776" s="41"/>
      <c r="K776" s="41"/>
      <c r="L776" s="41"/>
      <c r="M776" s="41"/>
    </row>
    <row r="777" spans="2:13" x14ac:dyDescent="0.25">
      <c r="B777" s="66"/>
      <c r="C777" s="13"/>
      <c r="D777" s="13"/>
      <c r="E777" s="13"/>
      <c r="F777" s="13"/>
      <c r="G777" s="13"/>
      <c r="H777" s="41"/>
      <c r="I777" s="41"/>
      <c r="J777" s="41"/>
      <c r="K777" s="41"/>
      <c r="L777" s="41"/>
      <c r="M777" s="41"/>
    </row>
    <row r="778" spans="2:13" x14ac:dyDescent="0.25">
      <c r="B778" s="66"/>
      <c r="C778" s="13"/>
      <c r="D778" s="13"/>
      <c r="E778" s="13"/>
      <c r="F778" s="13"/>
      <c r="G778" s="13"/>
      <c r="H778" s="41"/>
      <c r="I778" s="41"/>
      <c r="J778" s="41"/>
      <c r="K778" s="41"/>
      <c r="L778" s="41"/>
      <c r="M778" s="41"/>
    </row>
    <row r="779" spans="2:13" x14ac:dyDescent="0.25">
      <c r="B779" s="66"/>
      <c r="C779" s="13"/>
      <c r="D779" s="13"/>
      <c r="E779" s="13"/>
      <c r="F779" s="13"/>
      <c r="G779" s="13"/>
      <c r="H779" s="41"/>
      <c r="I779" s="41"/>
      <c r="J779" s="41"/>
      <c r="K779" s="41"/>
      <c r="L779" s="41"/>
      <c r="M779" s="41"/>
    </row>
    <row r="780" spans="2:13" x14ac:dyDescent="0.25">
      <c r="B780" s="66"/>
      <c r="C780" s="13"/>
      <c r="D780" s="13"/>
      <c r="E780" s="13"/>
      <c r="F780" s="13"/>
      <c r="G780" s="13"/>
      <c r="H780" s="41"/>
      <c r="I780" s="41"/>
      <c r="J780" s="41"/>
      <c r="K780" s="41"/>
      <c r="L780" s="41"/>
      <c r="M780" s="41"/>
    </row>
    <row r="781" spans="2:13" x14ac:dyDescent="0.25">
      <c r="B781" s="66"/>
      <c r="C781" s="13"/>
      <c r="D781" s="13"/>
      <c r="E781" s="13"/>
      <c r="F781" s="13"/>
      <c r="G781" s="13"/>
      <c r="H781" s="41"/>
      <c r="I781" s="41"/>
      <c r="J781" s="41"/>
      <c r="K781" s="41"/>
      <c r="L781" s="41"/>
      <c r="M781" s="41"/>
    </row>
    <row r="782" spans="2:13" x14ac:dyDescent="0.25">
      <c r="B782" s="66"/>
      <c r="C782" s="13"/>
      <c r="D782" s="13"/>
      <c r="E782" s="13"/>
      <c r="F782" s="13"/>
      <c r="G782" s="13"/>
      <c r="H782" s="41"/>
      <c r="I782" s="41"/>
      <c r="J782" s="41"/>
      <c r="K782" s="41"/>
      <c r="L782" s="41"/>
      <c r="M782" s="41"/>
    </row>
    <row r="783" spans="2:13" x14ac:dyDescent="0.25">
      <c r="B783" s="66"/>
      <c r="C783" s="13"/>
      <c r="D783" s="13"/>
      <c r="E783" s="13"/>
      <c r="F783" s="13"/>
      <c r="G783" s="13"/>
      <c r="H783" s="41"/>
      <c r="I783" s="41"/>
      <c r="J783" s="41"/>
      <c r="K783" s="41"/>
      <c r="L783" s="41"/>
      <c r="M783" s="41"/>
    </row>
    <row r="784" spans="2:13" x14ac:dyDescent="0.25">
      <c r="B784" s="66"/>
      <c r="C784" s="13"/>
      <c r="D784" s="13"/>
      <c r="E784" s="13"/>
      <c r="F784" s="13"/>
      <c r="G784" s="13"/>
      <c r="H784" s="41"/>
      <c r="I784" s="41"/>
      <c r="J784" s="41"/>
      <c r="K784" s="41"/>
      <c r="L784" s="41"/>
      <c r="M784" s="41"/>
    </row>
    <row r="785" spans="2:13" x14ac:dyDescent="0.25">
      <c r="B785" s="66"/>
      <c r="C785" s="13"/>
      <c r="D785" s="13"/>
      <c r="E785" s="13"/>
      <c r="F785" s="13"/>
      <c r="G785" s="13"/>
      <c r="H785" s="41"/>
      <c r="I785" s="41"/>
      <c r="J785" s="41"/>
      <c r="K785" s="41"/>
      <c r="L785" s="41"/>
      <c r="M785" s="41"/>
    </row>
    <row r="786" spans="2:13" x14ac:dyDescent="0.25">
      <c r="B786" s="66"/>
      <c r="C786" s="13"/>
      <c r="D786" s="13"/>
      <c r="E786" s="13"/>
      <c r="F786" s="13"/>
      <c r="G786" s="13"/>
      <c r="H786" s="41"/>
      <c r="I786" s="41"/>
      <c r="J786" s="41"/>
      <c r="K786" s="41"/>
      <c r="L786" s="41"/>
      <c r="M786" s="41"/>
    </row>
    <row r="787" spans="2:13" x14ac:dyDescent="0.25">
      <c r="B787" s="66"/>
      <c r="C787" s="13"/>
      <c r="D787" s="13"/>
      <c r="E787" s="13"/>
      <c r="F787" s="13"/>
      <c r="G787" s="13"/>
      <c r="H787" s="41"/>
      <c r="I787" s="41"/>
      <c r="J787" s="41"/>
      <c r="K787" s="41"/>
      <c r="L787" s="41"/>
      <c r="M787" s="41"/>
    </row>
    <row r="788" spans="2:13" x14ac:dyDescent="0.25">
      <c r="B788" s="66"/>
      <c r="C788" s="13"/>
      <c r="D788" s="13"/>
      <c r="E788" s="13"/>
      <c r="F788" s="13"/>
      <c r="G788" s="13"/>
      <c r="H788" s="41"/>
      <c r="I788" s="41"/>
      <c r="J788" s="41"/>
      <c r="K788" s="41"/>
      <c r="L788" s="41"/>
      <c r="M788" s="41"/>
    </row>
    <row r="789" spans="2:13" x14ac:dyDescent="0.25">
      <c r="B789" s="66"/>
      <c r="C789" s="13"/>
      <c r="D789" s="13"/>
      <c r="E789" s="13"/>
      <c r="F789" s="13"/>
      <c r="G789" s="13"/>
      <c r="H789" s="41"/>
      <c r="I789" s="41"/>
      <c r="J789" s="41"/>
      <c r="K789" s="41"/>
      <c r="L789" s="41"/>
      <c r="M789" s="41"/>
    </row>
    <row r="790" spans="2:13" x14ac:dyDescent="0.25">
      <c r="B790" s="66"/>
      <c r="C790" s="13"/>
      <c r="D790" s="13"/>
      <c r="E790" s="13"/>
      <c r="F790" s="13"/>
      <c r="G790" s="13"/>
      <c r="H790" s="41"/>
      <c r="I790" s="41"/>
      <c r="J790" s="41"/>
      <c r="K790" s="41"/>
      <c r="L790" s="41"/>
      <c r="M790" s="41"/>
    </row>
    <row r="791" spans="2:13" x14ac:dyDescent="0.25">
      <c r="B791" s="66"/>
      <c r="C791" s="13"/>
      <c r="D791" s="13"/>
      <c r="E791" s="13"/>
      <c r="F791" s="13"/>
      <c r="G791" s="13"/>
      <c r="H791" s="41"/>
      <c r="I791" s="41"/>
      <c r="J791" s="41"/>
      <c r="K791" s="41"/>
      <c r="L791" s="41"/>
      <c r="M791" s="41"/>
    </row>
    <row r="792" spans="2:13" x14ac:dyDescent="0.25">
      <c r="B792" s="66"/>
      <c r="C792" s="13"/>
      <c r="D792" s="13"/>
      <c r="E792" s="13"/>
      <c r="F792" s="13"/>
      <c r="G792" s="13"/>
      <c r="H792" s="41"/>
      <c r="I792" s="41"/>
      <c r="J792" s="41"/>
      <c r="K792" s="41"/>
      <c r="L792" s="41"/>
      <c r="M792" s="41"/>
    </row>
    <row r="793" spans="2:13" x14ac:dyDescent="0.25">
      <c r="B793" s="66"/>
      <c r="C793" s="13"/>
      <c r="D793" s="13"/>
      <c r="E793" s="13"/>
      <c r="F793" s="13"/>
      <c r="G793" s="13"/>
      <c r="H793" s="41"/>
      <c r="I793" s="41"/>
      <c r="J793" s="41"/>
      <c r="K793" s="41"/>
      <c r="L793" s="41"/>
      <c r="M793" s="41"/>
    </row>
    <row r="794" spans="2:13" x14ac:dyDescent="0.25">
      <c r="B794" s="66"/>
      <c r="C794" s="13"/>
      <c r="D794" s="13"/>
      <c r="E794" s="13"/>
      <c r="F794" s="13"/>
      <c r="G794" s="13"/>
      <c r="H794" s="41"/>
      <c r="I794" s="41"/>
      <c r="J794" s="41"/>
      <c r="K794" s="41"/>
      <c r="L794" s="41"/>
      <c r="M794" s="41"/>
    </row>
    <row r="795" spans="2:13" x14ac:dyDescent="0.25">
      <c r="B795" s="66"/>
      <c r="C795" s="13"/>
      <c r="D795" s="13"/>
      <c r="E795" s="13"/>
      <c r="F795" s="13"/>
      <c r="G795" s="13"/>
      <c r="H795" s="41"/>
      <c r="I795" s="41"/>
      <c r="J795" s="41"/>
      <c r="K795" s="41"/>
      <c r="L795" s="41"/>
      <c r="M795" s="41"/>
    </row>
    <row r="796" spans="2:13" x14ac:dyDescent="0.25">
      <c r="B796" s="66"/>
      <c r="C796" s="13"/>
      <c r="D796" s="13"/>
      <c r="E796" s="13"/>
      <c r="F796" s="13"/>
      <c r="G796" s="13"/>
      <c r="H796" s="41"/>
      <c r="I796" s="41"/>
      <c r="J796" s="41"/>
      <c r="K796" s="41"/>
      <c r="L796" s="41"/>
      <c r="M796" s="41"/>
    </row>
    <row r="797" spans="2:13" x14ac:dyDescent="0.25">
      <c r="B797" s="66"/>
      <c r="C797" s="13"/>
      <c r="D797" s="13"/>
      <c r="E797" s="13"/>
      <c r="F797" s="13"/>
      <c r="G797" s="13"/>
      <c r="H797" s="41"/>
      <c r="I797" s="41"/>
      <c r="J797" s="41"/>
      <c r="K797" s="41"/>
      <c r="L797" s="41"/>
      <c r="M797" s="41"/>
    </row>
    <row r="798" spans="2:13" x14ac:dyDescent="0.25">
      <c r="B798" s="66"/>
      <c r="C798" s="13"/>
      <c r="D798" s="13"/>
      <c r="E798" s="13"/>
      <c r="F798" s="13"/>
      <c r="G798" s="13"/>
      <c r="H798" s="41"/>
      <c r="I798" s="41"/>
      <c r="J798" s="41"/>
      <c r="K798" s="41"/>
      <c r="L798" s="41"/>
      <c r="M798" s="41"/>
    </row>
    <row r="799" spans="2:13" x14ac:dyDescent="0.25">
      <c r="B799" s="66"/>
      <c r="C799" s="13"/>
      <c r="D799" s="13"/>
      <c r="E799" s="13"/>
      <c r="F799" s="13"/>
      <c r="G799" s="13"/>
      <c r="H799" s="41"/>
      <c r="I799" s="41"/>
      <c r="J799" s="41"/>
      <c r="K799" s="41"/>
      <c r="L799" s="41"/>
      <c r="M799" s="41"/>
    </row>
    <row r="800" spans="2:13" x14ac:dyDescent="0.25">
      <c r="B800" s="66"/>
      <c r="C800" s="13"/>
      <c r="D800" s="13"/>
      <c r="E800" s="13"/>
      <c r="F800" s="13"/>
      <c r="G800" s="13"/>
      <c r="H800" s="41"/>
      <c r="I800" s="41"/>
      <c r="J800" s="41"/>
      <c r="K800" s="41"/>
      <c r="L800" s="41"/>
      <c r="M800" s="41"/>
    </row>
    <row r="801" spans="2:13" x14ac:dyDescent="0.25">
      <c r="B801" s="66"/>
      <c r="C801" s="13"/>
      <c r="D801" s="13"/>
      <c r="E801" s="13"/>
      <c r="F801" s="13"/>
      <c r="G801" s="13"/>
      <c r="H801" s="41"/>
      <c r="I801" s="41"/>
      <c r="J801" s="41"/>
      <c r="K801" s="41"/>
      <c r="L801" s="41"/>
      <c r="M801" s="41"/>
    </row>
    <row r="802" spans="2:13" x14ac:dyDescent="0.25">
      <c r="B802" s="66"/>
      <c r="C802" s="13"/>
      <c r="D802" s="13"/>
      <c r="E802" s="13"/>
      <c r="F802" s="13"/>
      <c r="G802" s="13"/>
      <c r="H802" s="41"/>
      <c r="I802" s="41"/>
      <c r="J802" s="41"/>
      <c r="K802" s="41"/>
      <c r="L802" s="41"/>
      <c r="M802" s="41"/>
    </row>
    <row r="803" spans="2:13" x14ac:dyDescent="0.25">
      <c r="B803" s="66"/>
      <c r="C803" s="13"/>
      <c r="D803" s="13"/>
      <c r="E803" s="13"/>
      <c r="F803" s="13"/>
      <c r="G803" s="13"/>
      <c r="H803" s="41"/>
      <c r="I803" s="41"/>
      <c r="J803" s="41"/>
      <c r="K803" s="41"/>
      <c r="L803" s="41"/>
      <c r="M803" s="41"/>
    </row>
    <row r="804" spans="2:13" x14ac:dyDescent="0.25">
      <c r="B804" s="66"/>
      <c r="C804" s="13"/>
      <c r="D804" s="13"/>
      <c r="E804" s="13"/>
      <c r="F804" s="13"/>
      <c r="G804" s="13"/>
      <c r="H804" s="41"/>
      <c r="I804" s="41"/>
      <c r="J804" s="41"/>
      <c r="K804" s="41"/>
      <c r="L804" s="41"/>
      <c r="M804" s="41"/>
    </row>
    <row r="805" spans="2:13" x14ac:dyDescent="0.25">
      <c r="B805" s="66"/>
      <c r="C805" s="13"/>
      <c r="D805" s="13"/>
      <c r="E805" s="13"/>
      <c r="F805" s="13"/>
      <c r="G805" s="13"/>
      <c r="H805" s="41"/>
      <c r="I805" s="41"/>
      <c r="J805" s="41"/>
      <c r="K805" s="41"/>
      <c r="L805" s="41"/>
      <c r="M805" s="41"/>
    </row>
    <row r="806" spans="2:13" x14ac:dyDescent="0.25">
      <c r="B806" s="66"/>
      <c r="C806" s="13"/>
      <c r="D806" s="13"/>
      <c r="E806" s="13"/>
      <c r="F806" s="13"/>
      <c r="G806" s="13"/>
      <c r="H806" s="41"/>
      <c r="I806" s="41"/>
      <c r="J806" s="41"/>
      <c r="K806" s="41"/>
      <c r="L806" s="41"/>
      <c r="M806" s="41"/>
    </row>
    <row r="807" spans="2:13" x14ac:dyDescent="0.25">
      <c r="B807" s="66"/>
      <c r="C807" s="13"/>
      <c r="D807" s="13"/>
      <c r="E807" s="13"/>
      <c r="F807" s="13"/>
      <c r="G807" s="13"/>
      <c r="H807" s="41"/>
      <c r="I807" s="41"/>
      <c r="J807" s="41"/>
      <c r="K807" s="41"/>
      <c r="L807" s="41"/>
      <c r="M807" s="41"/>
    </row>
    <row r="808" spans="2:13" x14ac:dyDescent="0.25">
      <c r="B808" s="66"/>
      <c r="C808" s="13"/>
      <c r="D808" s="13"/>
      <c r="E808" s="13"/>
      <c r="F808" s="13"/>
      <c r="G808" s="13"/>
      <c r="H808" s="41"/>
      <c r="I808" s="41"/>
      <c r="J808" s="41"/>
      <c r="K808" s="41"/>
      <c r="L808" s="41"/>
      <c r="M808" s="41"/>
    </row>
    <row r="809" spans="2:13" x14ac:dyDescent="0.25">
      <c r="B809" s="66"/>
      <c r="C809" s="13"/>
      <c r="D809" s="13"/>
      <c r="E809" s="13"/>
      <c r="F809" s="13"/>
      <c r="G809" s="13"/>
      <c r="H809" s="41"/>
      <c r="I809" s="41"/>
      <c r="J809" s="41"/>
      <c r="K809" s="41"/>
      <c r="L809" s="41"/>
      <c r="M809" s="41"/>
    </row>
    <row r="810" spans="2:13" x14ac:dyDescent="0.25">
      <c r="B810" s="66"/>
      <c r="C810" s="13"/>
      <c r="D810" s="13"/>
      <c r="E810" s="13"/>
      <c r="F810" s="13"/>
      <c r="G810" s="13"/>
      <c r="H810" s="41"/>
      <c r="I810" s="41"/>
      <c r="J810" s="41"/>
      <c r="K810" s="41"/>
      <c r="L810" s="41"/>
      <c r="M810" s="41"/>
    </row>
    <row r="811" spans="2:13" x14ac:dyDescent="0.25">
      <c r="B811" s="66"/>
      <c r="C811" s="13"/>
      <c r="D811" s="13"/>
      <c r="E811" s="13"/>
      <c r="F811" s="13"/>
      <c r="G811" s="13"/>
      <c r="H811" s="41"/>
      <c r="I811" s="41"/>
      <c r="J811" s="41"/>
      <c r="K811" s="41"/>
      <c r="L811" s="41"/>
      <c r="M811" s="41"/>
    </row>
    <row r="812" spans="2:13" x14ac:dyDescent="0.25">
      <c r="B812" s="66"/>
      <c r="C812" s="13"/>
      <c r="D812" s="13"/>
      <c r="E812" s="13"/>
      <c r="F812" s="13"/>
      <c r="G812" s="13"/>
      <c r="H812" s="41"/>
      <c r="I812" s="41"/>
      <c r="J812" s="41"/>
      <c r="K812" s="41"/>
      <c r="L812" s="41"/>
      <c r="M812" s="41"/>
    </row>
    <row r="813" spans="2:13" x14ac:dyDescent="0.25">
      <c r="B813" s="66"/>
      <c r="C813" s="13"/>
      <c r="D813" s="13"/>
      <c r="E813" s="13"/>
      <c r="F813" s="13"/>
      <c r="G813" s="13"/>
      <c r="H813" s="41"/>
      <c r="I813" s="41"/>
      <c r="J813" s="41"/>
      <c r="K813" s="41"/>
      <c r="L813" s="41"/>
      <c r="M813" s="41"/>
    </row>
    <row r="814" spans="2:13" x14ac:dyDescent="0.25">
      <c r="B814" s="66"/>
      <c r="C814" s="13"/>
      <c r="D814" s="13"/>
      <c r="E814" s="13"/>
      <c r="F814" s="13"/>
      <c r="G814" s="13"/>
      <c r="H814" s="41"/>
      <c r="I814" s="41"/>
      <c r="J814" s="41"/>
      <c r="K814" s="41"/>
      <c r="L814" s="41"/>
      <c r="M814" s="41"/>
    </row>
    <row r="815" spans="2:13" x14ac:dyDescent="0.25">
      <c r="B815" s="66"/>
      <c r="C815" s="13"/>
      <c r="D815" s="13"/>
      <c r="E815" s="13"/>
      <c r="F815" s="13"/>
      <c r="G815" s="13"/>
      <c r="H815" s="41"/>
      <c r="I815" s="41"/>
      <c r="J815" s="41"/>
      <c r="K815" s="41"/>
      <c r="L815" s="41"/>
      <c r="M815" s="41"/>
    </row>
    <row r="816" spans="2:13" x14ac:dyDescent="0.25">
      <c r="B816" s="66"/>
      <c r="C816" s="13"/>
      <c r="D816" s="13"/>
      <c r="E816" s="13"/>
      <c r="F816" s="13"/>
      <c r="G816" s="13"/>
      <c r="H816" s="41"/>
      <c r="I816" s="41"/>
      <c r="J816" s="41"/>
      <c r="K816" s="41"/>
      <c r="L816" s="41"/>
      <c r="M816" s="41"/>
    </row>
    <row r="817" spans="2:13" x14ac:dyDescent="0.25">
      <c r="B817" s="66"/>
      <c r="C817" s="13"/>
      <c r="D817" s="13"/>
      <c r="E817" s="13"/>
      <c r="F817" s="13"/>
      <c r="G817" s="13"/>
      <c r="H817" s="41"/>
      <c r="I817" s="41"/>
      <c r="J817" s="41"/>
      <c r="K817" s="41"/>
      <c r="L817" s="41"/>
      <c r="M817" s="41"/>
    </row>
    <row r="818" spans="2:13" x14ac:dyDescent="0.25">
      <c r="B818" s="66"/>
      <c r="C818" s="13"/>
      <c r="D818" s="13"/>
      <c r="E818" s="13"/>
      <c r="F818" s="13"/>
      <c r="G818" s="13"/>
      <c r="H818" s="41"/>
      <c r="I818" s="41"/>
      <c r="J818" s="41"/>
      <c r="K818" s="41"/>
      <c r="L818" s="41"/>
      <c r="M818" s="41"/>
    </row>
    <row r="819" spans="2:13" x14ac:dyDescent="0.25">
      <c r="B819" s="66"/>
      <c r="C819" s="13"/>
      <c r="D819" s="13"/>
      <c r="E819" s="13"/>
      <c r="F819" s="13"/>
      <c r="G819" s="13"/>
      <c r="H819" s="41"/>
      <c r="I819" s="41"/>
      <c r="J819" s="41"/>
      <c r="K819" s="41"/>
      <c r="L819" s="41"/>
      <c r="M819" s="41"/>
    </row>
    <row r="820" spans="2:13" x14ac:dyDescent="0.25">
      <c r="B820" s="66"/>
      <c r="C820" s="13"/>
      <c r="D820" s="13"/>
      <c r="E820" s="13"/>
      <c r="F820" s="13"/>
      <c r="G820" s="13"/>
      <c r="H820" s="41"/>
      <c r="I820" s="41"/>
      <c r="J820" s="41"/>
      <c r="K820" s="41"/>
      <c r="L820" s="41"/>
      <c r="M820" s="41"/>
    </row>
    <row r="821" spans="2:13" x14ac:dyDescent="0.25">
      <c r="B821" s="66"/>
      <c r="C821" s="13"/>
      <c r="D821" s="13"/>
      <c r="E821" s="13"/>
      <c r="F821" s="13"/>
      <c r="G821" s="13"/>
      <c r="H821" s="41"/>
      <c r="I821" s="41"/>
      <c r="J821" s="41"/>
      <c r="K821" s="41"/>
      <c r="L821" s="41"/>
      <c r="M821" s="41"/>
    </row>
    <row r="822" spans="2:13" x14ac:dyDescent="0.25">
      <c r="B822" s="66"/>
      <c r="C822" s="13"/>
      <c r="D822" s="13"/>
      <c r="E822" s="13"/>
      <c r="F822" s="13"/>
      <c r="G822" s="13"/>
      <c r="H822" s="41"/>
      <c r="I822" s="41"/>
      <c r="J822" s="41"/>
      <c r="K822" s="41"/>
      <c r="L822" s="41"/>
      <c r="M822" s="41"/>
    </row>
    <row r="823" spans="2:13" x14ac:dyDescent="0.25">
      <c r="B823" s="66"/>
      <c r="C823" s="13"/>
      <c r="D823" s="13"/>
      <c r="E823" s="13"/>
      <c r="F823" s="13"/>
      <c r="G823" s="13"/>
      <c r="H823" s="41"/>
      <c r="I823" s="41"/>
      <c r="J823" s="41"/>
      <c r="K823" s="41"/>
      <c r="L823" s="41"/>
      <c r="M823" s="41"/>
    </row>
    <row r="824" spans="2:13" x14ac:dyDescent="0.25">
      <c r="B824" s="66"/>
      <c r="C824" s="13"/>
      <c r="D824" s="13"/>
      <c r="E824" s="13"/>
      <c r="F824" s="13"/>
      <c r="G824" s="13"/>
      <c r="H824" s="41"/>
      <c r="I824" s="41"/>
      <c r="J824" s="41"/>
      <c r="K824" s="41"/>
      <c r="L824" s="41"/>
      <c r="M824" s="41"/>
    </row>
    <row r="825" spans="2:13" x14ac:dyDescent="0.25">
      <c r="B825" s="66"/>
      <c r="C825" s="13"/>
      <c r="D825" s="13"/>
      <c r="E825" s="13"/>
      <c r="F825" s="13"/>
      <c r="G825" s="13"/>
      <c r="H825" s="41"/>
      <c r="I825" s="41"/>
      <c r="J825" s="41"/>
      <c r="K825" s="41"/>
      <c r="L825" s="41"/>
      <c r="M825" s="41"/>
    </row>
    <row r="826" spans="2:13" x14ac:dyDescent="0.25">
      <c r="B826" s="66"/>
      <c r="C826" s="13"/>
      <c r="D826" s="13"/>
      <c r="E826" s="13"/>
      <c r="F826" s="13"/>
      <c r="G826" s="13"/>
      <c r="H826" s="41"/>
      <c r="I826" s="41"/>
      <c r="J826" s="41"/>
      <c r="K826" s="41"/>
      <c r="L826" s="41"/>
      <c r="M826" s="41"/>
    </row>
    <row r="827" spans="2:13" x14ac:dyDescent="0.25">
      <c r="B827" s="66"/>
      <c r="C827" s="13"/>
      <c r="D827" s="13"/>
      <c r="E827" s="13"/>
      <c r="F827" s="13"/>
      <c r="G827" s="13"/>
      <c r="H827" s="41"/>
      <c r="I827" s="41"/>
      <c r="J827" s="41"/>
      <c r="K827" s="41"/>
      <c r="L827" s="41"/>
      <c r="M827" s="41"/>
    </row>
    <row r="828" spans="2:13" x14ac:dyDescent="0.25">
      <c r="B828" s="66"/>
      <c r="C828" s="13"/>
      <c r="D828" s="13"/>
      <c r="E828" s="13"/>
      <c r="F828" s="13"/>
      <c r="G828" s="13"/>
      <c r="H828" s="41"/>
      <c r="I828" s="41"/>
      <c r="J828" s="41"/>
      <c r="K828" s="41"/>
      <c r="L828" s="41"/>
      <c r="M828" s="41"/>
    </row>
    <row r="829" spans="2:13" x14ac:dyDescent="0.25">
      <c r="B829" s="66"/>
      <c r="C829" s="13"/>
      <c r="D829" s="13"/>
      <c r="E829" s="13"/>
      <c r="F829" s="13"/>
      <c r="G829" s="13"/>
      <c r="H829" s="41"/>
      <c r="I829" s="41"/>
      <c r="J829" s="41"/>
      <c r="K829" s="41"/>
      <c r="L829" s="41"/>
      <c r="M829" s="41"/>
    </row>
    <row r="830" spans="2:13" x14ac:dyDescent="0.25">
      <c r="B830" s="66"/>
      <c r="C830" s="13"/>
      <c r="D830" s="13"/>
      <c r="E830" s="13"/>
      <c r="F830" s="13"/>
      <c r="G830" s="13"/>
      <c r="H830" s="41"/>
      <c r="I830" s="41"/>
      <c r="J830" s="41"/>
      <c r="K830" s="41"/>
      <c r="L830" s="41"/>
      <c r="M830" s="41"/>
    </row>
    <row r="831" spans="2:13" x14ac:dyDescent="0.25">
      <c r="B831" s="66"/>
      <c r="C831" s="13"/>
      <c r="D831" s="13"/>
      <c r="E831" s="13"/>
      <c r="F831" s="13"/>
      <c r="G831" s="13"/>
      <c r="H831" s="41"/>
      <c r="I831" s="41"/>
      <c r="J831" s="41"/>
      <c r="K831" s="41"/>
      <c r="L831" s="41"/>
      <c r="M831" s="41"/>
    </row>
    <row r="832" spans="2:13" x14ac:dyDescent="0.25">
      <c r="B832" s="66"/>
      <c r="C832" s="13"/>
      <c r="D832" s="13"/>
      <c r="E832" s="13"/>
      <c r="F832" s="13"/>
      <c r="G832" s="13"/>
      <c r="H832" s="41"/>
      <c r="I832" s="41"/>
      <c r="J832" s="41"/>
      <c r="K832" s="41"/>
      <c r="L832" s="41"/>
      <c r="M832" s="41"/>
    </row>
    <row r="833" spans="2:13" x14ac:dyDescent="0.25">
      <c r="B833" s="66"/>
      <c r="C833" s="13"/>
      <c r="D833" s="13"/>
      <c r="E833" s="13"/>
      <c r="F833" s="13"/>
      <c r="G833" s="13"/>
      <c r="H833" s="41"/>
      <c r="I833" s="41"/>
      <c r="J833" s="41"/>
      <c r="K833" s="41"/>
      <c r="L833" s="41"/>
      <c r="M833" s="41"/>
    </row>
    <row r="834" spans="2:13" x14ac:dyDescent="0.25">
      <c r="B834" s="66"/>
      <c r="C834" s="13"/>
      <c r="D834" s="13"/>
      <c r="E834" s="13"/>
      <c r="F834" s="13"/>
      <c r="G834" s="13"/>
      <c r="H834" s="41"/>
      <c r="I834" s="41"/>
      <c r="J834" s="41"/>
      <c r="K834" s="41"/>
      <c r="L834" s="41"/>
      <c r="M834" s="41"/>
    </row>
    <row r="835" spans="2:13" x14ac:dyDescent="0.25">
      <c r="B835" s="66"/>
      <c r="C835" s="13"/>
      <c r="D835" s="13"/>
      <c r="E835" s="13"/>
      <c r="F835" s="13"/>
      <c r="G835" s="13"/>
      <c r="H835" s="41"/>
      <c r="I835" s="41"/>
      <c r="J835" s="41"/>
      <c r="K835" s="41"/>
      <c r="L835" s="41"/>
      <c r="M835" s="41"/>
    </row>
    <row r="836" spans="2:13" x14ac:dyDescent="0.25">
      <c r="B836" s="66"/>
      <c r="C836" s="13"/>
      <c r="D836" s="13"/>
      <c r="E836" s="13"/>
      <c r="F836" s="13"/>
      <c r="G836" s="13"/>
      <c r="H836" s="41"/>
      <c r="I836" s="41"/>
      <c r="J836" s="41"/>
      <c r="K836" s="41"/>
      <c r="L836" s="41"/>
      <c r="M836" s="41"/>
    </row>
    <row r="837" spans="2:13" x14ac:dyDescent="0.25">
      <c r="B837" s="66"/>
      <c r="C837" s="13"/>
      <c r="D837" s="13"/>
      <c r="E837" s="13"/>
      <c r="F837" s="13"/>
      <c r="G837" s="13"/>
      <c r="H837" s="41"/>
      <c r="I837" s="41"/>
      <c r="J837" s="41"/>
      <c r="K837" s="41"/>
      <c r="L837" s="41"/>
      <c r="M837" s="41"/>
    </row>
    <row r="838" spans="2:13" x14ac:dyDescent="0.25">
      <c r="B838" s="66"/>
      <c r="C838" s="13"/>
      <c r="D838" s="13"/>
      <c r="E838" s="13"/>
      <c r="F838" s="13"/>
      <c r="G838" s="13"/>
      <c r="H838" s="41"/>
      <c r="I838" s="41"/>
      <c r="J838" s="41"/>
      <c r="K838" s="41"/>
      <c r="L838" s="41"/>
      <c r="M838" s="41"/>
    </row>
    <row r="839" spans="2:13" x14ac:dyDescent="0.25">
      <c r="B839" s="66"/>
      <c r="C839" s="13"/>
      <c r="D839" s="13"/>
      <c r="E839" s="13"/>
      <c r="F839" s="13"/>
      <c r="G839" s="13"/>
      <c r="H839" s="41"/>
      <c r="I839" s="41"/>
      <c r="J839" s="41"/>
      <c r="K839" s="41"/>
      <c r="L839" s="41"/>
      <c r="M839" s="41"/>
    </row>
    <row r="840" spans="2:13" x14ac:dyDescent="0.25">
      <c r="B840" s="66"/>
      <c r="C840" s="13"/>
      <c r="D840" s="13"/>
      <c r="E840" s="13"/>
      <c r="F840" s="13"/>
      <c r="G840" s="13"/>
      <c r="H840" s="41"/>
      <c r="I840" s="41"/>
      <c r="J840" s="41"/>
      <c r="K840" s="41"/>
      <c r="L840" s="41"/>
      <c r="M840" s="41"/>
    </row>
    <row r="841" spans="2:13" x14ac:dyDescent="0.25">
      <c r="B841" s="66"/>
      <c r="C841" s="13"/>
      <c r="D841" s="13"/>
      <c r="E841" s="13"/>
      <c r="F841" s="13"/>
      <c r="G841" s="13"/>
      <c r="H841" s="41"/>
      <c r="I841" s="41"/>
      <c r="J841" s="41"/>
      <c r="K841" s="41"/>
      <c r="L841" s="41"/>
      <c r="M841" s="41"/>
    </row>
    <row r="842" spans="2:13" x14ac:dyDescent="0.25">
      <c r="B842" s="66"/>
      <c r="C842" s="13"/>
      <c r="D842" s="13"/>
      <c r="E842" s="13"/>
      <c r="F842" s="13"/>
      <c r="G842" s="13"/>
      <c r="H842" s="41"/>
      <c r="I842" s="41"/>
      <c r="J842" s="41"/>
      <c r="K842" s="41"/>
      <c r="L842" s="41"/>
      <c r="M842" s="41"/>
    </row>
    <row r="843" spans="2:13" x14ac:dyDescent="0.25">
      <c r="B843" s="66"/>
      <c r="C843" s="13"/>
      <c r="D843" s="13"/>
      <c r="E843" s="13"/>
      <c r="F843" s="13"/>
      <c r="G843" s="13"/>
      <c r="H843" s="41"/>
      <c r="I843" s="41"/>
      <c r="J843" s="41"/>
      <c r="K843" s="41"/>
      <c r="L843" s="41"/>
      <c r="M843" s="41"/>
    </row>
    <row r="844" spans="2:13" x14ac:dyDescent="0.25">
      <c r="B844" s="66"/>
      <c r="C844" s="13"/>
      <c r="D844" s="13"/>
      <c r="E844" s="13"/>
      <c r="F844" s="13"/>
      <c r="G844" s="13"/>
      <c r="H844" s="41"/>
      <c r="I844" s="41"/>
      <c r="J844" s="41"/>
      <c r="K844" s="41"/>
      <c r="L844" s="41"/>
      <c r="M844" s="41"/>
    </row>
    <row r="845" spans="2:13" x14ac:dyDescent="0.25">
      <c r="B845" s="66"/>
      <c r="C845" s="13"/>
      <c r="D845" s="13"/>
      <c r="E845" s="13"/>
      <c r="F845" s="13"/>
      <c r="G845" s="13"/>
      <c r="H845" s="41"/>
      <c r="I845" s="41"/>
      <c r="J845" s="41"/>
      <c r="K845" s="41"/>
      <c r="L845" s="41"/>
      <c r="M845" s="41"/>
    </row>
    <row r="846" spans="2:13" x14ac:dyDescent="0.25">
      <c r="B846" s="66"/>
      <c r="C846" s="13"/>
      <c r="D846" s="13"/>
      <c r="E846" s="13"/>
      <c r="F846" s="13"/>
      <c r="G846" s="13"/>
      <c r="H846" s="41"/>
      <c r="I846" s="41"/>
      <c r="J846" s="41"/>
      <c r="K846" s="41"/>
      <c r="L846" s="41"/>
      <c r="M846" s="41"/>
    </row>
    <row r="847" spans="2:13" x14ac:dyDescent="0.25">
      <c r="B847" s="66"/>
      <c r="C847" s="13"/>
      <c r="D847" s="13"/>
      <c r="E847" s="13"/>
      <c r="F847" s="13"/>
      <c r="G847" s="13"/>
      <c r="H847" s="41"/>
      <c r="I847" s="41"/>
      <c r="J847" s="41"/>
      <c r="K847" s="41"/>
      <c r="L847" s="41"/>
      <c r="M847" s="41"/>
    </row>
    <row r="848" spans="2:13" x14ac:dyDescent="0.25">
      <c r="B848" s="66"/>
      <c r="C848" s="13"/>
      <c r="D848" s="13"/>
      <c r="E848" s="13"/>
      <c r="F848" s="13"/>
      <c r="G848" s="13"/>
      <c r="H848" s="41"/>
      <c r="I848" s="41"/>
      <c r="J848" s="41"/>
      <c r="K848" s="41"/>
      <c r="L848" s="41"/>
      <c r="M848" s="41"/>
    </row>
    <row r="849" spans="2:13" x14ac:dyDescent="0.25">
      <c r="B849" s="66"/>
      <c r="C849" s="13"/>
      <c r="D849" s="13"/>
      <c r="E849" s="13"/>
      <c r="F849" s="13"/>
      <c r="G849" s="13"/>
      <c r="H849" s="41"/>
      <c r="I849" s="41"/>
      <c r="J849" s="41"/>
      <c r="K849" s="41"/>
      <c r="L849" s="41"/>
      <c r="M849" s="41"/>
    </row>
    <row r="850" spans="2:13" x14ac:dyDescent="0.25">
      <c r="B850" s="66"/>
      <c r="C850" s="13"/>
      <c r="D850" s="13"/>
      <c r="E850" s="13"/>
      <c r="F850" s="13"/>
      <c r="G850" s="13"/>
      <c r="H850" s="41"/>
      <c r="I850" s="41"/>
      <c r="J850" s="41"/>
      <c r="K850" s="41"/>
      <c r="L850" s="41"/>
      <c r="M850" s="41"/>
    </row>
    <row r="851" spans="2:13" x14ac:dyDescent="0.25">
      <c r="B851" s="66"/>
      <c r="C851" s="13"/>
      <c r="D851" s="13"/>
      <c r="E851" s="13"/>
      <c r="F851" s="13"/>
      <c r="G851" s="13"/>
      <c r="H851" s="41"/>
      <c r="I851" s="41"/>
      <c r="J851" s="41"/>
      <c r="K851" s="41"/>
      <c r="L851" s="41"/>
      <c r="M851" s="41"/>
    </row>
    <row r="852" spans="2:13" x14ac:dyDescent="0.25">
      <c r="B852" s="66"/>
      <c r="C852" s="13"/>
      <c r="D852" s="13"/>
      <c r="E852" s="13"/>
      <c r="F852" s="13"/>
      <c r="G852" s="13"/>
      <c r="H852" s="41"/>
      <c r="I852" s="41"/>
      <c r="J852" s="41"/>
      <c r="K852" s="41"/>
      <c r="L852" s="41"/>
      <c r="M852" s="41"/>
    </row>
    <row r="853" spans="2:13" x14ac:dyDescent="0.25">
      <c r="B853" s="66"/>
      <c r="C853" s="13"/>
      <c r="D853" s="13"/>
      <c r="E853" s="13"/>
      <c r="F853" s="13"/>
      <c r="G853" s="13"/>
      <c r="H853" s="41"/>
      <c r="I853" s="41"/>
      <c r="J853" s="41"/>
      <c r="K853" s="41"/>
      <c r="L853" s="41"/>
      <c r="M853" s="41"/>
    </row>
    <row r="854" spans="2:13" x14ac:dyDescent="0.25">
      <c r="B854" s="66"/>
      <c r="C854" s="13"/>
      <c r="D854" s="13"/>
      <c r="E854" s="13"/>
      <c r="F854" s="13"/>
      <c r="G854" s="13"/>
      <c r="H854" s="41"/>
      <c r="I854" s="41"/>
      <c r="J854" s="41"/>
      <c r="K854" s="41"/>
      <c r="L854" s="41"/>
      <c r="M854" s="41"/>
    </row>
    <row r="855" spans="2:13" x14ac:dyDescent="0.25">
      <c r="B855" s="66"/>
      <c r="C855" s="13"/>
      <c r="D855" s="13"/>
      <c r="E855" s="13"/>
      <c r="F855" s="13"/>
      <c r="G855" s="13"/>
      <c r="H855" s="41"/>
      <c r="I855" s="41"/>
      <c r="J855" s="41"/>
      <c r="K855" s="41"/>
      <c r="L855" s="41"/>
      <c r="M855" s="41"/>
    </row>
    <row r="856" spans="2:13" x14ac:dyDescent="0.25">
      <c r="B856" s="66"/>
      <c r="C856" s="13"/>
      <c r="D856" s="13"/>
      <c r="E856" s="13"/>
      <c r="F856" s="13"/>
      <c r="G856" s="13"/>
      <c r="H856" s="41"/>
      <c r="I856" s="41"/>
      <c r="J856" s="41"/>
      <c r="K856" s="41"/>
      <c r="L856" s="41"/>
      <c r="M856" s="41"/>
    </row>
    <row r="857" spans="2:13" x14ac:dyDescent="0.25">
      <c r="B857" s="66"/>
      <c r="C857" s="13"/>
      <c r="D857" s="13"/>
      <c r="E857" s="13"/>
      <c r="F857" s="13"/>
      <c r="G857" s="13"/>
      <c r="H857" s="41"/>
      <c r="I857" s="41"/>
      <c r="J857" s="41"/>
      <c r="K857" s="41"/>
      <c r="L857" s="41"/>
      <c r="M857" s="41"/>
    </row>
    <row r="858" spans="2:13" x14ac:dyDescent="0.25">
      <c r="B858" s="66"/>
      <c r="C858" s="13"/>
      <c r="D858" s="13"/>
      <c r="E858" s="13"/>
      <c r="F858" s="13"/>
      <c r="G858" s="13"/>
      <c r="H858" s="41"/>
      <c r="I858" s="41"/>
      <c r="J858" s="41"/>
      <c r="K858" s="41"/>
      <c r="L858" s="41"/>
      <c r="M858" s="41"/>
    </row>
    <row r="859" spans="2:13" x14ac:dyDescent="0.25">
      <c r="B859" s="66"/>
      <c r="C859" s="13"/>
      <c r="D859" s="13"/>
      <c r="E859" s="13"/>
      <c r="F859" s="13"/>
      <c r="G859" s="13"/>
      <c r="H859" s="41"/>
      <c r="I859" s="41"/>
      <c r="J859" s="41"/>
      <c r="K859" s="41"/>
      <c r="L859" s="41"/>
      <c r="M859" s="41"/>
    </row>
    <row r="860" spans="2:13" x14ac:dyDescent="0.25">
      <c r="B860" s="66"/>
      <c r="C860" s="13"/>
      <c r="D860" s="13"/>
      <c r="E860" s="13"/>
      <c r="F860" s="13"/>
      <c r="G860" s="13"/>
      <c r="H860" s="41"/>
      <c r="I860" s="41"/>
      <c r="J860" s="41"/>
      <c r="K860" s="41"/>
      <c r="L860" s="41"/>
      <c r="M860" s="41"/>
    </row>
    <row r="861" spans="2:13" x14ac:dyDescent="0.25">
      <c r="B861" s="66"/>
      <c r="C861" s="13"/>
      <c r="D861" s="13"/>
      <c r="E861" s="13"/>
      <c r="F861" s="13"/>
      <c r="G861" s="13"/>
      <c r="H861" s="41"/>
      <c r="I861" s="41"/>
      <c r="J861" s="41"/>
      <c r="K861" s="41"/>
      <c r="L861" s="41"/>
      <c r="M861" s="41"/>
    </row>
    <row r="862" spans="2:13" x14ac:dyDescent="0.25">
      <c r="B862" s="66"/>
      <c r="C862" s="13"/>
      <c r="D862" s="13"/>
      <c r="E862" s="13"/>
      <c r="F862" s="13"/>
      <c r="G862" s="13"/>
      <c r="H862" s="41"/>
      <c r="I862" s="41"/>
      <c r="J862" s="41"/>
      <c r="K862" s="41"/>
      <c r="L862" s="41"/>
      <c r="M862" s="41"/>
    </row>
    <row r="863" spans="2:13" x14ac:dyDescent="0.25">
      <c r="B863" s="66"/>
      <c r="C863" s="13"/>
      <c r="D863" s="13"/>
      <c r="E863" s="13"/>
      <c r="F863" s="13"/>
      <c r="G863" s="13"/>
      <c r="H863" s="41"/>
      <c r="I863" s="41"/>
      <c r="J863" s="41"/>
      <c r="K863" s="41"/>
      <c r="L863" s="41"/>
      <c r="M863" s="41"/>
    </row>
    <row r="864" spans="2:13" x14ac:dyDescent="0.25">
      <c r="B864" s="66"/>
      <c r="C864" s="13"/>
      <c r="D864" s="13"/>
      <c r="E864" s="13"/>
      <c r="F864" s="13"/>
      <c r="G864" s="13"/>
      <c r="H864" s="41"/>
      <c r="I864" s="41"/>
      <c r="J864" s="41"/>
      <c r="K864" s="41"/>
      <c r="L864" s="41"/>
      <c r="M864" s="41"/>
    </row>
    <row r="865" spans="2:13" x14ac:dyDescent="0.25">
      <c r="B865" s="66"/>
      <c r="C865" s="13"/>
      <c r="D865" s="13"/>
      <c r="E865" s="13"/>
      <c r="F865" s="13"/>
      <c r="G865" s="13"/>
      <c r="H865" s="41"/>
      <c r="I865" s="41"/>
      <c r="J865" s="41"/>
      <c r="K865" s="41"/>
      <c r="L865" s="41"/>
      <c r="M865" s="41"/>
    </row>
    <row r="866" spans="2:13" x14ac:dyDescent="0.25">
      <c r="B866" s="66"/>
      <c r="C866" s="13"/>
      <c r="D866" s="13"/>
      <c r="E866" s="13"/>
      <c r="F866" s="13"/>
      <c r="G866" s="13"/>
      <c r="H866" s="41"/>
      <c r="I866" s="41"/>
      <c r="J866" s="41"/>
      <c r="K866" s="41"/>
      <c r="L866" s="41"/>
      <c r="M866" s="41"/>
    </row>
    <row r="867" spans="2:13" x14ac:dyDescent="0.25">
      <c r="B867" s="66"/>
      <c r="C867" s="13"/>
      <c r="D867" s="13"/>
      <c r="E867" s="13"/>
      <c r="F867" s="13"/>
      <c r="G867" s="13"/>
      <c r="H867" s="41"/>
      <c r="I867" s="41"/>
      <c r="J867" s="41"/>
      <c r="K867" s="41"/>
      <c r="L867" s="41"/>
      <c r="M867" s="41"/>
    </row>
    <row r="868" spans="2:13" x14ac:dyDescent="0.25">
      <c r="B868" s="66"/>
      <c r="C868" s="13"/>
      <c r="D868" s="13"/>
      <c r="E868" s="13"/>
      <c r="F868" s="13"/>
      <c r="G868" s="13"/>
      <c r="H868" s="41"/>
      <c r="I868" s="41"/>
      <c r="J868" s="41"/>
      <c r="K868" s="41"/>
      <c r="L868" s="41"/>
      <c r="M868" s="41"/>
    </row>
    <row r="869" spans="2:13" x14ac:dyDescent="0.25">
      <c r="B869" s="66"/>
      <c r="C869" s="13"/>
      <c r="D869" s="13"/>
      <c r="E869" s="13"/>
      <c r="F869" s="13"/>
      <c r="G869" s="13"/>
      <c r="H869" s="41"/>
      <c r="I869" s="41"/>
      <c r="J869" s="41"/>
      <c r="K869" s="41"/>
      <c r="L869" s="41"/>
      <c r="M869" s="41"/>
    </row>
    <row r="870" spans="2:13" x14ac:dyDescent="0.25">
      <c r="B870" s="66"/>
      <c r="C870" s="13"/>
      <c r="D870" s="13"/>
      <c r="E870" s="13"/>
      <c r="F870" s="13"/>
      <c r="G870" s="13"/>
      <c r="H870" s="41"/>
      <c r="I870" s="41"/>
      <c r="J870" s="41"/>
      <c r="K870" s="41"/>
      <c r="L870" s="41"/>
      <c r="M870" s="41"/>
    </row>
    <row r="871" spans="2:13" x14ac:dyDescent="0.25">
      <c r="B871" s="66"/>
      <c r="C871" s="13"/>
      <c r="D871" s="13"/>
      <c r="E871" s="13"/>
      <c r="F871" s="13"/>
      <c r="G871" s="13"/>
      <c r="H871" s="41"/>
      <c r="I871" s="41"/>
      <c r="J871" s="41"/>
      <c r="K871" s="41"/>
      <c r="L871" s="41"/>
      <c r="M871" s="41"/>
    </row>
    <row r="872" spans="2:13" x14ac:dyDescent="0.25">
      <c r="B872" s="66"/>
      <c r="C872" s="13"/>
      <c r="D872" s="13"/>
      <c r="E872" s="13"/>
      <c r="F872" s="13"/>
      <c r="G872" s="13"/>
      <c r="H872" s="41"/>
      <c r="I872" s="41"/>
      <c r="J872" s="41"/>
      <c r="K872" s="41"/>
      <c r="L872" s="41"/>
      <c r="M872" s="41"/>
    </row>
    <row r="873" spans="2:13" x14ac:dyDescent="0.25">
      <c r="B873" s="66"/>
      <c r="C873" s="13"/>
      <c r="D873" s="13"/>
      <c r="E873" s="13"/>
      <c r="F873" s="13"/>
      <c r="G873" s="13"/>
      <c r="H873" s="41"/>
      <c r="I873" s="41"/>
      <c r="J873" s="41"/>
      <c r="K873" s="41"/>
      <c r="L873" s="41"/>
      <c r="M873" s="41"/>
    </row>
    <row r="874" spans="2:13" x14ac:dyDescent="0.25">
      <c r="B874" s="66"/>
      <c r="C874" s="13"/>
      <c r="D874" s="13"/>
      <c r="E874" s="13"/>
      <c r="F874" s="13"/>
      <c r="G874" s="13"/>
      <c r="H874" s="41"/>
      <c r="I874" s="41"/>
      <c r="J874" s="41"/>
      <c r="K874" s="41"/>
      <c r="L874" s="41"/>
      <c r="M874" s="41"/>
    </row>
    <row r="875" spans="2:13" x14ac:dyDescent="0.25">
      <c r="B875" s="66"/>
      <c r="C875" s="13"/>
      <c r="D875" s="13"/>
      <c r="E875" s="13"/>
      <c r="F875" s="13"/>
      <c r="G875" s="13"/>
      <c r="H875" s="41"/>
      <c r="I875" s="41"/>
      <c r="J875" s="41"/>
      <c r="K875" s="41"/>
      <c r="L875" s="41"/>
      <c r="M875" s="41"/>
    </row>
    <row r="876" spans="2:13" x14ac:dyDescent="0.25">
      <c r="B876" s="66"/>
      <c r="C876" s="13"/>
      <c r="D876" s="13"/>
      <c r="E876" s="13"/>
      <c r="F876" s="13"/>
      <c r="G876" s="13"/>
      <c r="H876" s="41"/>
      <c r="I876" s="41"/>
      <c r="J876" s="41"/>
      <c r="K876" s="41"/>
      <c r="L876" s="41"/>
      <c r="M876" s="41"/>
    </row>
    <row r="877" spans="2:13" x14ac:dyDescent="0.25">
      <c r="B877" s="66"/>
      <c r="C877" s="13"/>
      <c r="D877" s="13"/>
      <c r="E877" s="13"/>
      <c r="F877" s="13"/>
      <c r="G877" s="13"/>
      <c r="H877" s="41"/>
      <c r="I877" s="41"/>
      <c r="J877" s="41"/>
      <c r="K877" s="41"/>
      <c r="L877" s="41"/>
      <c r="M877" s="41"/>
    </row>
    <row r="878" spans="2:13" x14ac:dyDescent="0.25">
      <c r="B878" s="66"/>
      <c r="C878" s="13"/>
      <c r="D878" s="13"/>
      <c r="E878" s="13"/>
      <c r="F878" s="13"/>
      <c r="G878" s="13"/>
      <c r="H878" s="41"/>
      <c r="I878" s="41"/>
      <c r="J878" s="41"/>
      <c r="K878" s="41"/>
      <c r="L878" s="41"/>
      <c r="M878" s="41"/>
    </row>
    <row r="879" spans="2:13" x14ac:dyDescent="0.25">
      <c r="B879" s="66"/>
      <c r="C879" s="13"/>
      <c r="D879" s="13"/>
      <c r="E879" s="13"/>
      <c r="F879" s="13"/>
      <c r="G879" s="13"/>
      <c r="H879" s="41"/>
      <c r="I879" s="41"/>
      <c r="J879" s="41"/>
      <c r="K879" s="41"/>
      <c r="L879" s="41"/>
      <c r="M879" s="41"/>
    </row>
    <row r="880" spans="2:13" x14ac:dyDescent="0.25">
      <c r="B880" s="66"/>
      <c r="C880" s="13"/>
      <c r="D880" s="13"/>
      <c r="E880" s="13"/>
      <c r="F880" s="13"/>
      <c r="G880" s="13"/>
      <c r="H880" s="41"/>
      <c r="I880" s="41"/>
      <c r="J880" s="41"/>
      <c r="K880" s="41"/>
      <c r="L880" s="41"/>
      <c r="M880" s="41"/>
    </row>
    <row r="881" spans="2:13" x14ac:dyDescent="0.25">
      <c r="B881" s="66"/>
      <c r="C881" s="13"/>
      <c r="D881" s="13"/>
      <c r="E881" s="13"/>
      <c r="F881" s="13"/>
      <c r="G881" s="13"/>
      <c r="H881" s="41"/>
      <c r="I881" s="41"/>
      <c r="J881" s="41"/>
      <c r="K881" s="41"/>
      <c r="L881" s="41"/>
      <c r="M881" s="41"/>
    </row>
    <row r="882" spans="2:13" x14ac:dyDescent="0.25">
      <c r="B882" s="66"/>
      <c r="C882" s="13"/>
      <c r="D882" s="13"/>
      <c r="E882" s="13"/>
      <c r="F882" s="13"/>
      <c r="G882" s="13"/>
      <c r="H882" s="41"/>
      <c r="I882" s="41"/>
      <c r="J882" s="41"/>
      <c r="K882" s="41"/>
      <c r="L882" s="41"/>
      <c r="M882" s="41"/>
    </row>
    <row r="883" spans="2:13" x14ac:dyDescent="0.25">
      <c r="B883" s="66"/>
      <c r="C883" s="13"/>
      <c r="D883" s="13"/>
      <c r="E883" s="13"/>
      <c r="F883" s="13"/>
      <c r="G883" s="13"/>
      <c r="H883" s="41"/>
      <c r="I883" s="41"/>
      <c r="J883" s="41"/>
      <c r="K883" s="41"/>
      <c r="L883" s="41"/>
      <c r="M883" s="41"/>
    </row>
    <row r="884" spans="2:13" x14ac:dyDescent="0.25">
      <c r="B884" s="66"/>
      <c r="C884" s="13"/>
      <c r="D884" s="13"/>
      <c r="E884" s="13"/>
      <c r="F884" s="13"/>
      <c r="G884" s="13"/>
      <c r="H884" s="41"/>
      <c r="I884" s="41"/>
      <c r="J884" s="41"/>
      <c r="K884" s="41"/>
      <c r="L884" s="41"/>
      <c r="M884" s="41"/>
    </row>
    <row r="885" spans="2:13" x14ac:dyDescent="0.25">
      <c r="B885" s="66"/>
      <c r="C885" s="13"/>
      <c r="D885" s="13"/>
      <c r="E885" s="13"/>
      <c r="F885" s="13"/>
      <c r="G885" s="13"/>
      <c r="H885" s="41"/>
      <c r="I885" s="41"/>
      <c r="J885" s="41"/>
      <c r="K885" s="41"/>
      <c r="L885" s="41"/>
      <c r="M885" s="41"/>
    </row>
    <row r="886" spans="2:13" x14ac:dyDescent="0.25">
      <c r="B886" s="66"/>
      <c r="C886" s="13"/>
      <c r="D886" s="13"/>
      <c r="E886" s="13"/>
      <c r="F886" s="13"/>
      <c r="G886" s="13"/>
      <c r="H886" s="41"/>
      <c r="I886" s="41"/>
      <c r="J886" s="41"/>
      <c r="K886" s="41"/>
      <c r="L886" s="41"/>
      <c r="M886" s="41"/>
    </row>
    <row r="887" spans="2:13" x14ac:dyDescent="0.25">
      <c r="B887" s="66"/>
      <c r="C887" s="13"/>
      <c r="D887" s="13"/>
      <c r="E887" s="13"/>
      <c r="F887" s="13"/>
      <c r="G887" s="13"/>
      <c r="H887" s="41"/>
      <c r="I887" s="41"/>
      <c r="J887" s="41"/>
      <c r="K887" s="41"/>
      <c r="L887" s="41"/>
      <c r="M887" s="41"/>
    </row>
    <row r="888" spans="2:13" x14ac:dyDescent="0.25">
      <c r="B888" s="66"/>
      <c r="C888" s="13"/>
      <c r="D888" s="13"/>
      <c r="E888" s="13"/>
      <c r="F888" s="13"/>
      <c r="G888" s="13"/>
      <c r="H888" s="41"/>
      <c r="I888" s="41"/>
      <c r="J888" s="41"/>
      <c r="K888" s="41"/>
      <c r="L888" s="41"/>
      <c r="M888" s="41"/>
    </row>
    <row r="889" spans="2:13" x14ac:dyDescent="0.25">
      <c r="B889" s="66"/>
      <c r="C889" s="13"/>
      <c r="D889" s="13"/>
      <c r="E889" s="13"/>
      <c r="F889" s="13"/>
      <c r="G889" s="13"/>
      <c r="H889" s="41"/>
      <c r="I889" s="41"/>
      <c r="J889" s="41"/>
      <c r="K889" s="41"/>
      <c r="L889" s="41"/>
      <c r="M889" s="41"/>
    </row>
    <row r="890" spans="2:13" x14ac:dyDescent="0.25">
      <c r="B890" s="66"/>
      <c r="C890" s="13"/>
      <c r="D890" s="13"/>
      <c r="E890" s="13"/>
      <c r="F890" s="13"/>
      <c r="G890" s="13"/>
      <c r="H890" s="41"/>
      <c r="I890" s="41"/>
      <c r="J890" s="41"/>
      <c r="K890" s="41"/>
      <c r="L890" s="41"/>
      <c r="M890" s="41"/>
    </row>
    <row r="891" spans="2:13" x14ac:dyDescent="0.25">
      <c r="B891" s="66"/>
      <c r="C891" s="13"/>
      <c r="D891" s="13"/>
      <c r="E891" s="13"/>
      <c r="F891" s="13"/>
      <c r="G891" s="13"/>
      <c r="H891" s="41"/>
      <c r="I891" s="41"/>
      <c r="J891" s="41"/>
      <c r="K891" s="41"/>
      <c r="L891" s="41"/>
      <c r="M891" s="41"/>
    </row>
    <row r="892" spans="2:13" x14ac:dyDescent="0.25">
      <c r="B892" s="66"/>
      <c r="C892" s="13"/>
      <c r="D892" s="13"/>
      <c r="E892" s="13"/>
      <c r="F892" s="13"/>
      <c r="G892" s="13"/>
      <c r="H892" s="41"/>
      <c r="I892" s="41"/>
      <c r="J892" s="41"/>
      <c r="K892" s="41"/>
      <c r="L892" s="41"/>
      <c r="M892" s="41"/>
    </row>
    <row r="893" spans="2:13" x14ac:dyDescent="0.25">
      <c r="B893" s="66"/>
      <c r="C893" s="13"/>
      <c r="D893" s="13"/>
      <c r="E893" s="13"/>
      <c r="F893" s="13"/>
      <c r="G893" s="13"/>
      <c r="H893" s="41"/>
      <c r="I893" s="41"/>
      <c r="J893" s="41"/>
      <c r="K893" s="41"/>
      <c r="L893" s="41"/>
      <c r="M893" s="41"/>
    </row>
    <row r="894" spans="2:13" x14ac:dyDescent="0.25">
      <c r="B894" s="66"/>
      <c r="C894" s="13"/>
      <c r="D894" s="13"/>
      <c r="E894" s="13"/>
      <c r="F894" s="13"/>
      <c r="G894" s="13"/>
      <c r="H894" s="41"/>
      <c r="I894" s="41"/>
      <c r="J894" s="41"/>
      <c r="K894" s="41"/>
      <c r="L894" s="41"/>
      <c r="M894" s="41"/>
    </row>
    <row r="895" spans="2:13" x14ac:dyDescent="0.25">
      <c r="B895" s="66"/>
      <c r="C895" s="13"/>
      <c r="D895" s="13"/>
      <c r="E895" s="13"/>
      <c r="F895" s="13"/>
      <c r="G895" s="13"/>
      <c r="H895" s="41"/>
      <c r="I895" s="41"/>
      <c r="J895" s="41"/>
      <c r="K895" s="41"/>
      <c r="L895" s="41"/>
      <c r="M895" s="41"/>
    </row>
    <row r="896" spans="2:13" x14ac:dyDescent="0.25">
      <c r="B896" s="66"/>
      <c r="C896" s="13"/>
      <c r="D896" s="13"/>
      <c r="E896" s="13"/>
      <c r="F896" s="13"/>
      <c r="G896" s="13"/>
      <c r="H896" s="41"/>
      <c r="I896" s="41"/>
      <c r="J896" s="41"/>
      <c r="K896" s="41"/>
      <c r="L896" s="41"/>
      <c r="M896" s="41"/>
    </row>
    <row r="897" spans="2:13" x14ac:dyDescent="0.25">
      <c r="B897" s="66"/>
      <c r="C897" s="13"/>
      <c r="D897" s="13"/>
      <c r="E897" s="13"/>
      <c r="F897" s="13"/>
      <c r="G897" s="13"/>
      <c r="H897" s="41"/>
      <c r="I897" s="41"/>
      <c r="J897" s="41"/>
      <c r="K897" s="41"/>
      <c r="L897" s="41"/>
      <c r="M897" s="41"/>
    </row>
    <row r="898" spans="2:13" x14ac:dyDescent="0.25">
      <c r="B898" s="66"/>
      <c r="C898" s="13"/>
      <c r="D898" s="13"/>
      <c r="E898" s="13"/>
      <c r="F898" s="13"/>
      <c r="G898" s="13"/>
      <c r="H898" s="41"/>
      <c r="I898" s="41"/>
      <c r="J898" s="41"/>
      <c r="K898" s="41"/>
      <c r="L898" s="41"/>
      <c r="M898" s="41"/>
    </row>
    <row r="899" spans="2:13" x14ac:dyDescent="0.25">
      <c r="B899" s="66"/>
      <c r="C899" s="13"/>
      <c r="D899" s="13"/>
      <c r="E899" s="13"/>
      <c r="F899" s="13"/>
      <c r="G899" s="13"/>
      <c r="H899" s="41"/>
      <c r="I899" s="41"/>
      <c r="J899" s="41"/>
      <c r="K899" s="41"/>
      <c r="L899" s="41"/>
      <c r="M899" s="41"/>
    </row>
    <row r="900" spans="2:13" x14ac:dyDescent="0.25">
      <c r="B900" s="66"/>
      <c r="C900" s="13"/>
      <c r="D900" s="13"/>
      <c r="E900" s="13"/>
      <c r="F900" s="13"/>
      <c r="G900" s="13"/>
      <c r="H900" s="41"/>
      <c r="I900" s="41"/>
      <c r="J900" s="41"/>
      <c r="K900" s="41"/>
      <c r="L900" s="41"/>
      <c r="M900" s="41"/>
    </row>
    <row r="901" spans="2:13" x14ac:dyDescent="0.25">
      <c r="B901" s="66"/>
      <c r="C901" s="13"/>
      <c r="D901" s="13"/>
      <c r="E901" s="13"/>
      <c r="F901" s="13"/>
      <c r="G901" s="13"/>
      <c r="H901" s="41"/>
      <c r="I901" s="41"/>
      <c r="J901" s="41"/>
      <c r="K901" s="41"/>
      <c r="L901" s="41"/>
      <c r="M901" s="41"/>
    </row>
    <row r="902" spans="2:13" x14ac:dyDescent="0.25">
      <c r="B902" s="66"/>
      <c r="C902" s="13"/>
      <c r="D902" s="13"/>
      <c r="E902" s="13"/>
      <c r="F902" s="13"/>
      <c r="G902" s="13"/>
      <c r="H902" s="41"/>
      <c r="I902" s="41"/>
      <c r="J902" s="41"/>
      <c r="K902" s="41"/>
      <c r="L902" s="41"/>
      <c r="M902" s="41"/>
    </row>
    <row r="903" spans="2:13" x14ac:dyDescent="0.25">
      <c r="B903" s="66"/>
      <c r="C903" s="13"/>
      <c r="D903" s="13"/>
      <c r="E903" s="13"/>
      <c r="F903" s="13"/>
      <c r="G903" s="13"/>
      <c r="H903" s="41"/>
      <c r="I903" s="41"/>
      <c r="J903" s="41"/>
      <c r="K903" s="41"/>
      <c r="L903" s="41"/>
      <c r="M903" s="41"/>
    </row>
    <row r="904" spans="2:13" x14ac:dyDescent="0.25">
      <c r="B904" s="66"/>
      <c r="C904" s="13"/>
      <c r="D904" s="13"/>
      <c r="E904" s="13"/>
      <c r="F904" s="13"/>
      <c r="G904" s="13"/>
      <c r="H904" s="41"/>
      <c r="I904" s="41"/>
      <c r="J904" s="41"/>
      <c r="K904" s="41"/>
      <c r="L904" s="41"/>
      <c r="M904" s="41"/>
    </row>
    <row r="905" spans="2:13" x14ac:dyDescent="0.25">
      <c r="B905" s="66"/>
      <c r="C905" s="13"/>
      <c r="D905" s="13"/>
      <c r="E905" s="13"/>
      <c r="F905" s="13"/>
      <c r="G905" s="13"/>
      <c r="H905" s="41"/>
      <c r="I905" s="41"/>
      <c r="J905" s="41"/>
      <c r="K905" s="41"/>
      <c r="L905" s="41"/>
      <c r="M905" s="41"/>
    </row>
    <row r="906" spans="2:13" x14ac:dyDescent="0.25">
      <c r="B906" s="66"/>
      <c r="C906" s="13"/>
      <c r="D906" s="13"/>
      <c r="E906" s="13"/>
      <c r="F906" s="13"/>
      <c r="G906" s="13"/>
      <c r="H906" s="41"/>
      <c r="I906" s="41"/>
      <c r="J906" s="41"/>
      <c r="K906" s="41"/>
      <c r="L906" s="41"/>
      <c r="M906" s="41"/>
    </row>
    <row r="907" spans="2:13" x14ac:dyDescent="0.25">
      <c r="B907" s="66"/>
      <c r="C907" s="13"/>
      <c r="D907" s="13"/>
      <c r="E907" s="13"/>
      <c r="F907" s="13"/>
      <c r="G907" s="13"/>
      <c r="H907" s="41"/>
      <c r="I907" s="41"/>
      <c r="J907" s="41"/>
      <c r="K907" s="41"/>
      <c r="L907" s="41"/>
      <c r="M907" s="41"/>
    </row>
    <row r="908" spans="2:13" x14ac:dyDescent="0.25">
      <c r="B908" s="66"/>
      <c r="C908" s="13"/>
      <c r="D908" s="13"/>
      <c r="E908" s="13"/>
      <c r="F908" s="13"/>
      <c r="G908" s="13"/>
      <c r="H908" s="41"/>
      <c r="I908" s="41"/>
      <c r="J908" s="41"/>
      <c r="K908" s="41"/>
      <c r="L908" s="41"/>
      <c r="M908" s="41"/>
    </row>
    <row r="909" spans="2:13" x14ac:dyDescent="0.25">
      <c r="B909" s="66"/>
      <c r="C909" s="13"/>
      <c r="D909" s="13"/>
      <c r="E909" s="13"/>
      <c r="F909" s="13"/>
      <c r="G909" s="13"/>
      <c r="H909" s="41"/>
      <c r="I909" s="41"/>
      <c r="J909" s="41"/>
      <c r="K909" s="41"/>
      <c r="L909" s="41"/>
      <c r="M909" s="41"/>
    </row>
    <row r="910" spans="2:13" x14ac:dyDescent="0.25">
      <c r="B910" s="66"/>
      <c r="C910" s="13"/>
      <c r="D910" s="13"/>
      <c r="E910" s="13"/>
      <c r="F910" s="13"/>
      <c r="G910" s="13"/>
      <c r="H910" s="41"/>
      <c r="I910" s="41"/>
      <c r="J910" s="41"/>
      <c r="K910" s="41"/>
      <c r="L910" s="41"/>
      <c r="M910" s="41"/>
    </row>
    <row r="911" spans="2:13" x14ac:dyDescent="0.25">
      <c r="B911" s="66"/>
      <c r="C911" s="13"/>
      <c r="D911" s="13"/>
      <c r="E911" s="13"/>
      <c r="F911" s="13"/>
      <c r="G911" s="13"/>
      <c r="H911" s="41"/>
      <c r="I911" s="41"/>
      <c r="J911" s="41"/>
      <c r="K911" s="41"/>
      <c r="L911" s="41"/>
      <c r="M911" s="41"/>
    </row>
    <row r="912" spans="2:13" x14ac:dyDescent="0.25">
      <c r="B912" s="66"/>
      <c r="C912" s="13"/>
      <c r="D912" s="13"/>
      <c r="E912" s="13"/>
      <c r="F912" s="13"/>
      <c r="G912" s="13"/>
      <c r="H912" s="41"/>
      <c r="I912" s="41"/>
      <c r="J912" s="41"/>
      <c r="K912" s="41"/>
      <c r="L912" s="41"/>
      <c r="M912" s="41"/>
    </row>
    <row r="913" spans="2:13" x14ac:dyDescent="0.25">
      <c r="B913" s="66"/>
      <c r="C913" s="13"/>
      <c r="D913" s="13"/>
      <c r="E913" s="13"/>
      <c r="F913" s="13"/>
      <c r="G913" s="13"/>
      <c r="H913" s="41"/>
      <c r="I913" s="41"/>
      <c r="J913" s="41"/>
      <c r="K913" s="41"/>
      <c r="L913" s="41"/>
      <c r="M913" s="41"/>
    </row>
    <row r="914" spans="2:13" x14ac:dyDescent="0.25">
      <c r="B914" s="66"/>
      <c r="C914" s="13"/>
      <c r="D914" s="13"/>
      <c r="E914" s="13"/>
      <c r="F914" s="13"/>
      <c r="G914" s="13"/>
      <c r="H914" s="41"/>
      <c r="I914" s="41"/>
      <c r="J914" s="41"/>
      <c r="K914" s="41"/>
      <c r="L914" s="41"/>
      <c r="M914" s="41"/>
    </row>
    <row r="915" spans="2:13" x14ac:dyDescent="0.25">
      <c r="B915" s="66"/>
      <c r="C915" s="13"/>
      <c r="D915" s="13"/>
      <c r="E915" s="13"/>
      <c r="F915" s="13"/>
      <c r="G915" s="13"/>
      <c r="H915" s="41"/>
      <c r="I915" s="41"/>
      <c r="J915" s="41"/>
      <c r="K915" s="41"/>
      <c r="L915" s="41"/>
      <c r="M915" s="41"/>
    </row>
    <row r="916" spans="2:13" x14ac:dyDescent="0.25">
      <c r="B916" s="66"/>
      <c r="C916" s="13"/>
      <c r="D916" s="13"/>
      <c r="E916" s="13"/>
      <c r="F916" s="13"/>
      <c r="G916" s="13"/>
      <c r="H916" s="41"/>
      <c r="I916" s="41"/>
      <c r="J916" s="41"/>
      <c r="K916" s="41"/>
      <c r="L916" s="41"/>
      <c r="M916" s="41"/>
    </row>
    <row r="917" spans="2:13" x14ac:dyDescent="0.25">
      <c r="B917" s="66"/>
      <c r="C917" s="13"/>
      <c r="D917" s="13"/>
      <c r="E917" s="13"/>
      <c r="F917" s="13"/>
      <c r="G917" s="13"/>
      <c r="H917" s="41"/>
      <c r="I917" s="41"/>
      <c r="J917" s="41"/>
      <c r="K917" s="41"/>
      <c r="L917" s="41"/>
      <c r="M917" s="41"/>
    </row>
    <row r="918" spans="2:13" x14ac:dyDescent="0.25">
      <c r="B918" s="66"/>
      <c r="C918" s="13"/>
      <c r="D918" s="13"/>
      <c r="E918" s="13"/>
      <c r="F918" s="13"/>
      <c r="G918" s="13"/>
      <c r="H918" s="41"/>
      <c r="I918" s="41"/>
      <c r="J918" s="41"/>
      <c r="K918" s="41"/>
      <c r="L918" s="41"/>
      <c r="M918" s="41"/>
    </row>
    <row r="919" spans="2:13" x14ac:dyDescent="0.25">
      <c r="B919" s="66"/>
      <c r="C919" s="13"/>
      <c r="D919" s="13"/>
      <c r="E919" s="13"/>
      <c r="F919" s="13"/>
      <c r="G919" s="13"/>
      <c r="H919" s="41"/>
      <c r="I919" s="41"/>
      <c r="J919" s="41"/>
      <c r="K919" s="41"/>
      <c r="L919" s="41"/>
      <c r="M919" s="41"/>
    </row>
    <row r="920" spans="2:13" x14ac:dyDescent="0.25">
      <c r="B920" s="66"/>
      <c r="C920" s="13"/>
      <c r="D920" s="13"/>
      <c r="E920" s="13"/>
      <c r="F920" s="13"/>
      <c r="G920" s="13"/>
      <c r="H920" s="41"/>
      <c r="I920" s="41"/>
      <c r="J920" s="41"/>
      <c r="K920" s="41"/>
      <c r="L920" s="41"/>
      <c r="M920" s="41"/>
    </row>
    <row r="921" spans="2:13" x14ac:dyDescent="0.25">
      <c r="B921" s="66"/>
      <c r="C921" s="13"/>
      <c r="D921" s="13"/>
      <c r="E921" s="13"/>
      <c r="F921" s="13"/>
      <c r="G921" s="13"/>
      <c r="H921" s="41"/>
      <c r="I921" s="41"/>
      <c r="J921" s="41"/>
      <c r="K921" s="41"/>
      <c r="L921" s="41"/>
      <c r="M921" s="41"/>
    </row>
    <row r="922" spans="2:13" x14ac:dyDescent="0.25">
      <c r="B922" s="66"/>
      <c r="C922" s="13"/>
      <c r="D922" s="13"/>
      <c r="E922" s="13"/>
      <c r="F922" s="13"/>
      <c r="G922" s="13"/>
      <c r="H922" s="41"/>
      <c r="I922" s="41"/>
      <c r="J922" s="41"/>
      <c r="K922" s="41"/>
      <c r="L922" s="41"/>
      <c r="M922" s="41"/>
    </row>
    <row r="923" spans="2:13" x14ac:dyDescent="0.25">
      <c r="B923" s="66"/>
      <c r="C923" s="13"/>
      <c r="D923" s="13"/>
      <c r="E923" s="13"/>
      <c r="F923" s="13"/>
      <c r="G923" s="13"/>
      <c r="H923" s="41"/>
      <c r="I923" s="41"/>
      <c r="J923" s="41"/>
      <c r="K923" s="41"/>
      <c r="L923" s="41"/>
      <c r="M923" s="41"/>
    </row>
    <row r="924" spans="2:13" x14ac:dyDescent="0.25">
      <c r="B924" s="66"/>
      <c r="C924" s="13"/>
      <c r="D924" s="13"/>
      <c r="E924" s="13"/>
      <c r="F924" s="13"/>
      <c r="G924" s="13"/>
      <c r="H924" s="41"/>
      <c r="I924" s="41"/>
      <c r="J924" s="41"/>
      <c r="K924" s="41"/>
      <c r="L924" s="41"/>
      <c r="M924" s="41"/>
    </row>
    <row r="925" spans="2:13" x14ac:dyDescent="0.25">
      <c r="B925" s="66"/>
      <c r="C925" s="13"/>
      <c r="D925" s="13"/>
      <c r="E925" s="13"/>
      <c r="F925" s="13"/>
      <c r="G925" s="13"/>
      <c r="H925" s="41"/>
      <c r="I925" s="41"/>
      <c r="J925" s="41"/>
      <c r="K925" s="41"/>
      <c r="L925" s="41"/>
      <c r="M925" s="41"/>
    </row>
    <row r="926" spans="2:13" x14ac:dyDescent="0.25">
      <c r="B926" s="66"/>
      <c r="C926" s="13"/>
      <c r="D926" s="13"/>
      <c r="E926" s="13"/>
      <c r="F926" s="13"/>
      <c r="G926" s="13"/>
      <c r="H926" s="41"/>
      <c r="I926" s="41"/>
      <c r="J926" s="41"/>
      <c r="K926" s="41"/>
      <c r="L926" s="41"/>
      <c r="M926" s="41"/>
    </row>
    <row r="927" spans="2:13" x14ac:dyDescent="0.25">
      <c r="B927" s="66"/>
      <c r="C927" s="13"/>
      <c r="D927" s="13"/>
      <c r="E927" s="13"/>
      <c r="F927" s="13"/>
      <c r="G927" s="13"/>
      <c r="H927" s="41"/>
      <c r="I927" s="41"/>
      <c r="J927" s="41"/>
      <c r="K927" s="41"/>
      <c r="L927" s="41"/>
      <c r="M927" s="41"/>
    </row>
    <row r="928" spans="2:13" x14ac:dyDescent="0.25">
      <c r="B928" s="66"/>
      <c r="C928" s="13"/>
      <c r="D928" s="13"/>
      <c r="E928" s="13"/>
      <c r="F928" s="13"/>
      <c r="G928" s="13"/>
      <c r="H928" s="41"/>
      <c r="I928" s="41"/>
      <c r="J928" s="41"/>
      <c r="K928" s="41"/>
      <c r="L928" s="41"/>
      <c r="M928" s="41"/>
    </row>
    <row r="929" spans="2:13" x14ac:dyDescent="0.25">
      <c r="B929" s="66"/>
      <c r="C929" s="13"/>
      <c r="D929" s="13"/>
      <c r="E929" s="13"/>
      <c r="F929" s="13"/>
      <c r="G929" s="13"/>
      <c r="H929" s="41"/>
      <c r="I929" s="41"/>
      <c r="J929" s="41"/>
      <c r="K929" s="41"/>
      <c r="L929" s="41"/>
      <c r="M929" s="41"/>
    </row>
    <row r="930" spans="2:13" x14ac:dyDescent="0.25">
      <c r="B930" s="66"/>
      <c r="C930" s="13"/>
      <c r="D930" s="13"/>
      <c r="E930" s="13"/>
      <c r="F930" s="13"/>
      <c r="G930" s="13"/>
      <c r="H930" s="41"/>
      <c r="I930" s="41"/>
      <c r="J930" s="41"/>
      <c r="K930" s="41"/>
      <c r="L930" s="41"/>
      <c r="M930" s="41"/>
    </row>
    <row r="931" spans="2:13" x14ac:dyDescent="0.25">
      <c r="B931" s="66"/>
      <c r="C931" s="13"/>
      <c r="D931" s="13"/>
      <c r="E931" s="13"/>
      <c r="F931" s="13"/>
      <c r="G931" s="13"/>
      <c r="H931" s="41"/>
      <c r="I931" s="41"/>
      <c r="J931" s="41"/>
      <c r="K931" s="41"/>
      <c r="L931" s="41"/>
      <c r="M931" s="41"/>
    </row>
    <row r="932" spans="2:13" x14ac:dyDescent="0.25">
      <c r="B932" s="66"/>
      <c r="C932" s="13"/>
      <c r="D932" s="13"/>
      <c r="E932" s="13"/>
      <c r="F932" s="13"/>
      <c r="G932" s="13"/>
      <c r="H932" s="41"/>
      <c r="I932" s="41"/>
      <c r="J932" s="41"/>
      <c r="K932" s="41"/>
      <c r="L932" s="41"/>
      <c r="M932" s="41"/>
    </row>
    <row r="933" spans="2:13" x14ac:dyDescent="0.25">
      <c r="B933" s="66"/>
      <c r="C933" s="13"/>
      <c r="D933" s="13"/>
      <c r="E933" s="13"/>
      <c r="F933" s="13"/>
      <c r="G933" s="13"/>
      <c r="H933" s="41"/>
      <c r="I933" s="41"/>
      <c r="J933" s="41"/>
      <c r="K933" s="41"/>
      <c r="L933" s="41"/>
      <c r="M933" s="41"/>
    </row>
    <row r="934" spans="2:13" x14ac:dyDescent="0.25">
      <c r="B934" s="66"/>
      <c r="C934" s="13"/>
      <c r="D934" s="13"/>
      <c r="E934" s="13"/>
      <c r="F934" s="13"/>
      <c r="G934" s="13"/>
      <c r="H934" s="41"/>
      <c r="I934" s="41"/>
      <c r="J934" s="41"/>
      <c r="K934" s="41"/>
      <c r="L934" s="41"/>
      <c r="M934" s="41"/>
    </row>
    <row r="935" spans="2:13" x14ac:dyDescent="0.25">
      <c r="B935" s="66"/>
      <c r="C935" s="13"/>
      <c r="D935" s="13"/>
      <c r="E935" s="13"/>
      <c r="F935" s="13"/>
      <c r="G935" s="13"/>
      <c r="H935" s="41"/>
      <c r="I935" s="41"/>
      <c r="J935" s="41"/>
      <c r="K935" s="41"/>
      <c r="L935" s="41"/>
      <c r="M935" s="41"/>
    </row>
    <row r="936" spans="2:13" x14ac:dyDescent="0.25">
      <c r="B936" s="66"/>
      <c r="C936" s="13"/>
      <c r="D936" s="13"/>
      <c r="E936" s="13"/>
      <c r="F936" s="13"/>
      <c r="G936" s="13"/>
      <c r="H936" s="41"/>
      <c r="I936" s="41"/>
      <c r="J936" s="41"/>
      <c r="K936" s="41"/>
      <c r="L936" s="41"/>
      <c r="M936" s="41"/>
    </row>
    <row r="937" spans="2:13" x14ac:dyDescent="0.25">
      <c r="B937" s="66"/>
      <c r="C937" s="13"/>
      <c r="D937" s="13"/>
      <c r="E937" s="13"/>
      <c r="F937" s="13"/>
      <c r="G937" s="13"/>
      <c r="H937" s="41"/>
      <c r="I937" s="41"/>
      <c r="J937" s="41"/>
      <c r="K937" s="41"/>
      <c r="L937" s="41"/>
      <c r="M937" s="41"/>
    </row>
    <row r="938" spans="2:13" x14ac:dyDescent="0.25">
      <c r="B938" s="66"/>
      <c r="C938" s="13"/>
      <c r="D938" s="13"/>
      <c r="E938" s="13"/>
      <c r="F938" s="13"/>
      <c r="G938" s="13"/>
      <c r="H938" s="41"/>
      <c r="I938" s="41"/>
      <c r="J938" s="41"/>
      <c r="K938" s="41"/>
      <c r="L938" s="41"/>
      <c r="M938" s="41"/>
    </row>
    <row r="939" spans="2:13" x14ac:dyDescent="0.25">
      <c r="B939" s="66"/>
      <c r="C939" s="13"/>
      <c r="D939" s="13"/>
      <c r="E939" s="13"/>
      <c r="F939" s="13"/>
      <c r="G939" s="13"/>
      <c r="H939" s="41"/>
      <c r="I939" s="41"/>
      <c r="J939" s="41"/>
      <c r="K939" s="41"/>
      <c r="L939" s="41"/>
      <c r="M939" s="41"/>
    </row>
    <row r="940" spans="2:13" x14ac:dyDescent="0.25">
      <c r="B940" s="66"/>
      <c r="C940" s="13"/>
      <c r="D940" s="13"/>
      <c r="E940" s="13"/>
      <c r="F940" s="13"/>
      <c r="G940" s="13"/>
      <c r="H940" s="41"/>
      <c r="I940" s="41"/>
      <c r="J940" s="41"/>
      <c r="K940" s="41"/>
      <c r="L940" s="41"/>
      <c r="M940" s="41"/>
    </row>
    <row r="941" spans="2:13" x14ac:dyDescent="0.25">
      <c r="B941" s="66"/>
      <c r="C941" s="13"/>
      <c r="D941" s="13"/>
      <c r="E941" s="13"/>
      <c r="F941" s="13"/>
      <c r="G941" s="13"/>
      <c r="H941" s="41"/>
      <c r="I941" s="41"/>
      <c r="J941" s="41"/>
      <c r="K941" s="41"/>
      <c r="L941" s="41"/>
      <c r="M941" s="41"/>
    </row>
    <row r="942" spans="2:13" x14ac:dyDescent="0.25">
      <c r="B942" s="66"/>
      <c r="C942" s="13"/>
      <c r="D942" s="13"/>
      <c r="E942" s="13"/>
      <c r="F942" s="13"/>
      <c r="G942" s="13"/>
      <c r="H942" s="41"/>
      <c r="I942" s="41"/>
      <c r="J942" s="41"/>
      <c r="K942" s="41"/>
      <c r="L942" s="41"/>
      <c r="M942" s="41"/>
    </row>
    <row r="943" spans="2:13" x14ac:dyDescent="0.25">
      <c r="B943" s="66"/>
      <c r="C943" s="13"/>
      <c r="D943" s="13"/>
      <c r="E943" s="13"/>
      <c r="F943" s="13"/>
      <c r="G943" s="13"/>
      <c r="H943" s="41"/>
      <c r="I943" s="41"/>
      <c r="J943" s="41"/>
      <c r="K943" s="41"/>
      <c r="L943" s="41"/>
      <c r="M943" s="41"/>
    </row>
    <row r="944" spans="2:13" x14ac:dyDescent="0.25">
      <c r="B944" s="66"/>
      <c r="C944" s="13"/>
      <c r="D944" s="13"/>
      <c r="E944" s="13"/>
      <c r="F944" s="13"/>
      <c r="G944" s="13"/>
      <c r="H944" s="41"/>
      <c r="I944" s="41"/>
      <c r="J944" s="41"/>
      <c r="K944" s="41"/>
      <c r="L944" s="41"/>
      <c r="M944" s="41"/>
    </row>
    <row r="945" spans="2:13" x14ac:dyDescent="0.25">
      <c r="B945" s="66"/>
      <c r="C945" s="13"/>
      <c r="D945" s="13"/>
      <c r="E945" s="13"/>
      <c r="F945" s="13"/>
      <c r="G945" s="13"/>
      <c r="H945" s="41"/>
      <c r="I945" s="41"/>
      <c r="J945" s="41"/>
      <c r="K945" s="41"/>
      <c r="L945" s="41"/>
      <c r="M945" s="41"/>
    </row>
    <row r="946" spans="2:13" x14ac:dyDescent="0.25">
      <c r="B946" s="66"/>
      <c r="C946" s="13"/>
      <c r="D946" s="13"/>
      <c r="E946" s="13"/>
      <c r="F946" s="13"/>
      <c r="G946" s="13"/>
      <c r="H946" s="41"/>
      <c r="I946" s="41"/>
      <c r="J946" s="41"/>
      <c r="K946" s="41"/>
      <c r="L946" s="41"/>
      <c r="M946" s="41"/>
    </row>
    <row r="947" spans="2:13" x14ac:dyDescent="0.25">
      <c r="B947" s="66"/>
      <c r="C947" s="13"/>
      <c r="D947" s="13"/>
      <c r="E947" s="13"/>
      <c r="F947" s="13"/>
      <c r="G947" s="13"/>
      <c r="H947" s="41"/>
      <c r="I947" s="41"/>
      <c r="J947" s="41"/>
      <c r="K947" s="41"/>
      <c r="L947" s="41"/>
      <c r="M947" s="41"/>
    </row>
    <row r="948" spans="2:13" x14ac:dyDescent="0.25">
      <c r="B948" s="66"/>
      <c r="C948" s="13"/>
      <c r="D948" s="13"/>
      <c r="E948" s="13"/>
      <c r="F948" s="13"/>
      <c r="G948" s="13"/>
      <c r="H948" s="41"/>
      <c r="I948" s="41"/>
      <c r="J948" s="41"/>
      <c r="K948" s="41"/>
      <c r="L948" s="41"/>
      <c r="M948" s="41"/>
    </row>
    <row r="949" spans="2:13" x14ac:dyDescent="0.25">
      <c r="B949" s="66"/>
      <c r="C949" s="13"/>
      <c r="D949" s="13"/>
      <c r="E949" s="13"/>
      <c r="F949" s="13"/>
      <c r="G949" s="13"/>
      <c r="H949" s="41"/>
      <c r="I949" s="41"/>
      <c r="J949" s="41"/>
      <c r="K949" s="41"/>
      <c r="L949" s="41"/>
      <c r="M949" s="41"/>
    </row>
    <row r="950" spans="2:13" x14ac:dyDescent="0.25">
      <c r="B950" s="66"/>
      <c r="C950" s="13"/>
      <c r="D950" s="13"/>
      <c r="E950" s="13"/>
      <c r="F950" s="13"/>
      <c r="G950" s="13"/>
      <c r="H950" s="41"/>
      <c r="I950" s="41"/>
      <c r="J950" s="41"/>
      <c r="K950" s="41"/>
      <c r="L950" s="41"/>
      <c r="M950" s="41"/>
    </row>
    <row r="951" spans="2:13" x14ac:dyDescent="0.25">
      <c r="B951" s="66"/>
      <c r="C951" s="13"/>
      <c r="D951" s="13"/>
      <c r="E951" s="13"/>
      <c r="F951" s="13"/>
      <c r="G951" s="13"/>
      <c r="H951" s="41"/>
      <c r="I951" s="41"/>
      <c r="J951" s="41"/>
      <c r="K951" s="41"/>
      <c r="L951" s="41"/>
      <c r="M951" s="41"/>
    </row>
    <row r="952" spans="2:13" x14ac:dyDescent="0.25">
      <c r="B952" s="66"/>
      <c r="C952" s="13"/>
      <c r="D952" s="13"/>
      <c r="E952" s="13"/>
      <c r="F952" s="13"/>
      <c r="G952" s="13"/>
      <c r="H952" s="41"/>
      <c r="I952" s="41"/>
      <c r="J952" s="41"/>
      <c r="K952" s="41"/>
      <c r="L952" s="41"/>
      <c r="M952" s="41"/>
    </row>
    <row r="953" spans="2:13" x14ac:dyDescent="0.25">
      <c r="B953" s="66"/>
      <c r="C953" s="13"/>
      <c r="D953" s="13"/>
      <c r="E953" s="13"/>
      <c r="F953" s="13"/>
      <c r="G953" s="13"/>
      <c r="H953" s="41"/>
      <c r="I953" s="41"/>
      <c r="J953" s="41"/>
      <c r="K953" s="41"/>
      <c r="L953" s="41"/>
      <c r="M953" s="41"/>
    </row>
    <row r="954" spans="2:13" x14ac:dyDescent="0.25">
      <c r="B954" s="66"/>
      <c r="C954" s="13"/>
      <c r="D954" s="13"/>
      <c r="E954" s="13"/>
      <c r="F954" s="13"/>
      <c r="G954" s="13"/>
      <c r="H954" s="41"/>
      <c r="I954" s="41"/>
      <c r="J954" s="41"/>
      <c r="K954" s="41"/>
      <c r="L954" s="41"/>
      <c r="M954" s="41"/>
    </row>
    <row r="955" spans="2:13" x14ac:dyDescent="0.25">
      <c r="B955" s="66"/>
      <c r="C955" s="13"/>
      <c r="D955" s="13"/>
      <c r="E955" s="13"/>
      <c r="F955" s="13"/>
      <c r="G955" s="13"/>
      <c r="H955" s="41"/>
      <c r="I955" s="41"/>
      <c r="J955" s="41"/>
      <c r="K955" s="41"/>
      <c r="L955" s="41"/>
      <c r="M955" s="41"/>
    </row>
    <row r="956" spans="2:13" x14ac:dyDescent="0.25">
      <c r="B956" s="66"/>
      <c r="C956" s="13"/>
      <c r="D956" s="13"/>
      <c r="E956" s="13"/>
      <c r="F956" s="13"/>
      <c r="G956" s="13"/>
      <c r="H956" s="41"/>
      <c r="I956" s="41"/>
      <c r="J956" s="41"/>
      <c r="K956" s="41"/>
      <c r="L956" s="41"/>
      <c r="M956" s="41"/>
    </row>
    <row r="957" spans="2:13" x14ac:dyDescent="0.25">
      <c r="B957" s="66"/>
      <c r="C957" s="13"/>
      <c r="D957" s="13"/>
      <c r="E957" s="13"/>
      <c r="F957" s="13"/>
      <c r="G957" s="13"/>
      <c r="H957" s="41"/>
      <c r="I957" s="41"/>
      <c r="J957" s="41"/>
      <c r="K957" s="41"/>
      <c r="L957" s="41"/>
      <c r="M957" s="41"/>
    </row>
    <row r="958" spans="2:13" x14ac:dyDescent="0.25">
      <c r="B958" s="66"/>
      <c r="C958" s="13"/>
      <c r="D958" s="13"/>
      <c r="E958" s="13"/>
      <c r="F958" s="13"/>
      <c r="G958" s="13"/>
      <c r="H958" s="41"/>
      <c r="I958" s="41"/>
      <c r="J958" s="41"/>
      <c r="K958" s="41"/>
      <c r="L958" s="41"/>
      <c r="M958" s="41"/>
    </row>
    <row r="959" spans="2:13" x14ac:dyDescent="0.25">
      <c r="B959" s="66"/>
      <c r="C959" s="13"/>
      <c r="D959" s="13"/>
      <c r="E959" s="13"/>
      <c r="F959" s="13"/>
      <c r="G959" s="13"/>
      <c r="H959" s="41"/>
      <c r="I959" s="41"/>
      <c r="J959" s="41"/>
      <c r="K959" s="41"/>
      <c r="L959" s="41"/>
      <c r="M959" s="41"/>
    </row>
    <row r="960" spans="2:13" x14ac:dyDescent="0.25">
      <c r="B960" s="66"/>
      <c r="C960" s="13"/>
      <c r="D960" s="13"/>
      <c r="E960" s="13"/>
      <c r="F960" s="13"/>
      <c r="G960" s="13"/>
      <c r="H960" s="41"/>
      <c r="I960" s="41"/>
      <c r="J960" s="41"/>
      <c r="K960" s="41"/>
      <c r="L960" s="41"/>
      <c r="M960" s="41"/>
    </row>
    <row r="961" spans="2:13" x14ac:dyDescent="0.25">
      <c r="B961" s="66"/>
      <c r="C961" s="13"/>
      <c r="D961" s="13"/>
      <c r="E961" s="13"/>
      <c r="F961" s="13"/>
      <c r="G961" s="13"/>
      <c r="H961" s="41"/>
      <c r="I961" s="41"/>
      <c r="J961" s="41"/>
      <c r="K961" s="41"/>
      <c r="L961" s="41"/>
      <c r="M961" s="41"/>
    </row>
    <row r="962" spans="2:13" x14ac:dyDescent="0.25">
      <c r="B962" s="66"/>
      <c r="C962" s="13"/>
      <c r="D962" s="13"/>
      <c r="E962" s="13"/>
      <c r="F962" s="13"/>
      <c r="G962" s="13"/>
      <c r="H962" s="41"/>
      <c r="I962" s="41"/>
      <c r="J962" s="41"/>
      <c r="K962" s="41"/>
      <c r="L962" s="41"/>
      <c r="M962" s="41"/>
    </row>
    <row r="963" spans="2:13" x14ac:dyDescent="0.25">
      <c r="B963" s="66"/>
      <c r="C963" s="13"/>
      <c r="D963" s="13"/>
      <c r="E963" s="13"/>
      <c r="F963" s="13"/>
      <c r="G963" s="13"/>
      <c r="H963" s="41"/>
      <c r="I963" s="41"/>
      <c r="J963" s="41"/>
      <c r="K963" s="41"/>
      <c r="L963" s="41"/>
      <c r="M963" s="41"/>
    </row>
    <row r="964" spans="2:13" x14ac:dyDescent="0.25">
      <c r="B964" s="66"/>
      <c r="C964" s="13"/>
      <c r="D964" s="13"/>
      <c r="E964" s="13"/>
      <c r="F964" s="13"/>
      <c r="G964" s="13"/>
      <c r="H964" s="41"/>
      <c r="I964" s="41"/>
      <c r="J964" s="41"/>
      <c r="K964" s="41"/>
      <c r="L964" s="41"/>
      <c r="M964" s="41"/>
    </row>
    <row r="965" spans="2:13" x14ac:dyDescent="0.25">
      <c r="B965" s="66"/>
      <c r="C965" s="13"/>
      <c r="D965" s="13"/>
      <c r="E965" s="13"/>
      <c r="F965" s="13"/>
      <c r="G965" s="13"/>
      <c r="H965" s="41"/>
      <c r="I965" s="41"/>
      <c r="J965" s="41"/>
      <c r="K965" s="41"/>
      <c r="L965" s="41"/>
      <c r="M965" s="41"/>
    </row>
    <row r="966" spans="2:13" x14ac:dyDescent="0.25">
      <c r="B966" s="66"/>
      <c r="C966" s="13"/>
      <c r="D966" s="13"/>
      <c r="E966" s="13"/>
      <c r="F966" s="13"/>
      <c r="G966" s="13"/>
      <c r="H966" s="41"/>
      <c r="I966" s="41"/>
      <c r="J966" s="41"/>
      <c r="K966" s="41"/>
      <c r="L966" s="41"/>
      <c r="M966" s="41"/>
    </row>
    <row r="967" spans="2:13" x14ac:dyDescent="0.25">
      <c r="B967" s="66"/>
      <c r="C967" s="13"/>
      <c r="D967" s="13"/>
      <c r="E967" s="13"/>
      <c r="F967" s="13"/>
      <c r="G967" s="13"/>
      <c r="H967" s="41"/>
      <c r="I967" s="41"/>
      <c r="J967" s="41"/>
      <c r="K967" s="41"/>
      <c r="L967" s="41"/>
      <c r="M967" s="41"/>
    </row>
    <row r="968" spans="2:13" x14ac:dyDescent="0.25">
      <c r="B968" s="66"/>
      <c r="C968" s="13"/>
      <c r="D968" s="13"/>
      <c r="E968" s="13"/>
      <c r="F968" s="13"/>
      <c r="G968" s="13"/>
      <c r="H968" s="41"/>
      <c r="I968" s="41"/>
      <c r="J968" s="41"/>
      <c r="K968" s="41"/>
      <c r="L968" s="41"/>
      <c r="M968" s="41"/>
    </row>
    <row r="969" spans="2:13" x14ac:dyDescent="0.25">
      <c r="B969" s="66"/>
      <c r="C969" s="13"/>
      <c r="D969" s="13"/>
      <c r="E969" s="13"/>
      <c r="F969" s="13"/>
      <c r="G969" s="13"/>
      <c r="H969" s="41"/>
      <c r="I969" s="41"/>
      <c r="J969" s="41"/>
      <c r="K969" s="41"/>
      <c r="L969" s="41"/>
      <c r="M969" s="41"/>
    </row>
    <row r="970" spans="2:13" x14ac:dyDescent="0.25">
      <c r="B970" s="66"/>
      <c r="C970" s="13"/>
      <c r="D970" s="13"/>
      <c r="E970" s="13"/>
      <c r="F970" s="13"/>
      <c r="G970" s="13"/>
      <c r="H970" s="41"/>
      <c r="I970" s="41"/>
      <c r="J970" s="41"/>
      <c r="K970" s="41"/>
      <c r="L970" s="41"/>
      <c r="M970" s="41"/>
    </row>
    <row r="971" spans="2:13" x14ac:dyDescent="0.25">
      <c r="B971" s="66"/>
      <c r="C971" s="13"/>
      <c r="D971" s="13"/>
      <c r="E971" s="13"/>
      <c r="F971" s="13"/>
      <c r="G971" s="13"/>
      <c r="H971" s="41"/>
      <c r="I971" s="41"/>
      <c r="J971" s="41"/>
      <c r="K971" s="41"/>
      <c r="L971" s="41"/>
      <c r="M971" s="41"/>
    </row>
    <row r="972" spans="2:13" x14ac:dyDescent="0.25">
      <c r="B972" s="66"/>
      <c r="C972" s="13"/>
      <c r="D972" s="13"/>
      <c r="E972" s="13"/>
      <c r="F972" s="13"/>
      <c r="G972" s="13"/>
      <c r="H972" s="41"/>
      <c r="I972" s="41"/>
      <c r="J972" s="41"/>
      <c r="K972" s="41"/>
      <c r="L972" s="41"/>
      <c r="M972" s="41"/>
    </row>
    <row r="973" spans="2:13" x14ac:dyDescent="0.25">
      <c r="B973" s="66"/>
      <c r="C973" s="13"/>
      <c r="D973" s="13"/>
      <c r="E973" s="13"/>
      <c r="F973" s="13"/>
      <c r="G973" s="13"/>
      <c r="H973" s="41"/>
      <c r="I973" s="41"/>
      <c r="J973" s="41"/>
      <c r="K973" s="41"/>
      <c r="L973" s="41"/>
      <c r="M973" s="41"/>
    </row>
    <row r="974" spans="2:13" x14ac:dyDescent="0.25">
      <c r="B974" s="66"/>
      <c r="C974" s="13"/>
      <c r="D974" s="13"/>
      <c r="E974" s="13"/>
      <c r="F974" s="13"/>
      <c r="G974" s="13"/>
      <c r="H974" s="41"/>
      <c r="I974" s="41"/>
      <c r="J974" s="41"/>
      <c r="K974" s="41"/>
      <c r="L974" s="41"/>
      <c r="M974" s="41"/>
    </row>
    <row r="975" spans="2:13" x14ac:dyDescent="0.25">
      <c r="B975" s="66"/>
      <c r="C975" s="13"/>
      <c r="D975" s="13"/>
      <c r="E975" s="13"/>
      <c r="F975" s="13"/>
      <c r="G975" s="13"/>
      <c r="H975" s="41"/>
      <c r="I975" s="41"/>
      <c r="J975" s="41"/>
      <c r="K975" s="41"/>
      <c r="L975" s="41"/>
      <c r="M975" s="41"/>
    </row>
    <row r="976" spans="2:13" x14ac:dyDescent="0.25">
      <c r="B976" s="66"/>
      <c r="C976" s="13"/>
      <c r="D976" s="13"/>
      <c r="E976" s="13"/>
      <c r="F976" s="13"/>
      <c r="G976" s="13"/>
      <c r="H976" s="41"/>
      <c r="I976" s="41"/>
      <c r="J976" s="41"/>
      <c r="K976" s="41"/>
      <c r="L976" s="41"/>
      <c r="M976" s="41"/>
    </row>
    <row r="977" spans="2:13" x14ac:dyDescent="0.25">
      <c r="B977" s="66"/>
      <c r="C977" s="13"/>
      <c r="D977" s="13"/>
      <c r="E977" s="13"/>
      <c r="F977" s="13"/>
      <c r="G977" s="13"/>
      <c r="H977" s="41"/>
      <c r="I977" s="41"/>
      <c r="J977" s="41"/>
      <c r="K977" s="41"/>
      <c r="L977" s="41"/>
      <c r="M977" s="41"/>
    </row>
    <row r="978" spans="2:13" x14ac:dyDescent="0.25">
      <c r="B978" s="66"/>
      <c r="C978" s="13"/>
      <c r="D978" s="13"/>
      <c r="E978" s="13"/>
      <c r="F978" s="13"/>
      <c r="G978" s="13"/>
      <c r="H978" s="41"/>
      <c r="I978" s="41"/>
      <c r="J978" s="41"/>
      <c r="K978" s="41"/>
      <c r="L978" s="41"/>
      <c r="M978" s="41"/>
    </row>
    <row r="979" spans="2:13" x14ac:dyDescent="0.25">
      <c r="B979" s="66"/>
      <c r="C979" s="13"/>
      <c r="D979" s="13"/>
      <c r="E979" s="13"/>
      <c r="F979" s="13"/>
      <c r="G979" s="13"/>
      <c r="H979" s="41"/>
      <c r="I979" s="41"/>
      <c r="J979" s="41"/>
      <c r="K979" s="41"/>
      <c r="L979" s="41"/>
      <c r="M979" s="41"/>
    </row>
    <row r="980" spans="2:13" x14ac:dyDescent="0.25">
      <c r="B980" s="66"/>
      <c r="C980" s="13"/>
      <c r="D980" s="13"/>
      <c r="E980" s="13"/>
      <c r="F980" s="13"/>
      <c r="G980" s="13"/>
      <c r="H980" s="41"/>
      <c r="I980" s="41"/>
      <c r="J980" s="41"/>
      <c r="K980" s="41"/>
      <c r="L980" s="41"/>
      <c r="M980" s="41"/>
    </row>
    <row r="981" spans="2:13" x14ac:dyDescent="0.25">
      <c r="B981" s="66"/>
      <c r="C981" s="13"/>
      <c r="D981" s="13"/>
      <c r="E981" s="13"/>
      <c r="F981" s="13"/>
      <c r="G981" s="13"/>
      <c r="H981" s="41"/>
      <c r="I981" s="41"/>
      <c r="J981" s="41"/>
      <c r="K981" s="41"/>
      <c r="L981" s="41"/>
      <c r="M981" s="41"/>
    </row>
    <row r="982" spans="2:13" x14ac:dyDescent="0.25">
      <c r="B982" s="66"/>
      <c r="C982" s="13"/>
      <c r="D982" s="13"/>
      <c r="E982" s="13"/>
      <c r="F982" s="13"/>
      <c r="G982" s="13"/>
      <c r="H982" s="41"/>
      <c r="I982" s="41"/>
      <c r="J982" s="41"/>
      <c r="K982" s="41"/>
      <c r="L982" s="41"/>
      <c r="M982" s="41"/>
    </row>
    <row r="983" spans="2:13" x14ac:dyDescent="0.25">
      <c r="B983" s="66"/>
      <c r="C983" s="13"/>
      <c r="D983" s="13"/>
      <c r="E983" s="13"/>
      <c r="F983" s="13"/>
      <c r="G983" s="13"/>
      <c r="H983" s="41"/>
      <c r="I983" s="41"/>
      <c r="J983" s="41"/>
      <c r="K983" s="41"/>
      <c r="L983" s="41"/>
      <c r="M983" s="41"/>
    </row>
    <row r="984" spans="2:13" x14ac:dyDescent="0.25">
      <c r="B984" s="66"/>
      <c r="C984" s="13"/>
      <c r="D984" s="13"/>
      <c r="E984" s="13"/>
      <c r="F984" s="13"/>
      <c r="G984" s="13"/>
      <c r="H984" s="41"/>
      <c r="I984" s="41"/>
      <c r="J984" s="41"/>
      <c r="K984" s="41"/>
      <c r="L984" s="41"/>
      <c r="M984" s="41"/>
    </row>
    <row r="985" spans="2:13" x14ac:dyDescent="0.25">
      <c r="B985" s="66"/>
      <c r="C985" s="13"/>
      <c r="D985" s="13"/>
      <c r="E985" s="13"/>
      <c r="F985" s="13"/>
      <c r="G985" s="13"/>
      <c r="H985" s="41"/>
      <c r="I985" s="41"/>
      <c r="J985" s="41"/>
      <c r="K985" s="41"/>
      <c r="L985" s="41"/>
      <c r="M985" s="41"/>
    </row>
    <row r="986" spans="2:13" x14ac:dyDescent="0.25">
      <c r="B986" s="66"/>
      <c r="C986" s="13"/>
      <c r="D986" s="13"/>
      <c r="E986" s="13"/>
      <c r="F986" s="13"/>
      <c r="G986" s="13"/>
      <c r="H986" s="41"/>
      <c r="I986" s="41"/>
      <c r="J986" s="41"/>
      <c r="K986" s="41"/>
      <c r="L986" s="41"/>
      <c r="M986" s="41"/>
    </row>
    <row r="987" spans="2:13" x14ac:dyDescent="0.25">
      <c r="B987" s="66"/>
      <c r="C987" s="13"/>
      <c r="D987" s="13"/>
      <c r="E987" s="13"/>
      <c r="F987" s="13"/>
      <c r="G987" s="13"/>
      <c r="H987" s="41"/>
      <c r="I987" s="41"/>
      <c r="J987" s="41"/>
      <c r="K987" s="41"/>
      <c r="L987" s="41"/>
      <c r="M987" s="41"/>
    </row>
    <row r="988" spans="2:13" x14ac:dyDescent="0.25">
      <c r="B988" s="66"/>
      <c r="C988" s="13"/>
      <c r="D988" s="13"/>
      <c r="E988" s="13"/>
      <c r="F988" s="13"/>
      <c r="G988" s="13"/>
      <c r="H988" s="41"/>
      <c r="I988" s="41"/>
      <c r="J988" s="41"/>
      <c r="K988" s="41"/>
      <c r="L988" s="41"/>
      <c r="M988" s="41"/>
    </row>
    <row r="989" spans="2:13" x14ac:dyDescent="0.25">
      <c r="B989" s="66"/>
      <c r="C989" s="13"/>
      <c r="D989" s="13"/>
      <c r="E989" s="13"/>
      <c r="F989" s="13"/>
      <c r="G989" s="13"/>
      <c r="H989" s="41"/>
      <c r="I989" s="41"/>
      <c r="J989" s="41"/>
      <c r="K989" s="41"/>
      <c r="L989" s="41"/>
      <c r="M989" s="41"/>
    </row>
    <row r="990" spans="2:13" x14ac:dyDescent="0.25">
      <c r="B990" s="66"/>
      <c r="C990" s="13"/>
      <c r="D990" s="13"/>
      <c r="E990" s="13"/>
      <c r="F990" s="13"/>
      <c r="G990" s="13"/>
      <c r="H990" s="41"/>
      <c r="I990" s="41"/>
      <c r="J990" s="41"/>
      <c r="K990" s="41"/>
      <c r="L990" s="41"/>
      <c r="M990" s="41"/>
    </row>
    <row r="991" spans="2:13" x14ac:dyDescent="0.25">
      <c r="B991" s="66"/>
      <c r="C991" s="13"/>
      <c r="D991" s="13"/>
      <c r="E991" s="13"/>
      <c r="F991" s="13"/>
      <c r="G991" s="13"/>
      <c r="H991" s="41"/>
      <c r="I991" s="41"/>
      <c r="J991" s="41"/>
      <c r="K991" s="41"/>
      <c r="L991" s="41"/>
      <c r="M991" s="41"/>
    </row>
    <row r="992" spans="2:13" x14ac:dyDescent="0.25">
      <c r="B992" s="66"/>
      <c r="C992" s="13"/>
      <c r="D992" s="13"/>
      <c r="E992" s="13"/>
      <c r="F992" s="13"/>
      <c r="G992" s="13"/>
      <c r="H992" s="41"/>
      <c r="I992" s="41"/>
      <c r="J992" s="41"/>
      <c r="K992" s="41"/>
      <c r="L992" s="41"/>
      <c r="M992" s="41"/>
    </row>
    <row r="993" spans="2:13" x14ac:dyDescent="0.25">
      <c r="B993" s="66"/>
      <c r="C993" s="13"/>
      <c r="D993" s="13"/>
      <c r="E993" s="13"/>
      <c r="F993" s="13"/>
      <c r="G993" s="13"/>
      <c r="H993" s="41"/>
      <c r="I993" s="41"/>
      <c r="J993" s="41"/>
      <c r="K993" s="41"/>
      <c r="L993" s="41"/>
      <c r="M993" s="41"/>
    </row>
    <row r="994" spans="2:13" x14ac:dyDescent="0.25">
      <c r="B994" s="66"/>
      <c r="C994" s="13"/>
      <c r="D994" s="13"/>
      <c r="E994" s="13"/>
      <c r="F994" s="13"/>
      <c r="G994" s="13"/>
      <c r="H994" s="41"/>
      <c r="I994" s="41"/>
      <c r="J994" s="41"/>
      <c r="K994" s="41"/>
      <c r="L994" s="41"/>
      <c r="M994" s="41"/>
    </row>
    <row r="995" spans="2:13" x14ac:dyDescent="0.25">
      <c r="B995" s="66"/>
      <c r="C995" s="13"/>
      <c r="D995" s="13"/>
      <c r="E995" s="13"/>
      <c r="F995" s="13"/>
      <c r="G995" s="13"/>
      <c r="H995" s="41"/>
      <c r="I995" s="41"/>
      <c r="J995" s="41"/>
      <c r="K995" s="41"/>
      <c r="L995" s="41"/>
      <c r="M995" s="41"/>
    </row>
    <row r="996" spans="2:13" x14ac:dyDescent="0.25">
      <c r="B996" s="66"/>
      <c r="C996" s="13"/>
      <c r="D996" s="13"/>
      <c r="E996" s="13"/>
      <c r="F996" s="13"/>
      <c r="G996" s="13"/>
      <c r="H996" s="41"/>
      <c r="I996" s="41"/>
      <c r="J996" s="41"/>
      <c r="K996" s="41"/>
      <c r="L996" s="41"/>
      <c r="M996" s="41"/>
    </row>
    <row r="997" spans="2:13" x14ac:dyDescent="0.25">
      <c r="B997" s="66"/>
      <c r="C997" s="13"/>
      <c r="D997" s="13"/>
      <c r="E997" s="13"/>
      <c r="F997" s="13"/>
      <c r="G997" s="13"/>
      <c r="H997" s="41"/>
      <c r="I997" s="41"/>
      <c r="J997" s="41"/>
      <c r="K997" s="41"/>
      <c r="L997" s="41"/>
      <c r="M997" s="41"/>
    </row>
    <row r="998" spans="2:13" x14ac:dyDescent="0.25">
      <c r="B998" s="66"/>
      <c r="C998" s="13"/>
      <c r="D998" s="13"/>
      <c r="E998" s="13"/>
      <c r="F998" s="13"/>
      <c r="G998" s="13"/>
      <c r="H998" s="41"/>
      <c r="I998" s="41"/>
      <c r="J998" s="41"/>
      <c r="K998" s="41"/>
      <c r="L998" s="41"/>
      <c r="M998" s="41"/>
    </row>
    <row r="999" spans="2:13" x14ac:dyDescent="0.25">
      <c r="B999" s="66"/>
      <c r="C999" s="13"/>
      <c r="D999" s="13"/>
      <c r="E999" s="13"/>
      <c r="F999" s="13"/>
      <c r="G999" s="13"/>
      <c r="H999" s="41"/>
      <c r="I999" s="41"/>
      <c r="J999" s="41"/>
      <c r="K999" s="41"/>
      <c r="L999" s="41"/>
      <c r="M999" s="41"/>
    </row>
    <row r="1000" spans="2:13" x14ac:dyDescent="0.25">
      <c r="B1000" s="66"/>
      <c r="C1000" s="13"/>
      <c r="D1000" s="13"/>
      <c r="E1000" s="13"/>
      <c r="F1000" s="13"/>
      <c r="G1000" s="13"/>
      <c r="H1000" s="41"/>
      <c r="I1000" s="41"/>
      <c r="J1000" s="41"/>
      <c r="K1000" s="41"/>
      <c r="L1000" s="41"/>
      <c r="M1000" s="41"/>
    </row>
    <row r="1001" spans="2:13" x14ac:dyDescent="0.25">
      <c r="B1001" s="66"/>
      <c r="C1001" s="13"/>
      <c r="D1001" s="13"/>
      <c r="E1001" s="13"/>
      <c r="F1001" s="13"/>
      <c r="G1001" s="13"/>
      <c r="H1001" s="41"/>
      <c r="I1001" s="41"/>
      <c r="J1001" s="41"/>
      <c r="K1001" s="41"/>
      <c r="L1001" s="41"/>
      <c r="M1001" s="41"/>
    </row>
    <row r="1002" spans="2:13" x14ac:dyDescent="0.25">
      <c r="B1002" s="66"/>
      <c r="C1002" s="13"/>
      <c r="D1002" s="13"/>
      <c r="E1002" s="13"/>
      <c r="F1002" s="13"/>
      <c r="G1002" s="13"/>
      <c r="H1002" s="41"/>
      <c r="I1002" s="41"/>
      <c r="J1002" s="41"/>
      <c r="K1002" s="41"/>
      <c r="L1002" s="41"/>
      <c r="M1002" s="41"/>
    </row>
    <row r="1003" spans="2:13" x14ac:dyDescent="0.25">
      <c r="B1003" s="66"/>
      <c r="C1003" s="13"/>
      <c r="D1003" s="13"/>
      <c r="E1003" s="13"/>
      <c r="F1003" s="13"/>
      <c r="G1003" s="13"/>
      <c r="H1003" s="41"/>
      <c r="I1003" s="41"/>
      <c r="J1003" s="41"/>
      <c r="K1003" s="41"/>
      <c r="L1003" s="41"/>
      <c r="M1003" s="41"/>
    </row>
    <row r="1004" spans="2:13" x14ac:dyDescent="0.25">
      <c r="B1004" s="66"/>
      <c r="C1004" s="13"/>
      <c r="D1004" s="13"/>
      <c r="E1004" s="13"/>
      <c r="F1004" s="13"/>
      <c r="G1004" s="13"/>
      <c r="H1004" s="41"/>
      <c r="I1004" s="41"/>
      <c r="J1004" s="41"/>
      <c r="K1004" s="41"/>
      <c r="L1004" s="41"/>
      <c r="M1004" s="41"/>
    </row>
    <row r="1005" spans="2:13" x14ac:dyDescent="0.25">
      <c r="B1005" s="66"/>
      <c r="C1005" s="13"/>
      <c r="D1005" s="13"/>
      <c r="E1005" s="13"/>
      <c r="F1005" s="13"/>
      <c r="G1005" s="13"/>
      <c r="H1005" s="41"/>
      <c r="I1005" s="41"/>
      <c r="J1005" s="41"/>
      <c r="K1005" s="41"/>
      <c r="L1005" s="41"/>
      <c r="M1005" s="41"/>
    </row>
    <row r="1006" spans="2:13" x14ac:dyDescent="0.25">
      <c r="B1006" s="66"/>
      <c r="C1006" s="13"/>
      <c r="D1006" s="13"/>
      <c r="E1006" s="13"/>
      <c r="F1006" s="13"/>
      <c r="G1006" s="13"/>
      <c r="H1006" s="41"/>
      <c r="I1006" s="41"/>
      <c r="J1006" s="41"/>
      <c r="K1006" s="41"/>
      <c r="L1006" s="41"/>
      <c r="M1006" s="41"/>
    </row>
    <row r="1007" spans="2:13" x14ac:dyDescent="0.25">
      <c r="B1007" s="66"/>
      <c r="C1007" s="13"/>
      <c r="D1007" s="13"/>
      <c r="E1007" s="13"/>
      <c r="F1007" s="13"/>
      <c r="G1007" s="13"/>
      <c r="H1007" s="41"/>
      <c r="I1007" s="41"/>
      <c r="J1007" s="41"/>
      <c r="K1007" s="41"/>
      <c r="L1007" s="41"/>
      <c r="M1007" s="41"/>
    </row>
    <row r="1008" spans="2:13" x14ac:dyDescent="0.25">
      <c r="B1008" s="66"/>
      <c r="C1008" s="13"/>
      <c r="D1008" s="13"/>
      <c r="E1008" s="13"/>
      <c r="F1008" s="13"/>
      <c r="G1008" s="13"/>
      <c r="H1008" s="41"/>
      <c r="I1008" s="41"/>
      <c r="J1008" s="41"/>
      <c r="K1008" s="41"/>
      <c r="L1008" s="41"/>
      <c r="M1008" s="41"/>
    </row>
    <row r="1009" spans="2:13" x14ac:dyDescent="0.25">
      <c r="B1009" s="66"/>
      <c r="C1009" s="13"/>
      <c r="D1009" s="13"/>
      <c r="E1009" s="13"/>
      <c r="F1009" s="13"/>
      <c r="G1009" s="13"/>
      <c r="H1009" s="41"/>
      <c r="I1009" s="41"/>
      <c r="J1009" s="41"/>
      <c r="K1009" s="41"/>
      <c r="L1009" s="41"/>
      <c r="M1009" s="41"/>
    </row>
    <row r="1010" spans="2:13" x14ac:dyDescent="0.25">
      <c r="B1010" s="66"/>
      <c r="C1010" s="13"/>
      <c r="D1010" s="13"/>
      <c r="E1010" s="13"/>
      <c r="F1010" s="13"/>
      <c r="G1010" s="13"/>
      <c r="H1010" s="41"/>
      <c r="I1010" s="41"/>
      <c r="J1010" s="41"/>
      <c r="K1010" s="41"/>
      <c r="L1010" s="41"/>
      <c r="M1010" s="41"/>
    </row>
    <row r="1011" spans="2:13" x14ac:dyDescent="0.25">
      <c r="B1011" s="66"/>
      <c r="C1011" s="13"/>
      <c r="D1011" s="13"/>
      <c r="E1011" s="13"/>
      <c r="F1011" s="13"/>
      <c r="G1011" s="13"/>
      <c r="H1011" s="41"/>
      <c r="I1011" s="41"/>
      <c r="J1011" s="41"/>
      <c r="K1011" s="41"/>
      <c r="L1011" s="41"/>
      <c r="M1011" s="41"/>
    </row>
    <row r="1012" spans="2:13" x14ac:dyDescent="0.25">
      <c r="B1012" s="66"/>
      <c r="C1012" s="13"/>
      <c r="D1012" s="13"/>
      <c r="E1012" s="13"/>
      <c r="F1012" s="13"/>
      <c r="G1012" s="13"/>
      <c r="H1012" s="41"/>
      <c r="I1012" s="41"/>
      <c r="J1012" s="41"/>
      <c r="K1012" s="41"/>
      <c r="L1012" s="41"/>
      <c r="M1012" s="41"/>
    </row>
    <row r="1013" spans="2:13" x14ac:dyDescent="0.25">
      <c r="B1013" s="66"/>
      <c r="C1013" s="13"/>
      <c r="D1013" s="13"/>
      <c r="E1013" s="13"/>
      <c r="F1013" s="13"/>
      <c r="G1013" s="13"/>
      <c r="H1013" s="41"/>
      <c r="I1013" s="41"/>
      <c r="J1013" s="41"/>
      <c r="K1013" s="41"/>
      <c r="L1013" s="41"/>
      <c r="M1013" s="41"/>
    </row>
    <row r="1014" spans="2:13" x14ac:dyDescent="0.25">
      <c r="B1014" s="66"/>
      <c r="C1014" s="13"/>
      <c r="D1014" s="13"/>
      <c r="E1014" s="13"/>
      <c r="F1014" s="13"/>
      <c r="G1014" s="13"/>
      <c r="H1014" s="41"/>
      <c r="I1014" s="41"/>
      <c r="J1014" s="41"/>
      <c r="K1014" s="41"/>
      <c r="L1014" s="41"/>
      <c r="M1014" s="41"/>
    </row>
    <row r="1015" spans="2:13" x14ac:dyDescent="0.25">
      <c r="B1015" s="66"/>
      <c r="C1015" s="13"/>
      <c r="D1015" s="13"/>
      <c r="E1015" s="13"/>
      <c r="F1015" s="13"/>
      <c r="G1015" s="13"/>
      <c r="H1015" s="41"/>
      <c r="I1015" s="41"/>
      <c r="J1015" s="41"/>
      <c r="K1015" s="41"/>
      <c r="L1015" s="41"/>
      <c r="M1015" s="41"/>
    </row>
    <row r="1016" spans="2:13" x14ac:dyDescent="0.25">
      <c r="B1016" s="66"/>
      <c r="C1016" s="13"/>
      <c r="D1016" s="13"/>
      <c r="E1016" s="13"/>
      <c r="F1016" s="13"/>
      <c r="G1016" s="13"/>
      <c r="H1016" s="41"/>
      <c r="I1016" s="41"/>
      <c r="J1016" s="41"/>
      <c r="K1016" s="41"/>
      <c r="L1016" s="41"/>
      <c r="M1016" s="41"/>
    </row>
    <row r="1017" spans="2:13" x14ac:dyDescent="0.25">
      <c r="B1017" s="66"/>
      <c r="C1017" s="13"/>
      <c r="D1017" s="13"/>
      <c r="E1017" s="13"/>
      <c r="F1017" s="13"/>
      <c r="G1017" s="13"/>
      <c r="H1017" s="41"/>
      <c r="I1017" s="41"/>
      <c r="J1017" s="41"/>
      <c r="K1017" s="41"/>
      <c r="L1017" s="41"/>
      <c r="M1017" s="41"/>
    </row>
    <row r="1018" spans="2:13" x14ac:dyDescent="0.25">
      <c r="B1018" s="66"/>
      <c r="C1018" s="13"/>
      <c r="D1018" s="13"/>
      <c r="E1018" s="13"/>
      <c r="F1018" s="13"/>
      <c r="G1018" s="13"/>
      <c r="H1018" s="41"/>
      <c r="I1018" s="41"/>
      <c r="J1018" s="41"/>
      <c r="K1018" s="41"/>
      <c r="L1018" s="41"/>
      <c r="M1018" s="41"/>
    </row>
    <row r="1019" spans="2:13" x14ac:dyDescent="0.25">
      <c r="B1019" s="66"/>
      <c r="C1019" s="13"/>
      <c r="D1019" s="13"/>
      <c r="E1019" s="13"/>
      <c r="F1019" s="13"/>
      <c r="G1019" s="13"/>
      <c r="H1019" s="41"/>
      <c r="I1019" s="41"/>
      <c r="J1019" s="41"/>
      <c r="K1019" s="41"/>
      <c r="L1019" s="41"/>
      <c r="M1019" s="41"/>
    </row>
    <row r="1020" spans="2:13" x14ac:dyDescent="0.25">
      <c r="B1020" s="66"/>
      <c r="C1020" s="13"/>
      <c r="D1020" s="13"/>
      <c r="E1020" s="13"/>
      <c r="F1020" s="13"/>
      <c r="G1020" s="13"/>
      <c r="H1020" s="41"/>
      <c r="I1020" s="41"/>
      <c r="J1020" s="41"/>
      <c r="K1020" s="41"/>
      <c r="L1020" s="41"/>
      <c r="M1020" s="41"/>
    </row>
    <row r="1021" spans="2:13" x14ac:dyDescent="0.25">
      <c r="B1021" s="66"/>
      <c r="C1021" s="13"/>
      <c r="D1021" s="13"/>
      <c r="E1021" s="13"/>
      <c r="F1021" s="13"/>
      <c r="G1021" s="13"/>
      <c r="H1021" s="41"/>
      <c r="I1021" s="41"/>
      <c r="J1021" s="41"/>
      <c r="K1021" s="41"/>
      <c r="L1021" s="41"/>
      <c r="M1021" s="41"/>
    </row>
    <row r="1022" spans="2:13" x14ac:dyDescent="0.25">
      <c r="B1022" s="66"/>
      <c r="C1022" s="13"/>
      <c r="D1022" s="13"/>
      <c r="E1022" s="13"/>
      <c r="F1022" s="13"/>
      <c r="G1022" s="13"/>
      <c r="H1022" s="41"/>
      <c r="I1022" s="41"/>
      <c r="J1022" s="41"/>
      <c r="K1022" s="41"/>
      <c r="L1022" s="41"/>
      <c r="M1022" s="41"/>
    </row>
    <row r="1023" spans="2:13" x14ac:dyDescent="0.25">
      <c r="B1023" s="66"/>
      <c r="C1023" s="13"/>
      <c r="D1023" s="13"/>
      <c r="E1023" s="13"/>
      <c r="F1023" s="13"/>
      <c r="G1023" s="13"/>
      <c r="H1023" s="41"/>
      <c r="I1023" s="41"/>
      <c r="J1023" s="41"/>
      <c r="K1023" s="41"/>
      <c r="L1023" s="41"/>
      <c r="M1023" s="41"/>
    </row>
    <row r="1024" spans="2:13" x14ac:dyDescent="0.25">
      <c r="B1024" s="66"/>
      <c r="C1024" s="13"/>
      <c r="D1024" s="13"/>
      <c r="E1024" s="13"/>
      <c r="F1024" s="13"/>
      <c r="G1024" s="13"/>
      <c r="H1024" s="41"/>
      <c r="I1024" s="41"/>
      <c r="J1024" s="41"/>
      <c r="K1024" s="41"/>
      <c r="L1024" s="41"/>
      <c r="M1024" s="41"/>
    </row>
    <row r="1025" spans="2:13" x14ac:dyDescent="0.25">
      <c r="B1025" s="66"/>
      <c r="C1025" s="13"/>
      <c r="D1025" s="13"/>
      <c r="E1025" s="13"/>
      <c r="F1025" s="13"/>
      <c r="G1025" s="13"/>
      <c r="H1025" s="41"/>
      <c r="I1025" s="41"/>
      <c r="J1025" s="41"/>
      <c r="K1025" s="41"/>
      <c r="L1025" s="41"/>
      <c r="M1025" s="41"/>
    </row>
    <row r="1026" spans="2:13" x14ac:dyDescent="0.25">
      <c r="B1026" s="66"/>
      <c r="C1026" s="13"/>
      <c r="D1026" s="13"/>
      <c r="E1026" s="13"/>
      <c r="F1026" s="13"/>
      <c r="G1026" s="13"/>
      <c r="H1026" s="41"/>
      <c r="I1026" s="41"/>
      <c r="J1026" s="41"/>
      <c r="K1026" s="41"/>
      <c r="L1026" s="41"/>
      <c r="M1026" s="41"/>
    </row>
    <row r="1027" spans="2:13" x14ac:dyDescent="0.25">
      <c r="B1027" s="66"/>
      <c r="C1027" s="13"/>
      <c r="D1027" s="13"/>
      <c r="E1027" s="13"/>
      <c r="F1027" s="13"/>
      <c r="G1027" s="13"/>
      <c r="H1027" s="41"/>
      <c r="I1027" s="41"/>
      <c r="J1027" s="41"/>
      <c r="K1027" s="41"/>
      <c r="L1027" s="41"/>
      <c r="M1027" s="41"/>
    </row>
    <row r="1028" spans="2:13" x14ac:dyDescent="0.25">
      <c r="B1028" s="66"/>
      <c r="C1028" s="13"/>
      <c r="D1028" s="13"/>
      <c r="E1028" s="13"/>
      <c r="F1028" s="13"/>
      <c r="G1028" s="13"/>
      <c r="H1028" s="41"/>
      <c r="I1028" s="41"/>
      <c r="J1028" s="41"/>
      <c r="K1028" s="41"/>
      <c r="L1028" s="41"/>
      <c r="M1028" s="41"/>
    </row>
    <row r="1029" spans="2:13" x14ac:dyDescent="0.25">
      <c r="B1029" s="66"/>
      <c r="C1029" s="13"/>
      <c r="D1029" s="13"/>
      <c r="E1029" s="13"/>
      <c r="F1029" s="13"/>
      <c r="G1029" s="13"/>
      <c r="H1029" s="41"/>
      <c r="I1029" s="41"/>
      <c r="J1029" s="41"/>
      <c r="K1029" s="41"/>
      <c r="L1029" s="41"/>
      <c r="M1029" s="41"/>
    </row>
    <row r="1030" spans="2:13" x14ac:dyDescent="0.25">
      <c r="B1030" s="66"/>
      <c r="C1030" s="13"/>
      <c r="D1030" s="13"/>
      <c r="E1030" s="13"/>
      <c r="F1030" s="13"/>
      <c r="G1030" s="13"/>
      <c r="H1030" s="41"/>
      <c r="I1030" s="41"/>
      <c r="J1030" s="41"/>
      <c r="K1030" s="41"/>
      <c r="L1030" s="41"/>
      <c r="M1030" s="41"/>
    </row>
    <row r="1031" spans="2:13" x14ac:dyDescent="0.25">
      <c r="B1031" s="66"/>
      <c r="C1031" s="13"/>
      <c r="D1031" s="13"/>
      <c r="E1031" s="13"/>
      <c r="F1031" s="13"/>
      <c r="G1031" s="13"/>
      <c r="H1031" s="41"/>
      <c r="I1031" s="41"/>
      <c r="J1031" s="41"/>
      <c r="K1031" s="41"/>
      <c r="L1031" s="41"/>
      <c r="M1031" s="41"/>
    </row>
    <row r="1032" spans="2:13" x14ac:dyDescent="0.25">
      <c r="B1032" s="66"/>
      <c r="C1032" s="13"/>
      <c r="D1032" s="13"/>
      <c r="E1032" s="13"/>
      <c r="F1032" s="13"/>
      <c r="G1032" s="13"/>
      <c r="H1032" s="41"/>
      <c r="I1032" s="41"/>
      <c r="J1032" s="41"/>
      <c r="K1032" s="41"/>
      <c r="L1032" s="41"/>
      <c r="M1032" s="41"/>
    </row>
    <row r="1033" spans="2:13" x14ac:dyDescent="0.25">
      <c r="B1033" s="66"/>
      <c r="C1033" s="13"/>
      <c r="D1033" s="13"/>
      <c r="E1033" s="13"/>
      <c r="F1033" s="13"/>
      <c r="G1033" s="13"/>
      <c r="H1033" s="41"/>
      <c r="I1033" s="41"/>
      <c r="J1033" s="41"/>
      <c r="K1033" s="41"/>
      <c r="L1033" s="41"/>
      <c r="M1033" s="41"/>
    </row>
    <row r="1034" spans="2:13" x14ac:dyDescent="0.25">
      <c r="B1034" s="66"/>
      <c r="C1034" s="13"/>
      <c r="D1034" s="13"/>
      <c r="E1034" s="13"/>
      <c r="F1034" s="13"/>
      <c r="G1034" s="13"/>
      <c r="H1034" s="41"/>
      <c r="I1034" s="41"/>
      <c r="J1034" s="41"/>
      <c r="K1034" s="41"/>
      <c r="L1034" s="41"/>
      <c r="M1034" s="41"/>
    </row>
    <row r="1035" spans="2:13" x14ac:dyDescent="0.25">
      <c r="B1035" s="66"/>
      <c r="C1035" s="13"/>
      <c r="D1035" s="13"/>
      <c r="E1035" s="13"/>
      <c r="F1035" s="13"/>
      <c r="G1035" s="13"/>
      <c r="H1035" s="41"/>
      <c r="I1035" s="41"/>
      <c r="J1035" s="41"/>
      <c r="K1035" s="41"/>
      <c r="L1035" s="41"/>
      <c r="M1035" s="41"/>
    </row>
    <row r="1036" spans="2:13" x14ac:dyDescent="0.25">
      <c r="B1036" s="66"/>
      <c r="C1036" s="13"/>
      <c r="D1036" s="13"/>
      <c r="E1036" s="13"/>
      <c r="F1036" s="13"/>
      <c r="G1036" s="13"/>
      <c r="H1036" s="41"/>
      <c r="I1036" s="41"/>
      <c r="J1036" s="41"/>
      <c r="K1036" s="41"/>
      <c r="L1036" s="41"/>
      <c r="M1036" s="41"/>
    </row>
    <row r="1037" spans="2:13" x14ac:dyDescent="0.25">
      <c r="B1037" s="66"/>
      <c r="C1037" s="13"/>
      <c r="D1037" s="13"/>
      <c r="E1037" s="13"/>
      <c r="F1037" s="13"/>
      <c r="G1037" s="13"/>
      <c r="H1037" s="41"/>
      <c r="I1037" s="41"/>
      <c r="J1037" s="41"/>
      <c r="K1037" s="41"/>
      <c r="L1037" s="41"/>
      <c r="M1037" s="41"/>
    </row>
    <row r="1038" spans="2:13" x14ac:dyDescent="0.25">
      <c r="B1038" s="66"/>
      <c r="C1038" s="13"/>
      <c r="D1038" s="13"/>
      <c r="E1038" s="13"/>
      <c r="F1038" s="13"/>
      <c r="G1038" s="13"/>
      <c r="H1038" s="41"/>
      <c r="I1038" s="41"/>
      <c r="J1038" s="41"/>
      <c r="K1038" s="41"/>
      <c r="L1038" s="41"/>
      <c r="M1038" s="41"/>
    </row>
    <row r="1039" spans="2:13" x14ac:dyDescent="0.25">
      <c r="B1039" s="66"/>
      <c r="C1039" s="13"/>
      <c r="D1039" s="13"/>
      <c r="E1039" s="13"/>
      <c r="F1039" s="13"/>
      <c r="G1039" s="13"/>
      <c r="H1039" s="41"/>
      <c r="I1039" s="41"/>
      <c r="J1039" s="41"/>
      <c r="K1039" s="41"/>
      <c r="L1039" s="41"/>
      <c r="M1039" s="41"/>
    </row>
    <row r="1040" spans="2:13" x14ac:dyDescent="0.25">
      <c r="B1040" s="66"/>
      <c r="C1040" s="13"/>
      <c r="D1040" s="13"/>
      <c r="E1040" s="13"/>
      <c r="F1040" s="13"/>
      <c r="G1040" s="13"/>
      <c r="H1040" s="41"/>
      <c r="I1040" s="41"/>
      <c r="J1040" s="41"/>
      <c r="K1040" s="41"/>
      <c r="L1040" s="41"/>
      <c r="M1040" s="41"/>
    </row>
    <row r="1041" spans="2:13" x14ac:dyDescent="0.25">
      <c r="B1041" s="66"/>
      <c r="C1041" s="13"/>
      <c r="D1041" s="13"/>
      <c r="E1041" s="13"/>
      <c r="F1041" s="13"/>
      <c r="G1041" s="13"/>
      <c r="H1041" s="41"/>
      <c r="I1041" s="41"/>
      <c r="J1041" s="41"/>
      <c r="K1041" s="41"/>
      <c r="L1041" s="41"/>
      <c r="M1041" s="41"/>
    </row>
    <row r="1042" spans="2:13" x14ac:dyDescent="0.25">
      <c r="B1042" s="66"/>
      <c r="C1042" s="13"/>
      <c r="D1042" s="13"/>
      <c r="E1042" s="13"/>
      <c r="F1042" s="13"/>
      <c r="G1042" s="13"/>
      <c r="H1042" s="41"/>
      <c r="I1042" s="41"/>
      <c r="J1042" s="41"/>
      <c r="K1042" s="41"/>
      <c r="L1042" s="41"/>
      <c r="M1042" s="41"/>
    </row>
    <row r="1043" spans="2:13" x14ac:dyDescent="0.25">
      <c r="B1043" s="66"/>
      <c r="C1043" s="13"/>
      <c r="D1043" s="13"/>
      <c r="E1043" s="13"/>
      <c r="F1043" s="13"/>
      <c r="G1043" s="13"/>
      <c r="H1043" s="41"/>
      <c r="I1043" s="41"/>
      <c r="J1043" s="41"/>
      <c r="K1043" s="41"/>
      <c r="L1043" s="41"/>
      <c r="M1043" s="41"/>
    </row>
    <row r="1044" spans="2:13" x14ac:dyDescent="0.25">
      <c r="B1044" s="66"/>
      <c r="C1044" s="13"/>
      <c r="D1044" s="13"/>
      <c r="E1044" s="13"/>
      <c r="F1044" s="13"/>
      <c r="G1044" s="13"/>
      <c r="H1044" s="41"/>
      <c r="I1044" s="41"/>
      <c r="J1044" s="41"/>
      <c r="K1044" s="41"/>
      <c r="L1044" s="41"/>
      <c r="M1044" s="41"/>
    </row>
    <row r="1045" spans="2:13" x14ac:dyDescent="0.25">
      <c r="B1045" s="66"/>
      <c r="C1045" s="13"/>
      <c r="D1045" s="13"/>
      <c r="E1045" s="13"/>
      <c r="F1045" s="13"/>
      <c r="G1045" s="13"/>
      <c r="H1045" s="41"/>
      <c r="I1045" s="41"/>
      <c r="J1045" s="41"/>
      <c r="K1045" s="41"/>
      <c r="L1045" s="41"/>
      <c r="M1045" s="41"/>
    </row>
    <row r="1046" spans="2:13" x14ac:dyDescent="0.25">
      <c r="B1046" s="66"/>
      <c r="C1046" s="13"/>
      <c r="D1046" s="13"/>
      <c r="E1046" s="13"/>
      <c r="F1046" s="13"/>
      <c r="G1046" s="13"/>
      <c r="H1046" s="41"/>
      <c r="I1046" s="41"/>
      <c r="J1046" s="41"/>
      <c r="K1046" s="41"/>
      <c r="L1046" s="41"/>
      <c r="M1046" s="41"/>
    </row>
    <row r="1047" spans="2:13" x14ac:dyDescent="0.25">
      <c r="B1047" s="66"/>
      <c r="C1047" s="13"/>
      <c r="D1047" s="13"/>
      <c r="E1047" s="13"/>
      <c r="F1047" s="13"/>
      <c r="G1047" s="13"/>
      <c r="H1047" s="41"/>
      <c r="I1047" s="41"/>
      <c r="J1047" s="41"/>
      <c r="K1047" s="41"/>
      <c r="L1047" s="41"/>
      <c r="M1047" s="41"/>
    </row>
    <row r="1048" spans="2:13" x14ac:dyDescent="0.25">
      <c r="B1048" s="66"/>
      <c r="C1048" s="13"/>
      <c r="D1048" s="13"/>
      <c r="E1048" s="13"/>
      <c r="F1048" s="13"/>
      <c r="G1048" s="13"/>
      <c r="H1048" s="41"/>
      <c r="I1048" s="41"/>
      <c r="J1048" s="41"/>
      <c r="K1048" s="41"/>
      <c r="L1048" s="41"/>
      <c r="M1048" s="41"/>
    </row>
    <row r="1049" spans="2:13" x14ac:dyDescent="0.25">
      <c r="B1049" s="66"/>
      <c r="C1049" s="13"/>
      <c r="D1049" s="13"/>
      <c r="E1049" s="13"/>
      <c r="F1049" s="13"/>
      <c r="G1049" s="13"/>
      <c r="H1049" s="41"/>
      <c r="I1049" s="41"/>
      <c r="J1049" s="41"/>
      <c r="K1049" s="41"/>
      <c r="L1049" s="41"/>
      <c r="M1049" s="41"/>
    </row>
    <row r="1050" spans="2:13" x14ac:dyDescent="0.25">
      <c r="B1050" s="66"/>
      <c r="C1050" s="13"/>
      <c r="D1050" s="13"/>
      <c r="E1050" s="13"/>
      <c r="F1050" s="13"/>
      <c r="G1050" s="13"/>
      <c r="H1050" s="41"/>
      <c r="I1050" s="41"/>
      <c r="J1050" s="41"/>
      <c r="K1050" s="41"/>
      <c r="L1050" s="41"/>
      <c r="M1050" s="41"/>
    </row>
    <row r="1051" spans="2:13" x14ac:dyDescent="0.25">
      <c r="B1051" s="66"/>
      <c r="C1051" s="13"/>
      <c r="D1051" s="13"/>
      <c r="E1051" s="13"/>
      <c r="F1051" s="13"/>
      <c r="G1051" s="13"/>
      <c r="H1051" s="41"/>
      <c r="I1051" s="41"/>
      <c r="J1051" s="41"/>
      <c r="K1051" s="41"/>
      <c r="L1051" s="41"/>
      <c r="M1051" s="41"/>
    </row>
    <row r="1052" spans="2:13" x14ac:dyDescent="0.25">
      <c r="B1052" s="66"/>
      <c r="C1052" s="13"/>
      <c r="D1052" s="13"/>
      <c r="E1052" s="13"/>
      <c r="F1052" s="13"/>
      <c r="G1052" s="13"/>
      <c r="H1052" s="41"/>
      <c r="I1052" s="41"/>
      <c r="J1052" s="41"/>
      <c r="K1052" s="41"/>
      <c r="L1052" s="41"/>
      <c r="M1052" s="41"/>
    </row>
    <row r="1053" spans="2:13" x14ac:dyDescent="0.25">
      <c r="B1053" s="66"/>
      <c r="C1053" s="13"/>
      <c r="D1053" s="13"/>
      <c r="E1053" s="13"/>
      <c r="F1053" s="13"/>
      <c r="G1053" s="13"/>
      <c r="H1053" s="41"/>
      <c r="I1053" s="41"/>
      <c r="J1053" s="41"/>
      <c r="K1053" s="41"/>
      <c r="L1053" s="41"/>
      <c r="M1053" s="41"/>
    </row>
    <row r="1054" spans="2:13" x14ac:dyDescent="0.25">
      <c r="B1054" s="66"/>
      <c r="C1054" s="13"/>
      <c r="D1054" s="13"/>
      <c r="E1054" s="13"/>
      <c r="F1054" s="13"/>
      <c r="G1054" s="13"/>
      <c r="H1054" s="41"/>
      <c r="I1054" s="41"/>
      <c r="J1054" s="41"/>
      <c r="K1054" s="41"/>
      <c r="L1054" s="41"/>
      <c r="M1054" s="41"/>
    </row>
    <row r="1055" spans="2:13" x14ac:dyDescent="0.25">
      <c r="B1055" s="66"/>
      <c r="C1055" s="13"/>
      <c r="D1055" s="13"/>
      <c r="E1055" s="13"/>
      <c r="F1055" s="13"/>
      <c r="G1055" s="13"/>
      <c r="H1055" s="41"/>
      <c r="I1055" s="41"/>
      <c r="J1055" s="41"/>
      <c r="K1055" s="41"/>
      <c r="L1055" s="41"/>
      <c r="M1055" s="41"/>
    </row>
    <row r="1056" spans="2:13" x14ac:dyDescent="0.25">
      <c r="B1056" s="66"/>
      <c r="C1056" s="13"/>
      <c r="D1056" s="13"/>
      <c r="E1056" s="13"/>
      <c r="F1056" s="13"/>
      <c r="G1056" s="13"/>
      <c r="H1056" s="41"/>
      <c r="I1056" s="41"/>
      <c r="J1056" s="41"/>
      <c r="K1056" s="41"/>
      <c r="L1056" s="41"/>
      <c r="M1056" s="41"/>
    </row>
    <row r="1057" spans="2:13" x14ac:dyDescent="0.25">
      <c r="B1057" s="66"/>
      <c r="C1057" s="13"/>
      <c r="D1057" s="13"/>
      <c r="E1057" s="13"/>
      <c r="F1057" s="13"/>
      <c r="G1057" s="13"/>
      <c r="H1057" s="41"/>
      <c r="I1057" s="41"/>
      <c r="J1057" s="41"/>
      <c r="K1057" s="41"/>
      <c r="L1057" s="41"/>
      <c r="M1057" s="41"/>
    </row>
    <row r="1058" spans="2:13" x14ac:dyDescent="0.25">
      <c r="B1058" s="66"/>
      <c r="C1058" s="13"/>
      <c r="D1058" s="13"/>
      <c r="E1058" s="13"/>
      <c r="F1058" s="13"/>
      <c r="G1058" s="13"/>
      <c r="H1058" s="41"/>
      <c r="I1058" s="41"/>
      <c r="J1058" s="41"/>
      <c r="K1058" s="41"/>
      <c r="L1058" s="41"/>
      <c r="M1058" s="41"/>
    </row>
    <row r="1059" spans="2:13" x14ac:dyDescent="0.25">
      <c r="B1059" s="66"/>
      <c r="C1059" s="13"/>
      <c r="D1059" s="13"/>
      <c r="E1059" s="13"/>
      <c r="F1059" s="13"/>
      <c r="G1059" s="13"/>
      <c r="H1059" s="41"/>
      <c r="I1059" s="41"/>
      <c r="J1059" s="41"/>
      <c r="K1059" s="41"/>
      <c r="L1059" s="41"/>
      <c r="M1059" s="41"/>
    </row>
    <row r="1060" spans="2:13" x14ac:dyDescent="0.25">
      <c r="B1060" s="66"/>
      <c r="C1060" s="13"/>
      <c r="D1060" s="13"/>
      <c r="E1060" s="13"/>
      <c r="F1060" s="13"/>
      <c r="G1060" s="13"/>
      <c r="H1060" s="41"/>
      <c r="I1060" s="41"/>
      <c r="J1060" s="41"/>
      <c r="K1060" s="41"/>
      <c r="L1060" s="41"/>
      <c r="M1060" s="41"/>
    </row>
    <row r="1061" spans="2:13" x14ac:dyDescent="0.25">
      <c r="B1061" s="66"/>
      <c r="C1061" s="13"/>
      <c r="D1061" s="13"/>
      <c r="E1061" s="13"/>
      <c r="F1061" s="13"/>
      <c r="G1061" s="13"/>
      <c r="H1061" s="41"/>
      <c r="I1061" s="41"/>
      <c r="J1061" s="41"/>
      <c r="K1061" s="41"/>
      <c r="L1061" s="41"/>
      <c r="M1061" s="41"/>
    </row>
    <row r="1062" spans="2:13" x14ac:dyDescent="0.25">
      <c r="B1062" s="66"/>
      <c r="C1062" s="13"/>
      <c r="D1062" s="13"/>
      <c r="E1062" s="13"/>
      <c r="F1062" s="13"/>
      <c r="G1062" s="13"/>
      <c r="H1062" s="41"/>
      <c r="I1062" s="41"/>
      <c r="J1062" s="41"/>
      <c r="K1062" s="41"/>
      <c r="L1062" s="41"/>
      <c r="M1062" s="41"/>
    </row>
    <row r="1063" spans="2:13" x14ac:dyDescent="0.25">
      <c r="B1063" s="66"/>
      <c r="C1063" s="13"/>
      <c r="D1063" s="13"/>
      <c r="E1063" s="13"/>
      <c r="F1063" s="13"/>
      <c r="G1063" s="13"/>
      <c r="H1063" s="41"/>
      <c r="I1063" s="41"/>
      <c r="J1063" s="41"/>
      <c r="K1063" s="41"/>
      <c r="L1063" s="41"/>
      <c r="M1063" s="41"/>
    </row>
    <row r="1064" spans="2:13" x14ac:dyDescent="0.25">
      <c r="B1064" s="66"/>
      <c r="C1064" s="13"/>
      <c r="D1064" s="13"/>
      <c r="E1064" s="13"/>
      <c r="F1064" s="13"/>
      <c r="G1064" s="13"/>
      <c r="H1064" s="41"/>
      <c r="I1064" s="41"/>
      <c r="J1064" s="41"/>
      <c r="K1064" s="41"/>
      <c r="L1064" s="41"/>
      <c r="M1064" s="41"/>
    </row>
    <row r="1065" spans="2:13" x14ac:dyDescent="0.25">
      <c r="B1065" s="66"/>
      <c r="C1065" s="13"/>
      <c r="D1065" s="13"/>
      <c r="E1065" s="13"/>
      <c r="F1065" s="13"/>
      <c r="G1065" s="13"/>
      <c r="H1065" s="41"/>
      <c r="I1065" s="41"/>
      <c r="J1065" s="41"/>
      <c r="K1065" s="41"/>
      <c r="L1065" s="41"/>
      <c r="M1065" s="41"/>
    </row>
    <row r="1066" spans="2:13" x14ac:dyDescent="0.25">
      <c r="B1066" s="66"/>
      <c r="C1066" s="13"/>
      <c r="D1066" s="13"/>
      <c r="E1066" s="13"/>
      <c r="F1066" s="13"/>
      <c r="G1066" s="13"/>
      <c r="H1066" s="41"/>
      <c r="I1066" s="41"/>
      <c r="J1066" s="41"/>
      <c r="K1066" s="41"/>
      <c r="L1066" s="41"/>
      <c r="M1066" s="41"/>
    </row>
    <row r="1067" spans="2:13" x14ac:dyDescent="0.25">
      <c r="B1067" s="66"/>
      <c r="C1067" s="13"/>
      <c r="D1067" s="13"/>
      <c r="E1067" s="13"/>
      <c r="F1067" s="13"/>
      <c r="G1067" s="13"/>
      <c r="H1067" s="41"/>
      <c r="I1067" s="41"/>
      <c r="J1067" s="41"/>
      <c r="K1067" s="41"/>
      <c r="L1067" s="41"/>
      <c r="M1067" s="41"/>
    </row>
    <row r="1068" spans="2:13" x14ac:dyDescent="0.25">
      <c r="B1068" s="66"/>
      <c r="C1068" s="13"/>
      <c r="D1068" s="13"/>
      <c r="E1068" s="13"/>
      <c r="F1068" s="13"/>
      <c r="G1068" s="13"/>
      <c r="H1068" s="41"/>
      <c r="I1068" s="41"/>
      <c r="J1068" s="41"/>
      <c r="K1068" s="41"/>
      <c r="L1068" s="41"/>
      <c r="M1068" s="41"/>
    </row>
    <row r="1069" spans="2:13" x14ac:dyDescent="0.25">
      <c r="B1069" s="66"/>
      <c r="C1069" s="13"/>
      <c r="D1069" s="13"/>
      <c r="E1069" s="13"/>
      <c r="F1069" s="13"/>
      <c r="G1069" s="13"/>
      <c r="H1069" s="41"/>
      <c r="I1069" s="41"/>
      <c r="J1069" s="41"/>
      <c r="K1069" s="41"/>
      <c r="L1069" s="41"/>
      <c r="M1069" s="41"/>
    </row>
    <row r="1070" spans="2:13" x14ac:dyDescent="0.25">
      <c r="B1070" s="66"/>
      <c r="C1070" s="13"/>
      <c r="D1070" s="13"/>
      <c r="E1070" s="13"/>
      <c r="F1070" s="13"/>
      <c r="G1070" s="13"/>
      <c r="H1070" s="41"/>
      <c r="I1070" s="41"/>
      <c r="J1070" s="41"/>
      <c r="K1070" s="41"/>
      <c r="L1070" s="41"/>
      <c r="M1070" s="41"/>
    </row>
    <row r="1071" spans="2:13" x14ac:dyDescent="0.25">
      <c r="B1071" s="66"/>
      <c r="C1071" s="13"/>
      <c r="D1071" s="13"/>
      <c r="E1071" s="13"/>
      <c r="F1071" s="13"/>
      <c r="G1071" s="13"/>
      <c r="H1071" s="41"/>
      <c r="I1071" s="41"/>
      <c r="J1071" s="41"/>
      <c r="K1071" s="41"/>
      <c r="L1071" s="41"/>
      <c r="M1071" s="41"/>
    </row>
    <row r="1072" spans="2:13" x14ac:dyDescent="0.25">
      <c r="B1072" s="66"/>
      <c r="C1072" s="13"/>
      <c r="D1072" s="13"/>
      <c r="E1072" s="13"/>
      <c r="F1072" s="13"/>
      <c r="G1072" s="13"/>
      <c r="H1072" s="41"/>
      <c r="I1072" s="41"/>
      <c r="J1072" s="41"/>
      <c r="K1072" s="41"/>
      <c r="L1072" s="41"/>
      <c r="M1072" s="41"/>
    </row>
    <row r="1073" spans="2:13" x14ac:dyDescent="0.25">
      <c r="B1073" s="66"/>
      <c r="C1073" s="13"/>
      <c r="D1073" s="13"/>
      <c r="E1073" s="13"/>
      <c r="F1073" s="13"/>
      <c r="G1073" s="13"/>
      <c r="H1073" s="41"/>
      <c r="I1073" s="41"/>
      <c r="J1073" s="41"/>
      <c r="K1073" s="41"/>
      <c r="L1073" s="41"/>
      <c r="M1073" s="41"/>
    </row>
    <row r="1074" spans="2:13" x14ac:dyDescent="0.25">
      <c r="B1074" s="66"/>
      <c r="C1074" s="13"/>
      <c r="D1074" s="13"/>
      <c r="E1074" s="13"/>
      <c r="F1074" s="13"/>
      <c r="G1074" s="13"/>
      <c r="H1074" s="41"/>
      <c r="I1074" s="41"/>
      <c r="J1074" s="41"/>
      <c r="K1074" s="41"/>
      <c r="L1074" s="41"/>
      <c r="M1074" s="41"/>
    </row>
    <row r="1075" spans="2:13" x14ac:dyDescent="0.25">
      <c r="B1075" s="66"/>
      <c r="C1075" s="13"/>
      <c r="D1075" s="13"/>
      <c r="E1075" s="13"/>
      <c r="F1075" s="13"/>
      <c r="G1075" s="13"/>
      <c r="H1075" s="41"/>
      <c r="I1075" s="41"/>
      <c r="J1075" s="41"/>
      <c r="K1075" s="41"/>
      <c r="L1075" s="41"/>
      <c r="M1075" s="41"/>
    </row>
    <row r="1076" spans="2:13" x14ac:dyDescent="0.25">
      <c r="B1076" s="66"/>
      <c r="C1076" s="13"/>
      <c r="D1076" s="13"/>
      <c r="E1076" s="13"/>
      <c r="F1076" s="13"/>
      <c r="G1076" s="13"/>
      <c r="H1076" s="41"/>
      <c r="I1076" s="41"/>
      <c r="J1076" s="41"/>
      <c r="K1076" s="41"/>
      <c r="L1076" s="41"/>
      <c r="M1076" s="41"/>
    </row>
    <row r="1077" spans="2:13" x14ac:dyDescent="0.25">
      <c r="B1077" s="66"/>
      <c r="C1077" s="13"/>
      <c r="D1077" s="13"/>
      <c r="E1077" s="13"/>
      <c r="F1077" s="13"/>
      <c r="G1077" s="13"/>
      <c r="H1077" s="41"/>
      <c r="I1077" s="41"/>
      <c r="J1077" s="41"/>
      <c r="K1077" s="41"/>
      <c r="L1077" s="41"/>
      <c r="M1077" s="41"/>
    </row>
    <row r="1078" spans="2:13" x14ac:dyDescent="0.25">
      <c r="B1078" s="66"/>
      <c r="C1078" s="13"/>
      <c r="D1078" s="13"/>
      <c r="E1078" s="13"/>
      <c r="F1078" s="13"/>
      <c r="G1078" s="13"/>
      <c r="H1078" s="41"/>
      <c r="I1078" s="41"/>
      <c r="J1078" s="41"/>
      <c r="K1078" s="41"/>
      <c r="L1078" s="41"/>
      <c r="M1078" s="41"/>
    </row>
    <row r="1079" spans="2:13" x14ac:dyDescent="0.25">
      <c r="B1079" s="66"/>
      <c r="C1079" s="13"/>
      <c r="D1079" s="13"/>
      <c r="E1079" s="13"/>
      <c r="F1079" s="13"/>
      <c r="G1079" s="13"/>
      <c r="H1079" s="41"/>
      <c r="I1079" s="41"/>
      <c r="J1079" s="41"/>
      <c r="K1079" s="41"/>
      <c r="L1079" s="41"/>
      <c r="M1079" s="41"/>
    </row>
    <row r="1080" spans="2:13" x14ac:dyDescent="0.25">
      <c r="B1080" s="66"/>
      <c r="C1080" s="13"/>
      <c r="D1080" s="13"/>
      <c r="E1080" s="13"/>
      <c r="F1080" s="13"/>
      <c r="G1080" s="13"/>
      <c r="H1080" s="41"/>
      <c r="I1080" s="41"/>
      <c r="J1080" s="41"/>
      <c r="K1080" s="41"/>
      <c r="L1080" s="41"/>
      <c r="M1080" s="41"/>
    </row>
    <row r="1081" spans="2:13" x14ac:dyDescent="0.25">
      <c r="B1081" s="66"/>
      <c r="C1081" s="13"/>
      <c r="D1081" s="13"/>
      <c r="E1081" s="13"/>
      <c r="F1081" s="13"/>
      <c r="G1081" s="13"/>
      <c r="H1081" s="41"/>
      <c r="I1081" s="41"/>
      <c r="J1081" s="41"/>
      <c r="K1081" s="41"/>
      <c r="L1081" s="41"/>
      <c r="M1081" s="41"/>
    </row>
    <row r="1082" spans="2:13" x14ac:dyDescent="0.25">
      <c r="B1082" s="66"/>
      <c r="C1082" s="13"/>
      <c r="D1082" s="13"/>
      <c r="E1082" s="13"/>
      <c r="F1082" s="13"/>
      <c r="G1082" s="13"/>
      <c r="H1082" s="41"/>
      <c r="I1082" s="41"/>
      <c r="J1082" s="41"/>
      <c r="K1082" s="41"/>
      <c r="L1082" s="41"/>
      <c r="M1082" s="41"/>
    </row>
    <row r="1083" spans="2:13" x14ac:dyDescent="0.25">
      <c r="B1083" s="66"/>
      <c r="C1083" s="13"/>
      <c r="D1083" s="13"/>
      <c r="E1083" s="13"/>
      <c r="F1083" s="13"/>
      <c r="G1083" s="13"/>
      <c r="H1083" s="41"/>
      <c r="I1083" s="41"/>
      <c r="J1083" s="41"/>
      <c r="K1083" s="41"/>
      <c r="L1083" s="41"/>
      <c r="M1083" s="41"/>
    </row>
    <row r="1084" spans="2:13" x14ac:dyDescent="0.25">
      <c r="B1084" s="66"/>
      <c r="C1084" s="13"/>
      <c r="D1084" s="13"/>
      <c r="E1084" s="13"/>
      <c r="F1084" s="13"/>
      <c r="G1084" s="13"/>
      <c r="H1084" s="41"/>
      <c r="I1084" s="41"/>
      <c r="J1084" s="41"/>
      <c r="K1084" s="41"/>
      <c r="L1084" s="41"/>
      <c r="M1084" s="41"/>
    </row>
    <row r="1085" spans="2:13" x14ac:dyDescent="0.25">
      <c r="B1085" s="66"/>
      <c r="C1085" s="13"/>
      <c r="D1085" s="13"/>
      <c r="E1085" s="13"/>
      <c r="F1085" s="13"/>
      <c r="G1085" s="13"/>
      <c r="H1085" s="41"/>
      <c r="I1085" s="41"/>
      <c r="J1085" s="41"/>
      <c r="K1085" s="41"/>
      <c r="L1085" s="41"/>
      <c r="M1085" s="41"/>
    </row>
    <row r="1086" spans="2:13" x14ac:dyDescent="0.25">
      <c r="B1086" s="66"/>
      <c r="C1086" s="13"/>
      <c r="D1086" s="13"/>
      <c r="E1086" s="13"/>
      <c r="F1086" s="13"/>
      <c r="G1086" s="13"/>
      <c r="H1086" s="41"/>
      <c r="I1086" s="41"/>
      <c r="J1086" s="41"/>
      <c r="K1086" s="41"/>
      <c r="L1086" s="41"/>
      <c r="M1086" s="41"/>
    </row>
    <row r="1087" spans="2:13" x14ac:dyDescent="0.25">
      <c r="B1087" s="66"/>
      <c r="C1087" s="13"/>
      <c r="D1087" s="13"/>
      <c r="E1087" s="13"/>
      <c r="F1087" s="13"/>
      <c r="G1087" s="13"/>
      <c r="H1087" s="41"/>
      <c r="I1087" s="41"/>
      <c r="J1087" s="41"/>
      <c r="K1087" s="41"/>
      <c r="L1087" s="41"/>
      <c r="M1087" s="41"/>
    </row>
    <row r="1088" spans="2:13" x14ac:dyDescent="0.25">
      <c r="B1088" s="66"/>
      <c r="C1088" s="13"/>
      <c r="D1088" s="13"/>
      <c r="E1088" s="13"/>
      <c r="F1088" s="13"/>
      <c r="G1088" s="13"/>
      <c r="H1088" s="41"/>
      <c r="I1088" s="41"/>
      <c r="J1088" s="41"/>
      <c r="K1088" s="41"/>
      <c r="L1088" s="41"/>
      <c r="M1088" s="41"/>
    </row>
    <row r="1089" spans="2:13" x14ac:dyDescent="0.25">
      <c r="B1089" s="66"/>
      <c r="C1089" s="13"/>
      <c r="D1089" s="13"/>
      <c r="E1089" s="13"/>
      <c r="F1089" s="13"/>
      <c r="G1089" s="13"/>
      <c r="H1089" s="41"/>
      <c r="I1089" s="41"/>
      <c r="J1089" s="41"/>
      <c r="K1089" s="41"/>
      <c r="L1089" s="41"/>
      <c r="M1089" s="41"/>
    </row>
    <row r="1090" spans="2:13" x14ac:dyDescent="0.25">
      <c r="B1090" s="66"/>
      <c r="C1090" s="13"/>
      <c r="D1090" s="13"/>
      <c r="E1090" s="13"/>
      <c r="F1090" s="13"/>
      <c r="G1090" s="13"/>
      <c r="H1090" s="41"/>
      <c r="I1090" s="41"/>
      <c r="J1090" s="41"/>
      <c r="K1090" s="41"/>
      <c r="L1090" s="41"/>
      <c r="M1090" s="41"/>
    </row>
    <row r="1091" spans="2:13" x14ac:dyDescent="0.25">
      <c r="B1091" s="66"/>
      <c r="C1091" s="13"/>
      <c r="D1091" s="13"/>
      <c r="E1091" s="13"/>
      <c r="F1091" s="13"/>
      <c r="G1091" s="13"/>
      <c r="H1091" s="41"/>
      <c r="I1091" s="41"/>
      <c r="J1091" s="41"/>
      <c r="K1091" s="41"/>
      <c r="L1091" s="41"/>
      <c r="M1091" s="41"/>
    </row>
    <row r="1092" spans="2:13" x14ac:dyDescent="0.25">
      <c r="B1092" s="66"/>
      <c r="C1092" s="13"/>
      <c r="D1092" s="13"/>
      <c r="E1092" s="13"/>
      <c r="F1092" s="13"/>
      <c r="G1092" s="13"/>
      <c r="H1092" s="41"/>
      <c r="I1092" s="41"/>
      <c r="J1092" s="41"/>
      <c r="K1092" s="41"/>
      <c r="L1092" s="41"/>
      <c r="M1092" s="41"/>
    </row>
    <row r="1093" spans="2:13" x14ac:dyDescent="0.25">
      <c r="B1093" s="66"/>
      <c r="C1093" s="13"/>
      <c r="D1093" s="13"/>
      <c r="E1093" s="13"/>
      <c r="F1093" s="13"/>
      <c r="G1093" s="13"/>
      <c r="H1093" s="41"/>
      <c r="I1093" s="41"/>
      <c r="J1093" s="41"/>
      <c r="K1093" s="41"/>
      <c r="L1093" s="41"/>
      <c r="M1093" s="41"/>
    </row>
    <row r="1094" spans="2:13" x14ac:dyDescent="0.25">
      <c r="B1094" s="66"/>
      <c r="C1094" s="13"/>
      <c r="D1094" s="13"/>
      <c r="E1094" s="13"/>
      <c r="F1094" s="13"/>
      <c r="G1094" s="13"/>
      <c r="H1094" s="41"/>
      <c r="I1094" s="41"/>
      <c r="J1094" s="41"/>
      <c r="K1094" s="41"/>
      <c r="L1094" s="41"/>
      <c r="M1094" s="41"/>
    </row>
    <row r="1095" spans="2:13" x14ac:dyDescent="0.25">
      <c r="B1095" s="66"/>
      <c r="C1095" s="13"/>
      <c r="D1095" s="13"/>
      <c r="E1095" s="13"/>
      <c r="F1095" s="13"/>
      <c r="G1095" s="13"/>
      <c r="H1095" s="41"/>
      <c r="I1095" s="41"/>
      <c r="J1095" s="41"/>
      <c r="K1095" s="41"/>
      <c r="L1095" s="41"/>
      <c r="M1095" s="41"/>
    </row>
    <row r="1096" spans="2:13" x14ac:dyDescent="0.25">
      <c r="B1096" s="66"/>
      <c r="C1096" s="13"/>
      <c r="D1096" s="13"/>
      <c r="E1096" s="13"/>
      <c r="F1096" s="13"/>
      <c r="G1096" s="13"/>
      <c r="H1096" s="41"/>
      <c r="I1096" s="41"/>
      <c r="J1096" s="41"/>
      <c r="K1096" s="41"/>
      <c r="L1096" s="41"/>
      <c r="M1096" s="41"/>
    </row>
    <row r="1097" spans="2:13" x14ac:dyDescent="0.25">
      <c r="B1097" s="66"/>
      <c r="C1097" s="13"/>
      <c r="D1097" s="13"/>
      <c r="E1097" s="13"/>
      <c r="F1097" s="13"/>
      <c r="G1097" s="13"/>
      <c r="H1097" s="41"/>
      <c r="I1097" s="41"/>
      <c r="J1097" s="41"/>
      <c r="K1097" s="41"/>
      <c r="L1097" s="41"/>
      <c r="M1097" s="41"/>
    </row>
    <row r="1098" spans="2:13" x14ac:dyDescent="0.25">
      <c r="B1098" s="66"/>
      <c r="C1098" s="13"/>
      <c r="D1098" s="13"/>
      <c r="E1098" s="13"/>
      <c r="F1098" s="13"/>
      <c r="G1098" s="13"/>
      <c r="H1098" s="41"/>
      <c r="I1098" s="41"/>
      <c r="J1098" s="41"/>
      <c r="K1098" s="41"/>
      <c r="L1098" s="41"/>
      <c r="M1098" s="41"/>
    </row>
    <row r="1099" spans="2:13" x14ac:dyDescent="0.25">
      <c r="B1099" s="66"/>
      <c r="C1099" s="13"/>
      <c r="D1099" s="13"/>
      <c r="E1099" s="13"/>
      <c r="F1099" s="13"/>
      <c r="G1099" s="13"/>
      <c r="H1099" s="41"/>
      <c r="I1099" s="41"/>
      <c r="J1099" s="41"/>
      <c r="K1099" s="41"/>
      <c r="L1099" s="41"/>
      <c r="M1099" s="41"/>
    </row>
    <row r="1100" spans="2:13" x14ac:dyDescent="0.25">
      <c r="B1100" s="66"/>
      <c r="C1100" s="13"/>
      <c r="D1100" s="13"/>
      <c r="E1100" s="13"/>
      <c r="F1100" s="13"/>
      <c r="G1100" s="13"/>
      <c r="H1100" s="41"/>
      <c r="I1100" s="41"/>
      <c r="J1100" s="41"/>
      <c r="K1100" s="41"/>
      <c r="L1100" s="41"/>
      <c r="M1100" s="41"/>
    </row>
    <row r="1101" spans="2:13" x14ac:dyDescent="0.25">
      <c r="B1101" s="66"/>
      <c r="C1101" s="13"/>
      <c r="D1101" s="13"/>
      <c r="E1101" s="13"/>
      <c r="F1101" s="13"/>
      <c r="G1101" s="13"/>
      <c r="H1101" s="41"/>
      <c r="I1101" s="41"/>
      <c r="J1101" s="41"/>
      <c r="K1101" s="41"/>
      <c r="L1101" s="41"/>
      <c r="M1101" s="41"/>
    </row>
    <row r="1102" spans="2:13" x14ac:dyDescent="0.25">
      <c r="B1102" s="66"/>
      <c r="C1102" s="13"/>
      <c r="D1102" s="13"/>
      <c r="E1102" s="13"/>
      <c r="F1102" s="13"/>
      <c r="G1102" s="13"/>
      <c r="H1102" s="41"/>
      <c r="I1102" s="41"/>
      <c r="J1102" s="41"/>
      <c r="K1102" s="41"/>
      <c r="L1102" s="41"/>
      <c r="M1102" s="41"/>
    </row>
    <row r="1103" spans="2:13" x14ac:dyDescent="0.25">
      <c r="B1103" s="66"/>
      <c r="C1103" s="13"/>
      <c r="D1103" s="13"/>
      <c r="E1103" s="13"/>
      <c r="F1103" s="13"/>
      <c r="G1103" s="13"/>
      <c r="H1103" s="41"/>
      <c r="I1103" s="41"/>
      <c r="J1103" s="41"/>
      <c r="K1103" s="41"/>
      <c r="L1103" s="41"/>
      <c r="M1103" s="41"/>
    </row>
    <row r="1104" spans="2:13" x14ac:dyDescent="0.25">
      <c r="B1104" s="66"/>
      <c r="C1104" s="13"/>
      <c r="D1104" s="13"/>
      <c r="E1104" s="13"/>
      <c r="F1104" s="13"/>
      <c r="G1104" s="13"/>
      <c r="H1104" s="41"/>
      <c r="I1104" s="41"/>
      <c r="J1104" s="41"/>
      <c r="K1104" s="41"/>
      <c r="L1104" s="41"/>
      <c r="M1104" s="41"/>
    </row>
    <row r="1105" spans="2:13" x14ac:dyDescent="0.25">
      <c r="B1105" s="66"/>
      <c r="C1105" s="13"/>
      <c r="D1105" s="13"/>
      <c r="E1105" s="13"/>
      <c r="F1105" s="13"/>
      <c r="G1105" s="13"/>
      <c r="H1105" s="41"/>
      <c r="I1105" s="41"/>
      <c r="J1105" s="41"/>
      <c r="K1105" s="41"/>
      <c r="L1105" s="41"/>
      <c r="M1105" s="41"/>
    </row>
    <row r="1106" spans="2:13" x14ac:dyDescent="0.25">
      <c r="B1106" s="66"/>
      <c r="C1106" s="13"/>
      <c r="D1106" s="13"/>
      <c r="E1106" s="13"/>
      <c r="F1106" s="13"/>
      <c r="G1106" s="13"/>
      <c r="H1106" s="41"/>
      <c r="I1106" s="41"/>
      <c r="J1106" s="41"/>
      <c r="K1106" s="41"/>
      <c r="L1106" s="41"/>
      <c r="M1106" s="41"/>
    </row>
    <row r="1107" spans="2:13" x14ac:dyDescent="0.25">
      <c r="B1107" s="66"/>
      <c r="C1107" s="13"/>
      <c r="D1107" s="13"/>
      <c r="E1107" s="13"/>
      <c r="F1107" s="13"/>
      <c r="G1107" s="13"/>
      <c r="H1107" s="41"/>
      <c r="I1107" s="41"/>
      <c r="J1107" s="41"/>
      <c r="K1107" s="41"/>
      <c r="L1107" s="41"/>
      <c r="M1107" s="41"/>
    </row>
    <row r="1108" spans="2:13" x14ac:dyDescent="0.25">
      <c r="B1108" s="66"/>
      <c r="C1108" s="13"/>
      <c r="D1108" s="13"/>
      <c r="E1108" s="13"/>
      <c r="F1108" s="13"/>
      <c r="G1108" s="13"/>
      <c r="H1108" s="41"/>
      <c r="I1108" s="41"/>
      <c r="J1108" s="41"/>
      <c r="K1108" s="41"/>
      <c r="L1108" s="41"/>
      <c r="M1108" s="41"/>
    </row>
    <row r="1109" spans="2:13" x14ac:dyDescent="0.25">
      <c r="B1109" s="66"/>
      <c r="C1109" s="13"/>
      <c r="D1109" s="13"/>
      <c r="E1109" s="13"/>
      <c r="F1109" s="13"/>
      <c r="G1109" s="13"/>
      <c r="H1109" s="41"/>
      <c r="I1109" s="41"/>
      <c r="J1109" s="41"/>
      <c r="K1109" s="41"/>
      <c r="L1109" s="41"/>
      <c r="M1109" s="41"/>
    </row>
    <row r="1110" spans="2:13" x14ac:dyDescent="0.25">
      <c r="B1110" s="66"/>
      <c r="C1110" s="13"/>
      <c r="D1110" s="13"/>
      <c r="E1110" s="13"/>
      <c r="F1110" s="13"/>
      <c r="G1110" s="13"/>
      <c r="H1110" s="41"/>
      <c r="I1110" s="41"/>
      <c r="J1110" s="41"/>
      <c r="K1110" s="41"/>
      <c r="L1110" s="41"/>
      <c r="M1110" s="41"/>
    </row>
    <row r="1111" spans="2:13" x14ac:dyDescent="0.25">
      <c r="B1111" s="66"/>
      <c r="C1111" s="13"/>
      <c r="D1111" s="13"/>
      <c r="E1111" s="13"/>
      <c r="F1111" s="13"/>
      <c r="G1111" s="13"/>
      <c r="H1111" s="41"/>
      <c r="I1111" s="41"/>
      <c r="J1111" s="41"/>
      <c r="K1111" s="41"/>
      <c r="L1111" s="41"/>
      <c r="M1111" s="41"/>
    </row>
    <row r="1112" spans="2:13" x14ac:dyDescent="0.25">
      <c r="B1112" s="66"/>
      <c r="C1112" s="13"/>
      <c r="D1112" s="13"/>
      <c r="E1112" s="13"/>
      <c r="F1112" s="13"/>
      <c r="G1112" s="13"/>
      <c r="H1112" s="41"/>
      <c r="I1112" s="41"/>
      <c r="J1112" s="41"/>
      <c r="K1112" s="41"/>
      <c r="L1112" s="41"/>
      <c r="M1112" s="41"/>
    </row>
    <row r="1113" spans="2:13" x14ac:dyDescent="0.25">
      <c r="B1113" s="66"/>
      <c r="C1113" s="13"/>
      <c r="D1113" s="13"/>
      <c r="E1113" s="13"/>
      <c r="F1113" s="13"/>
      <c r="G1113" s="13"/>
      <c r="H1113" s="41"/>
      <c r="I1113" s="41"/>
      <c r="J1113" s="41"/>
      <c r="K1113" s="41"/>
      <c r="L1113" s="41"/>
      <c r="M1113" s="41"/>
    </row>
    <row r="1114" spans="2:13" x14ac:dyDescent="0.25">
      <c r="B1114" s="66"/>
      <c r="C1114" s="13"/>
      <c r="D1114" s="13"/>
      <c r="E1114" s="13"/>
      <c r="F1114" s="13"/>
      <c r="G1114" s="13"/>
      <c r="H1114" s="41"/>
      <c r="I1114" s="41"/>
      <c r="J1114" s="41"/>
      <c r="K1114" s="41"/>
      <c r="L1114" s="41"/>
      <c r="M1114" s="41"/>
    </row>
    <row r="1115" spans="2:13" x14ac:dyDescent="0.25">
      <c r="B1115" s="66"/>
      <c r="C1115" s="13"/>
      <c r="D1115" s="13"/>
      <c r="E1115" s="13"/>
      <c r="F1115" s="13"/>
      <c r="G1115" s="13"/>
      <c r="H1115" s="41"/>
      <c r="I1115" s="41"/>
      <c r="J1115" s="41"/>
      <c r="K1115" s="41"/>
      <c r="L1115" s="41"/>
      <c r="M1115" s="41"/>
    </row>
    <row r="1116" spans="2:13" x14ac:dyDescent="0.25">
      <c r="B1116" s="66"/>
      <c r="C1116" s="13"/>
      <c r="D1116" s="13"/>
      <c r="E1116" s="13"/>
      <c r="F1116" s="13"/>
      <c r="G1116" s="13"/>
      <c r="H1116" s="41"/>
      <c r="I1116" s="41"/>
      <c r="J1116" s="41"/>
      <c r="K1116" s="41"/>
      <c r="L1116" s="41"/>
      <c r="M1116" s="41"/>
    </row>
    <row r="1117" spans="2:13" x14ac:dyDescent="0.25">
      <c r="B1117" s="66"/>
      <c r="C1117" s="13"/>
      <c r="D1117" s="13"/>
      <c r="E1117" s="13"/>
      <c r="F1117" s="13"/>
      <c r="G1117" s="13"/>
      <c r="H1117" s="41"/>
      <c r="I1117" s="41"/>
      <c r="J1117" s="41"/>
      <c r="K1117" s="41"/>
      <c r="L1117" s="41"/>
      <c r="M1117" s="41"/>
    </row>
    <row r="1118" spans="2:13" x14ac:dyDescent="0.25">
      <c r="B1118" s="66"/>
      <c r="C1118" s="13"/>
      <c r="D1118" s="13"/>
      <c r="E1118" s="13"/>
      <c r="F1118" s="13"/>
      <c r="G1118" s="13"/>
      <c r="H1118" s="41"/>
      <c r="I1118" s="41"/>
      <c r="J1118" s="41"/>
      <c r="K1118" s="41"/>
      <c r="L1118" s="41"/>
      <c r="M1118" s="41"/>
    </row>
    <row r="1119" spans="2:13" x14ac:dyDescent="0.25">
      <c r="B1119" s="66"/>
      <c r="C1119" s="13"/>
      <c r="D1119" s="13"/>
      <c r="E1119" s="13"/>
      <c r="F1119" s="13"/>
      <c r="G1119" s="13"/>
      <c r="H1119" s="41"/>
      <c r="I1119" s="41"/>
      <c r="J1119" s="41"/>
      <c r="K1119" s="41"/>
      <c r="L1119" s="41"/>
      <c r="M1119" s="41"/>
    </row>
    <row r="1120" spans="2:13" x14ac:dyDescent="0.25">
      <c r="B1120" s="66"/>
      <c r="C1120" s="13"/>
      <c r="D1120" s="13"/>
      <c r="E1120" s="13"/>
      <c r="F1120" s="13"/>
      <c r="G1120" s="13"/>
      <c r="H1120" s="41"/>
      <c r="I1120" s="41"/>
      <c r="J1120" s="41"/>
      <c r="K1120" s="41"/>
      <c r="L1120" s="41"/>
      <c r="M1120" s="41"/>
    </row>
    <row r="1121" spans="2:13" x14ac:dyDescent="0.25">
      <c r="B1121" s="66"/>
      <c r="C1121" s="13"/>
      <c r="D1121" s="13"/>
      <c r="E1121" s="13"/>
      <c r="F1121" s="13"/>
      <c r="G1121" s="13"/>
      <c r="H1121" s="41"/>
      <c r="I1121" s="41"/>
      <c r="J1121" s="41"/>
      <c r="K1121" s="41"/>
      <c r="L1121" s="41"/>
      <c r="M1121" s="41"/>
    </row>
    <row r="1122" spans="2:13" x14ac:dyDescent="0.25">
      <c r="B1122" s="66"/>
      <c r="C1122" s="13"/>
      <c r="D1122" s="13"/>
      <c r="E1122" s="13"/>
      <c r="F1122" s="13"/>
      <c r="G1122" s="13"/>
      <c r="H1122" s="41"/>
      <c r="I1122" s="41"/>
      <c r="J1122" s="41"/>
      <c r="K1122" s="41"/>
      <c r="L1122" s="41"/>
      <c r="M1122" s="41"/>
    </row>
    <row r="1123" spans="2:13" x14ac:dyDescent="0.25">
      <c r="B1123" s="66"/>
      <c r="C1123" s="13"/>
      <c r="D1123" s="13"/>
      <c r="E1123" s="13"/>
      <c r="F1123" s="13"/>
      <c r="G1123" s="13"/>
      <c r="H1123" s="41"/>
      <c r="I1123" s="41"/>
      <c r="J1123" s="41"/>
      <c r="K1123" s="41"/>
      <c r="L1123" s="41"/>
      <c r="M1123" s="41"/>
    </row>
    <row r="1124" spans="2:13" x14ac:dyDescent="0.25">
      <c r="B1124" s="66"/>
      <c r="C1124" s="13"/>
      <c r="D1124" s="13"/>
      <c r="E1124" s="13"/>
      <c r="F1124" s="13"/>
      <c r="G1124" s="13"/>
      <c r="H1124" s="41"/>
      <c r="I1124" s="41"/>
      <c r="J1124" s="41"/>
      <c r="K1124" s="41"/>
      <c r="L1124" s="41"/>
      <c r="M1124" s="41"/>
    </row>
    <row r="1125" spans="2:13" x14ac:dyDescent="0.25">
      <c r="B1125" s="66"/>
      <c r="C1125" s="13"/>
      <c r="D1125" s="13"/>
      <c r="E1125" s="13"/>
      <c r="F1125" s="13"/>
      <c r="G1125" s="13"/>
      <c r="H1125" s="41"/>
      <c r="I1125" s="41"/>
      <c r="J1125" s="41"/>
      <c r="K1125" s="41"/>
      <c r="L1125" s="41"/>
      <c r="M1125" s="41"/>
    </row>
    <row r="1126" spans="2:13" x14ac:dyDescent="0.25">
      <c r="B1126" s="66"/>
      <c r="C1126" s="13"/>
      <c r="D1126" s="13"/>
      <c r="E1126" s="13"/>
      <c r="F1126" s="13"/>
      <c r="G1126" s="13"/>
      <c r="H1126" s="41"/>
      <c r="I1126" s="41"/>
      <c r="J1126" s="41"/>
      <c r="K1126" s="41"/>
      <c r="L1126" s="41"/>
      <c r="M1126" s="41"/>
    </row>
    <row r="1127" spans="2:13" x14ac:dyDescent="0.25">
      <c r="B1127" s="66"/>
      <c r="C1127" s="13"/>
      <c r="D1127" s="13"/>
      <c r="E1127" s="13"/>
      <c r="F1127" s="13"/>
      <c r="G1127" s="13"/>
      <c r="H1127" s="41"/>
      <c r="I1127" s="41"/>
      <c r="J1127" s="41"/>
      <c r="K1127" s="41"/>
      <c r="L1127" s="41"/>
      <c r="M1127" s="41"/>
    </row>
    <row r="1128" spans="2:13" x14ac:dyDescent="0.25">
      <c r="B1128" s="66"/>
      <c r="C1128" s="13"/>
      <c r="D1128" s="13"/>
      <c r="E1128" s="13"/>
      <c r="F1128" s="13"/>
      <c r="G1128" s="13"/>
      <c r="H1128" s="41"/>
      <c r="I1128" s="41"/>
      <c r="J1128" s="41"/>
      <c r="K1128" s="41"/>
      <c r="L1128" s="41"/>
      <c r="M1128" s="41"/>
    </row>
    <row r="1129" spans="2:13" x14ac:dyDescent="0.25">
      <c r="B1129" s="66"/>
      <c r="C1129" s="13"/>
      <c r="D1129" s="13"/>
      <c r="E1129" s="13"/>
      <c r="F1129" s="13"/>
      <c r="G1129" s="13"/>
      <c r="H1129" s="41"/>
      <c r="I1129" s="41"/>
      <c r="J1129" s="41"/>
      <c r="K1129" s="41"/>
      <c r="L1129" s="41"/>
      <c r="M1129" s="41"/>
    </row>
    <row r="1130" spans="2:13" x14ac:dyDescent="0.25">
      <c r="B1130" s="66"/>
      <c r="C1130" s="13"/>
      <c r="D1130" s="13"/>
      <c r="E1130" s="13"/>
      <c r="F1130" s="13"/>
      <c r="G1130" s="13"/>
      <c r="H1130" s="41"/>
      <c r="I1130" s="41"/>
      <c r="J1130" s="41"/>
      <c r="K1130" s="41"/>
      <c r="L1130" s="41"/>
      <c r="M1130" s="41"/>
    </row>
    <row r="1131" spans="2:13" x14ac:dyDescent="0.25">
      <c r="B1131" s="66"/>
      <c r="C1131" s="13"/>
      <c r="D1131" s="13"/>
      <c r="E1131" s="13"/>
      <c r="F1131" s="13"/>
      <c r="G1131" s="13"/>
      <c r="H1131" s="41"/>
      <c r="I1131" s="41"/>
      <c r="J1131" s="41"/>
      <c r="K1131" s="41"/>
      <c r="L1131" s="41"/>
      <c r="M1131" s="41"/>
    </row>
    <row r="1132" spans="2:13" x14ac:dyDescent="0.25">
      <c r="B1132" s="66"/>
      <c r="C1132" s="13"/>
      <c r="D1132" s="13"/>
      <c r="E1132" s="13"/>
      <c r="F1132" s="13"/>
      <c r="G1132" s="13"/>
      <c r="H1132" s="41"/>
      <c r="I1132" s="41"/>
      <c r="J1132" s="41"/>
      <c r="K1132" s="41"/>
      <c r="L1132" s="41"/>
      <c r="M1132" s="41"/>
    </row>
    <row r="1133" spans="2:13" x14ac:dyDescent="0.25">
      <c r="B1133" s="66"/>
      <c r="C1133" s="13"/>
      <c r="D1133" s="13"/>
      <c r="E1133" s="13"/>
      <c r="F1133" s="13"/>
      <c r="G1133" s="13"/>
      <c r="H1133" s="41"/>
      <c r="I1133" s="41"/>
      <c r="J1133" s="41"/>
      <c r="K1133" s="41"/>
      <c r="L1133" s="41"/>
      <c r="M1133" s="41"/>
    </row>
    <row r="1134" spans="2:13" x14ac:dyDescent="0.25">
      <c r="B1134" s="66"/>
      <c r="C1134" s="13"/>
      <c r="D1134" s="13"/>
      <c r="E1134" s="13"/>
      <c r="F1134" s="13"/>
      <c r="G1134" s="13"/>
      <c r="H1134" s="41"/>
      <c r="I1134" s="41"/>
      <c r="J1134" s="41"/>
      <c r="K1134" s="41"/>
      <c r="L1134" s="41"/>
      <c r="M1134" s="41"/>
    </row>
    <row r="1135" spans="2:13" x14ac:dyDescent="0.25">
      <c r="B1135" s="66"/>
      <c r="C1135" s="13"/>
      <c r="D1135" s="13"/>
      <c r="E1135" s="13"/>
      <c r="F1135" s="13"/>
      <c r="G1135" s="13"/>
      <c r="H1135" s="41"/>
      <c r="I1135" s="41"/>
      <c r="J1135" s="41"/>
      <c r="K1135" s="41"/>
      <c r="L1135" s="41"/>
      <c r="M1135" s="41"/>
    </row>
    <row r="1136" spans="2:13" x14ac:dyDescent="0.25">
      <c r="B1136" s="66"/>
      <c r="C1136" s="13"/>
      <c r="D1136" s="13"/>
      <c r="E1136" s="13"/>
      <c r="F1136" s="13"/>
      <c r="G1136" s="13"/>
      <c r="H1136" s="41"/>
      <c r="I1136" s="41"/>
      <c r="J1136" s="41"/>
      <c r="K1136" s="41"/>
      <c r="L1136" s="41"/>
      <c r="M1136" s="41"/>
    </row>
    <row r="1137" spans="2:13" x14ac:dyDescent="0.25">
      <c r="B1137" s="66"/>
      <c r="C1137" s="13"/>
      <c r="D1137" s="13"/>
      <c r="E1137" s="13"/>
      <c r="F1137" s="13"/>
      <c r="G1137" s="13"/>
      <c r="H1137" s="41"/>
      <c r="I1137" s="41"/>
      <c r="J1137" s="41"/>
      <c r="K1137" s="41"/>
      <c r="L1137" s="41"/>
      <c r="M1137" s="41"/>
    </row>
    <row r="1138" spans="2:13" x14ac:dyDescent="0.25">
      <c r="B1138" s="66"/>
      <c r="C1138" s="13"/>
      <c r="D1138" s="13"/>
      <c r="E1138" s="13"/>
      <c r="F1138" s="13"/>
      <c r="G1138" s="13"/>
      <c r="H1138" s="41"/>
      <c r="I1138" s="41"/>
      <c r="J1138" s="41"/>
      <c r="K1138" s="41"/>
      <c r="L1138" s="41"/>
      <c r="M1138" s="41"/>
    </row>
    <row r="1139" spans="2:13" x14ac:dyDescent="0.25">
      <c r="B1139" s="66"/>
      <c r="C1139" s="13"/>
      <c r="D1139" s="13"/>
      <c r="E1139" s="13"/>
      <c r="F1139" s="13"/>
      <c r="G1139" s="13"/>
      <c r="H1139" s="41"/>
      <c r="I1139" s="41"/>
      <c r="J1139" s="41"/>
      <c r="K1139" s="41"/>
      <c r="L1139" s="41"/>
      <c r="M1139" s="41"/>
    </row>
    <row r="1140" spans="2:13" x14ac:dyDescent="0.25">
      <c r="B1140" s="66"/>
      <c r="C1140" s="13"/>
      <c r="D1140" s="13"/>
      <c r="E1140" s="13"/>
      <c r="F1140" s="13"/>
      <c r="G1140" s="13"/>
      <c r="H1140" s="41"/>
      <c r="I1140" s="41"/>
      <c r="J1140" s="41"/>
      <c r="K1140" s="41"/>
      <c r="L1140" s="41"/>
      <c r="M1140" s="41"/>
    </row>
    <row r="1141" spans="2:13" x14ac:dyDescent="0.25">
      <c r="B1141" s="66"/>
      <c r="C1141" s="13"/>
      <c r="D1141" s="13"/>
      <c r="E1141" s="13"/>
      <c r="F1141" s="13"/>
      <c r="G1141" s="13"/>
      <c r="H1141" s="41"/>
      <c r="I1141" s="41"/>
      <c r="J1141" s="41"/>
      <c r="K1141" s="41"/>
      <c r="L1141" s="41"/>
      <c r="M1141" s="41"/>
    </row>
    <row r="1142" spans="2:13" x14ac:dyDescent="0.25">
      <c r="B1142" s="66"/>
      <c r="C1142" s="13"/>
      <c r="D1142" s="13"/>
      <c r="E1142" s="13"/>
      <c r="F1142" s="13"/>
      <c r="G1142" s="13"/>
      <c r="H1142" s="41"/>
      <c r="I1142" s="41"/>
      <c r="J1142" s="41"/>
      <c r="K1142" s="41"/>
      <c r="L1142" s="41"/>
      <c r="M1142" s="41"/>
    </row>
    <row r="1143" spans="2:13" x14ac:dyDescent="0.25">
      <c r="B1143" s="66"/>
      <c r="C1143" s="13"/>
      <c r="D1143" s="13"/>
      <c r="E1143" s="13"/>
      <c r="F1143" s="13"/>
      <c r="G1143" s="13"/>
      <c r="H1143" s="41"/>
      <c r="I1143" s="41"/>
      <c r="J1143" s="41"/>
      <c r="K1143" s="41"/>
      <c r="L1143" s="41"/>
      <c r="M1143" s="41"/>
    </row>
    <row r="1144" spans="2:13" x14ac:dyDescent="0.25">
      <c r="B1144" s="66"/>
      <c r="C1144" s="13"/>
      <c r="D1144" s="13"/>
      <c r="E1144" s="13"/>
      <c r="F1144" s="13"/>
      <c r="G1144" s="13"/>
      <c r="H1144" s="41"/>
      <c r="I1144" s="41"/>
      <c r="J1144" s="41"/>
      <c r="K1144" s="41"/>
      <c r="L1144" s="41"/>
      <c r="M1144" s="41"/>
    </row>
    <row r="1145" spans="2:13" x14ac:dyDescent="0.25">
      <c r="B1145" s="66"/>
      <c r="C1145" s="13"/>
      <c r="D1145" s="13"/>
      <c r="E1145" s="13"/>
      <c r="F1145" s="13"/>
      <c r="G1145" s="13"/>
      <c r="H1145" s="41"/>
      <c r="I1145" s="41"/>
      <c r="J1145" s="41"/>
      <c r="K1145" s="41"/>
      <c r="L1145" s="41"/>
      <c r="M1145" s="41"/>
    </row>
    <row r="1146" spans="2:13" x14ac:dyDescent="0.25">
      <c r="B1146" s="66"/>
      <c r="C1146" s="13"/>
      <c r="D1146" s="13"/>
      <c r="E1146" s="13"/>
      <c r="F1146" s="13"/>
      <c r="G1146" s="13"/>
      <c r="H1146" s="41"/>
      <c r="I1146" s="41"/>
      <c r="J1146" s="41"/>
      <c r="K1146" s="41"/>
      <c r="L1146" s="41"/>
      <c r="M1146" s="41"/>
    </row>
    <row r="1147" spans="2:13" x14ac:dyDescent="0.25">
      <c r="B1147" s="66"/>
      <c r="C1147" s="13"/>
      <c r="D1147" s="13"/>
      <c r="E1147" s="13"/>
      <c r="F1147" s="13"/>
      <c r="G1147" s="13"/>
      <c r="H1147" s="41"/>
      <c r="I1147" s="41"/>
      <c r="J1147" s="41"/>
      <c r="K1147" s="41"/>
      <c r="L1147" s="41"/>
      <c r="M1147" s="41"/>
    </row>
    <row r="1148" spans="2:13" x14ac:dyDescent="0.25">
      <c r="B1148" s="66"/>
      <c r="C1148" s="13"/>
      <c r="D1148" s="13"/>
      <c r="E1148" s="13"/>
      <c r="F1148" s="13"/>
      <c r="G1148" s="13"/>
      <c r="H1148" s="41"/>
      <c r="I1148" s="41"/>
      <c r="J1148" s="41"/>
      <c r="K1148" s="41"/>
      <c r="L1148" s="41"/>
      <c r="M1148" s="41"/>
    </row>
    <row r="1149" spans="2:13" x14ac:dyDescent="0.25">
      <c r="B1149" s="66"/>
      <c r="C1149" s="13"/>
      <c r="D1149" s="13"/>
      <c r="E1149" s="13"/>
      <c r="F1149" s="13"/>
      <c r="G1149" s="13"/>
      <c r="H1149" s="41"/>
      <c r="I1149" s="41"/>
      <c r="J1149" s="41"/>
      <c r="K1149" s="41"/>
      <c r="L1149" s="41"/>
      <c r="M1149" s="41"/>
    </row>
    <row r="1150" spans="2:13" x14ac:dyDescent="0.25">
      <c r="B1150" s="66"/>
      <c r="C1150" s="13"/>
      <c r="D1150" s="13"/>
      <c r="E1150" s="13"/>
      <c r="F1150" s="13"/>
      <c r="G1150" s="13"/>
      <c r="H1150" s="41"/>
      <c r="I1150" s="41"/>
      <c r="J1150" s="41"/>
      <c r="K1150" s="41"/>
      <c r="L1150" s="41"/>
      <c r="M1150" s="41"/>
    </row>
    <row r="1151" spans="2:13" x14ac:dyDescent="0.25">
      <c r="B1151" s="66"/>
      <c r="C1151" s="13"/>
      <c r="D1151" s="13"/>
      <c r="E1151" s="13"/>
      <c r="F1151" s="13"/>
      <c r="G1151" s="13"/>
      <c r="H1151" s="41"/>
      <c r="I1151" s="41"/>
      <c r="J1151" s="41"/>
      <c r="K1151" s="41"/>
      <c r="L1151" s="41"/>
      <c r="M1151" s="41"/>
    </row>
    <row r="1152" spans="2:13" x14ac:dyDescent="0.25">
      <c r="B1152" s="66"/>
      <c r="C1152" s="13"/>
      <c r="D1152" s="13"/>
      <c r="E1152" s="13"/>
      <c r="F1152" s="13"/>
      <c r="G1152" s="13"/>
      <c r="H1152" s="41"/>
      <c r="I1152" s="41"/>
      <c r="J1152" s="41"/>
      <c r="K1152" s="41"/>
      <c r="L1152" s="41"/>
      <c r="M1152" s="41"/>
    </row>
    <row r="1153" spans="2:13" x14ac:dyDescent="0.25">
      <c r="B1153" s="66"/>
      <c r="C1153" s="13"/>
      <c r="D1153" s="13"/>
      <c r="E1153" s="13"/>
      <c r="F1153" s="13"/>
      <c r="G1153" s="13"/>
      <c r="H1153" s="41"/>
      <c r="I1153" s="41"/>
      <c r="J1153" s="41"/>
      <c r="K1153" s="41"/>
      <c r="L1153" s="41"/>
      <c r="M1153" s="41"/>
    </row>
    <row r="1154" spans="2:13" x14ac:dyDescent="0.25">
      <c r="B1154" s="66"/>
      <c r="C1154" s="13"/>
      <c r="D1154" s="13"/>
      <c r="E1154" s="13"/>
      <c r="F1154" s="13"/>
      <c r="G1154" s="13"/>
      <c r="H1154" s="41"/>
      <c r="I1154" s="41"/>
      <c r="J1154" s="41"/>
      <c r="K1154" s="41"/>
      <c r="L1154" s="41"/>
      <c r="M1154" s="41"/>
    </row>
    <row r="1155" spans="2:13" x14ac:dyDescent="0.25">
      <c r="B1155" s="66"/>
      <c r="C1155" s="13"/>
      <c r="D1155" s="13"/>
      <c r="E1155" s="13"/>
      <c r="F1155" s="13"/>
      <c r="G1155" s="13"/>
      <c r="H1155" s="41"/>
      <c r="I1155" s="41"/>
      <c r="J1155" s="41"/>
      <c r="K1155" s="41"/>
      <c r="L1155" s="41"/>
      <c r="M1155" s="41"/>
    </row>
    <row r="1156" spans="2:13" x14ac:dyDescent="0.25">
      <c r="B1156" s="66"/>
      <c r="C1156" s="13"/>
      <c r="D1156" s="13"/>
      <c r="E1156" s="13"/>
      <c r="F1156" s="13"/>
      <c r="G1156" s="13"/>
      <c r="H1156" s="41"/>
      <c r="I1156" s="41"/>
      <c r="J1156" s="41"/>
      <c r="K1156" s="41"/>
      <c r="L1156" s="41"/>
      <c r="M1156" s="41"/>
    </row>
    <row r="1157" spans="2:13" x14ac:dyDescent="0.25">
      <c r="B1157" s="66"/>
      <c r="C1157" s="13"/>
      <c r="D1157" s="13"/>
      <c r="E1157" s="13"/>
      <c r="F1157" s="13"/>
      <c r="G1157" s="13"/>
      <c r="H1157" s="41"/>
      <c r="I1157" s="41"/>
      <c r="J1157" s="41"/>
      <c r="K1157" s="41"/>
      <c r="L1157" s="41"/>
      <c r="M1157" s="41"/>
    </row>
    <row r="1158" spans="2:13" x14ac:dyDescent="0.25">
      <c r="B1158" s="66"/>
      <c r="C1158" s="13"/>
      <c r="D1158" s="13"/>
      <c r="E1158" s="13"/>
      <c r="F1158" s="13"/>
      <c r="G1158" s="13"/>
      <c r="H1158" s="41"/>
      <c r="I1158" s="41"/>
      <c r="J1158" s="41"/>
      <c r="K1158" s="41"/>
      <c r="L1158" s="41"/>
      <c r="M1158" s="41"/>
    </row>
    <row r="1159" spans="2:13" x14ac:dyDescent="0.25">
      <c r="B1159" s="66"/>
      <c r="C1159" s="13"/>
      <c r="D1159" s="13"/>
      <c r="E1159" s="13"/>
      <c r="F1159" s="13"/>
      <c r="G1159" s="13"/>
      <c r="H1159" s="41"/>
      <c r="I1159" s="41"/>
      <c r="J1159" s="41"/>
      <c r="K1159" s="41"/>
      <c r="L1159" s="41"/>
      <c r="M1159" s="41"/>
    </row>
    <row r="1160" spans="2:13" x14ac:dyDescent="0.25">
      <c r="B1160" s="66"/>
      <c r="C1160" s="13"/>
      <c r="D1160" s="13"/>
      <c r="E1160" s="13"/>
      <c r="F1160" s="13"/>
      <c r="G1160" s="13"/>
      <c r="H1160" s="41"/>
      <c r="I1160" s="41"/>
      <c r="J1160" s="41"/>
      <c r="K1160" s="41"/>
      <c r="L1160" s="41"/>
      <c r="M1160" s="41"/>
    </row>
    <row r="1161" spans="2:13" x14ac:dyDescent="0.25">
      <c r="B1161" s="66"/>
      <c r="C1161" s="13"/>
      <c r="D1161" s="13"/>
      <c r="E1161" s="13"/>
      <c r="F1161" s="13"/>
      <c r="G1161" s="13"/>
      <c r="H1161" s="41"/>
      <c r="I1161" s="41"/>
      <c r="J1161" s="41"/>
      <c r="K1161" s="41"/>
      <c r="L1161" s="41"/>
      <c r="M1161" s="41"/>
    </row>
    <row r="1162" spans="2:13" x14ac:dyDescent="0.25">
      <c r="B1162" s="66"/>
      <c r="C1162" s="13"/>
      <c r="D1162" s="13"/>
      <c r="E1162" s="13"/>
      <c r="F1162" s="13"/>
      <c r="G1162" s="13"/>
      <c r="H1162" s="41"/>
      <c r="I1162" s="41"/>
      <c r="J1162" s="41"/>
      <c r="K1162" s="41"/>
      <c r="L1162" s="41"/>
      <c r="M1162" s="41"/>
    </row>
    <row r="1163" spans="2:13" x14ac:dyDescent="0.25">
      <c r="B1163" s="66"/>
      <c r="C1163" s="13"/>
      <c r="D1163" s="13"/>
      <c r="E1163" s="13"/>
      <c r="F1163" s="13"/>
      <c r="G1163" s="13"/>
      <c r="H1163" s="41"/>
      <c r="I1163" s="41"/>
      <c r="J1163" s="41"/>
      <c r="K1163" s="41"/>
      <c r="L1163" s="41"/>
      <c r="M1163" s="41"/>
    </row>
    <row r="1164" spans="2:13" x14ac:dyDescent="0.25">
      <c r="B1164" s="66"/>
      <c r="C1164" s="13"/>
      <c r="D1164" s="13"/>
      <c r="E1164" s="13"/>
      <c r="F1164" s="13"/>
      <c r="G1164" s="13"/>
      <c r="H1164" s="41"/>
      <c r="I1164" s="41"/>
      <c r="J1164" s="41"/>
      <c r="K1164" s="41"/>
      <c r="L1164" s="41"/>
      <c r="M1164" s="41"/>
    </row>
    <row r="1165" spans="2:13" x14ac:dyDescent="0.25">
      <c r="B1165" s="66"/>
      <c r="C1165" s="13"/>
      <c r="D1165" s="13"/>
      <c r="E1165" s="13"/>
      <c r="F1165" s="13"/>
      <c r="G1165" s="13"/>
      <c r="H1165" s="41"/>
      <c r="I1165" s="41"/>
      <c r="J1165" s="41"/>
      <c r="K1165" s="41"/>
      <c r="L1165" s="41"/>
      <c r="M1165" s="41"/>
    </row>
    <row r="1166" spans="2:13" x14ac:dyDescent="0.25">
      <c r="B1166" s="66"/>
      <c r="C1166" s="13"/>
      <c r="D1166" s="13"/>
      <c r="E1166" s="13"/>
      <c r="F1166" s="13"/>
      <c r="G1166" s="13"/>
      <c r="H1166" s="41"/>
      <c r="I1166" s="41"/>
      <c r="J1166" s="41"/>
      <c r="K1166" s="41"/>
      <c r="L1166" s="41"/>
      <c r="M1166" s="41"/>
    </row>
    <row r="1167" spans="2:13" x14ac:dyDescent="0.25">
      <c r="B1167" s="66"/>
      <c r="C1167" s="13"/>
      <c r="D1167" s="13"/>
      <c r="E1167" s="13"/>
      <c r="F1167" s="13"/>
      <c r="G1167" s="13"/>
      <c r="H1167" s="41"/>
      <c r="I1167" s="41"/>
      <c r="J1167" s="41"/>
      <c r="K1167" s="41"/>
      <c r="L1167" s="41"/>
      <c r="M1167" s="41"/>
    </row>
    <row r="1168" spans="2:13" x14ac:dyDescent="0.25">
      <c r="B1168" s="66"/>
      <c r="C1168" s="13"/>
      <c r="D1168" s="13"/>
      <c r="E1168" s="13"/>
      <c r="F1168" s="13"/>
      <c r="G1168" s="13"/>
      <c r="H1168" s="41"/>
      <c r="I1168" s="41"/>
      <c r="J1168" s="41"/>
      <c r="K1168" s="41"/>
      <c r="L1168" s="41"/>
      <c r="M1168" s="41"/>
    </row>
    <row r="1169" spans="2:13" x14ac:dyDescent="0.25">
      <c r="B1169" s="66"/>
      <c r="C1169" s="13"/>
      <c r="D1169" s="13"/>
      <c r="E1169" s="13"/>
      <c r="F1169" s="13"/>
      <c r="G1169" s="13"/>
      <c r="H1169" s="41"/>
      <c r="I1169" s="41"/>
      <c r="J1169" s="41"/>
      <c r="K1169" s="41"/>
      <c r="L1169" s="41"/>
      <c r="M1169" s="41"/>
    </row>
    <row r="1170" spans="2:13" x14ac:dyDescent="0.25">
      <c r="B1170" s="66"/>
      <c r="C1170" s="13"/>
      <c r="D1170" s="13"/>
      <c r="E1170" s="13"/>
      <c r="F1170" s="13"/>
      <c r="G1170" s="13"/>
      <c r="H1170" s="41"/>
      <c r="I1170" s="41"/>
      <c r="J1170" s="41"/>
      <c r="K1170" s="41"/>
      <c r="L1170" s="41"/>
      <c r="M1170" s="41"/>
    </row>
    <row r="1171" spans="2:13" x14ac:dyDescent="0.25">
      <c r="B1171" s="66"/>
      <c r="C1171" s="13"/>
      <c r="D1171" s="13"/>
      <c r="E1171" s="13"/>
      <c r="F1171" s="13"/>
      <c r="G1171" s="13"/>
      <c r="H1171" s="41"/>
      <c r="I1171" s="41"/>
      <c r="J1171" s="41"/>
      <c r="K1171" s="41"/>
      <c r="L1171" s="41"/>
      <c r="M1171" s="41"/>
    </row>
    <row r="1172" spans="2:13" x14ac:dyDescent="0.25">
      <c r="B1172" s="66"/>
      <c r="C1172" s="13"/>
      <c r="D1172" s="13"/>
      <c r="E1172" s="13"/>
      <c r="F1172" s="13"/>
      <c r="G1172" s="13"/>
      <c r="H1172" s="41"/>
      <c r="I1172" s="41"/>
      <c r="J1172" s="41"/>
      <c r="K1172" s="41"/>
      <c r="L1172" s="41"/>
      <c r="M1172" s="41"/>
    </row>
    <row r="1173" spans="2:13" x14ac:dyDescent="0.25">
      <c r="B1173" s="66"/>
      <c r="C1173" s="13"/>
      <c r="D1173" s="13"/>
      <c r="E1173" s="13"/>
      <c r="F1173" s="13"/>
      <c r="G1173" s="13"/>
      <c r="H1173" s="41"/>
      <c r="I1173" s="41"/>
      <c r="J1173" s="41"/>
      <c r="K1173" s="41"/>
      <c r="L1173" s="41"/>
      <c r="M1173" s="41"/>
    </row>
    <row r="1174" spans="2:13" x14ac:dyDescent="0.25">
      <c r="B1174" s="66"/>
      <c r="C1174" s="13"/>
      <c r="D1174" s="13"/>
      <c r="E1174" s="13"/>
      <c r="F1174" s="13"/>
      <c r="G1174" s="13"/>
      <c r="H1174" s="41"/>
      <c r="I1174" s="41"/>
      <c r="J1174" s="41"/>
      <c r="K1174" s="41"/>
      <c r="L1174" s="41"/>
      <c r="M1174" s="41"/>
    </row>
    <row r="1175" spans="2:13" x14ac:dyDescent="0.25">
      <c r="B1175" s="66"/>
      <c r="C1175" s="13"/>
      <c r="D1175" s="13"/>
      <c r="E1175" s="13"/>
      <c r="F1175" s="13"/>
      <c r="G1175" s="13"/>
      <c r="H1175" s="41"/>
      <c r="I1175" s="41"/>
      <c r="J1175" s="41"/>
      <c r="K1175" s="41"/>
      <c r="L1175" s="41"/>
      <c r="M1175" s="41"/>
    </row>
    <row r="1176" spans="2:13" x14ac:dyDescent="0.25">
      <c r="B1176" s="66"/>
      <c r="C1176" s="13"/>
      <c r="D1176" s="13"/>
      <c r="E1176" s="13"/>
      <c r="F1176" s="13"/>
      <c r="G1176" s="13"/>
      <c r="H1176" s="41"/>
      <c r="I1176" s="41"/>
      <c r="J1176" s="41"/>
      <c r="K1176" s="41"/>
      <c r="L1176" s="41"/>
      <c r="M1176" s="41"/>
    </row>
    <row r="1177" spans="2:13" x14ac:dyDescent="0.25">
      <c r="B1177" s="66"/>
      <c r="C1177" s="13"/>
      <c r="D1177" s="13"/>
      <c r="E1177" s="13"/>
      <c r="F1177" s="13"/>
      <c r="G1177" s="13"/>
      <c r="H1177" s="41"/>
      <c r="I1177" s="41"/>
      <c r="J1177" s="41"/>
      <c r="K1177" s="41"/>
      <c r="L1177" s="41"/>
      <c r="M1177" s="41"/>
    </row>
    <row r="1178" spans="2:13" x14ac:dyDescent="0.25">
      <c r="B1178" s="66"/>
      <c r="C1178" s="13"/>
      <c r="D1178" s="13"/>
      <c r="E1178" s="13"/>
      <c r="F1178" s="13"/>
      <c r="G1178" s="13"/>
      <c r="H1178" s="41"/>
      <c r="I1178" s="41"/>
      <c r="J1178" s="41"/>
      <c r="K1178" s="41"/>
      <c r="L1178" s="41"/>
      <c r="M1178" s="41"/>
    </row>
    <row r="1179" spans="2:13" x14ac:dyDescent="0.25">
      <c r="B1179" s="66"/>
      <c r="C1179" s="13"/>
      <c r="D1179" s="13"/>
      <c r="E1179" s="13"/>
      <c r="F1179" s="13"/>
      <c r="G1179" s="13"/>
      <c r="H1179" s="41"/>
      <c r="I1179" s="41"/>
      <c r="J1179" s="41"/>
      <c r="K1179" s="41"/>
      <c r="L1179" s="41"/>
      <c r="M1179" s="41"/>
    </row>
    <row r="1180" spans="2:13" x14ac:dyDescent="0.25">
      <c r="B1180" s="66"/>
      <c r="C1180" s="13"/>
      <c r="D1180" s="13"/>
      <c r="E1180" s="13"/>
      <c r="F1180" s="13"/>
      <c r="G1180" s="13"/>
      <c r="H1180" s="41"/>
      <c r="I1180" s="41"/>
      <c r="J1180" s="41"/>
      <c r="K1180" s="41"/>
      <c r="L1180" s="41"/>
      <c r="M1180" s="41"/>
    </row>
    <row r="1181" spans="2:13" x14ac:dyDescent="0.25">
      <c r="B1181" s="66"/>
      <c r="C1181" s="13"/>
      <c r="D1181" s="13"/>
      <c r="E1181" s="13"/>
      <c r="F1181" s="13"/>
      <c r="G1181" s="13"/>
      <c r="H1181" s="41"/>
      <c r="I1181" s="41"/>
      <c r="J1181" s="41"/>
      <c r="K1181" s="41"/>
      <c r="L1181" s="41"/>
      <c r="M1181" s="41"/>
    </row>
    <row r="1182" spans="2:13" x14ac:dyDescent="0.25">
      <c r="B1182" s="66"/>
      <c r="C1182" s="13"/>
      <c r="D1182" s="13"/>
      <c r="E1182" s="13"/>
      <c r="F1182" s="13"/>
      <c r="G1182" s="13"/>
      <c r="H1182" s="41"/>
      <c r="I1182" s="41"/>
      <c r="J1182" s="41"/>
      <c r="K1182" s="41"/>
      <c r="L1182" s="41"/>
      <c r="M1182" s="41"/>
    </row>
    <row r="1183" spans="2:13" x14ac:dyDescent="0.25">
      <c r="B1183" s="66"/>
      <c r="C1183" s="13"/>
      <c r="D1183" s="13"/>
      <c r="E1183" s="13"/>
      <c r="F1183" s="13"/>
      <c r="G1183" s="13"/>
      <c r="H1183" s="41"/>
      <c r="I1183" s="41"/>
      <c r="J1183" s="41"/>
      <c r="K1183" s="41"/>
      <c r="L1183" s="41"/>
      <c r="M1183" s="41"/>
    </row>
    <row r="1184" spans="2:13" x14ac:dyDescent="0.25">
      <c r="B1184" s="66"/>
      <c r="C1184" s="13"/>
      <c r="D1184" s="13"/>
      <c r="E1184" s="13"/>
      <c r="F1184" s="13"/>
      <c r="G1184" s="13"/>
      <c r="H1184" s="41"/>
      <c r="I1184" s="41"/>
      <c r="J1184" s="41"/>
      <c r="K1184" s="41"/>
      <c r="L1184" s="41"/>
      <c r="M1184" s="41"/>
    </row>
    <row r="1185" spans="2:13" x14ac:dyDescent="0.25">
      <c r="B1185" s="66"/>
      <c r="C1185" s="13"/>
      <c r="D1185" s="13"/>
      <c r="E1185" s="13"/>
      <c r="F1185" s="13"/>
      <c r="G1185" s="13"/>
      <c r="H1185" s="41"/>
      <c r="I1185" s="41"/>
      <c r="J1185" s="41"/>
      <c r="K1185" s="41"/>
      <c r="L1185" s="41"/>
      <c r="M1185" s="41"/>
    </row>
    <row r="1186" spans="2:13" x14ac:dyDescent="0.25">
      <c r="B1186" s="66"/>
      <c r="C1186" s="13"/>
      <c r="D1186" s="13"/>
      <c r="E1186" s="13"/>
      <c r="F1186" s="13"/>
      <c r="G1186" s="13"/>
      <c r="H1186" s="41"/>
      <c r="I1186" s="41"/>
      <c r="J1186" s="41"/>
      <c r="K1186" s="41"/>
      <c r="L1186" s="41"/>
      <c r="M1186" s="41"/>
    </row>
    <row r="1187" spans="2:13" x14ac:dyDescent="0.25">
      <c r="B1187" s="66"/>
      <c r="C1187" s="13"/>
      <c r="D1187" s="13"/>
      <c r="E1187" s="13"/>
      <c r="F1187" s="13"/>
      <c r="G1187" s="13"/>
      <c r="H1187" s="41"/>
      <c r="I1187" s="41"/>
      <c r="J1187" s="41"/>
      <c r="K1187" s="41"/>
      <c r="L1187" s="41"/>
      <c r="M1187" s="41"/>
    </row>
    <row r="1188" spans="2:13" x14ac:dyDescent="0.25">
      <c r="B1188" s="66"/>
      <c r="C1188" s="13"/>
      <c r="D1188" s="13"/>
      <c r="E1188" s="13"/>
      <c r="F1188" s="13"/>
      <c r="G1188" s="13"/>
      <c r="H1188" s="41"/>
      <c r="I1188" s="41"/>
      <c r="J1188" s="41"/>
      <c r="K1188" s="41"/>
      <c r="L1188" s="41"/>
      <c r="M1188" s="41"/>
    </row>
    <row r="1189" spans="2:13" x14ac:dyDescent="0.25">
      <c r="B1189" s="66"/>
      <c r="C1189" s="13"/>
      <c r="D1189" s="13"/>
      <c r="E1189" s="13"/>
      <c r="F1189" s="13"/>
      <c r="G1189" s="13"/>
      <c r="H1189" s="41"/>
      <c r="I1189" s="41"/>
      <c r="J1189" s="41"/>
      <c r="K1189" s="41"/>
      <c r="L1189" s="41"/>
      <c r="M1189" s="41"/>
    </row>
    <row r="1190" spans="2:13" x14ac:dyDescent="0.25">
      <c r="B1190" s="66"/>
      <c r="C1190" s="13"/>
      <c r="D1190" s="13"/>
      <c r="E1190" s="13"/>
      <c r="F1190" s="13"/>
      <c r="G1190" s="13"/>
      <c r="H1190" s="41"/>
      <c r="I1190" s="41"/>
      <c r="J1190" s="41"/>
      <c r="K1190" s="41"/>
      <c r="L1190" s="41"/>
      <c r="M1190" s="41"/>
    </row>
    <row r="1191" spans="2:13" x14ac:dyDescent="0.25">
      <c r="B1191" s="66"/>
      <c r="C1191" s="13"/>
      <c r="D1191" s="13"/>
      <c r="E1191" s="13"/>
      <c r="F1191" s="13"/>
      <c r="G1191" s="13"/>
      <c r="H1191" s="41"/>
      <c r="I1191" s="41"/>
      <c r="J1191" s="41"/>
      <c r="K1191" s="41"/>
      <c r="L1191" s="41"/>
      <c r="M1191" s="41"/>
    </row>
    <row r="1192" spans="2:13" x14ac:dyDescent="0.25">
      <c r="B1192" s="66"/>
      <c r="C1192" s="13"/>
      <c r="D1192" s="13"/>
      <c r="E1192" s="13"/>
      <c r="F1192" s="13"/>
      <c r="G1192" s="13"/>
      <c r="H1192" s="41"/>
      <c r="I1192" s="41"/>
      <c r="J1192" s="41"/>
      <c r="K1192" s="41"/>
      <c r="L1192" s="41"/>
      <c r="M1192" s="41"/>
    </row>
    <row r="1193" spans="2:13" x14ac:dyDescent="0.25">
      <c r="B1193" s="66"/>
      <c r="C1193" s="13"/>
      <c r="D1193" s="13"/>
      <c r="E1193" s="13"/>
      <c r="F1193" s="13"/>
      <c r="G1193" s="13"/>
      <c r="H1193" s="41"/>
      <c r="I1193" s="41"/>
      <c r="J1193" s="41"/>
      <c r="K1193" s="41"/>
      <c r="L1193" s="41"/>
      <c r="M1193" s="41"/>
    </row>
    <row r="1194" spans="2:13" x14ac:dyDescent="0.25">
      <c r="B1194" s="66"/>
      <c r="C1194" s="13"/>
      <c r="D1194" s="13"/>
      <c r="E1194" s="13"/>
      <c r="F1194" s="13"/>
      <c r="G1194" s="13"/>
      <c r="H1194" s="41"/>
      <c r="I1194" s="41"/>
      <c r="J1194" s="41"/>
      <c r="K1194" s="41"/>
      <c r="L1194" s="41"/>
      <c r="M1194" s="41"/>
    </row>
    <row r="1195" spans="2:13" x14ac:dyDescent="0.25">
      <c r="B1195" s="66"/>
      <c r="C1195" s="13"/>
      <c r="D1195" s="13"/>
      <c r="E1195" s="13"/>
      <c r="F1195" s="13"/>
      <c r="G1195" s="13"/>
      <c r="H1195" s="41"/>
      <c r="I1195" s="41"/>
      <c r="J1195" s="41"/>
      <c r="K1195" s="41"/>
      <c r="L1195" s="41"/>
      <c r="M1195" s="41"/>
    </row>
    <row r="1196" spans="2:13" x14ac:dyDescent="0.25">
      <c r="B1196" s="66"/>
      <c r="C1196" s="13"/>
      <c r="D1196" s="13"/>
      <c r="E1196" s="13"/>
      <c r="F1196" s="13"/>
      <c r="G1196" s="13"/>
      <c r="H1196" s="41"/>
      <c r="I1196" s="41"/>
      <c r="J1196" s="41"/>
      <c r="K1196" s="41"/>
      <c r="L1196" s="41"/>
      <c r="M1196" s="41"/>
    </row>
    <row r="1197" spans="2:13" x14ac:dyDescent="0.25">
      <c r="B1197" s="66"/>
      <c r="C1197" s="13"/>
      <c r="D1197" s="13"/>
      <c r="E1197" s="13"/>
      <c r="F1197" s="13"/>
      <c r="G1197" s="13"/>
      <c r="H1197" s="41"/>
      <c r="I1197" s="41"/>
      <c r="J1197" s="41"/>
      <c r="K1197" s="41"/>
      <c r="L1197" s="41"/>
      <c r="M1197" s="41"/>
    </row>
    <row r="1198" spans="2:13" x14ac:dyDescent="0.25">
      <c r="B1198" s="66"/>
      <c r="C1198" s="13"/>
      <c r="D1198" s="13"/>
      <c r="E1198" s="13"/>
      <c r="F1198" s="13"/>
      <c r="G1198" s="13"/>
      <c r="H1198" s="41"/>
      <c r="I1198" s="41"/>
      <c r="J1198" s="41"/>
      <c r="K1198" s="41"/>
      <c r="L1198" s="41"/>
      <c r="M1198" s="41"/>
    </row>
    <row r="1199" spans="2:13" x14ac:dyDescent="0.25">
      <c r="B1199" s="66"/>
      <c r="C1199" s="13"/>
      <c r="D1199" s="13"/>
      <c r="E1199" s="13"/>
      <c r="F1199" s="13"/>
      <c r="G1199" s="13"/>
      <c r="H1199" s="41"/>
      <c r="I1199" s="41"/>
      <c r="J1199" s="41"/>
      <c r="K1199" s="41"/>
      <c r="L1199" s="41"/>
      <c r="M1199" s="41"/>
    </row>
    <row r="1200" spans="2:13" x14ac:dyDescent="0.25">
      <c r="B1200" s="66"/>
      <c r="C1200" s="13"/>
      <c r="D1200" s="13"/>
      <c r="E1200" s="13"/>
      <c r="F1200" s="13"/>
      <c r="G1200" s="13"/>
      <c r="H1200" s="41"/>
      <c r="I1200" s="41"/>
      <c r="J1200" s="41"/>
      <c r="K1200" s="41"/>
      <c r="L1200" s="41"/>
      <c r="M1200" s="41"/>
    </row>
    <row r="1201" spans="2:13" x14ac:dyDescent="0.25">
      <c r="B1201" s="66"/>
      <c r="C1201" s="13"/>
      <c r="D1201" s="13"/>
      <c r="E1201" s="13"/>
      <c r="F1201" s="13"/>
      <c r="G1201" s="13"/>
      <c r="H1201" s="41"/>
      <c r="I1201" s="41"/>
      <c r="J1201" s="41"/>
      <c r="K1201" s="41"/>
      <c r="L1201" s="41"/>
      <c r="M1201" s="41"/>
    </row>
    <row r="1202" spans="2:13" x14ac:dyDescent="0.25">
      <c r="B1202" s="66"/>
      <c r="C1202" s="13"/>
      <c r="D1202" s="13"/>
      <c r="E1202" s="13"/>
      <c r="F1202" s="13"/>
      <c r="G1202" s="13"/>
      <c r="H1202" s="41"/>
      <c r="I1202" s="41"/>
      <c r="J1202" s="41"/>
      <c r="K1202" s="41"/>
      <c r="L1202" s="41"/>
      <c r="M1202" s="41"/>
    </row>
    <row r="1203" spans="2:13" x14ac:dyDescent="0.25">
      <c r="B1203" s="66"/>
      <c r="C1203" s="13"/>
      <c r="D1203" s="13"/>
      <c r="E1203" s="13"/>
      <c r="F1203" s="13"/>
      <c r="G1203" s="13"/>
      <c r="H1203" s="41"/>
      <c r="I1203" s="41"/>
      <c r="J1203" s="41"/>
      <c r="K1203" s="41"/>
      <c r="L1203" s="41"/>
      <c r="M1203" s="41"/>
    </row>
    <row r="1204" spans="2:13" x14ac:dyDescent="0.25">
      <c r="B1204" s="66"/>
      <c r="C1204" s="13"/>
      <c r="D1204" s="13"/>
      <c r="E1204" s="13"/>
      <c r="F1204" s="13"/>
      <c r="G1204" s="13"/>
      <c r="H1204" s="41"/>
      <c r="I1204" s="41"/>
      <c r="J1204" s="41"/>
      <c r="K1204" s="41"/>
      <c r="L1204" s="41"/>
      <c r="M1204" s="41"/>
    </row>
    <row r="1205" spans="2:13" x14ac:dyDescent="0.25">
      <c r="B1205" s="66"/>
      <c r="C1205" s="13"/>
      <c r="D1205" s="13"/>
      <c r="E1205" s="13"/>
      <c r="F1205" s="13"/>
      <c r="G1205" s="13"/>
      <c r="H1205" s="41"/>
      <c r="I1205" s="41"/>
      <c r="J1205" s="41"/>
      <c r="K1205" s="41"/>
      <c r="L1205" s="41"/>
      <c r="M1205" s="41"/>
    </row>
    <row r="1206" spans="2:13" x14ac:dyDescent="0.25">
      <c r="B1206" s="66"/>
      <c r="C1206" s="13"/>
      <c r="D1206" s="13"/>
      <c r="E1206" s="13"/>
      <c r="F1206" s="13"/>
      <c r="G1206" s="13"/>
      <c r="H1206" s="41"/>
      <c r="I1206" s="41"/>
      <c r="J1206" s="41"/>
      <c r="K1206" s="41"/>
      <c r="L1206" s="41"/>
      <c r="M1206" s="41"/>
    </row>
    <row r="1207" spans="2:13" x14ac:dyDescent="0.25">
      <c r="B1207" s="66"/>
      <c r="C1207" s="13"/>
      <c r="D1207" s="13"/>
      <c r="E1207" s="13"/>
      <c r="F1207" s="13"/>
      <c r="G1207" s="13"/>
      <c r="H1207" s="41"/>
      <c r="I1207" s="41"/>
      <c r="J1207" s="41"/>
      <c r="K1207" s="41"/>
      <c r="L1207" s="41"/>
      <c r="M1207" s="41"/>
    </row>
    <row r="1208" spans="2:13" x14ac:dyDescent="0.25">
      <c r="B1208" s="66"/>
      <c r="C1208" s="13"/>
      <c r="D1208" s="13"/>
      <c r="E1208" s="13"/>
      <c r="F1208" s="13"/>
      <c r="G1208" s="13"/>
      <c r="H1208" s="41"/>
      <c r="I1208" s="41"/>
      <c r="J1208" s="41"/>
      <c r="K1208" s="41"/>
      <c r="L1208" s="41"/>
      <c r="M1208" s="41"/>
    </row>
    <row r="1209" spans="2:13" x14ac:dyDescent="0.25">
      <c r="B1209" s="66"/>
      <c r="C1209" s="13"/>
      <c r="D1209" s="13"/>
      <c r="E1209" s="13"/>
      <c r="F1209" s="13"/>
      <c r="G1209" s="13"/>
      <c r="H1209" s="41"/>
      <c r="I1209" s="41"/>
      <c r="J1209" s="41"/>
      <c r="K1209" s="41"/>
      <c r="L1209" s="41"/>
      <c r="M1209" s="41"/>
    </row>
    <row r="1210" spans="2:13" x14ac:dyDescent="0.25">
      <c r="B1210" s="66"/>
      <c r="C1210" s="13"/>
      <c r="D1210" s="13"/>
      <c r="E1210" s="13"/>
      <c r="F1210" s="13"/>
      <c r="G1210" s="13"/>
      <c r="H1210" s="41"/>
      <c r="I1210" s="41"/>
      <c r="J1210" s="41"/>
      <c r="K1210" s="41"/>
      <c r="L1210" s="41"/>
      <c r="M1210" s="41"/>
    </row>
    <row r="1211" spans="2:13" x14ac:dyDescent="0.25">
      <c r="B1211" s="66"/>
      <c r="C1211" s="13"/>
      <c r="D1211" s="13"/>
      <c r="E1211" s="13"/>
      <c r="F1211" s="13"/>
      <c r="G1211" s="13"/>
      <c r="H1211" s="41"/>
      <c r="I1211" s="41"/>
      <c r="J1211" s="41"/>
      <c r="K1211" s="41"/>
      <c r="L1211" s="41"/>
      <c r="M1211" s="41"/>
    </row>
    <row r="1212" spans="2:13" x14ac:dyDescent="0.25">
      <c r="B1212" s="66"/>
      <c r="C1212" s="13"/>
      <c r="D1212" s="13"/>
      <c r="E1212" s="13"/>
      <c r="F1212" s="13"/>
      <c r="G1212" s="13"/>
      <c r="H1212" s="41"/>
      <c r="I1212" s="41"/>
      <c r="J1212" s="41"/>
      <c r="K1212" s="41"/>
      <c r="L1212" s="41"/>
      <c r="M1212" s="41"/>
    </row>
    <row r="1213" spans="2:13" x14ac:dyDescent="0.25">
      <c r="B1213" s="66"/>
      <c r="C1213" s="13"/>
      <c r="D1213" s="13"/>
      <c r="E1213" s="13"/>
      <c r="F1213" s="13"/>
      <c r="G1213" s="13"/>
      <c r="H1213" s="41"/>
      <c r="I1213" s="41"/>
      <c r="J1213" s="41"/>
      <c r="K1213" s="41"/>
      <c r="L1213" s="41"/>
      <c r="M1213" s="41"/>
    </row>
    <row r="1214" spans="2:13" x14ac:dyDescent="0.25">
      <c r="B1214" s="66"/>
      <c r="C1214" s="13"/>
      <c r="D1214" s="13"/>
      <c r="E1214" s="13"/>
      <c r="F1214" s="13"/>
      <c r="G1214" s="13"/>
      <c r="H1214" s="41"/>
      <c r="I1214" s="41"/>
      <c r="J1214" s="41"/>
      <c r="K1214" s="41"/>
      <c r="L1214" s="41"/>
      <c r="M1214" s="41"/>
    </row>
    <row r="1215" spans="2:13" x14ac:dyDescent="0.25">
      <c r="B1215" s="66"/>
      <c r="C1215" s="13"/>
      <c r="D1215" s="13"/>
      <c r="E1215" s="13"/>
      <c r="F1215" s="13"/>
      <c r="G1215" s="13"/>
      <c r="H1215" s="41"/>
      <c r="I1215" s="41"/>
      <c r="J1215" s="41"/>
      <c r="K1215" s="41"/>
      <c r="L1215" s="41"/>
      <c r="M1215" s="41"/>
    </row>
    <row r="1216" spans="2:13" x14ac:dyDescent="0.25">
      <c r="B1216" s="66"/>
      <c r="C1216" s="13"/>
      <c r="D1216" s="13"/>
      <c r="E1216" s="13"/>
      <c r="F1216" s="13"/>
      <c r="G1216" s="13"/>
      <c r="H1216" s="41"/>
      <c r="I1216" s="41"/>
      <c r="J1216" s="41"/>
      <c r="K1216" s="41"/>
      <c r="L1216" s="41"/>
      <c r="M1216" s="41"/>
    </row>
    <row r="1217" spans="2:13" x14ac:dyDescent="0.25">
      <c r="B1217" s="66"/>
      <c r="C1217" s="13"/>
      <c r="D1217" s="13"/>
      <c r="E1217" s="13"/>
      <c r="F1217" s="13"/>
      <c r="G1217" s="13"/>
      <c r="H1217" s="41"/>
      <c r="I1217" s="41"/>
      <c r="J1217" s="41"/>
      <c r="K1217" s="41"/>
      <c r="L1217" s="41"/>
      <c r="M1217" s="41"/>
    </row>
    <row r="1218" spans="2:13" x14ac:dyDescent="0.25">
      <c r="B1218" s="66"/>
      <c r="C1218" s="13"/>
      <c r="D1218" s="13"/>
      <c r="E1218" s="13"/>
      <c r="F1218" s="13"/>
      <c r="G1218" s="13"/>
      <c r="H1218" s="41"/>
      <c r="I1218" s="41"/>
      <c r="J1218" s="41"/>
      <c r="K1218" s="41"/>
      <c r="L1218" s="41"/>
      <c r="M1218" s="41"/>
    </row>
    <row r="1219" spans="2:13" x14ac:dyDescent="0.25">
      <c r="B1219" s="66"/>
      <c r="C1219" s="13"/>
      <c r="D1219" s="13"/>
      <c r="E1219" s="13"/>
      <c r="F1219" s="13"/>
      <c r="G1219" s="13"/>
      <c r="H1219" s="41"/>
      <c r="I1219" s="41"/>
      <c r="J1219" s="41"/>
      <c r="K1219" s="41"/>
      <c r="L1219" s="41"/>
      <c r="M1219" s="41"/>
    </row>
    <row r="1220" spans="2:13" x14ac:dyDescent="0.25">
      <c r="B1220" s="66"/>
      <c r="C1220" s="13"/>
      <c r="D1220" s="13"/>
      <c r="E1220" s="13"/>
      <c r="F1220" s="13"/>
      <c r="G1220" s="13"/>
      <c r="H1220" s="41"/>
      <c r="I1220" s="41"/>
      <c r="J1220" s="41"/>
      <c r="K1220" s="41"/>
      <c r="L1220" s="41"/>
      <c r="M1220" s="41"/>
    </row>
    <row r="1221" spans="2:13" x14ac:dyDescent="0.25">
      <c r="B1221" s="66"/>
      <c r="C1221" s="13"/>
      <c r="D1221" s="13"/>
      <c r="E1221" s="13"/>
      <c r="F1221" s="13"/>
      <c r="G1221" s="13"/>
      <c r="H1221" s="41"/>
      <c r="I1221" s="41"/>
      <c r="J1221" s="41"/>
      <c r="K1221" s="41"/>
      <c r="L1221" s="41"/>
      <c r="M1221" s="41"/>
    </row>
    <row r="1222" spans="2:13" x14ac:dyDescent="0.25">
      <c r="B1222" s="66"/>
      <c r="C1222" s="13"/>
      <c r="D1222" s="13"/>
      <c r="E1222" s="13"/>
      <c r="F1222" s="13"/>
      <c r="G1222" s="13"/>
      <c r="H1222" s="41"/>
      <c r="I1222" s="41"/>
      <c r="J1222" s="41"/>
      <c r="K1222" s="41"/>
      <c r="L1222" s="41"/>
      <c r="M1222" s="41"/>
    </row>
    <row r="1223" spans="2:13" x14ac:dyDescent="0.25">
      <c r="B1223" s="66"/>
      <c r="C1223" s="13"/>
      <c r="D1223" s="13"/>
      <c r="E1223" s="13"/>
      <c r="F1223" s="13"/>
      <c r="G1223" s="13"/>
      <c r="H1223" s="41"/>
      <c r="I1223" s="41"/>
      <c r="J1223" s="41"/>
      <c r="K1223" s="41"/>
      <c r="L1223" s="41"/>
      <c r="M1223" s="41"/>
    </row>
    <row r="1224" spans="2:13" x14ac:dyDescent="0.25">
      <c r="B1224" s="66"/>
      <c r="C1224" s="13"/>
      <c r="D1224" s="13"/>
      <c r="E1224" s="13"/>
      <c r="F1224" s="13"/>
      <c r="G1224" s="13"/>
      <c r="H1224" s="41"/>
      <c r="I1224" s="41"/>
      <c r="J1224" s="41"/>
      <c r="K1224" s="41"/>
      <c r="L1224" s="41"/>
      <c r="M1224" s="41"/>
    </row>
    <row r="1225" spans="2:13" x14ac:dyDescent="0.25">
      <c r="B1225" s="66"/>
      <c r="C1225" s="13"/>
      <c r="D1225" s="13"/>
      <c r="E1225" s="13"/>
      <c r="F1225" s="13"/>
      <c r="G1225" s="13"/>
      <c r="H1225" s="41"/>
      <c r="I1225" s="41"/>
      <c r="J1225" s="41"/>
      <c r="K1225" s="41"/>
      <c r="L1225" s="41"/>
      <c r="M1225" s="41"/>
    </row>
    <row r="1226" spans="2:13" x14ac:dyDescent="0.25">
      <c r="B1226" s="66"/>
      <c r="C1226" s="13"/>
      <c r="D1226" s="13"/>
      <c r="E1226" s="13"/>
      <c r="F1226" s="13"/>
      <c r="G1226" s="13"/>
      <c r="H1226" s="41"/>
      <c r="I1226" s="41"/>
      <c r="J1226" s="41"/>
      <c r="K1226" s="41"/>
      <c r="L1226" s="41"/>
      <c r="M1226" s="41"/>
    </row>
    <row r="1227" spans="2:13" x14ac:dyDescent="0.25">
      <c r="B1227" s="66"/>
      <c r="C1227" s="13"/>
      <c r="D1227" s="13"/>
      <c r="E1227" s="13"/>
      <c r="F1227" s="13"/>
      <c r="G1227" s="13"/>
      <c r="H1227" s="41"/>
      <c r="I1227" s="41"/>
      <c r="J1227" s="41"/>
      <c r="K1227" s="41"/>
      <c r="L1227" s="41"/>
      <c r="M1227" s="41"/>
    </row>
    <row r="1228" spans="2:13" x14ac:dyDescent="0.25">
      <c r="B1228" s="66"/>
      <c r="C1228" s="13"/>
      <c r="D1228" s="13"/>
      <c r="E1228" s="13"/>
      <c r="F1228" s="13"/>
      <c r="G1228" s="13"/>
      <c r="H1228" s="41"/>
      <c r="I1228" s="41"/>
      <c r="J1228" s="41"/>
      <c r="K1228" s="41"/>
      <c r="L1228" s="41"/>
      <c r="M1228" s="41"/>
    </row>
    <row r="1229" spans="2:13" x14ac:dyDescent="0.25">
      <c r="B1229" s="66"/>
      <c r="C1229" s="13"/>
      <c r="D1229" s="13"/>
      <c r="E1229" s="13"/>
      <c r="F1229" s="13"/>
      <c r="G1229" s="13"/>
      <c r="H1229" s="41"/>
      <c r="I1229" s="41"/>
      <c r="J1229" s="41"/>
      <c r="K1229" s="41"/>
      <c r="L1229" s="41"/>
      <c r="M1229" s="41"/>
    </row>
    <row r="1230" spans="2:13" x14ac:dyDescent="0.25">
      <c r="B1230" s="66"/>
      <c r="C1230" s="13"/>
      <c r="D1230" s="13"/>
      <c r="E1230" s="13"/>
      <c r="F1230" s="13"/>
      <c r="G1230" s="13"/>
      <c r="H1230" s="41"/>
      <c r="I1230" s="41"/>
      <c r="J1230" s="41"/>
      <c r="K1230" s="41"/>
      <c r="L1230" s="41"/>
      <c r="M1230" s="41"/>
    </row>
    <row r="1231" spans="2:13" x14ac:dyDescent="0.25">
      <c r="B1231" s="66"/>
      <c r="C1231" s="13"/>
      <c r="D1231" s="13"/>
      <c r="E1231" s="13"/>
      <c r="F1231" s="13"/>
      <c r="G1231" s="13"/>
      <c r="H1231" s="41"/>
      <c r="I1231" s="41"/>
      <c r="J1231" s="41"/>
      <c r="K1231" s="41"/>
      <c r="L1231" s="41"/>
      <c r="M1231" s="41"/>
    </row>
    <row r="1232" spans="2:13" x14ac:dyDescent="0.25">
      <c r="B1232" s="66"/>
      <c r="C1232" s="13"/>
      <c r="D1232" s="13"/>
      <c r="E1232" s="13"/>
      <c r="F1232" s="13"/>
      <c r="G1232" s="13"/>
      <c r="H1232" s="41"/>
      <c r="I1232" s="41"/>
      <c r="J1232" s="41"/>
      <c r="K1232" s="41"/>
      <c r="L1232" s="41"/>
      <c r="M1232" s="41"/>
    </row>
    <row r="1233" spans="2:13" x14ac:dyDescent="0.25">
      <c r="B1233" s="66"/>
      <c r="C1233" s="13"/>
      <c r="D1233" s="13"/>
      <c r="E1233" s="13"/>
      <c r="F1233" s="13"/>
      <c r="G1233" s="13"/>
      <c r="H1233" s="41"/>
      <c r="I1233" s="41"/>
      <c r="J1233" s="41"/>
      <c r="K1233" s="41"/>
      <c r="L1233" s="41"/>
      <c r="M1233" s="41"/>
    </row>
    <row r="1234" spans="2:13" x14ac:dyDescent="0.25">
      <c r="B1234" s="66"/>
      <c r="C1234" s="13"/>
      <c r="D1234" s="13"/>
      <c r="E1234" s="13"/>
      <c r="F1234" s="13"/>
      <c r="G1234" s="13"/>
      <c r="H1234" s="41"/>
      <c r="I1234" s="41"/>
      <c r="J1234" s="41"/>
      <c r="K1234" s="41"/>
      <c r="L1234" s="41"/>
      <c r="M1234" s="41"/>
    </row>
    <row r="1235" spans="2:13" x14ac:dyDescent="0.25">
      <c r="B1235" s="66"/>
      <c r="C1235" s="13"/>
      <c r="D1235" s="13"/>
      <c r="E1235" s="13"/>
      <c r="F1235" s="13"/>
      <c r="G1235" s="13"/>
      <c r="H1235" s="41"/>
      <c r="I1235" s="41"/>
      <c r="J1235" s="41"/>
      <c r="K1235" s="41"/>
      <c r="L1235" s="41"/>
      <c r="M1235" s="41"/>
    </row>
    <row r="1236" spans="2:13" x14ac:dyDescent="0.25">
      <c r="B1236" s="66"/>
      <c r="C1236" s="13"/>
      <c r="D1236" s="13"/>
      <c r="E1236" s="13"/>
      <c r="F1236" s="13"/>
      <c r="G1236" s="13"/>
      <c r="H1236" s="41"/>
      <c r="I1236" s="41"/>
      <c r="J1236" s="41"/>
      <c r="K1236" s="41"/>
      <c r="L1236" s="41"/>
      <c r="M1236" s="41"/>
    </row>
    <row r="1237" spans="2:13" x14ac:dyDescent="0.25">
      <c r="B1237" s="66"/>
      <c r="C1237" s="13"/>
      <c r="D1237" s="13"/>
      <c r="E1237" s="13"/>
      <c r="F1237" s="13"/>
      <c r="G1237" s="13"/>
      <c r="H1237" s="41"/>
      <c r="I1237" s="41"/>
      <c r="J1237" s="41"/>
      <c r="K1237" s="41"/>
      <c r="L1237" s="41"/>
      <c r="M1237" s="41"/>
    </row>
    <row r="1238" spans="2:13" x14ac:dyDescent="0.25">
      <c r="B1238" s="66"/>
      <c r="C1238" s="13"/>
      <c r="D1238" s="13"/>
      <c r="E1238" s="13"/>
      <c r="F1238" s="13"/>
      <c r="G1238" s="13"/>
      <c r="H1238" s="41"/>
      <c r="I1238" s="41"/>
      <c r="J1238" s="41"/>
      <c r="K1238" s="41"/>
      <c r="L1238" s="41"/>
      <c r="M1238" s="41"/>
    </row>
    <row r="1239" spans="2:13" x14ac:dyDescent="0.25">
      <c r="B1239" s="66"/>
      <c r="C1239" s="13"/>
      <c r="D1239" s="13"/>
      <c r="E1239" s="13"/>
      <c r="F1239" s="13"/>
      <c r="G1239" s="13"/>
      <c r="H1239" s="41"/>
      <c r="I1239" s="41"/>
      <c r="J1239" s="41"/>
      <c r="K1239" s="41"/>
      <c r="L1239" s="41"/>
      <c r="M1239" s="41"/>
    </row>
    <row r="1240" spans="2:13" x14ac:dyDescent="0.25">
      <c r="B1240" s="66"/>
      <c r="C1240" s="13"/>
      <c r="D1240" s="13"/>
      <c r="E1240" s="13"/>
      <c r="F1240" s="13"/>
      <c r="G1240" s="13"/>
      <c r="H1240" s="41"/>
      <c r="I1240" s="41"/>
      <c r="J1240" s="41"/>
      <c r="K1240" s="41"/>
      <c r="L1240" s="41"/>
      <c r="M1240" s="41"/>
    </row>
    <row r="1241" spans="2:13" x14ac:dyDescent="0.25">
      <c r="B1241" s="66"/>
      <c r="C1241" s="13"/>
      <c r="D1241" s="13"/>
      <c r="E1241" s="13"/>
      <c r="F1241" s="13"/>
      <c r="G1241" s="13"/>
      <c r="H1241" s="41"/>
      <c r="I1241" s="41"/>
      <c r="J1241" s="41"/>
      <c r="K1241" s="41"/>
      <c r="L1241" s="41"/>
      <c r="M1241" s="41"/>
    </row>
    <row r="1242" spans="2:13" x14ac:dyDescent="0.25">
      <c r="B1242" s="66"/>
      <c r="C1242" s="13"/>
      <c r="D1242" s="13"/>
      <c r="E1242" s="13"/>
      <c r="F1242" s="13"/>
      <c r="G1242" s="13"/>
      <c r="H1242" s="41"/>
      <c r="I1242" s="41"/>
      <c r="J1242" s="41"/>
      <c r="K1242" s="41"/>
      <c r="L1242" s="41"/>
      <c r="M1242" s="41"/>
    </row>
    <row r="1243" spans="2:13" x14ac:dyDescent="0.25">
      <c r="B1243" s="66"/>
      <c r="C1243" s="13"/>
      <c r="D1243" s="13"/>
      <c r="E1243" s="13"/>
      <c r="F1243" s="13"/>
      <c r="G1243" s="13"/>
      <c r="H1243" s="41"/>
      <c r="I1243" s="41"/>
      <c r="J1243" s="41"/>
      <c r="K1243" s="41"/>
      <c r="L1243" s="41"/>
      <c r="M1243" s="41"/>
    </row>
    <row r="1244" spans="2:13" x14ac:dyDescent="0.25">
      <c r="B1244" s="66"/>
      <c r="C1244" s="13"/>
      <c r="D1244" s="13"/>
      <c r="E1244" s="13"/>
      <c r="F1244" s="13"/>
      <c r="G1244" s="13"/>
      <c r="H1244" s="41"/>
      <c r="I1244" s="41"/>
      <c r="J1244" s="41"/>
      <c r="K1244" s="41"/>
      <c r="L1244" s="41"/>
      <c r="M1244" s="41"/>
    </row>
    <row r="1245" spans="2:13" x14ac:dyDescent="0.25">
      <c r="B1245" s="66"/>
      <c r="C1245" s="13"/>
      <c r="D1245" s="13"/>
      <c r="E1245" s="13"/>
      <c r="F1245" s="13"/>
      <c r="G1245" s="13"/>
      <c r="H1245" s="41"/>
      <c r="I1245" s="41"/>
      <c r="J1245" s="41"/>
      <c r="K1245" s="41"/>
      <c r="L1245" s="41"/>
      <c r="M1245" s="41"/>
    </row>
    <row r="1246" spans="2:13" x14ac:dyDescent="0.25">
      <c r="B1246" s="66"/>
      <c r="C1246" s="13"/>
      <c r="D1246" s="13"/>
      <c r="E1246" s="13"/>
      <c r="F1246" s="13"/>
      <c r="G1246" s="13"/>
      <c r="H1246" s="41"/>
      <c r="I1246" s="41"/>
      <c r="J1246" s="41"/>
      <c r="K1246" s="41"/>
      <c r="L1246" s="41"/>
      <c r="M1246" s="41"/>
    </row>
    <row r="1247" spans="2:13" x14ac:dyDescent="0.25">
      <c r="B1247" s="66"/>
      <c r="C1247" s="13"/>
      <c r="D1247" s="13"/>
      <c r="E1247" s="13"/>
      <c r="F1247" s="13"/>
      <c r="G1247" s="13"/>
      <c r="H1247" s="41"/>
      <c r="I1247" s="41"/>
      <c r="J1247" s="41"/>
      <c r="K1247" s="41"/>
      <c r="L1247" s="41"/>
      <c r="M1247" s="41"/>
    </row>
    <row r="1248" spans="2:13" x14ac:dyDescent="0.25">
      <c r="B1248" s="66"/>
      <c r="C1248" s="13"/>
      <c r="D1248" s="13"/>
      <c r="E1248" s="13"/>
      <c r="F1248" s="13"/>
      <c r="G1248" s="13"/>
      <c r="H1248" s="41"/>
      <c r="I1248" s="41"/>
      <c r="J1248" s="41"/>
      <c r="K1248" s="41"/>
      <c r="L1248" s="41"/>
      <c r="M1248" s="41"/>
    </row>
    <row r="1249" spans="2:13" x14ac:dyDescent="0.25">
      <c r="B1249" s="66"/>
      <c r="C1249" s="13"/>
      <c r="D1249" s="13"/>
      <c r="E1249" s="13"/>
      <c r="F1249" s="13"/>
      <c r="G1249" s="13"/>
      <c r="H1249" s="41"/>
      <c r="I1249" s="41"/>
      <c r="J1249" s="41"/>
      <c r="K1249" s="41"/>
      <c r="L1249" s="41"/>
      <c r="M1249" s="41"/>
    </row>
    <row r="1250" spans="2:13" x14ac:dyDescent="0.25">
      <c r="B1250" s="66"/>
      <c r="C1250" s="13"/>
      <c r="D1250" s="13"/>
      <c r="E1250" s="13"/>
      <c r="F1250" s="13"/>
      <c r="G1250" s="13"/>
      <c r="H1250" s="41"/>
      <c r="I1250" s="41"/>
      <c r="J1250" s="41"/>
      <c r="K1250" s="41"/>
      <c r="L1250" s="41"/>
      <c r="M1250" s="41"/>
    </row>
    <row r="1251" spans="2:13" x14ac:dyDescent="0.25">
      <c r="B1251" s="66"/>
      <c r="C1251" s="13"/>
      <c r="D1251" s="13"/>
      <c r="E1251" s="13"/>
      <c r="F1251" s="13"/>
      <c r="G1251" s="13"/>
      <c r="H1251" s="41"/>
      <c r="I1251" s="41"/>
      <c r="J1251" s="41"/>
      <c r="K1251" s="41"/>
      <c r="L1251" s="41"/>
      <c r="M1251" s="41"/>
    </row>
    <row r="1252" spans="2:13" x14ac:dyDescent="0.25">
      <c r="B1252" s="66"/>
      <c r="C1252" s="13"/>
      <c r="D1252" s="13"/>
      <c r="E1252" s="13"/>
      <c r="F1252" s="13"/>
      <c r="G1252" s="13"/>
      <c r="H1252" s="41"/>
      <c r="I1252" s="41"/>
      <c r="J1252" s="41"/>
      <c r="K1252" s="41"/>
      <c r="L1252" s="41"/>
      <c r="M1252" s="41"/>
    </row>
    <row r="1253" spans="2:13" x14ac:dyDescent="0.25">
      <c r="B1253" s="66"/>
      <c r="C1253" s="13"/>
      <c r="D1253" s="13"/>
      <c r="E1253" s="13"/>
      <c r="F1253" s="13"/>
      <c r="G1253" s="13"/>
      <c r="H1253" s="41"/>
      <c r="I1253" s="41"/>
      <c r="J1253" s="41"/>
      <c r="K1253" s="41"/>
      <c r="L1253" s="41"/>
      <c r="M1253" s="41"/>
    </row>
    <row r="1254" spans="2:13" x14ac:dyDescent="0.25">
      <c r="B1254" s="66"/>
      <c r="C1254" s="13"/>
      <c r="D1254" s="13"/>
      <c r="E1254" s="13"/>
      <c r="F1254" s="13"/>
      <c r="G1254" s="13"/>
      <c r="H1254" s="41"/>
      <c r="I1254" s="41"/>
      <c r="J1254" s="41"/>
      <c r="K1254" s="41"/>
      <c r="L1254" s="41"/>
      <c r="M1254" s="41"/>
    </row>
    <row r="1255" spans="2:13" x14ac:dyDescent="0.25">
      <c r="B1255" s="66"/>
      <c r="C1255" s="13"/>
      <c r="D1255" s="13"/>
      <c r="E1255" s="13"/>
      <c r="F1255" s="13"/>
      <c r="G1255" s="13"/>
      <c r="H1255" s="41"/>
      <c r="I1255" s="41"/>
      <c r="J1255" s="41"/>
      <c r="K1255" s="41"/>
      <c r="L1255" s="41"/>
      <c r="M1255" s="41"/>
    </row>
    <row r="1256" spans="2:13" x14ac:dyDescent="0.25">
      <c r="B1256" s="66"/>
      <c r="C1256" s="13"/>
      <c r="D1256" s="13"/>
      <c r="E1256" s="13"/>
      <c r="F1256" s="13"/>
      <c r="G1256" s="13"/>
      <c r="H1256" s="41"/>
      <c r="I1256" s="41"/>
      <c r="J1256" s="41"/>
      <c r="K1256" s="41"/>
      <c r="L1256" s="41"/>
      <c r="M1256" s="41"/>
    </row>
    <row r="1257" spans="2:13" x14ac:dyDescent="0.25">
      <c r="B1257" s="66"/>
      <c r="C1257" s="13"/>
      <c r="D1257" s="13"/>
      <c r="E1257" s="13"/>
      <c r="F1257" s="13"/>
      <c r="G1257" s="13"/>
      <c r="H1257" s="41"/>
      <c r="I1257" s="41"/>
      <c r="J1257" s="41"/>
      <c r="K1257" s="41"/>
      <c r="L1257" s="41"/>
      <c r="M1257" s="41"/>
    </row>
    <row r="1258" spans="2:13" x14ac:dyDescent="0.25">
      <c r="B1258" s="66"/>
      <c r="C1258" s="13"/>
      <c r="D1258" s="13"/>
      <c r="E1258" s="13"/>
      <c r="F1258" s="13"/>
      <c r="G1258" s="13"/>
      <c r="H1258" s="41"/>
      <c r="I1258" s="41"/>
      <c r="J1258" s="41"/>
      <c r="K1258" s="41"/>
      <c r="L1258" s="41"/>
      <c r="M1258" s="41"/>
    </row>
    <row r="1259" spans="2:13" x14ac:dyDescent="0.25">
      <c r="B1259" s="66"/>
      <c r="C1259" s="13"/>
      <c r="D1259" s="13"/>
      <c r="E1259" s="13"/>
      <c r="F1259" s="13"/>
      <c r="G1259" s="13"/>
      <c r="H1259" s="41"/>
      <c r="I1259" s="41"/>
      <c r="J1259" s="41"/>
      <c r="K1259" s="41"/>
      <c r="L1259" s="41"/>
      <c r="M1259" s="41"/>
    </row>
    <row r="1260" spans="2:13" x14ac:dyDescent="0.25">
      <c r="B1260" s="66"/>
      <c r="C1260" s="13"/>
      <c r="D1260" s="13"/>
      <c r="E1260" s="13"/>
      <c r="F1260" s="13"/>
      <c r="G1260" s="13"/>
      <c r="H1260" s="41"/>
      <c r="I1260" s="41"/>
      <c r="J1260" s="41"/>
      <c r="K1260" s="41"/>
      <c r="L1260" s="41"/>
      <c r="M1260" s="41"/>
    </row>
    <row r="1261" spans="2:13" x14ac:dyDescent="0.25">
      <c r="B1261" s="66"/>
      <c r="C1261" s="13"/>
      <c r="D1261" s="13"/>
      <c r="E1261" s="13"/>
      <c r="F1261" s="13"/>
      <c r="G1261" s="13"/>
      <c r="H1261" s="41"/>
      <c r="I1261" s="41"/>
      <c r="J1261" s="41"/>
      <c r="K1261" s="41"/>
      <c r="L1261" s="41"/>
      <c r="M1261" s="41"/>
    </row>
    <row r="1262" spans="2:13" x14ac:dyDescent="0.25">
      <c r="B1262" s="66"/>
      <c r="C1262" s="13"/>
      <c r="D1262" s="13"/>
      <c r="E1262" s="13"/>
      <c r="F1262" s="13"/>
      <c r="G1262" s="13"/>
      <c r="H1262" s="41"/>
      <c r="I1262" s="41"/>
      <c r="J1262" s="41"/>
      <c r="K1262" s="41"/>
      <c r="L1262" s="41"/>
      <c r="M1262" s="41"/>
    </row>
    <row r="1263" spans="2:13" x14ac:dyDescent="0.25">
      <c r="B1263" s="66"/>
      <c r="C1263" s="13"/>
      <c r="D1263" s="13"/>
      <c r="E1263" s="13"/>
      <c r="F1263" s="13"/>
      <c r="G1263" s="13"/>
      <c r="H1263" s="41"/>
      <c r="I1263" s="41"/>
      <c r="J1263" s="41"/>
      <c r="K1263" s="41"/>
      <c r="L1263" s="41"/>
      <c r="M1263" s="41"/>
    </row>
    <row r="1264" spans="2:13" x14ac:dyDescent="0.25">
      <c r="B1264" s="66"/>
      <c r="C1264" s="13"/>
      <c r="D1264" s="13"/>
      <c r="E1264" s="13"/>
      <c r="F1264" s="13"/>
      <c r="G1264" s="13"/>
      <c r="H1264" s="41"/>
      <c r="I1264" s="41"/>
      <c r="J1264" s="41"/>
      <c r="K1264" s="41"/>
      <c r="L1264" s="41"/>
      <c r="M1264" s="41"/>
    </row>
    <row r="1265" spans="2:13" x14ac:dyDescent="0.25">
      <c r="B1265" s="66"/>
      <c r="C1265" s="13"/>
      <c r="D1265" s="13"/>
      <c r="E1265" s="13"/>
      <c r="F1265" s="13"/>
      <c r="G1265" s="13"/>
      <c r="H1265" s="41"/>
      <c r="I1265" s="41"/>
      <c r="J1265" s="41"/>
      <c r="K1265" s="41"/>
      <c r="L1265" s="41"/>
      <c r="M1265" s="41"/>
    </row>
    <row r="1266" spans="2:13" x14ac:dyDescent="0.25">
      <c r="B1266" s="66"/>
      <c r="C1266" s="13"/>
      <c r="D1266" s="13"/>
      <c r="E1266" s="13"/>
      <c r="F1266" s="13"/>
      <c r="G1266" s="13"/>
      <c r="H1266" s="41"/>
      <c r="I1266" s="41"/>
      <c r="J1266" s="41"/>
      <c r="K1266" s="41"/>
      <c r="L1266" s="41"/>
      <c r="M1266" s="41"/>
    </row>
    <row r="1267" spans="2:13" x14ac:dyDescent="0.25">
      <c r="B1267" s="66"/>
      <c r="C1267" s="13"/>
      <c r="D1267" s="13"/>
      <c r="E1267" s="13"/>
      <c r="F1267" s="13"/>
      <c r="G1267" s="13"/>
      <c r="H1267" s="41"/>
      <c r="I1267" s="41"/>
      <c r="J1267" s="41"/>
      <c r="K1267" s="41"/>
      <c r="L1267" s="41"/>
      <c r="M1267" s="41"/>
    </row>
    <row r="1268" spans="2:13" x14ac:dyDescent="0.25">
      <c r="B1268" s="66"/>
      <c r="C1268" s="13"/>
      <c r="D1268" s="13"/>
      <c r="E1268" s="13"/>
      <c r="F1268" s="13"/>
      <c r="G1268" s="13"/>
      <c r="H1268" s="41"/>
      <c r="I1268" s="41"/>
      <c r="J1268" s="41"/>
      <c r="K1268" s="41"/>
      <c r="L1268" s="41"/>
      <c r="M1268" s="41"/>
    </row>
    <row r="1269" spans="2:13" x14ac:dyDescent="0.25">
      <c r="B1269" s="66"/>
      <c r="C1269" s="13"/>
      <c r="D1269" s="13"/>
      <c r="E1269" s="13"/>
      <c r="F1269" s="13"/>
      <c r="G1269" s="13"/>
      <c r="H1269" s="41"/>
      <c r="I1269" s="41"/>
      <c r="J1269" s="41"/>
      <c r="K1269" s="41"/>
      <c r="L1269" s="41"/>
      <c r="M1269" s="41"/>
    </row>
    <row r="1270" spans="2:13" x14ac:dyDescent="0.25">
      <c r="B1270" s="66"/>
      <c r="C1270" s="13"/>
      <c r="D1270" s="13"/>
      <c r="E1270" s="13"/>
      <c r="F1270" s="13"/>
      <c r="G1270" s="13"/>
      <c r="H1270" s="41"/>
      <c r="I1270" s="41"/>
      <c r="J1270" s="41"/>
      <c r="K1270" s="41"/>
      <c r="L1270" s="41"/>
      <c r="M1270" s="41"/>
    </row>
    <row r="1271" spans="2:13" x14ac:dyDescent="0.25">
      <c r="B1271" s="66"/>
      <c r="C1271" s="13"/>
      <c r="D1271" s="13"/>
      <c r="E1271" s="13"/>
      <c r="F1271" s="13"/>
      <c r="G1271" s="13"/>
      <c r="H1271" s="41"/>
      <c r="I1271" s="41"/>
      <c r="J1271" s="41"/>
      <c r="K1271" s="41"/>
      <c r="L1271" s="41"/>
      <c r="M1271" s="41"/>
    </row>
    <row r="1272" spans="2:13" x14ac:dyDescent="0.25">
      <c r="B1272" s="66"/>
      <c r="C1272" s="13"/>
      <c r="D1272" s="13"/>
      <c r="E1272" s="13"/>
      <c r="F1272" s="13"/>
      <c r="G1272" s="13"/>
      <c r="H1272" s="41"/>
      <c r="I1272" s="41"/>
      <c r="J1272" s="41"/>
      <c r="K1272" s="41"/>
      <c r="L1272" s="41"/>
      <c r="M1272" s="41"/>
    </row>
    <row r="1273" spans="2:13" x14ac:dyDescent="0.25">
      <c r="B1273" s="66"/>
      <c r="C1273" s="13"/>
      <c r="D1273" s="13"/>
      <c r="E1273" s="13"/>
      <c r="F1273" s="13"/>
      <c r="G1273" s="13"/>
      <c r="H1273" s="41"/>
      <c r="I1273" s="41"/>
      <c r="J1273" s="41"/>
      <c r="K1273" s="41"/>
      <c r="L1273" s="41"/>
      <c r="M1273" s="41"/>
    </row>
    <row r="1274" spans="2:13" x14ac:dyDescent="0.25">
      <c r="B1274" s="66"/>
      <c r="C1274" s="13"/>
      <c r="D1274" s="13"/>
      <c r="E1274" s="13"/>
      <c r="F1274" s="13"/>
      <c r="G1274" s="13"/>
      <c r="H1274" s="41"/>
      <c r="I1274" s="41"/>
      <c r="J1274" s="41"/>
      <c r="K1274" s="41"/>
      <c r="L1274" s="41"/>
      <c r="M1274" s="41"/>
    </row>
    <row r="1275" spans="2:13" x14ac:dyDescent="0.25">
      <c r="B1275" s="66"/>
      <c r="C1275" s="13"/>
      <c r="D1275" s="13"/>
      <c r="E1275" s="13"/>
      <c r="F1275" s="13"/>
      <c r="G1275" s="13"/>
      <c r="H1275" s="41"/>
      <c r="I1275" s="41"/>
      <c r="J1275" s="41"/>
      <c r="K1275" s="41"/>
      <c r="L1275" s="41"/>
      <c r="M1275" s="41"/>
    </row>
    <row r="1276" spans="2:13" x14ac:dyDescent="0.25">
      <c r="B1276" s="66"/>
      <c r="C1276" s="13"/>
      <c r="D1276" s="13"/>
      <c r="E1276" s="13"/>
      <c r="F1276" s="13"/>
      <c r="G1276" s="13"/>
      <c r="H1276" s="41"/>
      <c r="I1276" s="41"/>
      <c r="J1276" s="41"/>
      <c r="K1276" s="41"/>
      <c r="L1276" s="41"/>
      <c r="M1276" s="41"/>
    </row>
    <row r="1277" spans="2:13" x14ac:dyDescent="0.25">
      <c r="B1277" s="66"/>
      <c r="C1277" s="13"/>
      <c r="D1277" s="13"/>
      <c r="E1277" s="13"/>
      <c r="F1277" s="13"/>
      <c r="G1277" s="13"/>
      <c r="H1277" s="41"/>
      <c r="I1277" s="41"/>
      <c r="J1277" s="41"/>
      <c r="K1277" s="41"/>
      <c r="L1277" s="41"/>
      <c r="M1277" s="41"/>
    </row>
    <row r="1278" spans="2:13" x14ac:dyDescent="0.25">
      <c r="B1278" s="66"/>
      <c r="C1278" s="13"/>
      <c r="D1278" s="13"/>
      <c r="E1278" s="13"/>
      <c r="F1278" s="13"/>
      <c r="G1278" s="13"/>
      <c r="H1278" s="41"/>
      <c r="I1278" s="41"/>
      <c r="J1278" s="41"/>
      <c r="K1278" s="41"/>
      <c r="L1278" s="41"/>
      <c r="M1278" s="41"/>
    </row>
    <row r="1279" spans="2:13" x14ac:dyDescent="0.25">
      <c r="B1279" s="66"/>
      <c r="C1279" s="13"/>
      <c r="D1279" s="13"/>
      <c r="E1279" s="13"/>
      <c r="F1279" s="13"/>
      <c r="G1279" s="13"/>
      <c r="H1279" s="41"/>
      <c r="I1279" s="41"/>
      <c r="J1279" s="41"/>
      <c r="K1279" s="41"/>
      <c r="L1279" s="41"/>
      <c r="M1279" s="41"/>
    </row>
    <row r="1280" spans="2:13" x14ac:dyDescent="0.25">
      <c r="B1280" s="66"/>
      <c r="C1280" s="13"/>
      <c r="D1280" s="13"/>
      <c r="E1280" s="13"/>
      <c r="F1280" s="13"/>
      <c r="G1280" s="13"/>
      <c r="H1280" s="41"/>
      <c r="I1280" s="41"/>
      <c r="J1280" s="41"/>
      <c r="K1280" s="41"/>
      <c r="L1280" s="41"/>
      <c r="M1280" s="41"/>
    </row>
    <row r="1281" spans="2:13" x14ac:dyDescent="0.25">
      <c r="B1281" s="66"/>
      <c r="C1281" s="13"/>
      <c r="D1281" s="13"/>
      <c r="E1281" s="13"/>
      <c r="F1281" s="13"/>
      <c r="G1281" s="13"/>
      <c r="H1281" s="41"/>
      <c r="I1281" s="41"/>
      <c r="J1281" s="41"/>
      <c r="K1281" s="41"/>
      <c r="L1281" s="41"/>
      <c r="M1281" s="41"/>
    </row>
    <row r="1282" spans="2:13" x14ac:dyDescent="0.25">
      <c r="B1282" s="66"/>
      <c r="C1282" s="13"/>
      <c r="D1282" s="13"/>
      <c r="E1282" s="13"/>
      <c r="F1282" s="13"/>
      <c r="G1282" s="13"/>
      <c r="H1282" s="41"/>
      <c r="I1282" s="41"/>
      <c r="J1282" s="41"/>
      <c r="K1282" s="41"/>
      <c r="L1282" s="41"/>
      <c r="M1282" s="41"/>
    </row>
    <row r="1283" spans="2:13" x14ac:dyDescent="0.25">
      <c r="B1283" s="66"/>
      <c r="C1283" s="13"/>
      <c r="D1283" s="13"/>
      <c r="E1283" s="13"/>
      <c r="F1283" s="13"/>
      <c r="G1283" s="13"/>
      <c r="H1283" s="41"/>
      <c r="I1283" s="41"/>
      <c r="J1283" s="41"/>
      <c r="K1283" s="41"/>
      <c r="L1283" s="41"/>
      <c r="M1283" s="41"/>
    </row>
    <row r="1284" spans="2:13" x14ac:dyDescent="0.25">
      <c r="B1284" s="66"/>
      <c r="C1284" s="13"/>
      <c r="D1284" s="13"/>
      <c r="E1284" s="13"/>
      <c r="F1284" s="13"/>
      <c r="G1284" s="13"/>
      <c r="H1284" s="41"/>
      <c r="I1284" s="41"/>
      <c r="J1284" s="41"/>
      <c r="K1284" s="41"/>
      <c r="L1284" s="41"/>
      <c r="M1284" s="41"/>
    </row>
    <row r="1285" spans="2:13" x14ac:dyDescent="0.25">
      <c r="B1285" s="66"/>
      <c r="C1285" s="13"/>
      <c r="D1285" s="13"/>
      <c r="E1285" s="13"/>
      <c r="F1285" s="13"/>
      <c r="G1285" s="13"/>
      <c r="H1285" s="41"/>
      <c r="I1285" s="41"/>
      <c r="J1285" s="41"/>
      <c r="K1285" s="41"/>
      <c r="L1285" s="41"/>
      <c r="M1285" s="41"/>
    </row>
    <row r="1286" spans="2:13" x14ac:dyDescent="0.25">
      <c r="B1286" s="66"/>
      <c r="C1286" s="13"/>
      <c r="D1286" s="13"/>
      <c r="E1286" s="13"/>
      <c r="F1286" s="13"/>
      <c r="G1286" s="13"/>
      <c r="H1286" s="41"/>
      <c r="I1286" s="41"/>
      <c r="J1286" s="41"/>
      <c r="K1286" s="41"/>
      <c r="L1286" s="41"/>
      <c r="M1286" s="41"/>
    </row>
    <row r="1287" spans="2:13" x14ac:dyDescent="0.25">
      <c r="B1287" s="66"/>
      <c r="C1287" s="13"/>
      <c r="D1287" s="13"/>
      <c r="E1287" s="13"/>
      <c r="F1287" s="13"/>
      <c r="G1287" s="13"/>
      <c r="H1287" s="41"/>
      <c r="I1287" s="41"/>
      <c r="J1287" s="41"/>
      <c r="K1287" s="41"/>
      <c r="L1287" s="41"/>
      <c r="M1287" s="41"/>
    </row>
    <row r="1288" spans="2:13" x14ac:dyDescent="0.25">
      <c r="B1288" s="66"/>
      <c r="C1288" s="13"/>
      <c r="D1288" s="13"/>
      <c r="E1288" s="13"/>
      <c r="F1288" s="13"/>
      <c r="G1288" s="13"/>
      <c r="H1288" s="41"/>
      <c r="I1288" s="41"/>
      <c r="J1288" s="41"/>
      <c r="K1288" s="41"/>
      <c r="L1288" s="41"/>
      <c r="M1288" s="41"/>
    </row>
    <row r="1289" spans="2:13" x14ac:dyDescent="0.25">
      <c r="B1289" s="66"/>
      <c r="C1289" s="13"/>
      <c r="D1289" s="13"/>
      <c r="E1289" s="13"/>
      <c r="F1289" s="13"/>
      <c r="G1289" s="13"/>
      <c r="H1289" s="41"/>
      <c r="I1289" s="41"/>
      <c r="J1289" s="41"/>
      <c r="K1289" s="41"/>
      <c r="L1289" s="41"/>
      <c r="M1289" s="41"/>
    </row>
    <row r="1290" spans="2:13" x14ac:dyDescent="0.25">
      <c r="B1290" s="66"/>
      <c r="C1290" s="13"/>
      <c r="D1290" s="13"/>
      <c r="E1290" s="13"/>
      <c r="F1290" s="13"/>
      <c r="G1290" s="13"/>
      <c r="H1290" s="41"/>
      <c r="I1290" s="41"/>
      <c r="J1290" s="41"/>
      <c r="K1290" s="41"/>
      <c r="L1290" s="41"/>
      <c r="M1290" s="41"/>
    </row>
    <row r="1291" spans="2:13" x14ac:dyDescent="0.25">
      <c r="B1291" s="66"/>
      <c r="C1291" s="13"/>
      <c r="D1291" s="13"/>
      <c r="E1291" s="13"/>
      <c r="F1291" s="13"/>
      <c r="G1291" s="13"/>
      <c r="H1291" s="41"/>
      <c r="I1291" s="41"/>
      <c r="J1291" s="41"/>
      <c r="K1291" s="41"/>
      <c r="L1291" s="41"/>
      <c r="M1291" s="41"/>
    </row>
    <row r="1292" spans="2:13" x14ac:dyDescent="0.25">
      <c r="B1292" s="66"/>
      <c r="C1292" s="13"/>
      <c r="D1292" s="13"/>
      <c r="E1292" s="13"/>
      <c r="F1292" s="13"/>
      <c r="G1292" s="13"/>
      <c r="H1292" s="41"/>
      <c r="I1292" s="41"/>
      <c r="J1292" s="41"/>
      <c r="K1292" s="41"/>
      <c r="L1292" s="41"/>
      <c r="M1292" s="41"/>
    </row>
    <row r="1293" spans="2:13" x14ac:dyDescent="0.25">
      <c r="B1293" s="66"/>
      <c r="C1293" s="13"/>
      <c r="D1293" s="13"/>
      <c r="E1293" s="13"/>
      <c r="F1293" s="13"/>
      <c r="G1293" s="13"/>
      <c r="H1293" s="41"/>
      <c r="I1293" s="41"/>
      <c r="J1293" s="41"/>
      <c r="K1293" s="41"/>
      <c r="L1293" s="41"/>
      <c r="M1293" s="41"/>
    </row>
    <row r="1294" spans="2:13" x14ac:dyDescent="0.25">
      <c r="B1294" s="66"/>
      <c r="C1294" s="13"/>
      <c r="D1294" s="13"/>
      <c r="E1294" s="13"/>
      <c r="F1294" s="13"/>
      <c r="G1294" s="13"/>
      <c r="H1294" s="41"/>
      <c r="I1294" s="41"/>
      <c r="J1294" s="41"/>
      <c r="K1294" s="41"/>
      <c r="L1294" s="41"/>
      <c r="M1294" s="41"/>
    </row>
    <row r="1295" spans="2:13" x14ac:dyDescent="0.25">
      <c r="B1295" s="66"/>
      <c r="C1295" s="13"/>
      <c r="D1295" s="13"/>
      <c r="E1295" s="13"/>
      <c r="F1295" s="13"/>
      <c r="G1295" s="13"/>
      <c r="H1295" s="41"/>
      <c r="I1295" s="41"/>
      <c r="J1295" s="41"/>
      <c r="K1295" s="41"/>
      <c r="L1295" s="41"/>
      <c r="M1295" s="41"/>
    </row>
    <row r="1296" spans="2:13" x14ac:dyDescent="0.25">
      <c r="B1296" s="66"/>
      <c r="C1296" s="13"/>
      <c r="D1296" s="13"/>
      <c r="E1296" s="13"/>
      <c r="F1296" s="13"/>
      <c r="G1296" s="13"/>
      <c r="H1296" s="41"/>
      <c r="I1296" s="41"/>
      <c r="J1296" s="41"/>
      <c r="K1296" s="41"/>
      <c r="L1296" s="41"/>
      <c r="M1296" s="41"/>
    </row>
    <row r="1297" spans="2:13" x14ac:dyDescent="0.25">
      <c r="B1297" s="66"/>
      <c r="C1297" s="13"/>
      <c r="D1297" s="13"/>
      <c r="E1297" s="13"/>
      <c r="F1297" s="13"/>
      <c r="G1297" s="13"/>
      <c r="H1297" s="41"/>
      <c r="I1297" s="41"/>
      <c r="J1297" s="41"/>
      <c r="K1297" s="41"/>
      <c r="L1297" s="41"/>
      <c r="M1297" s="41"/>
    </row>
    <row r="1298" spans="2:13" x14ac:dyDescent="0.25">
      <c r="B1298" s="66"/>
      <c r="C1298" s="13"/>
      <c r="D1298" s="13"/>
      <c r="E1298" s="13"/>
      <c r="F1298" s="13"/>
      <c r="G1298" s="13"/>
      <c r="H1298" s="41"/>
      <c r="I1298" s="41"/>
      <c r="J1298" s="41"/>
      <c r="K1298" s="41"/>
      <c r="L1298" s="41"/>
      <c r="M1298" s="41"/>
    </row>
    <row r="1299" spans="2:13" x14ac:dyDescent="0.25">
      <c r="B1299" s="66"/>
      <c r="C1299" s="13"/>
      <c r="D1299" s="13"/>
      <c r="E1299" s="13"/>
      <c r="F1299" s="13"/>
      <c r="G1299" s="13"/>
      <c r="H1299" s="41"/>
      <c r="I1299" s="41"/>
      <c r="J1299" s="41"/>
      <c r="K1299" s="41"/>
      <c r="L1299" s="41"/>
      <c r="M1299" s="41"/>
    </row>
    <row r="1300" spans="2:13" x14ac:dyDescent="0.25">
      <c r="B1300" s="66"/>
      <c r="C1300" s="13"/>
      <c r="D1300" s="13"/>
      <c r="E1300" s="13"/>
      <c r="F1300" s="13"/>
      <c r="G1300" s="13"/>
      <c r="H1300" s="41"/>
      <c r="I1300" s="41"/>
      <c r="J1300" s="41"/>
      <c r="K1300" s="41"/>
      <c r="L1300" s="41"/>
      <c r="M1300" s="41"/>
    </row>
    <row r="1301" spans="2:13" x14ac:dyDescent="0.25">
      <c r="B1301" s="66"/>
      <c r="C1301" s="13"/>
      <c r="D1301" s="13"/>
      <c r="E1301" s="13"/>
      <c r="F1301" s="13"/>
      <c r="G1301" s="13"/>
      <c r="H1301" s="41"/>
      <c r="I1301" s="41"/>
      <c r="J1301" s="41"/>
      <c r="K1301" s="41"/>
      <c r="L1301" s="41"/>
      <c r="M1301" s="41"/>
    </row>
    <row r="1302" spans="2:13" x14ac:dyDescent="0.25">
      <c r="B1302" s="66"/>
      <c r="C1302" s="13"/>
      <c r="D1302" s="13"/>
      <c r="E1302" s="13"/>
      <c r="F1302" s="13"/>
      <c r="G1302" s="13"/>
      <c r="H1302" s="41"/>
      <c r="I1302" s="41"/>
      <c r="J1302" s="41"/>
      <c r="K1302" s="41"/>
      <c r="L1302" s="41"/>
      <c r="M1302" s="41"/>
    </row>
    <row r="1303" spans="2:13" x14ac:dyDescent="0.25">
      <c r="B1303" s="66"/>
      <c r="C1303" s="13"/>
      <c r="D1303" s="13"/>
      <c r="E1303" s="13"/>
      <c r="F1303" s="13"/>
      <c r="G1303" s="13"/>
      <c r="H1303" s="41"/>
      <c r="I1303" s="41"/>
      <c r="J1303" s="41"/>
      <c r="K1303" s="41"/>
      <c r="L1303" s="41"/>
      <c r="M1303" s="41"/>
    </row>
    <row r="1304" spans="2:13" x14ac:dyDescent="0.25">
      <c r="B1304" s="66"/>
      <c r="C1304" s="13"/>
      <c r="D1304" s="13"/>
      <c r="E1304" s="13"/>
      <c r="F1304" s="13"/>
      <c r="G1304" s="13"/>
      <c r="H1304" s="41"/>
      <c r="I1304" s="41"/>
      <c r="J1304" s="41"/>
      <c r="K1304" s="41"/>
      <c r="L1304" s="41"/>
      <c r="M1304" s="41"/>
    </row>
    <row r="1305" spans="2:13" x14ac:dyDescent="0.25">
      <c r="B1305" s="66"/>
      <c r="C1305" s="13"/>
      <c r="D1305" s="13"/>
      <c r="E1305" s="13"/>
      <c r="F1305" s="13"/>
      <c r="G1305" s="13"/>
      <c r="H1305" s="41"/>
      <c r="I1305" s="41"/>
      <c r="J1305" s="41"/>
      <c r="K1305" s="41"/>
      <c r="L1305" s="41"/>
      <c r="M1305" s="41"/>
    </row>
    <row r="1306" spans="2:13" x14ac:dyDescent="0.25">
      <c r="B1306" s="66"/>
      <c r="C1306" s="13"/>
      <c r="D1306" s="13"/>
      <c r="E1306" s="13"/>
      <c r="F1306" s="13"/>
      <c r="G1306" s="13"/>
      <c r="H1306" s="41"/>
      <c r="I1306" s="41"/>
      <c r="J1306" s="41"/>
      <c r="K1306" s="41"/>
      <c r="L1306" s="41"/>
      <c r="M1306" s="41"/>
    </row>
    <row r="1307" spans="2:13" x14ac:dyDescent="0.25">
      <c r="B1307" s="66"/>
      <c r="C1307" s="13"/>
      <c r="D1307" s="13"/>
      <c r="E1307" s="13"/>
      <c r="F1307" s="13"/>
      <c r="G1307" s="13"/>
      <c r="H1307" s="41"/>
      <c r="I1307" s="41"/>
      <c r="J1307" s="41"/>
      <c r="K1307" s="41"/>
      <c r="L1307" s="41"/>
      <c r="M1307" s="41"/>
    </row>
    <row r="1308" spans="2:13" x14ac:dyDescent="0.25">
      <c r="B1308" s="66"/>
      <c r="C1308" s="13"/>
      <c r="D1308" s="13"/>
      <c r="E1308" s="13"/>
      <c r="F1308" s="13"/>
      <c r="G1308" s="13"/>
      <c r="H1308" s="41"/>
      <c r="I1308" s="41"/>
      <c r="J1308" s="41"/>
      <c r="K1308" s="41"/>
      <c r="L1308" s="41"/>
      <c r="M1308" s="41"/>
    </row>
    <row r="1309" spans="2:13" x14ac:dyDescent="0.25">
      <c r="B1309" s="66"/>
      <c r="C1309" s="13"/>
      <c r="D1309" s="13"/>
      <c r="E1309" s="13"/>
      <c r="F1309" s="13"/>
      <c r="G1309" s="13"/>
      <c r="H1309" s="41"/>
      <c r="I1309" s="41"/>
      <c r="J1309" s="41"/>
      <c r="K1309" s="41"/>
      <c r="L1309" s="41"/>
      <c r="M1309" s="41"/>
    </row>
    <row r="1310" spans="2:13" x14ac:dyDescent="0.25">
      <c r="B1310" s="66"/>
      <c r="C1310" s="13"/>
      <c r="D1310" s="13"/>
      <c r="E1310" s="13"/>
      <c r="F1310" s="13"/>
      <c r="G1310" s="13"/>
      <c r="H1310" s="41"/>
      <c r="I1310" s="41"/>
      <c r="J1310" s="41"/>
      <c r="K1310" s="41"/>
      <c r="L1310" s="41"/>
      <c r="M1310" s="41"/>
    </row>
    <row r="1311" spans="2:13" x14ac:dyDescent="0.25">
      <c r="B1311" s="66"/>
      <c r="C1311" s="13"/>
      <c r="D1311" s="13"/>
      <c r="E1311" s="13"/>
      <c r="F1311" s="13"/>
      <c r="G1311" s="13"/>
      <c r="H1311" s="41"/>
      <c r="I1311" s="41"/>
      <c r="J1311" s="41"/>
      <c r="K1311" s="41"/>
      <c r="L1311" s="41"/>
      <c r="M1311" s="41"/>
    </row>
    <row r="1312" spans="2:13" x14ac:dyDescent="0.25">
      <c r="B1312" s="66"/>
      <c r="C1312" s="13"/>
      <c r="D1312" s="13"/>
      <c r="E1312" s="13"/>
      <c r="F1312" s="13"/>
      <c r="G1312" s="13"/>
      <c r="H1312" s="41"/>
      <c r="I1312" s="41"/>
      <c r="J1312" s="41"/>
      <c r="K1312" s="41"/>
      <c r="L1312" s="41"/>
      <c r="M1312" s="41"/>
    </row>
    <row r="1313" spans="2:13" x14ac:dyDescent="0.25">
      <c r="B1313" s="66"/>
      <c r="C1313" s="13"/>
      <c r="D1313" s="13"/>
      <c r="E1313" s="13"/>
      <c r="F1313" s="13"/>
      <c r="G1313" s="13"/>
      <c r="H1313" s="41"/>
      <c r="I1313" s="41"/>
      <c r="J1313" s="41"/>
      <c r="K1313" s="41"/>
      <c r="L1313" s="41"/>
      <c r="M1313" s="41"/>
    </row>
    <row r="1314" spans="2:13" x14ac:dyDescent="0.25">
      <c r="B1314" s="66"/>
      <c r="C1314" s="13"/>
      <c r="D1314" s="13"/>
      <c r="E1314" s="13"/>
      <c r="F1314" s="13"/>
      <c r="G1314" s="13"/>
      <c r="H1314" s="41"/>
      <c r="I1314" s="41"/>
      <c r="J1314" s="41"/>
      <c r="K1314" s="41"/>
      <c r="L1314" s="41"/>
      <c r="M1314" s="41"/>
    </row>
    <row r="1315" spans="2:13" x14ac:dyDescent="0.25">
      <c r="B1315" s="66"/>
      <c r="C1315" s="13"/>
      <c r="D1315" s="13"/>
      <c r="E1315" s="13"/>
      <c r="F1315" s="13"/>
      <c r="G1315" s="13"/>
      <c r="H1315" s="41"/>
      <c r="I1315" s="41"/>
      <c r="J1315" s="41"/>
      <c r="K1315" s="41"/>
      <c r="L1315" s="41"/>
      <c r="M1315" s="41"/>
    </row>
    <row r="1316" spans="2:13" x14ac:dyDescent="0.25">
      <c r="B1316" s="66"/>
      <c r="C1316" s="13"/>
      <c r="D1316" s="13"/>
      <c r="E1316" s="13"/>
      <c r="F1316" s="13"/>
      <c r="G1316" s="13"/>
      <c r="H1316" s="41"/>
      <c r="I1316" s="41"/>
      <c r="J1316" s="41"/>
      <c r="K1316" s="41"/>
      <c r="L1316" s="41"/>
      <c r="M1316" s="41"/>
    </row>
    <row r="1317" spans="2:13" x14ac:dyDescent="0.25">
      <c r="B1317" s="66"/>
      <c r="C1317" s="13"/>
      <c r="D1317" s="13"/>
      <c r="E1317" s="13"/>
      <c r="F1317" s="13"/>
      <c r="G1317" s="13"/>
      <c r="H1317" s="41"/>
      <c r="I1317" s="41"/>
      <c r="J1317" s="41"/>
      <c r="K1317" s="41"/>
      <c r="L1317" s="41"/>
      <c r="M1317" s="41"/>
    </row>
    <row r="1318" spans="2:13" x14ac:dyDescent="0.25">
      <c r="B1318" s="66"/>
      <c r="C1318" s="13"/>
      <c r="D1318" s="13"/>
      <c r="E1318" s="13"/>
      <c r="F1318" s="13"/>
      <c r="G1318" s="13"/>
      <c r="H1318" s="41"/>
      <c r="I1318" s="41"/>
      <c r="J1318" s="41"/>
      <c r="K1318" s="41"/>
      <c r="L1318" s="41"/>
      <c r="M1318" s="41"/>
    </row>
    <row r="1319" spans="2:13" x14ac:dyDescent="0.25">
      <c r="B1319" s="66"/>
      <c r="C1319" s="13"/>
      <c r="D1319" s="13"/>
      <c r="E1319" s="13"/>
      <c r="F1319" s="13"/>
      <c r="G1319" s="13"/>
      <c r="H1319" s="41"/>
      <c r="I1319" s="41"/>
      <c r="J1319" s="41"/>
      <c r="K1319" s="41"/>
      <c r="L1319" s="41"/>
      <c r="M1319" s="41"/>
    </row>
    <row r="1320" spans="2:13" x14ac:dyDescent="0.25">
      <c r="B1320" s="66"/>
      <c r="C1320" s="13"/>
      <c r="D1320" s="13"/>
      <c r="E1320" s="13"/>
      <c r="F1320" s="13"/>
      <c r="G1320" s="13"/>
      <c r="H1320" s="41"/>
      <c r="I1320" s="41"/>
      <c r="J1320" s="41"/>
      <c r="K1320" s="41"/>
      <c r="L1320" s="41"/>
      <c r="M1320" s="41"/>
    </row>
    <row r="1321" spans="2:13" x14ac:dyDescent="0.25">
      <c r="B1321" s="66"/>
      <c r="C1321" s="13"/>
      <c r="D1321" s="13"/>
      <c r="E1321" s="13"/>
      <c r="F1321" s="13"/>
      <c r="G1321" s="13"/>
      <c r="H1321" s="41"/>
      <c r="I1321" s="41"/>
      <c r="J1321" s="41"/>
      <c r="K1321" s="41"/>
      <c r="L1321" s="41"/>
      <c r="M1321" s="41"/>
    </row>
    <row r="1322" spans="2:13" x14ac:dyDescent="0.25">
      <c r="B1322" s="66"/>
      <c r="C1322" s="13"/>
      <c r="D1322" s="13"/>
      <c r="E1322" s="13"/>
      <c r="F1322" s="13"/>
      <c r="G1322" s="13"/>
      <c r="H1322" s="41"/>
      <c r="I1322" s="41"/>
      <c r="J1322" s="41"/>
      <c r="K1322" s="41"/>
      <c r="L1322" s="41"/>
      <c r="M1322" s="41"/>
    </row>
    <row r="1323" spans="2:13" x14ac:dyDescent="0.25">
      <c r="B1323" s="66"/>
      <c r="C1323" s="13"/>
      <c r="D1323" s="13"/>
      <c r="E1323" s="13"/>
      <c r="F1323" s="13"/>
      <c r="G1323" s="13"/>
      <c r="H1323" s="41"/>
      <c r="I1323" s="41"/>
      <c r="J1323" s="41"/>
      <c r="K1323" s="41"/>
      <c r="L1323" s="41"/>
      <c r="M1323" s="41"/>
    </row>
    <row r="1324" spans="2:13" x14ac:dyDescent="0.25">
      <c r="B1324" s="66"/>
      <c r="C1324" s="13"/>
      <c r="D1324" s="13"/>
      <c r="E1324" s="13"/>
      <c r="F1324" s="13"/>
      <c r="G1324" s="13"/>
      <c r="H1324" s="41"/>
      <c r="I1324" s="41"/>
      <c r="J1324" s="41"/>
      <c r="K1324" s="41"/>
      <c r="L1324" s="41"/>
      <c r="M1324" s="41"/>
    </row>
    <row r="1325" spans="2:13" x14ac:dyDescent="0.25">
      <c r="B1325" s="66"/>
      <c r="C1325" s="13"/>
      <c r="D1325" s="13"/>
      <c r="E1325" s="13"/>
      <c r="F1325" s="13"/>
      <c r="G1325" s="13"/>
      <c r="H1325" s="41"/>
      <c r="I1325" s="41"/>
      <c r="J1325" s="41"/>
      <c r="K1325" s="41"/>
      <c r="L1325" s="41"/>
      <c r="M1325" s="41"/>
    </row>
    <row r="1326" spans="2:13" x14ac:dyDescent="0.25">
      <c r="B1326" s="66"/>
      <c r="C1326" s="13"/>
      <c r="D1326" s="13"/>
      <c r="E1326" s="13"/>
      <c r="F1326" s="13"/>
      <c r="G1326" s="13"/>
      <c r="H1326" s="41"/>
      <c r="I1326" s="41"/>
      <c r="J1326" s="41"/>
      <c r="K1326" s="41"/>
      <c r="L1326" s="41"/>
      <c r="M1326" s="41"/>
    </row>
    <row r="1327" spans="2:13" x14ac:dyDescent="0.25">
      <c r="B1327" s="66"/>
      <c r="C1327" s="13"/>
      <c r="D1327" s="13"/>
      <c r="E1327" s="13"/>
      <c r="F1327" s="13"/>
      <c r="G1327" s="13"/>
      <c r="H1327" s="41"/>
      <c r="I1327" s="41"/>
      <c r="J1327" s="41"/>
      <c r="K1327" s="41"/>
      <c r="L1327" s="41"/>
      <c r="M1327" s="41"/>
    </row>
    <row r="1328" spans="2:13" x14ac:dyDescent="0.25">
      <c r="B1328" s="66"/>
      <c r="C1328" s="13"/>
      <c r="D1328" s="13"/>
      <c r="E1328" s="13"/>
      <c r="F1328" s="13"/>
      <c r="G1328" s="13"/>
      <c r="H1328" s="41"/>
      <c r="I1328" s="41"/>
      <c r="J1328" s="41"/>
      <c r="K1328" s="41"/>
      <c r="L1328" s="41"/>
      <c r="M1328" s="41"/>
    </row>
    <row r="1329" spans="2:13" x14ac:dyDescent="0.25">
      <c r="B1329" s="66"/>
      <c r="C1329" s="13"/>
      <c r="D1329" s="13"/>
      <c r="E1329" s="13"/>
      <c r="F1329" s="13"/>
      <c r="G1329" s="13"/>
      <c r="H1329" s="41"/>
      <c r="I1329" s="41"/>
      <c r="J1329" s="41"/>
      <c r="K1329" s="41"/>
      <c r="L1329" s="41"/>
      <c r="M1329" s="41"/>
    </row>
    <row r="1330" spans="2:13" x14ac:dyDescent="0.25">
      <c r="B1330" s="66"/>
      <c r="C1330" s="13"/>
      <c r="D1330" s="13"/>
      <c r="E1330" s="13"/>
      <c r="F1330" s="13"/>
      <c r="G1330" s="13"/>
      <c r="H1330" s="41"/>
      <c r="I1330" s="41"/>
      <c r="J1330" s="41"/>
      <c r="K1330" s="41"/>
      <c r="L1330" s="41"/>
      <c r="M1330" s="41"/>
    </row>
    <row r="1331" spans="2:13" x14ac:dyDescent="0.25">
      <c r="B1331" s="66"/>
      <c r="C1331" s="13"/>
      <c r="D1331" s="13"/>
      <c r="E1331" s="13"/>
      <c r="F1331" s="13"/>
      <c r="G1331" s="13"/>
      <c r="H1331" s="41"/>
      <c r="I1331" s="41"/>
      <c r="J1331" s="41"/>
      <c r="K1331" s="41"/>
      <c r="L1331" s="41"/>
      <c r="M1331" s="41"/>
    </row>
    <row r="1332" spans="2:13" x14ac:dyDescent="0.25">
      <c r="B1332" s="66"/>
      <c r="C1332" s="13"/>
      <c r="D1332" s="13"/>
      <c r="E1332" s="13"/>
      <c r="F1332" s="13"/>
      <c r="G1332" s="13"/>
      <c r="H1332" s="41"/>
      <c r="I1332" s="41"/>
      <c r="J1332" s="41"/>
      <c r="K1332" s="41"/>
      <c r="L1332" s="41"/>
      <c r="M1332" s="41"/>
    </row>
    <row r="1333" spans="2:13" x14ac:dyDescent="0.25">
      <c r="B1333" s="66"/>
      <c r="C1333" s="13"/>
      <c r="D1333" s="13"/>
      <c r="E1333" s="13"/>
      <c r="F1333" s="13"/>
      <c r="G1333" s="13"/>
      <c r="H1333" s="41"/>
      <c r="I1333" s="41"/>
      <c r="J1333" s="41"/>
      <c r="K1333" s="41"/>
      <c r="L1333" s="41"/>
      <c r="M1333" s="41"/>
    </row>
    <row r="1334" spans="2:13" x14ac:dyDescent="0.25">
      <c r="B1334" s="66"/>
      <c r="C1334" s="13"/>
      <c r="D1334" s="13"/>
      <c r="E1334" s="13"/>
      <c r="F1334" s="13"/>
      <c r="G1334" s="13"/>
      <c r="H1334" s="41"/>
      <c r="I1334" s="41"/>
      <c r="J1334" s="41"/>
      <c r="K1334" s="41"/>
      <c r="L1334" s="41"/>
      <c r="M1334" s="41"/>
    </row>
    <row r="1335" spans="2:13" x14ac:dyDescent="0.25">
      <c r="B1335" s="66"/>
      <c r="C1335" s="13"/>
      <c r="D1335" s="13"/>
      <c r="E1335" s="13"/>
      <c r="F1335" s="13"/>
      <c r="G1335" s="13"/>
      <c r="H1335" s="41"/>
      <c r="I1335" s="41"/>
      <c r="J1335" s="41"/>
      <c r="K1335" s="41"/>
      <c r="L1335" s="41"/>
      <c r="M1335" s="41"/>
    </row>
    <row r="1336" spans="2:13" x14ac:dyDescent="0.25">
      <c r="B1336" s="66"/>
      <c r="C1336" s="13"/>
      <c r="D1336" s="13"/>
      <c r="E1336" s="13"/>
      <c r="F1336" s="13"/>
      <c r="G1336" s="13"/>
      <c r="H1336" s="41"/>
      <c r="I1336" s="41"/>
      <c r="J1336" s="41"/>
      <c r="K1336" s="41"/>
      <c r="L1336" s="41"/>
      <c r="M1336" s="41"/>
    </row>
    <row r="1337" spans="2:13" x14ac:dyDescent="0.25">
      <c r="B1337" s="66"/>
      <c r="C1337" s="13"/>
      <c r="D1337" s="13"/>
      <c r="E1337" s="13"/>
      <c r="F1337" s="13"/>
      <c r="G1337" s="13"/>
      <c r="H1337" s="41"/>
      <c r="I1337" s="41"/>
      <c r="J1337" s="41"/>
      <c r="K1337" s="41"/>
      <c r="L1337" s="41"/>
      <c r="M1337" s="41"/>
    </row>
    <row r="1338" spans="2:13" x14ac:dyDescent="0.25">
      <c r="B1338" s="66"/>
      <c r="C1338" s="13"/>
      <c r="D1338" s="13"/>
      <c r="E1338" s="13"/>
      <c r="F1338" s="13"/>
      <c r="G1338" s="13"/>
      <c r="H1338" s="41"/>
      <c r="I1338" s="41"/>
      <c r="J1338" s="41"/>
      <c r="K1338" s="41"/>
      <c r="L1338" s="41"/>
      <c r="M1338" s="41"/>
    </row>
    <row r="1339" spans="2:13" x14ac:dyDescent="0.25">
      <c r="B1339" s="66"/>
      <c r="C1339" s="13"/>
      <c r="D1339" s="13"/>
      <c r="E1339" s="13"/>
      <c r="F1339" s="13"/>
      <c r="G1339" s="13"/>
      <c r="H1339" s="41"/>
      <c r="I1339" s="41"/>
      <c r="J1339" s="41"/>
      <c r="K1339" s="41"/>
      <c r="L1339" s="41"/>
      <c r="M1339" s="41"/>
    </row>
    <row r="1340" spans="2:13" x14ac:dyDescent="0.25">
      <c r="B1340" s="66"/>
      <c r="C1340" s="13"/>
      <c r="D1340" s="13"/>
      <c r="E1340" s="13"/>
      <c r="F1340" s="13"/>
      <c r="G1340" s="13"/>
      <c r="H1340" s="41"/>
      <c r="I1340" s="41"/>
      <c r="J1340" s="41"/>
      <c r="K1340" s="41"/>
      <c r="L1340" s="41"/>
      <c r="M1340" s="41"/>
    </row>
    <row r="1341" spans="2:13" x14ac:dyDescent="0.25">
      <c r="B1341" s="66"/>
      <c r="C1341" s="13"/>
      <c r="D1341" s="13"/>
      <c r="E1341" s="13"/>
      <c r="F1341" s="13"/>
      <c r="G1341" s="13"/>
      <c r="H1341" s="41"/>
      <c r="I1341" s="41"/>
      <c r="J1341" s="41"/>
      <c r="K1341" s="41"/>
      <c r="L1341" s="41"/>
      <c r="M1341" s="41"/>
    </row>
    <row r="1342" spans="2:13" x14ac:dyDescent="0.25">
      <c r="B1342" s="66"/>
      <c r="C1342" s="13"/>
      <c r="D1342" s="13"/>
      <c r="E1342" s="13"/>
      <c r="F1342" s="13"/>
      <c r="G1342" s="13"/>
      <c r="H1342" s="41"/>
      <c r="I1342" s="41"/>
      <c r="J1342" s="41"/>
      <c r="K1342" s="41"/>
      <c r="L1342" s="41"/>
      <c r="M1342" s="41"/>
    </row>
    <row r="1343" spans="2:13" x14ac:dyDescent="0.25">
      <c r="B1343" s="66"/>
      <c r="C1343" s="13"/>
      <c r="D1343" s="13"/>
      <c r="E1343" s="13"/>
      <c r="F1343" s="13"/>
      <c r="G1343" s="13"/>
      <c r="H1343" s="41"/>
      <c r="I1343" s="41"/>
      <c r="J1343" s="41"/>
      <c r="K1343" s="41"/>
      <c r="L1343" s="41"/>
      <c r="M1343" s="41"/>
    </row>
    <row r="1344" spans="2:13" x14ac:dyDescent="0.25">
      <c r="B1344" s="66"/>
      <c r="C1344" s="13"/>
      <c r="D1344" s="13"/>
      <c r="E1344" s="13"/>
      <c r="F1344" s="13"/>
      <c r="G1344" s="13"/>
      <c r="H1344" s="41"/>
      <c r="I1344" s="41"/>
      <c r="J1344" s="41"/>
      <c r="K1344" s="41"/>
      <c r="L1344" s="41"/>
      <c r="M1344" s="41"/>
    </row>
    <row r="1345" spans="2:13" x14ac:dyDescent="0.25">
      <c r="B1345" s="66"/>
      <c r="C1345" s="13"/>
      <c r="D1345" s="13"/>
      <c r="E1345" s="13"/>
      <c r="F1345" s="13"/>
      <c r="G1345" s="13"/>
      <c r="H1345" s="41"/>
      <c r="I1345" s="41"/>
      <c r="J1345" s="41"/>
      <c r="K1345" s="41"/>
      <c r="L1345" s="41"/>
      <c r="M1345" s="41"/>
    </row>
    <row r="1346" spans="2:13" x14ac:dyDescent="0.25">
      <c r="B1346" s="66"/>
      <c r="C1346" s="13"/>
      <c r="D1346" s="13"/>
      <c r="E1346" s="13"/>
      <c r="F1346" s="13"/>
      <c r="G1346" s="13"/>
      <c r="H1346" s="41"/>
      <c r="I1346" s="41"/>
      <c r="J1346" s="41"/>
      <c r="K1346" s="41"/>
      <c r="L1346" s="41"/>
      <c r="M1346" s="41"/>
    </row>
    <row r="1347" spans="2:13" x14ac:dyDescent="0.25">
      <c r="B1347" s="66"/>
      <c r="C1347" s="13"/>
      <c r="D1347" s="13"/>
      <c r="E1347" s="13"/>
      <c r="F1347" s="13"/>
      <c r="G1347" s="13"/>
      <c r="H1347" s="41"/>
      <c r="I1347" s="41"/>
      <c r="J1347" s="41"/>
      <c r="K1347" s="41"/>
      <c r="L1347" s="41"/>
      <c r="M1347" s="41"/>
    </row>
    <row r="1348" spans="2:13" x14ac:dyDescent="0.25">
      <c r="B1348" s="66"/>
      <c r="C1348" s="13"/>
      <c r="D1348" s="13"/>
      <c r="E1348" s="13"/>
      <c r="F1348" s="13"/>
      <c r="G1348" s="13"/>
      <c r="H1348" s="41"/>
      <c r="I1348" s="41"/>
      <c r="J1348" s="41"/>
      <c r="K1348" s="41"/>
      <c r="L1348" s="41"/>
      <c r="M1348" s="41"/>
    </row>
    <row r="1349" spans="2:13" x14ac:dyDescent="0.25">
      <c r="B1349" s="66"/>
      <c r="C1349" s="13"/>
      <c r="D1349" s="13"/>
      <c r="E1349" s="13"/>
      <c r="F1349" s="13"/>
      <c r="G1349" s="13"/>
      <c r="H1349" s="41"/>
      <c r="I1349" s="41"/>
      <c r="J1349" s="41"/>
      <c r="K1349" s="41"/>
      <c r="L1349" s="41"/>
      <c r="M1349" s="41"/>
    </row>
    <row r="1350" spans="2:13" x14ac:dyDescent="0.25">
      <c r="B1350" s="66"/>
      <c r="C1350" s="13"/>
      <c r="D1350" s="13"/>
      <c r="E1350" s="13"/>
      <c r="F1350" s="13"/>
      <c r="G1350" s="13"/>
      <c r="H1350" s="41"/>
      <c r="I1350" s="41"/>
      <c r="J1350" s="41"/>
      <c r="K1350" s="41"/>
      <c r="L1350" s="41"/>
      <c r="M1350" s="41"/>
    </row>
    <row r="1351" spans="2:13" x14ac:dyDescent="0.25">
      <c r="B1351" s="66"/>
      <c r="C1351" s="13"/>
      <c r="D1351" s="13"/>
      <c r="E1351" s="13"/>
      <c r="F1351" s="13"/>
      <c r="G1351" s="13"/>
      <c r="H1351" s="41"/>
      <c r="I1351" s="41"/>
      <c r="J1351" s="41"/>
      <c r="K1351" s="41"/>
      <c r="L1351" s="41"/>
      <c r="M1351" s="41"/>
    </row>
    <row r="1352" spans="2:13" x14ac:dyDescent="0.25">
      <c r="B1352" s="66"/>
      <c r="C1352" s="13"/>
      <c r="D1352" s="13"/>
      <c r="E1352" s="13"/>
      <c r="F1352" s="13"/>
      <c r="G1352" s="13"/>
      <c r="H1352" s="41"/>
      <c r="I1352" s="41"/>
      <c r="J1352" s="41"/>
      <c r="K1352" s="41"/>
      <c r="L1352" s="41"/>
      <c r="M1352" s="41"/>
    </row>
    <row r="1353" spans="2:13" x14ac:dyDescent="0.25">
      <c r="B1353" s="66"/>
      <c r="C1353" s="13"/>
      <c r="D1353" s="13"/>
      <c r="E1353" s="13"/>
      <c r="F1353" s="13"/>
      <c r="G1353" s="13"/>
      <c r="H1353" s="41"/>
      <c r="I1353" s="41"/>
      <c r="J1353" s="41"/>
      <c r="K1353" s="41"/>
      <c r="L1353" s="41"/>
      <c r="M1353" s="41"/>
    </row>
    <row r="1354" spans="2:13" x14ac:dyDescent="0.25">
      <c r="B1354" s="66"/>
      <c r="C1354" s="13"/>
      <c r="D1354" s="13"/>
      <c r="E1354" s="13"/>
      <c r="F1354" s="13"/>
      <c r="G1354" s="13"/>
      <c r="H1354" s="41"/>
      <c r="I1354" s="41"/>
      <c r="J1354" s="41"/>
      <c r="K1354" s="41"/>
      <c r="L1354" s="41"/>
      <c r="M1354" s="41"/>
    </row>
    <row r="1355" spans="2:13" x14ac:dyDescent="0.25">
      <c r="B1355" s="66"/>
      <c r="C1355" s="13"/>
      <c r="D1355" s="13"/>
      <c r="E1355" s="13"/>
      <c r="F1355" s="13"/>
      <c r="G1355" s="13"/>
      <c r="H1355" s="41"/>
      <c r="I1355" s="41"/>
      <c r="J1355" s="41"/>
      <c r="K1355" s="41"/>
      <c r="L1355" s="41"/>
      <c r="M1355" s="41"/>
    </row>
    <row r="1356" spans="2:13" x14ac:dyDescent="0.25">
      <c r="B1356" s="66"/>
      <c r="C1356" s="13"/>
      <c r="D1356" s="13"/>
      <c r="E1356" s="13"/>
      <c r="F1356" s="13"/>
      <c r="G1356" s="13"/>
      <c r="H1356" s="41"/>
      <c r="I1356" s="41"/>
      <c r="J1356" s="41"/>
      <c r="K1356" s="41"/>
      <c r="L1356" s="41"/>
      <c r="M1356" s="41"/>
    </row>
    <row r="1357" spans="2:13" x14ac:dyDescent="0.25">
      <c r="B1357" s="66"/>
      <c r="C1357" s="13"/>
      <c r="D1357" s="13"/>
      <c r="E1357" s="13"/>
      <c r="F1357" s="13"/>
      <c r="G1357" s="13"/>
      <c r="H1357" s="41"/>
      <c r="I1357" s="41"/>
      <c r="J1357" s="41"/>
      <c r="K1357" s="41"/>
      <c r="L1357" s="41"/>
      <c r="M1357" s="41"/>
    </row>
    <row r="1358" spans="2:13" x14ac:dyDescent="0.25">
      <c r="B1358" s="66"/>
      <c r="C1358" s="13"/>
      <c r="D1358" s="13"/>
      <c r="E1358" s="13"/>
      <c r="F1358" s="13"/>
      <c r="G1358" s="13"/>
      <c r="H1358" s="41"/>
      <c r="I1358" s="41"/>
      <c r="J1358" s="41"/>
      <c r="K1358" s="41"/>
      <c r="L1358" s="41"/>
      <c r="M1358" s="41"/>
    </row>
    <row r="1359" spans="2:13" x14ac:dyDescent="0.25">
      <c r="B1359" s="66"/>
      <c r="C1359" s="13"/>
      <c r="D1359" s="13"/>
      <c r="E1359" s="13"/>
      <c r="F1359" s="13"/>
      <c r="G1359" s="13"/>
      <c r="H1359" s="41"/>
      <c r="I1359" s="41"/>
      <c r="J1359" s="41"/>
      <c r="K1359" s="41"/>
      <c r="L1359" s="41"/>
      <c r="M1359" s="41"/>
    </row>
    <row r="1360" spans="2:13" x14ac:dyDescent="0.25">
      <c r="B1360" s="66"/>
      <c r="C1360" s="13"/>
      <c r="D1360" s="13"/>
      <c r="E1360" s="13"/>
      <c r="F1360" s="13"/>
      <c r="G1360" s="13"/>
      <c r="H1360" s="41"/>
      <c r="I1360" s="41"/>
      <c r="J1360" s="41"/>
      <c r="K1360" s="41"/>
      <c r="L1360" s="41"/>
      <c r="M1360" s="41"/>
    </row>
    <row r="1361" spans="2:13" x14ac:dyDescent="0.25">
      <c r="B1361" s="66"/>
      <c r="C1361" s="13"/>
      <c r="D1361" s="13"/>
      <c r="E1361" s="13"/>
      <c r="F1361" s="13"/>
      <c r="G1361" s="13"/>
      <c r="H1361" s="41"/>
      <c r="I1361" s="41"/>
      <c r="J1361" s="41"/>
      <c r="K1361" s="41"/>
      <c r="L1361" s="41"/>
      <c r="M1361" s="41"/>
    </row>
    <row r="1362" spans="2:13" x14ac:dyDescent="0.25">
      <c r="B1362" s="66"/>
      <c r="C1362" s="13"/>
      <c r="D1362" s="13"/>
      <c r="E1362" s="13"/>
      <c r="F1362" s="13"/>
      <c r="G1362" s="13"/>
      <c r="H1362" s="41"/>
      <c r="I1362" s="41"/>
      <c r="J1362" s="41"/>
      <c r="K1362" s="41"/>
      <c r="L1362" s="41"/>
      <c r="M1362" s="41"/>
    </row>
    <row r="1363" spans="2:13" x14ac:dyDescent="0.25">
      <c r="B1363" s="66"/>
      <c r="C1363" s="13"/>
      <c r="D1363" s="13"/>
      <c r="E1363" s="13"/>
      <c r="F1363" s="13"/>
      <c r="G1363" s="13"/>
      <c r="H1363" s="41"/>
      <c r="I1363" s="41"/>
      <c r="J1363" s="41"/>
      <c r="K1363" s="41"/>
      <c r="L1363" s="41"/>
      <c r="M1363" s="41"/>
    </row>
    <row r="1364" spans="2:13" x14ac:dyDescent="0.25">
      <c r="B1364" s="66"/>
      <c r="C1364" s="13"/>
      <c r="D1364" s="13"/>
      <c r="E1364" s="13"/>
      <c r="F1364" s="13"/>
      <c r="G1364" s="13"/>
      <c r="H1364" s="41"/>
      <c r="I1364" s="41"/>
      <c r="J1364" s="41"/>
      <c r="K1364" s="41"/>
      <c r="L1364" s="41"/>
      <c r="M1364" s="41"/>
    </row>
    <row r="1365" spans="2:13" x14ac:dyDescent="0.25">
      <c r="B1365" s="66"/>
      <c r="C1365" s="13"/>
      <c r="D1365" s="13"/>
      <c r="E1365" s="13"/>
      <c r="F1365" s="13"/>
      <c r="G1365" s="13"/>
      <c r="H1365" s="41"/>
      <c r="I1365" s="41"/>
      <c r="J1365" s="41"/>
      <c r="K1365" s="41"/>
      <c r="L1365" s="41"/>
      <c r="M1365" s="41"/>
    </row>
    <row r="1366" spans="2:13" x14ac:dyDescent="0.25">
      <c r="B1366" s="66"/>
      <c r="C1366" s="13"/>
      <c r="D1366" s="13"/>
      <c r="E1366" s="13"/>
      <c r="F1366" s="13"/>
      <c r="G1366" s="13"/>
      <c r="H1366" s="41"/>
      <c r="I1366" s="41"/>
      <c r="J1366" s="41"/>
      <c r="K1366" s="41"/>
      <c r="L1366" s="41"/>
      <c r="M1366" s="41"/>
    </row>
    <row r="1367" spans="2:13" x14ac:dyDescent="0.25">
      <c r="B1367" s="66"/>
      <c r="C1367" s="13"/>
      <c r="D1367" s="13"/>
      <c r="E1367" s="13"/>
      <c r="F1367" s="13"/>
      <c r="G1367" s="13"/>
      <c r="H1367" s="41"/>
      <c r="I1367" s="41"/>
      <c r="J1367" s="41"/>
      <c r="K1367" s="41"/>
      <c r="L1367" s="41"/>
      <c r="M1367" s="41"/>
    </row>
    <row r="1368" spans="2:13" x14ac:dyDescent="0.25">
      <c r="B1368" s="66"/>
      <c r="C1368" s="13"/>
      <c r="D1368" s="13"/>
      <c r="E1368" s="13"/>
      <c r="F1368" s="13"/>
      <c r="G1368" s="13"/>
      <c r="H1368" s="41"/>
      <c r="I1368" s="41"/>
      <c r="J1368" s="41"/>
      <c r="K1368" s="41"/>
      <c r="L1368" s="41"/>
      <c r="M1368" s="41"/>
    </row>
    <row r="1369" spans="2:13" x14ac:dyDescent="0.25">
      <c r="B1369" s="66"/>
      <c r="C1369" s="13"/>
      <c r="D1369" s="13"/>
      <c r="E1369" s="13"/>
      <c r="F1369" s="13"/>
      <c r="G1369" s="13"/>
      <c r="H1369" s="41"/>
      <c r="I1369" s="41"/>
      <c r="J1369" s="41"/>
      <c r="K1369" s="41"/>
      <c r="L1369" s="41"/>
      <c r="M1369" s="41"/>
    </row>
    <row r="1370" spans="2:13" x14ac:dyDescent="0.25">
      <c r="B1370" s="66"/>
      <c r="C1370" s="13"/>
      <c r="D1370" s="13"/>
      <c r="E1370" s="13"/>
      <c r="F1370" s="13"/>
      <c r="G1370" s="13"/>
      <c r="H1370" s="41"/>
      <c r="I1370" s="41"/>
      <c r="J1370" s="41"/>
      <c r="K1370" s="41"/>
      <c r="L1370" s="41"/>
      <c r="M1370" s="41"/>
    </row>
    <row r="1371" spans="2:13" x14ac:dyDescent="0.25">
      <c r="B1371" s="66"/>
      <c r="C1371" s="13"/>
      <c r="D1371" s="13"/>
      <c r="E1371" s="13"/>
      <c r="F1371" s="13"/>
      <c r="G1371" s="13"/>
      <c r="H1371" s="41"/>
      <c r="I1371" s="41"/>
      <c r="J1371" s="41"/>
      <c r="K1371" s="41"/>
      <c r="L1371" s="41"/>
      <c r="M1371" s="41"/>
    </row>
    <row r="1372" spans="2:13" x14ac:dyDescent="0.25">
      <c r="B1372" s="66"/>
      <c r="C1372" s="13"/>
      <c r="D1372" s="13"/>
      <c r="E1372" s="13"/>
      <c r="F1372" s="13"/>
      <c r="G1372" s="13"/>
      <c r="H1372" s="41"/>
      <c r="I1372" s="41"/>
      <c r="J1372" s="41"/>
      <c r="K1372" s="41"/>
      <c r="L1372" s="41"/>
      <c r="M1372" s="41"/>
    </row>
    <row r="1373" spans="2:13" x14ac:dyDescent="0.25">
      <c r="B1373" s="66"/>
      <c r="C1373" s="13"/>
      <c r="D1373" s="13"/>
      <c r="E1373" s="13"/>
      <c r="F1373" s="13"/>
      <c r="G1373" s="13"/>
      <c r="H1373" s="41"/>
      <c r="I1373" s="41"/>
      <c r="J1373" s="41"/>
      <c r="K1373" s="41"/>
      <c r="L1373" s="41"/>
      <c r="M1373" s="41"/>
    </row>
    <row r="1374" spans="2:13" x14ac:dyDescent="0.25">
      <c r="B1374" s="66"/>
      <c r="C1374" s="13"/>
      <c r="D1374" s="13"/>
      <c r="E1374" s="13"/>
      <c r="F1374" s="13"/>
      <c r="G1374" s="13"/>
      <c r="H1374" s="41"/>
      <c r="I1374" s="41"/>
      <c r="J1374" s="41"/>
      <c r="K1374" s="41"/>
      <c r="L1374" s="41"/>
      <c r="M1374" s="41"/>
    </row>
    <row r="1375" spans="2:13" x14ac:dyDescent="0.25">
      <c r="B1375" s="66"/>
      <c r="C1375" s="13"/>
      <c r="D1375" s="13"/>
      <c r="E1375" s="13"/>
      <c r="F1375" s="13"/>
      <c r="G1375" s="13"/>
      <c r="H1375" s="41"/>
      <c r="I1375" s="41"/>
      <c r="J1375" s="41"/>
      <c r="K1375" s="41"/>
      <c r="L1375" s="41"/>
      <c r="M1375" s="41"/>
    </row>
    <row r="1376" spans="2:13" x14ac:dyDescent="0.25">
      <c r="B1376" s="66"/>
      <c r="C1376" s="13"/>
      <c r="D1376" s="13"/>
      <c r="E1376" s="13"/>
      <c r="F1376" s="13"/>
      <c r="G1376" s="13"/>
      <c r="H1376" s="41"/>
      <c r="I1376" s="41"/>
      <c r="J1376" s="41"/>
      <c r="K1376" s="41"/>
      <c r="L1376" s="41"/>
      <c r="M1376" s="41"/>
    </row>
    <row r="1377" spans="2:13" x14ac:dyDescent="0.25">
      <c r="B1377" s="66"/>
      <c r="C1377" s="13"/>
      <c r="D1377" s="13"/>
      <c r="E1377" s="13"/>
      <c r="F1377" s="13"/>
      <c r="G1377" s="13"/>
      <c r="H1377" s="41"/>
      <c r="I1377" s="41"/>
      <c r="J1377" s="41"/>
      <c r="K1377" s="41"/>
      <c r="L1377" s="41"/>
      <c r="M1377" s="41"/>
    </row>
    <row r="1378" spans="2:13" x14ac:dyDescent="0.25">
      <c r="B1378" s="66"/>
      <c r="C1378" s="13"/>
      <c r="D1378" s="13"/>
      <c r="E1378" s="13"/>
      <c r="F1378" s="13"/>
      <c r="G1378" s="13"/>
      <c r="H1378" s="41"/>
      <c r="I1378" s="41"/>
      <c r="J1378" s="41"/>
      <c r="K1378" s="41"/>
      <c r="L1378" s="41"/>
      <c r="M1378" s="41"/>
    </row>
    <row r="1379" spans="2:13" x14ac:dyDescent="0.25">
      <c r="B1379" s="66"/>
      <c r="C1379" s="13"/>
      <c r="D1379" s="13"/>
      <c r="E1379" s="13"/>
      <c r="F1379" s="13"/>
      <c r="G1379" s="13"/>
      <c r="H1379" s="41"/>
      <c r="I1379" s="41"/>
      <c r="J1379" s="41"/>
      <c r="K1379" s="41"/>
      <c r="L1379" s="41"/>
      <c r="M1379" s="41"/>
    </row>
    <row r="1380" spans="2:13" x14ac:dyDescent="0.25">
      <c r="B1380" s="66"/>
      <c r="C1380" s="13"/>
      <c r="D1380" s="13"/>
      <c r="E1380" s="13"/>
      <c r="F1380" s="13"/>
      <c r="G1380" s="13"/>
      <c r="H1380" s="41"/>
      <c r="I1380" s="41"/>
      <c r="J1380" s="41"/>
      <c r="K1380" s="41"/>
      <c r="L1380" s="41"/>
      <c r="M1380" s="41"/>
    </row>
    <row r="1381" spans="2:13" x14ac:dyDescent="0.25">
      <c r="B1381" s="66"/>
      <c r="C1381" s="13"/>
      <c r="D1381" s="13"/>
      <c r="E1381" s="13"/>
      <c r="F1381" s="13"/>
      <c r="G1381" s="13"/>
      <c r="H1381" s="41"/>
      <c r="I1381" s="41"/>
      <c r="J1381" s="41"/>
      <c r="K1381" s="41"/>
      <c r="L1381" s="41"/>
      <c r="M1381" s="41"/>
    </row>
    <row r="1382" spans="2:13" x14ac:dyDescent="0.25">
      <c r="B1382" s="66"/>
      <c r="C1382" s="13"/>
      <c r="D1382" s="13"/>
      <c r="E1382" s="13"/>
      <c r="F1382" s="13"/>
      <c r="G1382" s="13"/>
      <c r="H1382" s="41"/>
      <c r="I1382" s="41"/>
      <c r="J1382" s="41"/>
      <c r="K1382" s="41"/>
      <c r="L1382" s="41"/>
      <c r="M1382" s="41"/>
    </row>
    <row r="1383" spans="2:13" x14ac:dyDescent="0.25">
      <c r="B1383" s="66"/>
      <c r="C1383" s="13"/>
      <c r="D1383" s="13"/>
      <c r="E1383" s="13"/>
      <c r="F1383" s="13"/>
      <c r="G1383" s="13"/>
      <c r="H1383" s="41"/>
      <c r="I1383" s="41"/>
      <c r="J1383" s="41"/>
      <c r="K1383" s="41"/>
      <c r="L1383" s="41"/>
      <c r="M1383" s="41"/>
    </row>
    <row r="1384" spans="2:13" x14ac:dyDescent="0.25">
      <c r="B1384" s="66"/>
      <c r="C1384" s="13"/>
      <c r="D1384" s="13"/>
      <c r="E1384" s="13"/>
      <c r="F1384" s="13"/>
      <c r="G1384" s="13"/>
      <c r="H1384" s="41"/>
      <c r="I1384" s="41"/>
      <c r="J1384" s="41"/>
      <c r="K1384" s="41"/>
      <c r="L1384" s="41"/>
      <c r="M1384" s="41"/>
    </row>
    <row r="1385" spans="2:13" x14ac:dyDescent="0.25">
      <c r="B1385" s="66"/>
      <c r="C1385" s="13"/>
      <c r="D1385" s="13"/>
      <c r="E1385" s="13"/>
      <c r="F1385" s="13"/>
      <c r="G1385" s="13"/>
      <c r="H1385" s="41"/>
      <c r="I1385" s="41"/>
      <c r="J1385" s="41"/>
      <c r="K1385" s="41"/>
      <c r="L1385" s="41"/>
      <c r="M1385" s="41"/>
    </row>
    <row r="1386" spans="2:13" x14ac:dyDescent="0.25">
      <c r="B1386" s="66"/>
      <c r="C1386" s="13"/>
      <c r="D1386" s="13"/>
      <c r="E1386" s="13"/>
      <c r="F1386" s="13"/>
      <c r="G1386" s="13"/>
      <c r="H1386" s="41"/>
      <c r="I1386" s="41"/>
      <c r="J1386" s="41"/>
      <c r="K1386" s="41"/>
      <c r="L1386" s="41"/>
      <c r="M1386" s="41"/>
    </row>
    <row r="1387" spans="2:13" x14ac:dyDescent="0.25">
      <c r="B1387" s="66"/>
      <c r="C1387" s="13"/>
      <c r="D1387" s="13"/>
      <c r="E1387" s="13"/>
      <c r="F1387" s="13"/>
      <c r="G1387" s="13"/>
      <c r="H1387" s="41"/>
      <c r="I1387" s="41"/>
      <c r="J1387" s="41"/>
      <c r="K1387" s="41"/>
      <c r="L1387" s="41"/>
      <c r="M1387" s="41"/>
    </row>
    <row r="1388" spans="2:13" x14ac:dyDescent="0.25">
      <c r="B1388" s="66"/>
      <c r="C1388" s="13"/>
      <c r="D1388" s="13"/>
      <c r="E1388" s="13"/>
      <c r="F1388" s="13"/>
      <c r="G1388" s="13"/>
      <c r="H1388" s="41"/>
      <c r="I1388" s="41"/>
      <c r="J1388" s="41"/>
      <c r="K1388" s="41"/>
      <c r="L1388" s="41"/>
      <c r="M1388" s="41"/>
    </row>
    <row r="1389" spans="2:13" x14ac:dyDescent="0.25">
      <c r="B1389" s="66"/>
      <c r="C1389" s="13"/>
      <c r="D1389" s="13"/>
      <c r="E1389" s="13"/>
      <c r="F1389" s="13"/>
      <c r="G1389" s="13"/>
      <c r="H1389" s="41"/>
      <c r="I1389" s="41"/>
      <c r="J1389" s="41"/>
      <c r="K1389" s="41"/>
      <c r="L1389" s="41"/>
      <c r="M1389" s="41"/>
    </row>
    <row r="1390" spans="2:13" x14ac:dyDescent="0.25">
      <c r="B1390" s="66"/>
      <c r="C1390" s="13"/>
      <c r="D1390" s="13"/>
      <c r="E1390" s="13"/>
      <c r="F1390" s="13"/>
      <c r="G1390" s="13"/>
      <c r="H1390" s="41"/>
      <c r="I1390" s="41"/>
      <c r="J1390" s="41"/>
      <c r="K1390" s="41"/>
      <c r="L1390" s="41"/>
      <c r="M1390" s="41"/>
    </row>
    <row r="1391" spans="2:13" x14ac:dyDescent="0.25">
      <c r="B1391" s="66"/>
      <c r="C1391" s="13"/>
      <c r="D1391" s="13"/>
      <c r="E1391" s="13"/>
      <c r="F1391" s="13"/>
      <c r="G1391" s="13"/>
      <c r="H1391" s="41"/>
      <c r="I1391" s="41"/>
      <c r="J1391" s="41"/>
      <c r="K1391" s="41"/>
      <c r="L1391" s="41"/>
      <c r="M1391" s="41"/>
    </row>
    <row r="1392" spans="2:13" x14ac:dyDescent="0.25">
      <c r="B1392" s="66"/>
      <c r="C1392" s="13"/>
      <c r="D1392" s="13"/>
      <c r="E1392" s="13"/>
      <c r="F1392" s="13"/>
      <c r="G1392" s="13"/>
      <c r="H1392" s="41"/>
      <c r="I1392" s="41"/>
      <c r="J1392" s="41"/>
      <c r="K1392" s="41"/>
      <c r="L1392" s="41"/>
      <c r="M1392" s="41"/>
    </row>
    <row r="1393" spans="2:13" x14ac:dyDescent="0.25">
      <c r="B1393" s="66"/>
      <c r="C1393" s="13"/>
      <c r="D1393" s="13"/>
      <c r="E1393" s="13"/>
      <c r="F1393" s="13"/>
      <c r="G1393" s="13"/>
      <c r="H1393" s="41"/>
      <c r="I1393" s="41"/>
      <c r="J1393" s="41"/>
      <c r="K1393" s="41"/>
      <c r="L1393" s="41"/>
      <c r="M1393" s="41"/>
    </row>
    <row r="1394" spans="2:13" x14ac:dyDescent="0.25">
      <c r="B1394" s="66"/>
      <c r="C1394" s="13"/>
      <c r="D1394" s="13"/>
      <c r="E1394" s="13"/>
      <c r="F1394" s="13"/>
      <c r="G1394" s="13"/>
      <c r="H1394" s="41"/>
      <c r="I1394" s="41"/>
      <c r="J1394" s="41"/>
      <c r="K1394" s="41"/>
      <c r="L1394" s="41"/>
      <c r="M1394" s="41"/>
    </row>
    <row r="1395" spans="2:13" x14ac:dyDescent="0.25">
      <c r="B1395" s="66"/>
      <c r="C1395" s="13"/>
      <c r="D1395" s="13"/>
      <c r="E1395" s="13"/>
      <c r="F1395" s="13"/>
      <c r="G1395" s="13"/>
      <c r="H1395" s="41"/>
      <c r="I1395" s="41"/>
      <c r="J1395" s="41"/>
      <c r="K1395" s="41"/>
      <c r="L1395" s="41"/>
      <c r="M1395" s="41"/>
    </row>
    <row r="1396" spans="2:13" x14ac:dyDescent="0.25">
      <c r="B1396" s="66"/>
      <c r="C1396" s="13"/>
      <c r="D1396" s="13"/>
      <c r="E1396" s="13"/>
      <c r="F1396" s="13"/>
      <c r="G1396" s="13"/>
      <c r="H1396" s="41"/>
      <c r="I1396" s="41"/>
      <c r="J1396" s="41"/>
      <c r="K1396" s="41"/>
      <c r="L1396" s="41"/>
      <c r="M1396" s="41"/>
    </row>
    <row r="1397" spans="2:13" x14ac:dyDescent="0.25">
      <c r="B1397" s="66"/>
      <c r="C1397" s="13"/>
      <c r="D1397" s="13"/>
      <c r="E1397" s="13"/>
      <c r="F1397" s="13"/>
      <c r="G1397" s="13"/>
      <c r="H1397" s="41"/>
      <c r="I1397" s="41"/>
      <c r="J1397" s="41"/>
      <c r="K1397" s="41"/>
      <c r="L1397" s="41"/>
      <c r="M1397" s="41"/>
    </row>
    <row r="1398" spans="2:13" x14ac:dyDescent="0.25">
      <c r="B1398" s="66"/>
      <c r="C1398" s="13"/>
      <c r="D1398" s="13"/>
      <c r="E1398" s="13"/>
      <c r="F1398" s="13"/>
      <c r="G1398" s="13"/>
      <c r="H1398" s="41"/>
      <c r="I1398" s="41"/>
      <c r="J1398" s="41"/>
      <c r="K1398" s="41"/>
      <c r="L1398" s="41"/>
      <c r="M1398" s="41"/>
    </row>
    <row r="1399" spans="2:13" x14ac:dyDescent="0.25">
      <c r="B1399" s="66"/>
      <c r="C1399" s="13"/>
      <c r="D1399" s="13"/>
      <c r="E1399" s="13"/>
      <c r="F1399" s="13"/>
      <c r="G1399" s="13"/>
      <c r="H1399" s="41"/>
      <c r="I1399" s="41"/>
      <c r="J1399" s="41"/>
      <c r="K1399" s="41"/>
      <c r="L1399" s="41"/>
      <c r="M1399" s="41"/>
    </row>
    <row r="1400" spans="2:13" x14ac:dyDescent="0.25">
      <c r="B1400" s="66"/>
      <c r="C1400" s="13"/>
      <c r="D1400" s="13"/>
      <c r="E1400" s="13"/>
      <c r="F1400" s="13"/>
      <c r="G1400" s="13"/>
      <c r="H1400" s="41"/>
      <c r="I1400" s="41"/>
      <c r="J1400" s="41"/>
      <c r="K1400" s="41"/>
      <c r="L1400" s="41"/>
      <c r="M1400" s="41"/>
    </row>
    <row r="1401" spans="2:13" x14ac:dyDescent="0.25">
      <c r="B1401" s="66"/>
      <c r="C1401" s="13"/>
      <c r="D1401" s="13"/>
      <c r="E1401" s="13"/>
      <c r="F1401" s="13"/>
      <c r="G1401" s="13"/>
      <c r="H1401" s="41"/>
      <c r="I1401" s="41"/>
      <c r="J1401" s="41"/>
      <c r="K1401" s="41"/>
      <c r="L1401" s="41"/>
      <c r="M1401" s="41"/>
    </row>
    <row r="1402" spans="2:13" x14ac:dyDescent="0.25">
      <c r="B1402" s="66"/>
      <c r="C1402" s="13"/>
      <c r="D1402" s="13"/>
      <c r="E1402" s="13"/>
      <c r="F1402" s="13"/>
      <c r="G1402" s="13"/>
      <c r="H1402" s="41"/>
      <c r="I1402" s="41"/>
      <c r="J1402" s="41"/>
      <c r="K1402" s="41"/>
      <c r="L1402" s="41"/>
      <c r="M1402" s="41"/>
    </row>
    <row r="1403" spans="2:13" x14ac:dyDescent="0.25">
      <c r="B1403" s="66"/>
      <c r="C1403" s="13"/>
      <c r="D1403" s="13"/>
      <c r="E1403" s="13"/>
      <c r="F1403" s="13"/>
      <c r="G1403" s="13"/>
      <c r="H1403" s="41"/>
      <c r="I1403" s="41"/>
      <c r="J1403" s="41"/>
      <c r="K1403" s="41"/>
      <c r="L1403" s="41"/>
      <c r="M1403" s="41"/>
    </row>
    <row r="1404" spans="2:13" x14ac:dyDescent="0.25">
      <c r="B1404" s="66"/>
      <c r="C1404" s="13"/>
      <c r="D1404" s="13"/>
      <c r="E1404" s="13"/>
      <c r="F1404" s="13"/>
      <c r="G1404" s="13"/>
      <c r="H1404" s="41"/>
      <c r="I1404" s="41"/>
      <c r="J1404" s="41"/>
      <c r="K1404" s="41"/>
      <c r="L1404" s="41"/>
      <c r="M1404" s="41"/>
    </row>
    <row r="1405" spans="2:13" x14ac:dyDescent="0.25">
      <c r="B1405" s="66"/>
      <c r="C1405" s="13"/>
      <c r="D1405" s="13"/>
      <c r="E1405" s="13"/>
      <c r="F1405" s="13"/>
      <c r="G1405" s="13"/>
      <c r="H1405" s="41"/>
      <c r="I1405" s="41"/>
      <c r="J1405" s="41"/>
      <c r="K1405" s="41"/>
      <c r="L1405" s="41"/>
      <c r="M1405" s="41"/>
    </row>
    <row r="1406" spans="2:13" x14ac:dyDescent="0.25">
      <c r="B1406" s="66"/>
      <c r="C1406" s="13"/>
      <c r="D1406" s="13"/>
      <c r="E1406" s="13"/>
      <c r="F1406" s="13"/>
      <c r="G1406" s="13"/>
      <c r="H1406" s="41"/>
      <c r="I1406" s="41"/>
      <c r="J1406" s="41"/>
      <c r="K1406" s="41"/>
      <c r="L1406" s="41"/>
      <c r="M1406" s="41"/>
    </row>
    <row r="1407" spans="2:13" x14ac:dyDescent="0.25">
      <c r="B1407" s="66"/>
      <c r="C1407" s="13"/>
      <c r="D1407" s="13"/>
      <c r="E1407" s="13"/>
      <c r="F1407" s="13"/>
      <c r="G1407" s="13"/>
      <c r="H1407" s="41"/>
      <c r="I1407" s="41"/>
      <c r="J1407" s="41"/>
      <c r="K1407" s="41"/>
      <c r="L1407" s="41"/>
      <c r="M1407" s="41"/>
    </row>
    <row r="1408" spans="2:13" x14ac:dyDescent="0.25">
      <c r="B1408" s="66"/>
      <c r="C1408" s="13"/>
      <c r="D1408" s="13"/>
      <c r="E1408" s="13"/>
      <c r="F1408" s="13"/>
      <c r="G1408" s="13"/>
      <c r="H1408" s="41"/>
      <c r="I1408" s="41"/>
      <c r="J1408" s="41"/>
      <c r="K1408" s="41"/>
      <c r="L1408" s="41"/>
      <c r="M1408" s="41"/>
    </row>
    <row r="1409" spans="2:13" x14ac:dyDescent="0.25">
      <c r="B1409" s="66"/>
      <c r="C1409" s="13"/>
      <c r="D1409" s="13"/>
      <c r="E1409" s="13"/>
      <c r="F1409" s="13"/>
      <c r="G1409" s="13"/>
      <c r="H1409" s="41"/>
      <c r="I1409" s="41"/>
      <c r="J1409" s="41"/>
      <c r="K1409" s="41"/>
      <c r="L1409" s="41"/>
      <c r="M1409" s="41"/>
    </row>
    <row r="1410" spans="2:13" x14ac:dyDescent="0.25">
      <c r="B1410" s="66"/>
      <c r="C1410" s="13"/>
      <c r="D1410" s="13"/>
      <c r="E1410" s="13"/>
      <c r="F1410" s="13"/>
      <c r="G1410" s="13"/>
      <c r="H1410" s="41"/>
      <c r="I1410" s="41"/>
      <c r="J1410" s="41"/>
      <c r="K1410" s="41"/>
      <c r="L1410" s="41"/>
      <c r="M1410" s="41"/>
    </row>
    <row r="1411" spans="2:13" x14ac:dyDescent="0.25">
      <c r="B1411" s="66"/>
      <c r="C1411" s="13"/>
      <c r="D1411" s="13"/>
      <c r="E1411" s="13"/>
      <c r="F1411" s="13"/>
      <c r="G1411" s="13"/>
      <c r="H1411" s="41"/>
      <c r="I1411" s="41"/>
      <c r="J1411" s="41"/>
      <c r="K1411" s="41"/>
      <c r="L1411" s="41"/>
      <c r="M1411" s="41"/>
    </row>
    <row r="1412" spans="2:13" x14ac:dyDescent="0.25">
      <c r="B1412" s="66"/>
      <c r="C1412" s="13"/>
      <c r="D1412" s="13"/>
      <c r="E1412" s="13"/>
      <c r="F1412" s="13"/>
      <c r="G1412" s="13"/>
      <c r="H1412" s="41"/>
      <c r="I1412" s="41"/>
      <c r="J1412" s="41"/>
      <c r="K1412" s="41"/>
      <c r="L1412" s="41"/>
      <c r="M1412" s="41"/>
    </row>
    <row r="1413" spans="2:13" x14ac:dyDescent="0.25">
      <c r="B1413" s="66"/>
      <c r="C1413" s="13"/>
      <c r="D1413" s="13"/>
      <c r="E1413" s="13"/>
      <c r="F1413" s="13"/>
      <c r="G1413" s="13"/>
      <c r="H1413" s="41"/>
      <c r="I1413" s="41"/>
      <c r="J1413" s="41"/>
      <c r="K1413" s="41"/>
      <c r="L1413" s="41"/>
      <c r="M1413" s="41"/>
    </row>
    <row r="1414" spans="2:13" x14ac:dyDescent="0.25">
      <c r="B1414" s="66"/>
      <c r="C1414" s="13"/>
      <c r="D1414" s="13"/>
      <c r="E1414" s="13"/>
      <c r="F1414" s="13"/>
      <c r="G1414" s="13"/>
      <c r="H1414" s="41"/>
      <c r="I1414" s="41"/>
      <c r="J1414" s="41"/>
      <c r="K1414" s="41"/>
      <c r="L1414" s="41"/>
      <c r="M1414" s="41"/>
    </row>
    <row r="1415" spans="2:13" x14ac:dyDescent="0.25">
      <c r="B1415" s="66"/>
      <c r="C1415" s="13"/>
      <c r="D1415" s="13"/>
      <c r="E1415" s="13"/>
      <c r="F1415" s="13"/>
      <c r="G1415" s="13"/>
      <c r="H1415" s="41"/>
      <c r="I1415" s="41"/>
      <c r="J1415" s="41"/>
      <c r="K1415" s="41"/>
      <c r="L1415" s="41"/>
      <c r="M1415" s="41"/>
    </row>
    <row r="1416" spans="2:13" x14ac:dyDescent="0.25">
      <c r="B1416" s="66"/>
      <c r="C1416" s="13"/>
      <c r="D1416" s="13"/>
      <c r="E1416" s="13"/>
      <c r="F1416" s="13"/>
      <c r="G1416" s="13"/>
      <c r="H1416" s="41"/>
      <c r="I1416" s="41"/>
      <c r="J1416" s="41"/>
      <c r="K1416" s="41"/>
      <c r="L1416" s="41"/>
      <c r="M1416" s="41"/>
    </row>
    <row r="1417" spans="2:13" x14ac:dyDescent="0.25">
      <c r="B1417" s="66"/>
      <c r="C1417" s="13"/>
      <c r="D1417" s="13"/>
      <c r="E1417" s="13"/>
      <c r="F1417" s="13"/>
      <c r="G1417" s="13"/>
      <c r="H1417" s="41"/>
      <c r="I1417" s="41"/>
      <c r="J1417" s="41"/>
      <c r="K1417" s="41"/>
      <c r="L1417" s="41"/>
      <c r="M1417" s="41"/>
    </row>
    <row r="1418" spans="2:13" x14ac:dyDescent="0.25">
      <c r="B1418" s="66"/>
      <c r="C1418" s="13"/>
      <c r="D1418" s="13"/>
      <c r="E1418" s="13"/>
      <c r="F1418" s="13"/>
      <c r="G1418" s="13"/>
      <c r="H1418" s="41"/>
      <c r="I1418" s="41"/>
      <c r="J1418" s="41"/>
      <c r="K1418" s="41"/>
      <c r="L1418" s="41"/>
      <c r="M1418" s="41"/>
    </row>
    <row r="1419" spans="2:13" x14ac:dyDescent="0.25">
      <c r="B1419" s="66"/>
      <c r="C1419" s="13"/>
      <c r="D1419" s="13"/>
      <c r="E1419" s="13"/>
      <c r="F1419" s="13"/>
      <c r="G1419" s="13"/>
      <c r="H1419" s="41"/>
      <c r="I1419" s="41"/>
      <c r="J1419" s="41"/>
      <c r="K1419" s="41"/>
      <c r="L1419" s="41"/>
      <c r="M1419" s="41"/>
    </row>
    <row r="1420" spans="2:13" x14ac:dyDescent="0.25">
      <c r="B1420" s="66"/>
      <c r="C1420" s="13"/>
      <c r="D1420" s="13"/>
      <c r="E1420" s="13"/>
      <c r="F1420" s="13"/>
      <c r="G1420" s="13"/>
      <c r="H1420" s="41"/>
      <c r="I1420" s="41"/>
      <c r="J1420" s="41"/>
      <c r="K1420" s="41"/>
      <c r="L1420" s="41"/>
      <c r="M1420" s="41"/>
    </row>
    <row r="1421" spans="2:13" x14ac:dyDescent="0.25">
      <c r="B1421" s="66"/>
      <c r="C1421" s="13"/>
      <c r="D1421" s="13"/>
      <c r="E1421" s="13"/>
      <c r="F1421" s="13"/>
      <c r="G1421" s="13"/>
      <c r="H1421" s="41"/>
      <c r="I1421" s="41"/>
      <c r="J1421" s="41"/>
      <c r="K1421" s="41"/>
      <c r="L1421" s="41"/>
      <c r="M1421" s="41"/>
    </row>
    <row r="1422" spans="2:13" x14ac:dyDescent="0.25">
      <c r="B1422" s="66"/>
      <c r="C1422" s="13"/>
      <c r="D1422" s="13"/>
      <c r="E1422" s="13"/>
      <c r="F1422" s="13"/>
      <c r="G1422" s="13"/>
      <c r="H1422" s="41"/>
      <c r="I1422" s="41"/>
      <c r="J1422" s="41"/>
      <c r="K1422" s="41"/>
      <c r="L1422" s="41"/>
      <c r="M1422" s="41"/>
    </row>
    <row r="1423" spans="2:13" x14ac:dyDescent="0.25">
      <c r="B1423" s="66"/>
      <c r="C1423" s="13"/>
      <c r="D1423" s="13"/>
      <c r="E1423" s="13"/>
      <c r="F1423" s="13"/>
      <c r="G1423" s="13"/>
      <c r="H1423" s="41"/>
      <c r="I1423" s="41"/>
      <c r="J1423" s="41"/>
      <c r="K1423" s="41"/>
      <c r="L1423" s="41"/>
      <c r="M1423" s="41"/>
    </row>
    <row r="1424" spans="2:13" x14ac:dyDescent="0.25">
      <c r="B1424" s="66"/>
      <c r="C1424" s="13"/>
      <c r="D1424" s="13"/>
      <c r="E1424" s="13"/>
      <c r="F1424" s="13"/>
      <c r="G1424" s="13"/>
      <c r="H1424" s="41"/>
      <c r="I1424" s="41"/>
      <c r="J1424" s="41"/>
      <c r="K1424" s="41"/>
      <c r="L1424" s="41"/>
      <c r="M1424" s="41"/>
    </row>
    <row r="1425" spans="2:13" x14ac:dyDescent="0.25">
      <c r="B1425" s="66"/>
      <c r="C1425" s="13"/>
      <c r="D1425" s="13"/>
      <c r="E1425" s="13"/>
      <c r="F1425" s="13"/>
      <c r="G1425" s="13"/>
      <c r="H1425" s="41"/>
      <c r="I1425" s="41"/>
      <c r="J1425" s="41"/>
      <c r="K1425" s="41"/>
      <c r="L1425" s="41"/>
      <c r="M1425" s="41"/>
    </row>
    <row r="1426" spans="2:13" x14ac:dyDescent="0.25">
      <c r="B1426" s="66"/>
      <c r="C1426" s="13"/>
      <c r="D1426" s="13"/>
      <c r="E1426" s="13"/>
      <c r="F1426" s="13"/>
      <c r="G1426" s="13"/>
      <c r="H1426" s="41"/>
      <c r="I1426" s="41"/>
      <c r="J1426" s="41"/>
      <c r="K1426" s="41"/>
      <c r="L1426" s="41"/>
      <c r="M1426" s="41"/>
    </row>
    <row r="1427" spans="2:13" x14ac:dyDescent="0.25">
      <c r="B1427" s="66"/>
      <c r="C1427" s="13"/>
      <c r="D1427" s="13"/>
      <c r="E1427" s="13"/>
      <c r="F1427" s="13"/>
      <c r="G1427" s="13"/>
      <c r="H1427" s="41"/>
      <c r="I1427" s="41"/>
      <c r="J1427" s="41"/>
      <c r="K1427" s="41"/>
      <c r="L1427" s="41"/>
      <c r="M1427" s="41"/>
    </row>
    <row r="1428" spans="2:13" x14ac:dyDescent="0.25">
      <c r="B1428" s="66"/>
      <c r="C1428" s="13"/>
      <c r="D1428" s="13"/>
      <c r="E1428" s="13"/>
      <c r="F1428" s="13"/>
      <c r="G1428" s="13"/>
      <c r="H1428" s="41"/>
      <c r="I1428" s="41"/>
      <c r="J1428" s="41"/>
      <c r="K1428" s="41"/>
      <c r="L1428" s="41"/>
      <c r="M1428" s="41"/>
    </row>
    <row r="1429" spans="2:13" x14ac:dyDescent="0.25">
      <c r="B1429" s="66"/>
      <c r="C1429" s="13"/>
      <c r="D1429" s="13"/>
      <c r="E1429" s="13"/>
      <c r="F1429" s="13"/>
      <c r="G1429" s="13"/>
      <c r="H1429" s="41"/>
      <c r="I1429" s="41"/>
      <c r="J1429" s="41"/>
      <c r="K1429" s="41"/>
      <c r="L1429" s="41"/>
      <c r="M1429" s="41"/>
    </row>
    <row r="1430" spans="2:13" x14ac:dyDescent="0.25">
      <c r="B1430" s="66"/>
      <c r="C1430" s="13"/>
      <c r="D1430" s="13"/>
      <c r="E1430" s="13"/>
      <c r="F1430" s="13"/>
      <c r="G1430" s="13"/>
      <c r="H1430" s="41"/>
      <c r="I1430" s="41"/>
      <c r="J1430" s="41"/>
      <c r="K1430" s="41"/>
      <c r="L1430" s="41"/>
      <c r="M1430" s="41"/>
    </row>
    <row r="1431" spans="2:13" x14ac:dyDescent="0.25">
      <c r="B1431" s="66"/>
      <c r="C1431" s="13"/>
      <c r="D1431" s="13"/>
      <c r="E1431" s="13"/>
      <c r="F1431" s="13"/>
      <c r="G1431" s="13"/>
      <c r="H1431" s="41"/>
      <c r="I1431" s="41"/>
      <c r="J1431" s="41"/>
      <c r="K1431" s="41"/>
      <c r="L1431" s="41"/>
      <c r="M1431" s="41"/>
    </row>
    <row r="1432" spans="2:13" x14ac:dyDescent="0.25">
      <c r="B1432" s="66"/>
      <c r="C1432" s="13"/>
      <c r="D1432" s="13"/>
      <c r="E1432" s="13"/>
      <c r="F1432" s="13"/>
      <c r="G1432" s="13"/>
      <c r="H1432" s="41"/>
      <c r="I1432" s="41"/>
      <c r="J1432" s="41"/>
      <c r="K1432" s="41"/>
      <c r="L1432" s="41"/>
      <c r="M1432" s="41"/>
    </row>
    <row r="1433" spans="2:13" x14ac:dyDescent="0.25">
      <c r="B1433" s="66"/>
      <c r="C1433" s="13"/>
      <c r="D1433" s="13"/>
      <c r="E1433" s="13"/>
      <c r="F1433" s="13"/>
      <c r="G1433" s="13"/>
      <c r="H1433" s="41"/>
      <c r="I1433" s="41"/>
      <c r="J1433" s="41"/>
      <c r="K1433" s="41"/>
      <c r="L1433" s="41"/>
      <c r="M1433" s="41"/>
    </row>
    <row r="1434" spans="2:13" x14ac:dyDescent="0.25">
      <c r="B1434" s="66"/>
      <c r="C1434" s="13"/>
      <c r="D1434" s="13"/>
      <c r="E1434" s="13"/>
      <c r="F1434" s="13"/>
      <c r="G1434" s="13"/>
      <c r="H1434" s="41"/>
      <c r="I1434" s="41"/>
      <c r="J1434" s="41"/>
      <c r="K1434" s="41"/>
      <c r="L1434" s="41"/>
      <c r="M1434" s="41"/>
    </row>
    <row r="1435" spans="2:13" x14ac:dyDescent="0.25">
      <c r="B1435" s="66"/>
      <c r="C1435" s="13"/>
      <c r="D1435" s="13"/>
      <c r="E1435" s="13"/>
      <c r="F1435" s="13"/>
      <c r="G1435" s="13"/>
      <c r="H1435" s="41"/>
      <c r="I1435" s="41"/>
      <c r="J1435" s="41"/>
      <c r="K1435" s="41"/>
      <c r="L1435" s="41"/>
      <c r="M1435" s="41"/>
    </row>
    <row r="1436" spans="2:13" x14ac:dyDescent="0.25">
      <c r="B1436" s="66"/>
      <c r="C1436" s="13"/>
      <c r="D1436" s="13"/>
      <c r="E1436" s="13"/>
      <c r="F1436" s="13"/>
      <c r="G1436" s="13"/>
      <c r="H1436" s="41"/>
      <c r="I1436" s="41"/>
      <c r="J1436" s="41"/>
      <c r="K1436" s="41"/>
      <c r="L1436" s="41"/>
      <c r="M1436" s="41"/>
    </row>
    <row r="1437" spans="2:13" x14ac:dyDescent="0.25">
      <c r="B1437" s="66"/>
      <c r="C1437" s="13"/>
      <c r="D1437" s="13"/>
      <c r="E1437" s="13"/>
      <c r="F1437" s="13"/>
      <c r="G1437" s="13"/>
      <c r="H1437" s="41"/>
      <c r="I1437" s="41"/>
      <c r="J1437" s="41"/>
      <c r="K1437" s="41"/>
      <c r="L1437" s="41"/>
      <c r="M1437" s="41"/>
    </row>
    <row r="1438" spans="2:13" x14ac:dyDescent="0.25">
      <c r="B1438" s="66"/>
      <c r="C1438" s="13"/>
      <c r="D1438" s="13"/>
      <c r="E1438" s="13"/>
      <c r="F1438" s="13"/>
      <c r="G1438" s="13"/>
      <c r="H1438" s="41"/>
      <c r="I1438" s="41"/>
      <c r="J1438" s="41"/>
      <c r="K1438" s="41"/>
      <c r="L1438" s="41"/>
      <c r="M1438" s="41"/>
    </row>
    <row r="1439" spans="2:13" x14ac:dyDescent="0.25">
      <c r="B1439" s="66"/>
      <c r="C1439" s="13"/>
      <c r="D1439" s="13"/>
      <c r="E1439" s="13"/>
      <c r="F1439" s="13"/>
      <c r="G1439" s="13"/>
      <c r="H1439" s="41"/>
      <c r="I1439" s="41"/>
      <c r="J1439" s="41"/>
      <c r="K1439" s="41"/>
      <c r="L1439" s="41"/>
      <c r="M1439" s="41"/>
    </row>
    <row r="1440" spans="2:13" x14ac:dyDescent="0.25">
      <c r="B1440" s="66"/>
      <c r="C1440" s="13"/>
      <c r="D1440" s="13"/>
      <c r="E1440" s="13"/>
      <c r="F1440" s="13"/>
      <c r="G1440" s="13"/>
      <c r="H1440" s="41"/>
      <c r="I1440" s="41"/>
      <c r="J1440" s="41"/>
      <c r="K1440" s="41"/>
      <c r="L1440" s="41"/>
      <c r="M1440" s="41"/>
    </row>
    <row r="1441" spans="2:13" x14ac:dyDescent="0.25">
      <c r="B1441" s="66"/>
      <c r="C1441" s="13"/>
      <c r="D1441" s="13"/>
      <c r="E1441" s="13"/>
      <c r="F1441" s="13"/>
      <c r="G1441" s="13"/>
      <c r="H1441" s="41"/>
      <c r="I1441" s="41"/>
      <c r="J1441" s="41"/>
      <c r="K1441" s="41"/>
      <c r="L1441" s="41"/>
      <c r="M1441" s="41"/>
    </row>
    <row r="1442" spans="2:13" x14ac:dyDescent="0.25">
      <c r="B1442" s="66"/>
      <c r="C1442" s="13"/>
      <c r="D1442" s="13"/>
      <c r="E1442" s="13"/>
      <c r="F1442" s="13"/>
      <c r="G1442" s="13"/>
      <c r="H1442" s="41"/>
      <c r="I1442" s="41"/>
      <c r="J1442" s="41"/>
      <c r="K1442" s="41"/>
      <c r="L1442" s="41"/>
      <c r="M1442" s="41"/>
    </row>
    <row r="1443" spans="2:13" x14ac:dyDescent="0.25">
      <c r="B1443" s="66"/>
      <c r="C1443" s="13"/>
      <c r="D1443" s="13"/>
      <c r="E1443" s="13"/>
      <c r="F1443" s="13"/>
      <c r="G1443" s="13"/>
      <c r="H1443" s="41"/>
      <c r="I1443" s="41"/>
      <c r="J1443" s="41"/>
      <c r="K1443" s="41"/>
      <c r="L1443" s="41"/>
      <c r="M1443" s="41"/>
    </row>
    <row r="1444" spans="2:13" x14ac:dyDescent="0.25">
      <c r="B1444" s="66"/>
      <c r="C1444" s="13"/>
      <c r="D1444" s="13"/>
      <c r="E1444" s="13"/>
      <c r="F1444" s="13"/>
      <c r="G1444" s="13"/>
      <c r="H1444" s="41"/>
      <c r="I1444" s="41"/>
      <c r="J1444" s="41"/>
      <c r="K1444" s="41"/>
      <c r="L1444" s="41"/>
      <c r="M1444" s="41"/>
    </row>
    <row r="1445" spans="2:13" x14ac:dyDescent="0.25">
      <c r="B1445" s="66"/>
      <c r="C1445" s="13"/>
      <c r="D1445" s="13"/>
      <c r="E1445" s="13"/>
      <c r="F1445" s="13"/>
      <c r="G1445" s="13"/>
      <c r="H1445" s="41"/>
      <c r="I1445" s="41"/>
      <c r="J1445" s="41"/>
      <c r="K1445" s="41"/>
      <c r="L1445" s="41"/>
      <c r="M1445" s="41"/>
    </row>
    <row r="1446" spans="2:13" x14ac:dyDescent="0.25">
      <c r="B1446" s="66"/>
      <c r="C1446" s="13"/>
      <c r="D1446" s="13"/>
      <c r="E1446" s="13"/>
      <c r="F1446" s="13"/>
      <c r="G1446" s="13"/>
      <c r="H1446" s="41"/>
      <c r="I1446" s="41"/>
      <c r="J1446" s="41"/>
      <c r="K1446" s="41"/>
      <c r="L1446" s="41"/>
      <c r="M1446" s="41"/>
    </row>
    <row r="1447" spans="2:13" x14ac:dyDescent="0.25">
      <c r="B1447" s="66"/>
      <c r="C1447" s="13"/>
      <c r="D1447" s="13"/>
      <c r="E1447" s="13"/>
      <c r="F1447" s="13"/>
      <c r="G1447" s="13"/>
      <c r="H1447" s="41"/>
      <c r="I1447" s="41"/>
      <c r="J1447" s="41"/>
      <c r="K1447" s="41"/>
      <c r="L1447" s="41"/>
      <c r="M1447" s="41"/>
    </row>
    <row r="1448" spans="2:13" x14ac:dyDescent="0.25">
      <c r="B1448" s="66"/>
      <c r="C1448" s="13"/>
      <c r="D1448" s="13"/>
      <c r="E1448" s="13"/>
      <c r="F1448" s="13"/>
      <c r="G1448" s="13"/>
      <c r="H1448" s="41"/>
      <c r="I1448" s="41"/>
      <c r="J1448" s="41"/>
      <c r="K1448" s="41"/>
      <c r="L1448" s="41"/>
      <c r="M1448" s="41"/>
    </row>
    <row r="1449" spans="2:13" x14ac:dyDescent="0.25">
      <c r="B1449" s="66"/>
      <c r="C1449" s="13"/>
      <c r="D1449" s="13"/>
      <c r="E1449" s="13"/>
      <c r="F1449" s="13"/>
      <c r="G1449" s="13"/>
      <c r="H1449" s="41"/>
      <c r="I1449" s="41"/>
      <c r="J1449" s="41"/>
      <c r="K1449" s="41"/>
      <c r="L1449" s="41"/>
      <c r="M1449" s="41"/>
    </row>
    <row r="1450" spans="2:13" x14ac:dyDescent="0.25">
      <c r="B1450" s="66"/>
      <c r="C1450" s="13"/>
      <c r="D1450" s="13"/>
      <c r="E1450" s="13"/>
      <c r="F1450" s="13"/>
      <c r="G1450" s="13"/>
      <c r="H1450" s="41"/>
      <c r="I1450" s="41"/>
      <c r="J1450" s="41"/>
      <c r="K1450" s="41"/>
      <c r="L1450" s="41"/>
      <c r="M1450" s="41"/>
    </row>
    <row r="1451" spans="2:13" x14ac:dyDescent="0.25">
      <c r="B1451" s="66"/>
      <c r="C1451" s="13"/>
      <c r="D1451" s="13"/>
      <c r="E1451" s="13"/>
      <c r="F1451" s="13"/>
      <c r="G1451" s="13"/>
      <c r="H1451" s="41"/>
      <c r="I1451" s="41"/>
      <c r="J1451" s="41"/>
      <c r="K1451" s="41"/>
      <c r="L1451" s="41"/>
      <c r="M1451" s="41"/>
    </row>
    <row r="1452" spans="2:13" x14ac:dyDescent="0.25">
      <c r="B1452" s="66"/>
      <c r="C1452" s="13"/>
      <c r="D1452" s="13"/>
      <c r="E1452" s="13"/>
      <c r="F1452" s="13"/>
      <c r="G1452" s="13"/>
      <c r="H1452" s="41"/>
      <c r="I1452" s="41"/>
      <c r="J1452" s="41"/>
      <c r="K1452" s="41"/>
      <c r="L1452" s="41"/>
      <c r="M1452" s="41"/>
    </row>
    <row r="1453" spans="2:13" x14ac:dyDescent="0.25">
      <c r="B1453" s="66"/>
      <c r="C1453" s="13"/>
      <c r="D1453" s="13"/>
      <c r="E1453" s="13"/>
      <c r="F1453" s="13"/>
      <c r="G1453" s="13"/>
      <c r="H1453" s="41"/>
      <c r="I1453" s="41"/>
      <c r="J1453" s="41"/>
      <c r="K1453" s="41"/>
      <c r="L1453" s="41"/>
      <c r="M1453" s="41"/>
    </row>
    <row r="1454" spans="2:13" x14ac:dyDescent="0.25">
      <c r="B1454" s="66"/>
      <c r="C1454" s="13"/>
      <c r="D1454" s="13"/>
      <c r="E1454" s="13"/>
      <c r="F1454" s="13"/>
      <c r="G1454" s="13"/>
      <c r="H1454" s="41"/>
      <c r="I1454" s="41"/>
      <c r="J1454" s="41"/>
      <c r="K1454" s="41"/>
      <c r="L1454" s="41"/>
      <c r="M1454" s="41"/>
    </row>
    <row r="1455" spans="2:13" x14ac:dyDescent="0.25">
      <c r="B1455" s="66"/>
      <c r="C1455" s="13"/>
      <c r="D1455" s="13"/>
      <c r="E1455" s="13"/>
      <c r="F1455" s="13"/>
      <c r="G1455" s="13"/>
      <c r="H1455" s="41"/>
      <c r="I1455" s="41"/>
      <c r="J1455" s="41"/>
      <c r="K1455" s="41"/>
      <c r="L1455" s="41"/>
      <c r="M1455" s="41"/>
    </row>
    <row r="1456" spans="2:13" x14ac:dyDescent="0.25">
      <c r="B1456" s="66"/>
      <c r="C1456" s="13"/>
      <c r="D1456" s="13"/>
      <c r="E1456" s="13"/>
      <c r="F1456" s="13"/>
      <c r="G1456" s="13"/>
      <c r="H1456" s="41"/>
      <c r="I1456" s="41"/>
      <c r="J1456" s="41"/>
      <c r="K1456" s="41"/>
      <c r="L1456" s="41"/>
      <c r="M1456" s="41"/>
    </row>
    <row r="1457" spans="2:13" x14ac:dyDescent="0.25">
      <c r="B1457" s="66"/>
      <c r="C1457" s="13"/>
      <c r="D1457" s="13"/>
      <c r="E1457" s="13"/>
      <c r="F1457" s="13"/>
      <c r="G1457" s="13"/>
      <c r="H1457" s="41"/>
      <c r="I1457" s="41"/>
      <c r="J1457" s="41"/>
      <c r="K1457" s="41"/>
      <c r="L1457" s="41"/>
      <c r="M1457" s="41"/>
    </row>
    <row r="1458" spans="2:13" x14ac:dyDescent="0.25">
      <c r="B1458" s="66"/>
      <c r="C1458" s="13"/>
      <c r="D1458" s="13"/>
      <c r="E1458" s="13"/>
      <c r="F1458" s="13"/>
      <c r="G1458" s="13"/>
      <c r="H1458" s="41"/>
      <c r="I1458" s="41"/>
      <c r="J1458" s="41"/>
      <c r="K1458" s="41"/>
      <c r="L1458" s="41"/>
      <c r="M1458" s="41"/>
    </row>
    <row r="1459" spans="2:13" x14ac:dyDescent="0.25">
      <c r="B1459" s="66"/>
      <c r="C1459" s="13"/>
      <c r="D1459" s="13"/>
      <c r="E1459" s="13"/>
      <c r="F1459" s="13"/>
      <c r="G1459" s="13"/>
      <c r="H1459" s="41"/>
      <c r="I1459" s="41"/>
      <c r="J1459" s="41"/>
      <c r="K1459" s="41"/>
      <c r="L1459" s="41"/>
      <c r="M1459" s="41"/>
    </row>
    <row r="1460" spans="2:13" x14ac:dyDescent="0.25">
      <c r="B1460" s="66"/>
      <c r="C1460" s="13"/>
      <c r="D1460" s="13"/>
      <c r="E1460" s="13"/>
      <c r="F1460" s="13"/>
      <c r="G1460" s="13"/>
      <c r="H1460" s="41"/>
      <c r="I1460" s="41"/>
      <c r="J1460" s="41"/>
      <c r="K1460" s="41"/>
      <c r="L1460" s="41"/>
      <c r="M1460" s="41"/>
    </row>
    <row r="1461" spans="2:13" x14ac:dyDescent="0.25">
      <c r="B1461" s="66"/>
      <c r="C1461" s="13"/>
      <c r="D1461" s="13"/>
      <c r="E1461" s="13"/>
      <c r="F1461" s="13"/>
      <c r="G1461" s="13"/>
      <c r="H1461" s="41"/>
      <c r="I1461" s="41"/>
      <c r="J1461" s="41"/>
      <c r="K1461" s="41"/>
      <c r="L1461" s="41"/>
      <c r="M1461" s="41"/>
    </row>
    <row r="1462" spans="2:13" x14ac:dyDescent="0.25">
      <c r="B1462" s="66"/>
      <c r="C1462" s="13"/>
      <c r="D1462" s="13"/>
      <c r="E1462" s="13"/>
      <c r="F1462" s="13"/>
      <c r="G1462" s="13"/>
      <c r="H1462" s="41"/>
      <c r="I1462" s="41"/>
      <c r="J1462" s="41"/>
      <c r="K1462" s="41"/>
      <c r="L1462" s="41"/>
      <c r="M1462" s="41"/>
    </row>
    <row r="1463" spans="2:13" x14ac:dyDescent="0.25">
      <c r="B1463" s="66"/>
      <c r="C1463" s="13"/>
      <c r="D1463" s="13"/>
      <c r="E1463" s="13"/>
      <c r="F1463" s="13"/>
      <c r="G1463" s="13"/>
      <c r="H1463" s="41"/>
      <c r="I1463" s="41"/>
      <c r="J1463" s="41"/>
      <c r="K1463" s="41"/>
      <c r="L1463" s="41"/>
      <c r="M1463" s="41"/>
    </row>
    <row r="1464" spans="2:13" x14ac:dyDescent="0.25">
      <c r="B1464" s="66"/>
      <c r="C1464" s="13"/>
      <c r="D1464" s="13"/>
      <c r="E1464" s="13"/>
      <c r="F1464" s="13"/>
      <c r="G1464" s="13"/>
      <c r="H1464" s="41"/>
      <c r="I1464" s="41"/>
      <c r="J1464" s="41"/>
      <c r="K1464" s="41"/>
      <c r="L1464" s="41"/>
      <c r="M1464" s="41"/>
    </row>
    <row r="1465" spans="2:13" x14ac:dyDescent="0.25">
      <c r="B1465" s="66"/>
      <c r="C1465" s="13"/>
      <c r="D1465" s="13"/>
      <c r="E1465" s="13"/>
      <c r="F1465" s="13"/>
      <c r="G1465" s="13"/>
      <c r="H1465" s="41"/>
      <c r="I1465" s="41"/>
      <c r="J1465" s="41"/>
      <c r="K1465" s="41"/>
      <c r="L1465" s="41"/>
      <c r="M1465" s="41"/>
    </row>
    <row r="1466" spans="2:13" x14ac:dyDescent="0.25">
      <c r="B1466" s="66"/>
      <c r="C1466" s="13"/>
      <c r="D1466" s="13"/>
      <c r="E1466" s="13"/>
      <c r="F1466" s="13"/>
      <c r="G1466" s="13"/>
      <c r="H1466" s="41"/>
      <c r="I1466" s="41"/>
      <c r="J1466" s="41"/>
      <c r="K1466" s="41"/>
      <c r="L1466" s="41"/>
      <c r="M1466" s="41"/>
    </row>
    <row r="1467" spans="2:13" x14ac:dyDescent="0.25">
      <c r="B1467" s="66"/>
      <c r="C1467" s="13"/>
      <c r="D1467" s="13"/>
      <c r="E1467" s="13"/>
      <c r="F1467" s="13"/>
      <c r="G1467" s="13"/>
      <c r="H1467" s="41"/>
      <c r="I1467" s="41"/>
      <c r="J1467" s="41"/>
      <c r="K1467" s="41"/>
      <c r="L1467" s="41"/>
      <c r="M1467" s="41"/>
    </row>
    <row r="1468" spans="2:13" x14ac:dyDescent="0.25">
      <c r="B1468" s="66"/>
      <c r="C1468" s="13"/>
      <c r="D1468" s="13"/>
      <c r="E1468" s="13"/>
      <c r="F1468" s="13"/>
      <c r="G1468" s="13"/>
      <c r="H1468" s="41"/>
      <c r="I1468" s="41"/>
      <c r="J1468" s="41"/>
      <c r="K1468" s="41"/>
      <c r="L1468" s="41"/>
      <c r="M1468" s="41"/>
    </row>
    <row r="1469" spans="2:13" x14ac:dyDescent="0.25">
      <c r="B1469" s="66"/>
      <c r="C1469" s="13"/>
      <c r="D1469" s="13"/>
      <c r="E1469" s="13"/>
      <c r="F1469" s="13"/>
      <c r="G1469" s="13"/>
      <c r="H1469" s="41"/>
      <c r="I1469" s="41"/>
      <c r="J1469" s="41"/>
      <c r="K1469" s="41"/>
      <c r="L1469" s="41"/>
      <c r="M1469" s="41"/>
    </row>
    <row r="1470" spans="2:13" x14ac:dyDescent="0.25">
      <c r="B1470" s="66"/>
      <c r="C1470" s="13"/>
      <c r="D1470" s="13"/>
      <c r="E1470" s="13"/>
      <c r="F1470" s="13"/>
      <c r="G1470" s="13"/>
      <c r="H1470" s="41"/>
      <c r="I1470" s="41"/>
      <c r="J1470" s="41"/>
      <c r="K1470" s="41"/>
      <c r="L1470" s="41"/>
      <c r="M1470" s="41"/>
    </row>
    <row r="1471" spans="2:13" x14ac:dyDescent="0.25">
      <c r="B1471" s="66"/>
      <c r="C1471" s="13"/>
      <c r="D1471" s="13"/>
      <c r="E1471" s="13"/>
      <c r="F1471" s="13"/>
      <c r="G1471" s="13"/>
      <c r="H1471" s="41"/>
      <c r="I1471" s="41"/>
      <c r="J1471" s="41"/>
      <c r="K1471" s="41"/>
      <c r="L1471" s="41"/>
      <c r="M1471" s="41"/>
    </row>
    <row r="1472" spans="2:13" x14ac:dyDescent="0.25">
      <c r="B1472" s="66"/>
      <c r="C1472" s="13"/>
      <c r="D1472" s="13"/>
      <c r="E1472" s="13"/>
      <c r="F1472" s="13"/>
      <c r="G1472" s="13"/>
      <c r="H1472" s="41"/>
      <c r="I1472" s="41"/>
      <c r="J1472" s="41"/>
      <c r="K1472" s="41"/>
      <c r="L1472" s="41"/>
      <c r="M1472" s="41"/>
    </row>
    <row r="1473" spans="2:13" x14ac:dyDescent="0.25">
      <c r="B1473" s="66"/>
      <c r="C1473" s="13"/>
      <c r="D1473" s="13"/>
      <c r="E1473" s="13"/>
      <c r="F1473" s="13"/>
      <c r="G1473" s="13"/>
      <c r="H1473" s="41"/>
      <c r="I1473" s="41"/>
      <c r="J1473" s="41"/>
      <c r="K1473" s="41"/>
      <c r="L1473" s="41"/>
      <c r="M1473" s="41"/>
    </row>
    <row r="1474" spans="2:13" x14ac:dyDescent="0.25">
      <c r="B1474" s="66"/>
      <c r="C1474" s="13"/>
      <c r="D1474" s="13"/>
      <c r="E1474" s="13"/>
      <c r="F1474" s="13"/>
      <c r="G1474" s="13"/>
      <c r="H1474" s="41"/>
      <c r="I1474" s="41"/>
      <c r="J1474" s="41"/>
      <c r="K1474" s="41"/>
      <c r="L1474" s="41"/>
      <c r="M1474" s="41"/>
    </row>
    <row r="1475" spans="2:13" x14ac:dyDescent="0.25">
      <c r="B1475" s="66"/>
      <c r="C1475" s="13"/>
      <c r="D1475" s="13"/>
      <c r="E1475" s="13"/>
      <c r="F1475" s="13"/>
      <c r="G1475" s="13"/>
      <c r="H1475" s="41"/>
      <c r="I1475" s="41"/>
      <c r="J1475" s="41"/>
      <c r="K1475" s="41"/>
      <c r="L1475" s="41"/>
      <c r="M1475" s="41"/>
    </row>
    <row r="1476" spans="2:13" x14ac:dyDescent="0.25">
      <c r="B1476" s="66"/>
      <c r="C1476" s="13"/>
      <c r="D1476" s="13"/>
      <c r="E1476" s="13"/>
      <c r="F1476" s="13"/>
      <c r="G1476" s="13"/>
      <c r="H1476" s="41"/>
      <c r="I1476" s="41"/>
      <c r="J1476" s="41"/>
      <c r="K1476" s="41"/>
      <c r="L1476" s="41"/>
      <c r="M1476" s="41"/>
    </row>
    <row r="1477" spans="2:13" x14ac:dyDescent="0.25">
      <c r="B1477" s="66"/>
      <c r="C1477" s="13"/>
      <c r="D1477" s="13"/>
      <c r="E1477" s="13"/>
      <c r="F1477" s="13"/>
      <c r="G1477" s="13"/>
      <c r="H1477" s="41"/>
      <c r="I1477" s="41"/>
      <c r="J1477" s="41"/>
      <c r="K1477" s="41"/>
      <c r="L1477" s="41"/>
      <c r="M1477" s="41"/>
    </row>
    <row r="1478" spans="2:13" x14ac:dyDescent="0.25">
      <c r="B1478" s="66"/>
      <c r="C1478" s="13"/>
      <c r="D1478" s="13"/>
      <c r="E1478" s="13"/>
      <c r="F1478" s="13"/>
      <c r="G1478" s="13"/>
      <c r="H1478" s="41"/>
      <c r="I1478" s="41"/>
      <c r="J1478" s="41"/>
      <c r="K1478" s="41"/>
      <c r="L1478" s="41"/>
      <c r="M1478" s="41"/>
    </row>
    <row r="1479" spans="2:13" x14ac:dyDescent="0.25">
      <c r="B1479" s="66"/>
      <c r="C1479" s="13"/>
      <c r="D1479" s="13"/>
      <c r="E1479" s="13"/>
      <c r="F1479" s="13"/>
      <c r="G1479" s="13"/>
      <c r="H1479" s="41"/>
      <c r="I1479" s="41"/>
      <c r="J1479" s="41"/>
      <c r="K1479" s="41"/>
      <c r="L1479" s="41"/>
      <c r="M1479" s="41"/>
    </row>
    <row r="1480" spans="2:13" x14ac:dyDescent="0.25">
      <c r="B1480" s="66"/>
      <c r="C1480" s="13"/>
      <c r="D1480" s="13"/>
      <c r="E1480" s="13"/>
      <c r="F1480" s="13"/>
      <c r="G1480" s="13"/>
      <c r="H1480" s="41"/>
      <c r="I1480" s="41"/>
      <c r="J1480" s="41"/>
      <c r="K1480" s="41"/>
      <c r="L1480" s="41"/>
      <c r="M1480" s="41"/>
    </row>
    <row r="1481" spans="2:13" x14ac:dyDescent="0.25">
      <c r="B1481" s="66"/>
      <c r="C1481" s="13"/>
      <c r="D1481" s="13"/>
      <c r="E1481" s="13"/>
      <c r="F1481" s="13"/>
      <c r="G1481" s="13"/>
      <c r="H1481" s="41"/>
      <c r="I1481" s="41"/>
      <c r="J1481" s="41"/>
      <c r="K1481" s="41"/>
      <c r="L1481" s="41"/>
      <c r="M1481" s="41"/>
    </row>
    <row r="1482" spans="2:13" x14ac:dyDescent="0.25">
      <c r="B1482" s="66"/>
      <c r="C1482" s="13"/>
      <c r="D1482" s="13"/>
      <c r="E1482" s="13"/>
      <c r="F1482" s="13"/>
      <c r="G1482" s="13"/>
      <c r="H1482" s="41"/>
      <c r="I1482" s="41"/>
      <c r="J1482" s="41"/>
      <c r="K1482" s="41"/>
      <c r="L1482" s="41"/>
      <c r="M1482" s="41"/>
    </row>
    <row r="1483" spans="2:13" x14ac:dyDescent="0.25">
      <c r="B1483" s="66"/>
      <c r="C1483" s="13"/>
      <c r="D1483" s="13"/>
      <c r="E1483" s="13"/>
      <c r="F1483" s="13"/>
      <c r="G1483" s="13"/>
      <c r="H1483" s="41"/>
      <c r="I1483" s="41"/>
      <c r="J1483" s="41"/>
      <c r="K1483" s="41"/>
      <c r="L1483" s="41"/>
      <c r="M1483" s="41"/>
    </row>
    <row r="1484" spans="2:13" x14ac:dyDescent="0.25">
      <c r="B1484" s="66"/>
      <c r="C1484" s="13"/>
      <c r="D1484" s="13"/>
      <c r="E1484" s="13"/>
      <c r="F1484" s="13"/>
      <c r="G1484" s="13"/>
      <c r="H1484" s="41"/>
      <c r="I1484" s="41"/>
      <c r="J1484" s="41"/>
      <c r="K1484" s="41"/>
      <c r="L1484" s="41"/>
      <c r="M1484" s="41"/>
    </row>
    <row r="1485" spans="2:13" x14ac:dyDescent="0.25">
      <c r="B1485" s="66"/>
      <c r="C1485" s="13"/>
      <c r="D1485" s="13"/>
      <c r="E1485" s="13"/>
      <c r="F1485" s="13"/>
      <c r="G1485" s="13"/>
      <c r="H1485" s="41"/>
      <c r="I1485" s="41"/>
      <c r="J1485" s="41"/>
      <c r="K1485" s="41"/>
      <c r="L1485" s="41"/>
      <c r="M1485" s="41"/>
    </row>
    <row r="1486" spans="2:13" x14ac:dyDescent="0.25">
      <c r="B1486" s="66"/>
      <c r="C1486" s="13"/>
      <c r="D1486" s="13"/>
      <c r="E1486" s="13"/>
      <c r="F1486" s="13"/>
      <c r="G1486" s="13"/>
      <c r="H1486" s="41"/>
      <c r="I1486" s="41"/>
      <c r="J1486" s="41"/>
      <c r="K1486" s="41"/>
      <c r="L1486" s="41"/>
      <c r="M1486" s="41"/>
    </row>
    <row r="1487" spans="2:13" x14ac:dyDescent="0.25">
      <c r="B1487" s="66"/>
      <c r="C1487" s="13"/>
      <c r="D1487" s="13"/>
      <c r="E1487" s="13"/>
      <c r="F1487" s="13"/>
      <c r="G1487" s="13"/>
      <c r="H1487" s="41"/>
      <c r="I1487" s="41"/>
      <c r="J1487" s="41"/>
      <c r="K1487" s="41"/>
      <c r="L1487" s="41"/>
      <c r="M1487" s="41"/>
    </row>
    <row r="1488" spans="2:13" x14ac:dyDescent="0.25">
      <c r="B1488" s="66"/>
      <c r="C1488" s="13"/>
      <c r="D1488" s="13"/>
      <c r="E1488" s="13"/>
      <c r="F1488" s="13"/>
      <c r="G1488" s="13"/>
      <c r="H1488" s="41"/>
      <c r="I1488" s="41"/>
      <c r="J1488" s="41"/>
      <c r="K1488" s="41"/>
      <c r="L1488" s="41"/>
      <c r="M1488" s="41"/>
    </row>
    <row r="1489" spans="2:13" x14ac:dyDescent="0.25">
      <c r="B1489" s="66"/>
      <c r="C1489" s="13"/>
      <c r="D1489" s="13"/>
      <c r="E1489" s="13"/>
      <c r="F1489" s="13"/>
      <c r="G1489" s="13"/>
      <c r="H1489" s="41"/>
      <c r="I1489" s="41"/>
      <c r="J1489" s="41"/>
      <c r="K1489" s="41"/>
      <c r="L1489" s="41"/>
      <c r="M1489" s="41"/>
    </row>
    <row r="1490" spans="2:13" x14ac:dyDescent="0.25">
      <c r="B1490" s="66"/>
      <c r="C1490" s="13"/>
      <c r="D1490" s="13"/>
      <c r="E1490" s="13"/>
      <c r="F1490" s="13"/>
      <c r="G1490" s="13"/>
      <c r="H1490" s="41"/>
      <c r="I1490" s="41"/>
      <c r="J1490" s="41"/>
      <c r="K1490" s="41"/>
      <c r="L1490" s="41"/>
      <c r="M1490" s="41"/>
    </row>
    <row r="1491" spans="2:13" x14ac:dyDescent="0.25">
      <c r="B1491" s="66"/>
      <c r="C1491" s="13"/>
      <c r="D1491" s="13"/>
      <c r="E1491" s="13"/>
      <c r="F1491" s="13"/>
      <c r="G1491" s="13"/>
      <c r="H1491" s="41"/>
      <c r="I1491" s="41"/>
      <c r="J1491" s="41"/>
      <c r="K1491" s="41"/>
      <c r="L1491" s="41"/>
      <c r="M1491" s="41"/>
    </row>
    <row r="1492" spans="2:13" x14ac:dyDescent="0.25">
      <c r="B1492" s="66"/>
      <c r="C1492" s="13"/>
      <c r="D1492" s="13"/>
      <c r="E1492" s="13"/>
      <c r="F1492" s="13"/>
      <c r="G1492" s="13"/>
      <c r="H1492" s="41"/>
      <c r="I1492" s="41"/>
      <c r="J1492" s="41"/>
      <c r="K1492" s="41"/>
      <c r="L1492" s="41"/>
      <c r="M1492" s="41"/>
    </row>
    <row r="1493" spans="2:13" x14ac:dyDescent="0.25">
      <c r="B1493" s="66"/>
      <c r="C1493" s="13"/>
      <c r="D1493" s="13"/>
      <c r="E1493" s="13"/>
      <c r="F1493" s="13"/>
      <c r="G1493" s="13"/>
      <c r="H1493" s="41"/>
      <c r="I1493" s="41"/>
      <c r="J1493" s="41"/>
      <c r="K1493" s="41"/>
      <c r="L1493" s="41"/>
      <c r="M1493" s="41"/>
    </row>
    <row r="1494" spans="2:13" x14ac:dyDescent="0.25">
      <c r="B1494" s="66"/>
      <c r="C1494" s="13"/>
      <c r="D1494" s="13"/>
      <c r="E1494" s="13"/>
      <c r="F1494" s="13"/>
      <c r="G1494" s="13"/>
      <c r="H1494" s="41"/>
      <c r="I1494" s="41"/>
      <c r="J1494" s="41"/>
      <c r="K1494" s="41"/>
      <c r="L1494" s="41"/>
      <c r="M1494" s="41"/>
    </row>
    <row r="1495" spans="2:13" x14ac:dyDescent="0.25">
      <c r="B1495" s="66"/>
      <c r="C1495" s="13"/>
      <c r="D1495" s="13"/>
      <c r="E1495" s="13"/>
      <c r="F1495" s="13"/>
      <c r="G1495" s="13"/>
      <c r="H1495" s="41"/>
      <c r="I1495" s="41"/>
      <c r="J1495" s="41"/>
      <c r="K1495" s="41"/>
      <c r="L1495" s="41"/>
      <c r="M1495" s="41"/>
    </row>
    <row r="1496" spans="2:13" x14ac:dyDescent="0.25">
      <c r="B1496" s="66"/>
      <c r="C1496" s="13"/>
      <c r="D1496" s="13"/>
      <c r="E1496" s="13"/>
      <c r="F1496" s="13"/>
      <c r="G1496" s="13"/>
      <c r="H1496" s="41"/>
      <c r="I1496" s="41"/>
      <c r="J1496" s="41"/>
      <c r="K1496" s="41"/>
      <c r="L1496" s="41"/>
      <c r="M1496" s="41"/>
    </row>
    <row r="1497" spans="2:13" x14ac:dyDescent="0.25">
      <c r="B1497" s="66"/>
      <c r="C1497" s="13"/>
      <c r="D1497" s="13"/>
      <c r="E1497" s="13"/>
      <c r="F1497" s="13"/>
      <c r="G1497" s="13"/>
      <c r="H1497" s="41"/>
      <c r="I1497" s="41"/>
      <c r="J1497" s="41"/>
      <c r="K1497" s="41"/>
      <c r="L1497" s="41"/>
      <c r="M1497" s="41"/>
    </row>
    <row r="1498" spans="2:13" x14ac:dyDescent="0.25">
      <c r="B1498" s="66"/>
      <c r="C1498" s="13"/>
      <c r="D1498" s="13"/>
      <c r="E1498" s="13"/>
      <c r="F1498" s="13"/>
      <c r="G1498" s="13"/>
      <c r="H1498" s="41"/>
      <c r="I1498" s="41"/>
      <c r="J1498" s="41"/>
      <c r="K1498" s="41"/>
      <c r="L1498" s="41"/>
      <c r="M1498" s="41"/>
    </row>
    <row r="1499" spans="2:13" x14ac:dyDescent="0.25">
      <c r="B1499" s="66"/>
      <c r="C1499" s="13"/>
      <c r="D1499" s="13"/>
      <c r="E1499" s="13"/>
      <c r="F1499" s="13"/>
      <c r="G1499" s="13"/>
      <c r="H1499" s="41"/>
      <c r="I1499" s="41"/>
      <c r="J1499" s="41"/>
      <c r="K1499" s="41"/>
      <c r="L1499" s="41"/>
      <c r="M1499" s="41"/>
    </row>
    <row r="1500" spans="2:13" x14ac:dyDescent="0.25">
      <c r="B1500" s="66"/>
      <c r="C1500" s="13"/>
      <c r="D1500" s="13"/>
      <c r="E1500" s="13"/>
      <c r="F1500" s="13"/>
      <c r="G1500" s="13"/>
      <c r="H1500" s="41"/>
      <c r="I1500" s="41"/>
      <c r="J1500" s="41"/>
      <c r="K1500" s="41"/>
      <c r="L1500" s="41"/>
      <c r="M1500" s="41"/>
    </row>
    <row r="1501" spans="2:13" x14ac:dyDescent="0.25">
      <c r="B1501" s="66"/>
      <c r="C1501" s="13"/>
      <c r="D1501" s="13"/>
      <c r="E1501" s="13"/>
      <c r="F1501" s="13"/>
      <c r="G1501" s="13"/>
      <c r="H1501" s="41"/>
      <c r="I1501" s="41"/>
      <c r="J1501" s="41"/>
      <c r="K1501" s="41"/>
      <c r="L1501" s="41"/>
      <c r="M1501" s="41"/>
    </row>
    <row r="1502" spans="2:13" x14ac:dyDescent="0.25">
      <c r="B1502" s="66"/>
      <c r="C1502" s="13"/>
      <c r="D1502" s="13"/>
      <c r="E1502" s="13"/>
      <c r="F1502" s="13"/>
      <c r="G1502" s="13"/>
      <c r="H1502" s="41"/>
      <c r="I1502" s="41"/>
      <c r="J1502" s="41"/>
      <c r="K1502" s="41"/>
      <c r="L1502" s="41"/>
      <c r="M1502" s="41"/>
    </row>
    <row r="1503" spans="2:13" x14ac:dyDescent="0.25">
      <c r="B1503" s="66"/>
      <c r="C1503" s="13"/>
      <c r="D1503" s="13"/>
      <c r="E1503" s="13"/>
      <c r="F1503" s="13"/>
      <c r="G1503" s="13"/>
      <c r="H1503" s="41"/>
      <c r="I1503" s="41"/>
      <c r="J1503" s="41"/>
      <c r="K1503" s="41"/>
      <c r="L1503" s="41"/>
      <c r="M1503" s="41"/>
    </row>
    <row r="1504" spans="2:13" x14ac:dyDescent="0.25">
      <c r="B1504" s="66"/>
      <c r="C1504" s="13"/>
      <c r="D1504" s="13"/>
      <c r="E1504" s="13"/>
      <c r="F1504" s="13"/>
      <c r="G1504" s="13"/>
      <c r="H1504" s="41"/>
      <c r="I1504" s="41"/>
      <c r="J1504" s="41"/>
      <c r="K1504" s="41"/>
      <c r="L1504" s="41"/>
      <c r="M1504" s="41"/>
    </row>
    <row r="1505" spans="2:13" x14ac:dyDescent="0.25">
      <c r="B1505" s="66"/>
      <c r="C1505" s="13"/>
      <c r="D1505" s="13"/>
      <c r="E1505" s="13"/>
      <c r="F1505" s="13"/>
      <c r="G1505" s="13"/>
      <c r="H1505" s="41"/>
      <c r="I1505" s="41"/>
      <c r="J1505" s="41"/>
      <c r="K1505" s="41"/>
      <c r="L1505" s="41"/>
      <c r="M1505" s="41"/>
    </row>
    <row r="1506" spans="2:13" x14ac:dyDescent="0.25">
      <c r="B1506" s="66"/>
      <c r="C1506" s="13"/>
      <c r="D1506" s="13"/>
      <c r="E1506" s="13"/>
      <c r="F1506" s="13"/>
      <c r="G1506" s="13"/>
      <c r="H1506" s="41"/>
      <c r="I1506" s="41"/>
      <c r="J1506" s="41"/>
      <c r="K1506" s="41"/>
      <c r="L1506" s="41"/>
      <c r="M1506" s="41"/>
    </row>
    <row r="1507" spans="2:13" x14ac:dyDescent="0.25">
      <c r="B1507" s="66"/>
      <c r="C1507" s="13"/>
      <c r="D1507" s="13"/>
      <c r="E1507" s="13"/>
      <c r="F1507" s="13"/>
      <c r="G1507" s="13"/>
      <c r="H1507" s="41"/>
      <c r="I1507" s="41"/>
      <c r="J1507" s="41"/>
      <c r="K1507" s="41"/>
      <c r="L1507" s="41"/>
      <c r="M1507" s="41"/>
    </row>
    <row r="1508" spans="2:13" x14ac:dyDescent="0.25">
      <c r="B1508" s="66"/>
      <c r="C1508" s="13"/>
      <c r="D1508" s="13"/>
      <c r="E1508" s="13"/>
      <c r="F1508" s="13"/>
      <c r="G1508" s="13"/>
      <c r="H1508" s="41"/>
      <c r="I1508" s="41"/>
      <c r="J1508" s="41"/>
      <c r="K1508" s="41"/>
      <c r="L1508" s="41"/>
      <c r="M1508" s="41"/>
    </row>
    <row r="1509" spans="2:13" x14ac:dyDescent="0.25">
      <c r="B1509" s="66"/>
      <c r="C1509" s="13"/>
      <c r="D1509" s="13"/>
      <c r="E1509" s="13"/>
      <c r="F1509" s="13"/>
      <c r="G1509" s="13"/>
      <c r="H1509" s="41"/>
      <c r="I1509" s="41"/>
      <c r="J1509" s="41"/>
      <c r="K1509" s="41"/>
      <c r="L1509" s="41"/>
      <c r="M1509" s="41"/>
    </row>
    <row r="1510" spans="2:13" x14ac:dyDescent="0.25">
      <c r="B1510" s="66"/>
      <c r="C1510" s="13"/>
      <c r="D1510" s="13"/>
      <c r="E1510" s="13"/>
      <c r="F1510" s="13"/>
      <c r="G1510" s="13"/>
      <c r="H1510" s="41"/>
      <c r="I1510" s="41"/>
      <c r="J1510" s="41"/>
      <c r="K1510" s="41"/>
      <c r="L1510" s="41"/>
      <c r="M1510" s="41"/>
    </row>
    <row r="1511" spans="2:13" x14ac:dyDescent="0.25">
      <c r="B1511" s="66"/>
      <c r="C1511" s="13"/>
      <c r="D1511" s="13"/>
      <c r="E1511" s="13"/>
      <c r="F1511" s="13"/>
      <c r="G1511" s="13"/>
      <c r="H1511" s="41"/>
      <c r="I1511" s="41"/>
      <c r="J1511" s="41"/>
      <c r="K1511" s="41"/>
      <c r="L1511" s="41"/>
      <c r="M1511" s="41"/>
    </row>
    <row r="1512" spans="2:13" x14ac:dyDescent="0.25">
      <c r="B1512" s="66"/>
      <c r="C1512" s="13"/>
      <c r="D1512" s="13"/>
      <c r="E1512" s="13"/>
      <c r="F1512" s="13"/>
      <c r="G1512" s="13"/>
      <c r="H1512" s="41"/>
      <c r="I1512" s="41"/>
      <c r="J1512" s="41"/>
      <c r="K1512" s="41"/>
      <c r="L1512" s="41"/>
      <c r="M1512" s="41"/>
    </row>
    <row r="1513" spans="2:13" x14ac:dyDescent="0.25">
      <c r="B1513" s="66"/>
      <c r="C1513" s="13"/>
      <c r="D1513" s="13"/>
      <c r="E1513" s="13"/>
      <c r="F1513" s="13"/>
      <c r="G1513" s="13"/>
      <c r="H1513" s="41"/>
      <c r="I1513" s="41"/>
      <c r="J1513" s="41"/>
      <c r="K1513" s="41"/>
      <c r="L1513" s="41"/>
      <c r="M1513" s="41"/>
    </row>
    <row r="1514" spans="2:13" x14ac:dyDescent="0.25">
      <c r="B1514" s="66"/>
      <c r="C1514" s="13"/>
      <c r="D1514" s="13"/>
      <c r="E1514" s="13"/>
      <c r="F1514" s="13"/>
      <c r="G1514" s="13"/>
      <c r="H1514" s="41"/>
      <c r="I1514" s="41"/>
      <c r="J1514" s="41"/>
      <c r="K1514" s="41"/>
      <c r="L1514" s="41"/>
      <c r="M1514" s="41"/>
    </row>
    <row r="1515" spans="2:13" x14ac:dyDescent="0.25">
      <c r="B1515" s="66"/>
      <c r="C1515" s="13"/>
      <c r="D1515" s="13"/>
      <c r="E1515" s="13"/>
      <c r="F1515" s="13"/>
      <c r="G1515" s="13"/>
      <c r="H1515" s="41"/>
      <c r="I1515" s="41"/>
      <c r="J1515" s="41"/>
      <c r="K1515" s="41"/>
      <c r="L1515" s="41"/>
      <c r="M1515" s="41"/>
    </row>
    <row r="1516" spans="2:13" x14ac:dyDescent="0.25">
      <c r="B1516" s="66"/>
      <c r="C1516" s="13"/>
      <c r="D1516" s="13"/>
      <c r="E1516" s="13"/>
      <c r="F1516" s="13"/>
      <c r="G1516" s="13"/>
      <c r="H1516" s="41"/>
      <c r="I1516" s="41"/>
      <c r="J1516" s="41"/>
      <c r="K1516" s="41"/>
      <c r="L1516" s="41"/>
      <c r="M1516" s="41"/>
    </row>
    <row r="1517" spans="2:13" x14ac:dyDescent="0.25">
      <c r="B1517" s="66"/>
      <c r="C1517" s="13"/>
      <c r="D1517" s="13"/>
      <c r="E1517" s="13"/>
      <c r="F1517" s="13"/>
      <c r="G1517" s="13"/>
      <c r="H1517" s="41"/>
      <c r="I1517" s="41"/>
      <c r="J1517" s="41"/>
      <c r="K1517" s="41"/>
      <c r="L1517" s="41"/>
      <c r="M1517" s="41"/>
    </row>
    <row r="1518" spans="2:13" x14ac:dyDescent="0.25">
      <c r="B1518" s="66"/>
      <c r="C1518" s="13"/>
      <c r="D1518" s="13"/>
      <c r="E1518" s="13"/>
      <c r="F1518" s="13"/>
      <c r="G1518" s="13"/>
      <c r="H1518" s="41"/>
      <c r="I1518" s="41"/>
      <c r="J1518" s="41"/>
      <c r="K1518" s="41"/>
      <c r="L1518" s="41"/>
      <c r="M1518" s="41"/>
    </row>
    <row r="1519" spans="2:13" x14ac:dyDescent="0.25">
      <c r="B1519" s="66"/>
      <c r="C1519" s="13"/>
      <c r="D1519" s="13"/>
      <c r="E1519" s="13"/>
      <c r="F1519" s="13"/>
      <c r="G1519" s="13"/>
      <c r="H1519" s="41"/>
      <c r="I1519" s="41"/>
      <c r="J1519" s="41"/>
      <c r="K1519" s="41"/>
      <c r="L1519" s="41"/>
      <c r="M1519" s="41"/>
    </row>
    <row r="1520" spans="2:13" x14ac:dyDescent="0.25">
      <c r="B1520" s="66"/>
      <c r="C1520" s="13"/>
      <c r="D1520" s="13"/>
      <c r="E1520" s="13"/>
      <c r="F1520" s="13"/>
      <c r="G1520" s="13"/>
      <c r="H1520" s="41"/>
      <c r="I1520" s="41"/>
      <c r="J1520" s="41"/>
      <c r="K1520" s="41"/>
      <c r="L1520" s="41"/>
      <c r="M1520" s="41"/>
    </row>
    <row r="1521" spans="2:13" x14ac:dyDescent="0.25">
      <c r="B1521" s="66"/>
      <c r="C1521" s="13"/>
      <c r="D1521" s="13"/>
      <c r="E1521" s="13"/>
      <c r="F1521" s="13"/>
      <c r="G1521" s="13"/>
      <c r="H1521" s="41"/>
      <c r="I1521" s="41"/>
      <c r="J1521" s="41"/>
      <c r="K1521" s="41"/>
      <c r="L1521" s="41"/>
      <c r="M1521" s="41"/>
    </row>
    <row r="1522" spans="2:13" x14ac:dyDescent="0.25">
      <c r="B1522" s="66"/>
      <c r="C1522" s="13"/>
      <c r="D1522" s="13"/>
      <c r="E1522" s="13"/>
      <c r="F1522" s="13"/>
      <c r="G1522" s="13"/>
      <c r="H1522" s="41"/>
      <c r="I1522" s="41"/>
      <c r="J1522" s="41"/>
      <c r="K1522" s="41"/>
      <c r="L1522" s="41"/>
      <c r="M1522" s="41"/>
    </row>
    <row r="1523" spans="2:13" x14ac:dyDescent="0.25">
      <c r="B1523" s="66"/>
      <c r="C1523" s="13"/>
      <c r="D1523" s="13"/>
      <c r="E1523" s="13"/>
      <c r="F1523" s="13"/>
      <c r="G1523" s="13"/>
      <c r="H1523" s="41"/>
      <c r="I1523" s="41"/>
      <c r="J1523" s="41"/>
      <c r="K1523" s="41"/>
      <c r="L1523" s="41"/>
      <c r="M1523" s="41"/>
    </row>
    <row r="1524" spans="2:13" x14ac:dyDescent="0.25">
      <c r="B1524" s="66"/>
      <c r="C1524" s="13"/>
      <c r="D1524" s="13"/>
      <c r="E1524" s="13"/>
      <c r="F1524" s="13"/>
      <c r="G1524" s="13"/>
      <c r="H1524" s="41"/>
      <c r="I1524" s="41"/>
      <c r="J1524" s="41"/>
      <c r="K1524" s="41"/>
      <c r="L1524" s="41"/>
      <c r="M1524" s="41"/>
    </row>
    <row r="1525" spans="2:13" x14ac:dyDescent="0.25">
      <c r="B1525" s="66"/>
      <c r="C1525" s="13"/>
      <c r="D1525" s="13"/>
      <c r="E1525" s="13"/>
      <c r="F1525" s="13"/>
      <c r="G1525" s="13"/>
      <c r="H1525" s="41"/>
      <c r="I1525" s="41"/>
      <c r="J1525" s="41"/>
      <c r="K1525" s="41"/>
      <c r="L1525" s="41"/>
      <c r="M1525" s="41"/>
    </row>
    <row r="1526" spans="2:13" x14ac:dyDescent="0.25">
      <c r="B1526" s="66"/>
      <c r="C1526" s="13"/>
      <c r="D1526" s="13"/>
      <c r="E1526" s="13"/>
      <c r="F1526" s="13"/>
      <c r="G1526" s="13"/>
      <c r="H1526" s="41"/>
      <c r="I1526" s="41"/>
      <c r="J1526" s="41"/>
      <c r="K1526" s="41"/>
      <c r="L1526" s="41"/>
      <c r="M1526" s="41"/>
    </row>
    <row r="1527" spans="2:13" x14ac:dyDescent="0.25">
      <c r="B1527" s="66"/>
      <c r="C1527" s="13"/>
      <c r="D1527" s="13"/>
      <c r="E1527" s="13"/>
      <c r="F1527" s="13"/>
      <c r="G1527" s="13"/>
      <c r="H1527" s="41"/>
      <c r="I1527" s="41"/>
      <c r="J1527" s="41"/>
      <c r="K1527" s="41"/>
      <c r="L1527" s="41"/>
      <c r="M1527" s="41"/>
    </row>
    <row r="1528" spans="2:13" x14ac:dyDescent="0.25">
      <c r="B1528" s="66"/>
      <c r="C1528" s="13"/>
      <c r="D1528" s="13"/>
      <c r="E1528" s="13"/>
      <c r="F1528" s="13"/>
      <c r="G1528" s="13"/>
      <c r="H1528" s="41"/>
      <c r="I1528" s="41"/>
      <c r="J1528" s="41"/>
      <c r="K1528" s="41"/>
      <c r="L1528" s="41"/>
      <c r="M1528" s="41"/>
    </row>
    <row r="1529" spans="2:13" x14ac:dyDescent="0.25">
      <c r="B1529" s="66"/>
      <c r="C1529" s="13"/>
      <c r="D1529" s="13"/>
      <c r="E1529" s="13"/>
      <c r="F1529" s="13"/>
      <c r="G1529" s="13"/>
      <c r="H1529" s="41"/>
      <c r="I1529" s="41"/>
      <c r="J1529" s="41"/>
      <c r="K1529" s="41"/>
      <c r="L1529" s="41"/>
      <c r="M1529" s="41"/>
    </row>
    <row r="1530" spans="2:13" x14ac:dyDescent="0.25">
      <c r="B1530" s="66"/>
      <c r="C1530" s="13"/>
      <c r="D1530" s="13"/>
      <c r="E1530" s="13"/>
      <c r="F1530" s="13"/>
      <c r="G1530" s="13"/>
      <c r="H1530" s="41"/>
      <c r="I1530" s="41"/>
      <c r="J1530" s="41"/>
      <c r="K1530" s="41"/>
      <c r="L1530" s="41"/>
      <c r="M1530" s="41"/>
    </row>
    <row r="1531" spans="2:13" x14ac:dyDescent="0.25">
      <c r="B1531" s="66"/>
      <c r="C1531" s="13"/>
      <c r="D1531" s="13"/>
      <c r="E1531" s="13"/>
      <c r="F1531" s="13"/>
      <c r="G1531" s="13"/>
      <c r="H1531" s="41"/>
      <c r="I1531" s="41"/>
      <c r="J1531" s="41"/>
      <c r="K1531" s="41"/>
      <c r="L1531" s="41"/>
      <c r="M1531" s="41"/>
    </row>
    <row r="1532" spans="2:13" x14ac:dyDescent="0.25">
      <c r="B1532" s="66"/>
      <c r="C1532" s="13"/>
      <c r="D1532" s="13"/>
      <c r="E1532" s="13"/>
      <c r="F1532" s="13"/>
      <c r="G1532" s="13"/>
      <c r="H1532" s="41"/>
      <c r="I1532" s="41"/>
      <c r="J1532" s="41"/>
      <c r="K1532" s="41"/>
      <c r="L1532" s="41"/>
      <c r="M1532" s="41"/>
    </row>
    <row r="1533" spans="2:13" x14ac:dyDescent="0.25">
      <c r="B1533" s="66"/>
      <c r="C1533" s="13"/>
      <c r="D1533" s="13"/>
      <c r="E1533" s="13"/>
      <c r="F1533" s="13"/>
      <c r="G1533" s="13"/>
      <c r="H1533" s="41"/>
      <c r="I1533" s="41"/>
      <c r="J1533" s="41"/>
      <c r="K1533" s="41"/>
      <c r="L1533" s="41"/>
      <c r="M1533" s="41"/>
    </row>
    <row r="1534" spans="2:13" x14ac:dyDescent="0.25">
      <c r="B1534" s="66"/>
      <c r="C1534" s="13"/>
      <c r="D1534" s="13"/>
      <c r="E1534" s="13"/>
      <c r="F1534" s="13"/>
      <c r="G1534" s="13"/>
      <c r="H1534" s="41"/>
      <c r="I1534" s="41"/>
      <c r="J1534" s="41"/>
      <c r="K1534" s="41"/>
      <c r="L1534" s="41"/>
      <c r="M1534" s="41"/>
    </row>
    <row r="1535" spans="2:13" x14ac:dyDescent="0.25">
      <c r="B1535" s="66"/>
      <c r="C1535" s="13"/>
      <c r="D1535" s="13"/>
      <c r="E1535" s="13"/>
      <c r="F1535" s="13"/>
      <c r="G1535" s="13"/>
      <c r="H1535" s="41"/>
      <c r="I1535" s="41"/>
      <c r="J1535" s="41"/>
      <c r="K1535" s="41"/>
      <c r="L1535" s="41"/>
      <c r="M1535" s="41"/>
    </row>
    <row r="1536" spans="2:13" x14ac:dyDescent="0.25">
      <c r="B1536" s="66"/>
      <c r="C1536" s="13"/>
      <c r="D1536" s="13"/>
      <c r="E1536" s="13"/>
      <c r="F1536" s="13"/>
      <c r="G1536" s="13"/>
      <c r="H1536" s="41"/>
      <c r="I1536" s="41"/>
      <c r="J1536" s="41"/>
      <c r="K1536" s="41"/>
      <c r="L1536" s="41"/>
      <c r="M1536" s="41"/>
    </row>
    <row r="1537" spans="2:13" x14ac:dyDescent="0.25">
      <c r="B1537" s="66"/>
      <c r="C1537" s="13"/>
      <c r="D1537" s="13"/>
      <c r="E1537" s="13"/>
      <c r="F1537" s="13"/>
      <c r="G1537" s="13"/>
      <c r="H1537" s="41"/>
      <c r="I1537" s="41"/>
      <c r="J1537" s="41"/>
      <c r="K1537" s="41"/>
      <c r="L1537" s="41"/>
      <c r="M1537" s="41"/>
    </row>
    <row r="1538" spans="2:13" x14ac:dyDescent="0.25">
      <c r="B1538" s="66"/>
      <c r="C1538" s="13"/>
      <c r="D1538" s="13"/>
      <c r="E1538" s="13"/>
      <c r="F1538" s="13"/>
      <c r="G1538" s="13"/>
      <c r="H1538" s="41"/>
      <c r="I1538" s="41"/>
      <c r="J1538" s="41"/>
      <c r="K1538" s="41"/>
      <c r="L1538" s="41"/>
      <c r="M1538" s="41"/>
    </row>
    <row r="1539" spans="2:13" x14ac:dyDescent="0.25">
      <c r="B1539" s="66"/>
      <c r="C1539" s="13"/>
      <c r="D1539" s="13"/>
      <c r="E1539" s="13"/>
      <c r="F1539" s="13"/>
      <c r="G1539" s="13"/>
      <c r="H1539" s="41"/>
      <c r="I1539" s="41"/>
      <c r="J1539" s="41"/>
      <c r="K1539" s="41"/>
      <c r="L1539" s="41"/>
      <c r="M1539" s="41"/>
    </row>
    <row r="1540" spans="2:13" x14ac:dyDescent="0.25">
      <c r="B1540" s="66"/>
      <c r="C1540" s="13"/>
      <c r="D1540" s="13"/>
      <c r="E1540" s="13"/>
      <c r="F1540" s="13"/>
      <c r="G1540" s="13"/>
      <c r="H1540" s="41"/>
      <c r="I1540" s="41"/>
      <c r="J1540" s="41"/>
      <c r="K1540" s="41"/>
      <c r="L1540" s="41"/>
      <c r="M1540" s="41"/>
    </row>
    <row r="1541" spans="2:13" x14ac:dyDescent="0.25">
      <c r="B1541" s="66"/>
      <c r="C1541" s="13"/>
      <c r="D1541" s="13"/>
      <c r="E1541" s="13"/>
      <c r="F1541" s="13"/>
      <c r="G1541" s="13"/>
      <c r="H1541" s="41"/>
      <c r="I1541" s="41"/>
      <c r="J1541" s="41"/>
      <c r="K1541" s="41"/>
      <c r="L1541" s="41"/>
      <c r="M1541" s="41"/>
    </row>
    <row r="1542" spans="2:13" x14ac:dyDescent="0.25">
      <c r="B1542" s="66"/>
      <c r="C1542" s="13"/>
      <c r="D1542" s="13"/>
      <c r="E1542" s="13"/>
      <c r="F1542" s="13"/>
      <c r="G1542" s="13"/>
      <c r="H1542" s="41"/>
      <c r="I1542" s="41"/>
      <c r="J1542" s="41"/>
      <c r="K1542" s="41"/>
      <c r="L1542" s="41"/>
      <c r="M1542" s="41"/>
    </row>
    <row r="1543" spans="2:13" x14ac:dyDescent="0.25">
      <c r="B1543" s="66"/>
      <c r="C1543" s="13"/>
      <c r="D1543" s="13"/>
      <c r="E1543" s="13"/>
      <c r="F1543" s="13"/>
      <c r="G1543" s="13"/>
      <c r="H1543" s="41"/>
      <c r="I1543" s="41"/>
      <c r="J1543" s="41"/>
      <c r="K1543" s="41"/>
      <c r="L1543" s="41"/>
      <c r="M1543" s="41"/>
    </row>
    <row r="1544" spans="2:13" x14ac:dyDescent="0.25">
      <c r="B1544" s="66"/>
      <c r="C1544" s="13"/>
      <c r="D1544" s="13"/>
      <c r="E1544" s="13"/>
      <c r="F1544" s="13"/>
      <c r="G1544" s="13"/>
      <c r="H1544" s="41"/>
      <c r="I1544" s="41"/>
      <c r="J1544" s="41"/>
      <c r="K1544" s="41"/>
      <c r="L1544" s="41"/>
      <c r="M1544" s="41"/>
    </row>
    <row r="1545" spans="2:13" x14ac:dyDescent="0.25">
      <c r="B1545" s="66"/>
      <c r="C1545" s="13"/>
      <c r="D1545" s="13"/>
      <c r="E1545" s="13"/>
      <c r="F1545" s="13"/>
      <c r="G1545" s="13"/>
      <c r="H1545" s="41"/>
      <c r="I1545" s="41"/>
      <c r="J1545" s="41"/>
      <c r="K1545" s="41"/>
      <c r="L1545" s="41"/>
      <c r="M1545" s="41"/>
    </row>
    <row r="1546" spans="2:13" x14ac:dyDescent="0.25">
      <c r="B1546" s="66"/>
      <c r="C1546" s="13"/>
      <c r="D1546" s="13"/>
      <c r="E1546" s="13"/>
      <c r="F1546" s="13"/>
      <c r="G1546" s="13"/>
      <c r="H1546" s="41"/>
      <c r="I1546" s="41"/>
      <c r="J1546" s="41"/>
      <c r="K1546" s="41"/>
      <c r="L1546" s="41"/>
      <c r="M1546" s="41"/>
    </row>
    <row r="1547" spans="2:13" x14ac:dyDescent="0.25">
      <c r="B1547" s="66"/>
      <c r="C1547" s="13"/>
      <c r="D1547" s="13"/>
      <c r="E1547" s="13"/>
      <c r="F1547" s="13"/>
      <c r="G1547" s="13"/>
      <c r="H1547" s="41"/>
      <c r="I1547" s="41"/>
      <c r="J1547" s="41"/>
      <c r="K1547" s="41"/>
      <c r="L1547" s="41"/>
      <c r="M1547" s="41"/>
    </row>
    <row r="1548" spans="2:13" x14ac:dyDescent="0.25">
      <c r="B1548" s="66"/>
      <c r="C1548" s="13"/>
      <c r="D1548" s="13"/>
      <c r="E1548" s="13"/>
      <c r="F1548" s="13"/>
      <c r="G1548" s="13"/>
      <c r="H1548" s="41"/>
      <c r="I1548" s="41"/>
      <c r="J1548" s="41"/>
      <c r="K1548" s="41"/>
      <c r="L1548" s="41"/>
      <c r="M1548" s="41"/>
    </row>
    <row r="1549" spans="2:13" x14ac:dyDescent="0.25">
      <c r="B1549" s="66"/>
      <c r="C1549" s="13"/>
      <c r="D1549" s="13"/>
      <c r="E1549" s="13"/>
      <c r="F1549" s="13"/>
      <c r="G1549" s="13"/>
      <c r="H1549" s="41"/>
      <c r="I1549" s="41"/>
      <c r="J1549" s="41"/>
      <c r="K1549" s="41"/>
      <c r="L1549" s="41"/>
      <c r="M1549" s="41"/>
    </row>
    <row r="1550" spans="2:13" x14ac:dyDescent="0.25">
      <c r="B1550" s="66"/>
      <c r="C1550" s="13"/>
      <c r="D1550" s="13"/>
      <c r="E1550" s="13"/>
      <c r="F1550" s="13"/>
      <c r="G1550" s="13"/>
      <c r="H1550" s="41"/>
      <c r="I1550" s="41"/>
      <c r="J1550" s="41"/>
      <c r="K1550" s="41"/>
      <c r="L1550" s="41"/>
      <c r="M1550" s="41"/>
    </row>
    <row r="1551" spans="2:13" x14ac:dyDescent="0.25">
      <c r="B1551" s="66"/>
      <c r="C1551" s="13"/>
      <c r="D1551" s="13"/>
      <c r="E1551" s="13"/>
      <c r="F1551" s="13"/>
      <c r="G1551" s="13"/>
      <c r="H1551" s="41"/>
      <c r="I1551" s="41"/>
      <c r="J1551" s="41"/>
      <c r="K1551" s="41"/>
      <c r="L1551" s="41"/>
      <c r="M1551" s="41"/>
    </row>
    <row r="1552" spans="2:13" x14ac:dyDescent="0.25">
      <c r="B1552" s="66"/>
      <c r="C1552" s="13"/>
      <c r="D1552" s="13"/>
      <c r="E1552" s="13"/>
      <c r="F1552" s="13"/>
      <c r="G1552" s="13"/>
      <c r="H1552" s="41"/>
      <c r="I1552" s="41"/>
      <c r="J1552" s="41"/>
      <c r="K1552" s="41"/>
      <c r="L1552" s="41"/>
      <c r="M1552" s="41"/>
    </row>
    <row r="1553" spans="2:13" x14ac:dyDescent="0.25">
      <c r="B1553" s="66"/>
      <c r="C1553" s="13"/>
      <c r="D1553" s="13"/>
      <c r="E1553" s="13"/>
      <c r="F1553" s="13"/>
      <c r="G1553" s="13"/>
      <c r="H1553" s="41"/>
      <c r="I1553" s="41"/>
      <c r="J1553" s="41"/>
      <c r="K1553" s="41"/>
      <c r="L1553" s="41"/>
      <c r="M1553" s="41"/>
    </row>
    <row r="1554" spans="2:13" x14ac:dyDescent="0.25">
      <c r="B1554" s="66"/>
      <c r="C1554" s="13"/>
      <c r="D1554" s="13"/>
      <c r="E1554" s="13"/>
      <c r="F1554" s="13"/>
      <c r="G1554" s="13"/>
      <c r="H1554" s="41"/>
      <c r="I1554" s="41"/>
      <c r="J1554" s="41"/>
      <c r="K1554" s="41"/>
      <c r="L1554" s="41"/>
      <c r="M1554" s="41"/>
    </row>
    <row r="1555" spans="2:13" x14ac:dyDescent="0.25">
      <c r="B1555" s="66"/>
      <c r="C1555" s="13"/>
      <c r="D1555" s="13"/>
      <c r="E1555" s="13"/>
      <c r="F1555" s="13"/>
      <c r="G1555" s="13"/>
      <c r="H1555" s="41"/>
      <c r="I1555" s="41"/>
      <c r="J1555" s="41"/>
      <c r="K1555" s="41"/>
      <c r="L1555" s="41"/>
      <c r="M1555" s="41"/>
    </row>
    <row r="1556" spans="2:13" x14ac:dyDescent="0.25">
      <c r="B1556" s="66"/>
      <c r="C1556" s="13"/>
      <c r="D1556" s="13"/>
      <c r="E1556" s="13"/>
      <c r="F1556" s="13"/>
      <c r="G1556" s="13"/>
      <c r="H1556" s="41"/>
      <c r="I1556" s="41"/>
      <c r="J1556" s="41"/>
      <c r="K1556" s="41"/>
      <c r="L1556" s="41"/>
      <c r="M1556" s="41"/>
    </row>
    <row r="1557" spans="2:13" x14ac:dyDescent="0.25">
      <c r="B1557" s="66"/>
      <c r="C1557" s="13"/>
      <c r="D1557" s="13"/>
      <c r="E1557" s="13"/>
      <c r="F1557" s="13"/>
      <c r="G1557" s="13"/>
      <c r="H1557" s="41"/>
      <c r="I1557" s="41"/>
      <c r="J1557" s="41"/>
      <c r="K1557" s="41"/>
      <c r="L1557" s="41"/>
      <c r="M1557" s="41"/>
    </row>
    <row r="1558" spans="2:13" x14ac:dyDescent="0.25">
      <c r="B1558" s="66"/>
      <c r="C1558" s="13"/>
      <c r="D1558" s="13"/>
      <c r="E1558" s="13"/>
      <c r="F1558" s="13"/>
      <c r="G1558" s="13"/>
      <c r="H1558" s="41"/>
      <c r="I1558" s="41"/>
      <c r="J1558" s="41"/>
      <c r="K1558" s="41"/>
      <c r="L1558" s="41"/>
      <c r="M1558" s="41"/>
    </row>
    <row r="1559" spans="2:13" x14ac:dyDescent="0.25">
      <c r="B1559" s="66"/>
      <c r="C1559" s="13"/>
      <c r="D1559" s="13"/>
      <c r="E1559" s="13"/>
      <c r="F1559" s="13"/>
      <c r="G1559" s="13"/>
      <c r="H1559" s="41"/>
      <c r="I1559" s="41"/>
      <c r="J1559" s="41"/>
      <c r="K1559" s="41"/>
      <c r="L1559" s="41"/>
      <c r="M1559" s="41"/>
    </row>
    <row r="1560" spans="2:13" x14ac:dyDescent="0.25">
      <c r="B1560" s="66"/>
      <c r="C1560" s="13"/>
      <c r="D1560" s="13"/>
      <c r="E1560" s="13"/>
      <c r="F1560" s="13"/>
      <c r="G1560" s="13"/>
      <c r="H1560" s="41"/>
      <c r="I1560" s="41"/>
      <c r="J1560" s="41"/>
      <c r="K1560" s="41"/>
      <c r="L1560" s="41"/>
      <c r="M1560" s="41"/>
    </row>
    <row r="1561" spans="2:13" x14ac:dyDescent="0.25">
      <c r="B1561" s="66"/>
      <c r="C1561" s="13"/>
      <c r="D1561" s="13"/>
      <c r="E1561" s="13"/>
      <c r="F1561" s="13"/>
      <c r="G1561" s="13"/>
      <c r="H1561" s="41"/>
      <c r="I1561" s="41"/>
      <c r="J1561" s="41"/>
      <c r="K1561" s="41"/>
      <c r="L1561" s="41"/>
      <c r="M1561" s="41"/>
    </row>
    <row r="1562" spans="2:13" x14ac:dyDescent="0.25">
      <c r="B1562" s="66"/>
      <c r="C1562" s="13"/>
      <c r="D1562" s="13"/>
      <c r="E1562" s="13"/>
      <c r="F1562" s="13"/>
      <c r="G1562" s="13"/>
      <c r="H1562" s="41"/>
      <c r="I1562" s="41"/>
      <c r="J1562" s="41"/>
      <c r="K1562" s="41"/>
      <c r="L1562" s="41"/>
      <c r="M1562" s="41"/>
    </row>
    <row r="1563" spans="2:13" x14ac:dyDescent="0.25">
      <c r="B1563" s="66"/>
      <c r="C1563" s="13"/>
      <c r="D1563" s="13"/>
      <c r="E1563" s="13"/>
      <c r="F1563" s="13"/>
      <c r="G1563" s="13"/>
      <c r="H1563" s="41"/>
      <c r="I1563" s="41"/>
      <c r="J1563" s="41"/>
      <c r="K1563" s="41"/>
      <c r="L1563" s="41"/>
      <c r="M1563" s="41"/>
    </row>
    <row r="1564" spans="2:13" x14ac:dyDescent="0.25">
      <c r="B1564" s="66"/>
      <c r="C1564" s="13"/>
      <c r="D1564" s="13"/>
      <c r="E1564" s="13"/>
      <c r="F1564" s="13"/>
      <c r="G1564" s="13"/>
      <c r="H1564" s="41"/>
      <c r="I1564" s="41"/>
      <c r="J1564" s="41"/>
      <c r="K1564" s="41"/>
      <c r="L1564" s="41"/>
      <c r="M1564" s="41"/>
    </row>
    <row r="1565" spans="2:13" x14ac:dyDescent="0.25">
      <c r="B1565" s="66"/>
      <c r="C1565" s="13"/>
      <c r="D1565" s="13"/>
      <c r="E1565" s="13"/>
      <c r="F1565" s="13"/>
      <c r="G1565" s="13"/>
      <c r="H1565" s="41"/>
      <c r="I1565" s="41"/>
      <c r="J1565" s="41"/>
      <c r="K1565" s="41"/>
      <c r="L1565" s="41"/>
      <c r="M1565" s="41"/>
    </row>
    <row r="1566" spans="2:13" x14ac:dyDescent="0.25">
      <c r="B1566" s="66"/>
      <c r="C1566" s="13"/>
      <c r="D1566" s="13"/>
      <c r="E1566" s="13"/>
      <c r="F1566" s="13"/>
      <c r="G1566" s="13"/>
      <c r="H1566" s="41"/>
      <c r="I1566" s="41"/>
      <c r="J1566" s="41"/>
      <c r="K1566" s="41"/>
      <c r="L1566" s="41"/>
      <c r="M1566" s="41"/>
    </row>
    <row r="1567" spans="2:13" x14ac:dyDescent="0.25">
      <c r="B1567" s="66"/>
      <c r="C1567" s="13"/>
      <c r="D1567" s="13"/>
      <c r="E1567" s="13"/>
      <c r="F1567" s="13"/>
      <c r="G1567" s="13"/>
      <c r="H1567" s="41"/>
      <c r="I1567" s="41"/>
      <c r="J1567" s="41"/>
      <c r="K1567" s="41"/>
      <c r="L1567" s="41"/>
      <c r="M1567" s="41"/>
    </row>
    <row r="1568" spans="2:13" x14ac:dyDescent="0.25">
      <c r="B1568" s="66"/>
      <c r="C1568" s="13"/>
      <c r="D1568" s="13"/>
      <c r="E1568" s="13"/>
      <c r="F1568" s="13"/>
      <c r="G1568" s="13"/>
      <c r="H1568" s="41"/>
      <c r="I1568" s="41"/>
      <c r="J1568" s="41"/>
      <c r="K1568" s="41"/>
      <c r="L1568" s="41"/>
      <c r="M1568" s="41"/>
    </row>
    <row r="1569" spans="2:13" x14ac:dyDescent="0.25">
      <c r="B1569" s="66"/>
      <c r="C1569" s="13"/>
      <c r="D1569" s="13"/>
      <c r="E1569" s="13"/>
      <c r="F1569" s="13"/>
      <c r="G1569" s="13"/>
      <c r="H1569" s="41"/>
      <c r="I1569" s="41"/>
      <c r="J1569" s="41"/>
      <c r="K1569" s="41"/>
      <c r="L1569" s="41"/>
      <c r="M1569" s="41"/>
    </row>
    <row r="1570" spans="2:13" x14ac:dyDescent="0.25">
      <c r="B1570" s="66"/>
      <c r="C1570" s="13"/>
      <c r="D1570" s="13"/>
      <c r="E1570" s="13"/>
      <c r="F1570" s="13"/>
      <c r="G1570" s="13"/>
      <c r="H1570" s="41"/>
      <c r="I1570" s="41"/>
      <c r="J1570" s="41"/>
      <c r="K1570" s="41"/>
      <c r="L1570" s="41"/>
      <c r="M1570" s="41"/>
    </row>
    <row r="1571" spans="2:13" x14ac:dyDescent="0.25">
      <c r="B1571" s="66"/>
      <c r="C1571" s="13"/>
      <c r="D1571" s="13"/>
      <c r="E1571" s="13"/>
      <c r="F1571" s="13"/>
      <c r="G1571" s="13"/>
      <c r="H1571" s="41"/>
      <c r="I1571" s="41"/>
      <c r="J1571" s="41"/>
      <c r="K1571" s="41"/>
      <c r="L1571" s="41"/>
      <c r="M1571" s="41"/>
    </row>
    <row r="1572" spans="2:13" x14ac:dyDescent="0.25">
      <c r="B1572" s="66"/>
      <c r="C1572" s="13"/>
      <c r="D1572" s="13"/>
      <c r="E1572" s="13"/>
      <c r="F1572" s="13"/>
      <c r="G1572" s="13"/>
      <c r="H1572" s="41"/>
      <c r="I1572" s="41"/>
      <c r="J1572" s="41"/>
      <c r="K1572" s="41"/>
      <c r="L1572" s="41"/>
      <c r="M1572" s="41"/>
    </row>
    <row r="1573" spans="2:13" x14ac:dyDescent="0.25">
      <c r="B1573" s="66"/>
      <c r="C1573" s="13"/>
      <c r="D1573" s="13"/>
      <c r="E1573" s="13"/>
      <c r="F1573" s="13"/>
      <c r="G1573" s="13"/>
      <c r="H1573" s="41"/>
      <c r="I1573" s="41"/>
      <c r="J1573" s="41"/>
      <c r="K1573" s="41"/>
      <c r="L1573" s="41"/>
      <c r="M1573" s="41"/>
    </row>
    <row r="1574" spans="2:13" x14ac:dyDescent="0.25">
      <c r="B1574" s="66"/>
      <c r="C1574" s="13"/>
      <c r="D1574" s="13"/>
      <c r="E1574" s="13"/>
      <c r="F1574" s="13"/>
      <c r="G1574" s="13"/>
      <c r="H1574" s="41"/>
      <c r="I1574" s="41"/>
      <c r="J1574" s="41"/>
      <c r="K1574" s="41"/>
      <c r="L1574" s="41"/>
      <c r="M1574" s="41"/>
    </row>
    <row r="1575" spans="2:13" x14ac:dyDescent="0.25">
      <c r="B1575" s="66"/>
      <c r="C1575" s="13"/>
      <c r="D1575" s="13"/>
      <c r="E1575" s="13"/>
      <c r="F1575" s="13"/>
      <c r="G1575" s="13"/>
      <c r="H1575" s="41"/>
      <c r="I1575" s="41"/>
      <c r="J1575" s="41"/>
      <c r="K1575" s="41"/>
      <c r="L1575" s="41"/>
      <c r="M1575" s="41"/>
    </row>
    <row r="1576" spans="2:13" x14ac:dyDescent="0.25">
      <c r="B1576" s="66"/>
      <c r="C1576" s="13"/>
      <c r="D1576" s="13"/>
      <c r="E1576" s="13"/>
      <c r="F1576" s="13"/>
      <c r="G1576" s="13"/>
      <c r="H1576" s="41"/>
      <c r="I1576" s="41"/>
      <c r="J1576" s="41"/>
      <c r="K1576" s="41"/>
      <c r="L1576" s="41"/>
      <c r="M1576" s="41"/>
    </row>
    <row r="1577" spans="2:13" x14ac:dyDescent="0.25">
      <c r="B1577" s="66"/>
      <c r="C1577" s="13"/>
      <c r="D1577" s="13"/>
      <c r="E1577" s="13"/>
      <c r="F1577" s="13"/>
      <c r="G1577" s="13"/>
      <c r="H1577" s="41"/>
      <c r="I1577" s="41"/>
      <c r="J1577" s="41"/>
      <c r="K1577" s="41"/>
      <c r="L1577" s="41"/>
      <c r="M1577" s="41"/>
    </row>
    <row r="1578" spans="2:13" x14ac:dyDescent="0.25">
      <c r="B1578" s="66"/>
      <c r="C1578" s="13"/>
      <c r="D1578" s="13"/>
      <c r="E1578" s="13"/>
      <c r="F1578" s="13"/>
      <c r="G1578" s="13"/>
      <c r="H1578" s="41"/>
      <c r="I1578" s="41"/>
      <c r="J1578" s="41"/>
      <c r="K1578" s="41"/>
      <c r="L1578" s="41"/>
      <c r="M1578" s="41"/>
    </row>
    <row r="1579" spans="2:13" x14ac:dyDescent="0.25">
      <c r="B1579" s="66"/>
      <c r="C1579" s="13"/>
      <c r="D1579" s="13"/>
      <c r="E1579" s="13"/>
      <c r="F1579" s="13"/>
      <c r="G1579" s="13"/>
      <c r="H1579" s="41"/>
      <c r="I1579" s="41"/>
      <c r="J1579" s="41"/>
      <c r="K1579" s="41"/>
      <c r="L1579" s="41"/>
      <c r="M1579" s="41"/>
    </row>
    <row r="1580" spans="2:13" x14ac:dyDescent="0.25">
      <c r="B1580" s="66"/>
      <c r="C1580" s="13"/>
      <c r="D1580" s="13"/>
      <c r="E1580" s="13"/>
      <c r="F1580" s="13"/>
      <c r="G1580" s="13"/>
      <c r="H1580" s="41"/>
      <c r="I1580" s="41"/>
      <c r="J1580" s="41"/>
      <c r="K1580" s="41"/>
      <c r="L1580" s="41"/>
      <c r="M1580" s="41"/>
    </row>
    <row r="1581" spans="2:13" x14ac:dyDescent="0.25">
      <c r="B1581" s="66"/>
      <c r="C1581" s="13"/>
      <c r="D1581" s="13"/>
      <c r="E1581" s="13"/>
      <c r="F1581" s="13"/>
      <c r="G1581" s="13"/>
      <c r="H1581" s="41"/>
      <c r="I1581" s="41"/>
      <c r="J1581" s="41"/>
      <c r="K1581" s="41"/>
      <c r="L1581" s="41"/>
      <c r="M1581" s="41"/>
    </row>
    <row r="1582" spans="2:13" x14ac:dyDescent="0.25">
      <c r="B1582" s="66"/>
      <c r="C1582" s="13"/>
      <c r="D1582" s="13"/>
      <c r="E1582" s="13"/>
      <c r="F1582" s="13"/>
      <c r="G1582" s="13"/>
      <c r="H1582" s="41"/>
      <c r="I1582" s="41"/>
      <c r="J1582" s="41"/>
      <c r="K1582" s="41"/>
      <c r="L1582" s="41"/>
      <c r="M1582" s="41"/>
    </row>
    <row r="1583" spans="2:13" x14ac:dyDescent="0.25">
      <c r="B1583" s="66"/>
      <c r="C1583" s="13"/>
      <c r="D1583" s="13"/>
      <c r="E1583" s="13"/>
      <c r="F1583" s="13"/>
      <c r="G1583" s="13"/>
      <c r="H1583" s="41"/>
      <c r="I1583" s="41"/>
      <c r="J1583" s="41"/>
      <c r="K1583" s="41"/>
      <c r="L1583" s="41"/>
      <c r="M1583" s="41"/>
    </row>
    <row r="1584" spans="2:13" x14ac:dyDescent="0.25">
      <c r="B1584" s="66"/>
      <c r="C1584" s="13"/>
      <c r="D1584" s="13"/>
      <c r="E1584" s="13"/>
      <c r="F1584" s="13"/>
      <c r="G1584" s="13"/>
      <c r="H1584" s="41"/>
      <c r="I1584" s="41"/>
      <c r="J1584" s="41"/>
      <c r="K1584" s="41"/>
      <c r="L1584" s="41"/>
      <c r="M1584" s="41"/>
    </row>
    <row r="1585" spans="2:13" x14ac:dyDescent="0.25">
      <c r="B1585" s="66"/>
      <c r="C1585" s="13"/>
      <c r="D1585" s="13"/>
      <c r="E1585" s="13"/>
      <c r="F1585" s="13"/>
      <c r="G1585" s="13"/>
      <c r="H1585" s="41"/>
      <c r="I1585" s="41"/>
      <c r="J1585" s="41"/>
      <c r="K1585" s="41"/>
      <c r="L1585" s="41"/>
      <c r="M1585" s="41"/>
    </row>
    <row r="1586" spans="2:13" x14ac:dyDescent="0.25">
      <c r="B1586" s="66"/>
      <c r="C1586" s="13"/>
      <c r="D1586" s="13"/>
      <c r="E1586" s="13"/>
      <c r="F1586" s="13"/>
      <c r="G1586" s="13"/>
      <c r="H1586" s="41"/>
      <c r="I1586" s="41"/>
      <c r="J1586" s="41"/>
      <c r="K1586" s="41"/>
      <c r="L1586" s="41"/>
      <c r="M1586" s="41"/>
    </row>
    <row r="1587" spans="2:13" x14ac:dyDescent="0.25">
      <c r="B1587" s="66"/>
      <c r="C1587" s="13"/>
      <c r="D1587" s="13"/>
      <c r="E1587" s="13"/>
      <c r="F1587" s="13"/>
      <c r="G1587" s="13"/>
      <c r="H1587" s="41"/>
      <c r="I1587" s="41"/>
      <c r="J1587" s="41"/>
      <c r="K1587" s="41"/>
      <c r="L1587" s="41"/>
      <c r="M1587" s="41"/>
    </row>
    <row r="1588" spans="2:13" x14ac:dyDescent="0.25">
      <c r="B1588" s="66"/>
      <c r="C1588" s="13"/>
      <c r="D1588" s="13"/>
      <c r="E1588" s="13"/>
      <c r="F1588" s="13"/>
      <c r="G1588" s="13"/>
      <c r="H1588" s="41"/>
      <c r="I1588" s="41"/>
      <c r="J1588" s="41"/>
      <c r="K1588" s="41"/>
      <c r="L1588" s="41"/>
      <c r="M1588" s="41"/>
    </row>
    <row r="1589" spans="2:13" x14ac:dyDescent="0.25">
      <c r="B1589" s="66"/>
      <c r="C1589" s="13"/>
      <c r="D1589" s="13"/>
      <c r="E1589" s="13"/>
      <c r="F1589" s="13"/>
      <c r="G1589" s="13"/>
      <c r="H1589" s="41"/>
      <c r="I1589" s="41"/>
      <c r="J1589" s="41"/>
      <c r="K1589" s="41"/>
      <c r="L1589" s="41"/>
      <c r="M1589" s="41"/>
    </row>
    <row r="1590" spans="2:13" x14ac:dyDescent="0.25">
      <c r="B1590" s="66"/>
      <c r="C1590" s="13"/>
      <c r="D1590" s="13"/>
      <c r="E1590" s="13"/>
      <c r="F1590" s="13"/>
      <c r="G1590" s="13"/>
      <c r="H1590" s="41"/>
      <c r="I1590" s="41"/>
      <c r="J1590" s="41"/>
      <c r="K1590" s="41"/>
      <c r="L1590" s="41"/>
      <c r="M1590" s="41"/>
    </row>
    <row r="1591" spans="2:13" x14ac:dyDescent="0.25">
      <c r="B1591" s="66"/>
      <c r="C1591" s="13"/>
      <c r="D1591" s="13"/>
      <c r="E1591" s="13"/>
      <c r="F1591" s="13"/>
      <c r="G1591" s="13"/>
      <c r="H1591" s="41"/>
      <c r="I1591" s="41"/>
      <c r="J1591" s="41"/>
      <c r="K1591" s="41"/>
      <c r="L1591" s="41"/>
      <c r="M1591" s="41"/>
    </row>
    <row r="1592" spans="2:13" x14ac:dyDescent="0.25">
      <c r="B1592" s="66"/>
      <c r="C1592" s="13"/>
      <c r="D1592" s="13"/>
      <c r="E1592" s="13"/>
      <c r="F1592" s="13"/>
      <c r="G1592" s="13"/>
      <c r="H1592" s="41"/>
      <c r="I1592" s="41"/>
      <c r="J1592" s="41"/>
      <c r="K1592" s="41"/>
      <c r="L1592" s="41"/>
      <c r="M1592" s="41"/>
    </row>
    <row r="1593" spans="2:13" x14ac:dyDescent="0.25">
      <c r="B1593" s="66"/>
      <c r="C1593" s="13"/>
      <c r="D1593" s="13"/>
      <c r="E1593" s="13"/>
      <c r="F1593" s="13"/>
      <c r="G1593" s="13"/>
      <c r="H1593" s="41"/>
      <c r="I1593" s="41"/>
      <c r="J1593" s="41"/>
      <c r="K1593" s="41"/>
      <c r="L1593" s="41"/>
      <c r="M1593" s="41"/>
    </row>
    <row r="1594" spans="2:13" x14ac:dyDescent="0.25">
      <c r="B1594" s="66"/>
      <c r="C1594" s="13"/>
      <c r="D1594" s="13"/>
      <c r="E1594" s="13"/>
      <c r="F1594" s="13"/>
      <c r="G1594" s="13"/>
      <c r="H1594" s="41"/>
      <c r="I1594" s="41"/>
      <c r="J1594" s="41"/>
      <c r="K1594" s="41"/>
      <c r="L1594" s="41"/>
      <c r="M1594" s="41"/>
    </row>
    <row r="1595" spans="2:13" x14ac:dyDescent="0.25">
      <c r="B1595" s="66"/>
      <c r="C1595" s="13"/>
      <c r="D1595" s="13"/>
      <c r="E1595" s="13"/>
      <c r="F1595" s="13"/>
      <c r="G1595" s="13"/>
      <c r="H1595" s="41"/>
      <c r="I1595" s="41"/>
      <c r="J1595" s="41"/>
      <c r="K1595" s="41"/>
      <c r="L1595" s="41"/>
      <c r="M1595" s="41"/>
    </row>
    <row r="1596" spans="2:13" x14ac:dyDescent="0.25">
      <c r="B1596" s="66"/>
      <c r="C1596" s="13"/>
      <c r="D1596" s="13"/>
      <c r="E1596" s="13"/>
      <c r="F1596" s="13"/>
      <c r="G1596" s="13"/>
      <c r="H1596" s="41"/>
      <c r="I1596" s="41"/>
      <c r="J1596" s="41"/>
      <c r="K1596" s="41"/>
      <c r="L1596" s="41"/>
      <c r="M1596" s="41"/>
    </row>
    <row r="1597" spans="2:13" x14ac:dyDescent="0.25">
      <c r="B1597" s="66"/>
      <c r="C1597" s="13"/>
      <c r="D1597" s="13"/>
      <c r="E1597" s="13"/>
      <c r="F1597" s="13"/>
      <c r="G1597" s="13"/>
      <c r="H1597" s="41"/>
      <c r="I1597" s="41"/>
      <c r="J1597" s="41"/>
      <c r="K1597" s="41"/>
      <c r="L1597" s="41"/>
      <c r="M1597" s="41"/>
    </row>
    <row r="1598" spans="2:13" x14ac:dyDescent="0.25">
      <c r="B1598" s="66"/>
      <c r="C1598" s="13"/>
      <c r="D1598" s="13"/>
      <c r="E1598" s="13"/>
      <c r="F1598" s="13"/>
      <c r="G1598" s="13"/>
      <c r="H1598" s="41"/>
      <c r="I1598" s="41"/>
      <c r="J1598" s="41"/>
      <c r="K1598" s="41"/>
      <c r="L1598" s="41"/>
      <c r="M1598" s="41"/>
    </row>
    <row r="1599" spans="2:13" x14ac:dyDescent="0.25">
      <c r="B1599" s="66"/>
      <c r="C1599" s="13"/>
      <c r="D1599" s="13"/>
      <c r="E1599" s="13"/>
      <c r="F1599" s="13"/>
      <c r="G1599" s="13"/>
      <c r="H1599" s="41"/>
      <c r="I1599" s="41"/>
      <c r="J1599" s="41"/>
      <c r="K1599" s="41"/>
      <c r="L1599" s="41"/>
      <c r="M1599" s="41"/>
    </row>
    <row r="1600" spans="2:13" x14ac:dyDescent="0.25">
      <c r="B1600" s="66"/>
      <c r="C1600" s="13"/>
      <c r="D1600" s="13"/>
      <c r="E1600" s="13"/>
      <c r="F1600" s="13"/>
      <c r="G1600" s="13"/>
      <c r="H1600" s="41"/>
      <c r="I1600" s="41"/>
      <c r="J1600" s="41"/>
      <c r="K1600" s="41"/>
      <c r="L1600" s="41"/>
      <c r="M1600" s="41"/>
    </row>
    <row r="1601" spans="2:13" x14ac:dyDescent="0.25">
      <c r="B1601" s="66"/>
      <c r="C1601" s="13"/>
      <c r="D1601" s="13"/>
      <c r="E1601" s="13"/>
      <c r="F1601" s="13"/>
      <c r="G1601" s="13"/>
      <c r="H1601" s="41"/>
      <c r="I1601" s="41"/>
      <c r="J1601" s="41"/>
      <c r="K1601" s="41"/>
      <c r="L1601" s="41"/>
      <c r="M1601" s="41"/>
    </row>
    <row r="1602" spans="2:13" x14ac:dyDescent="0.25">
      <c r="B1602" s="66"/>
      <c r="C1602" s="13"/>
      <c r="D1602" s="13"/>
      <c r="E1602" s="13"/>
      <c r="F1602" s="13"/>
      <c r="G1602" s="13"/>
      <c r="H1602" s="41"/>
      <c r="I1602" s="41"/>
      <c r="J1602" s="41"/>
      <c r="K1602" s="41"/>
      <c r="L1602" s="41"/>
      <c r="M1602" s="41"/>
    </row>
    <row r="1603" spans="2:13" x14ac:dyDescent="0.25">
      <c r="B1603" s="66"/>
      <c r="C1603" s="13"/>
      <c r="D1603" s="13"/>
      <c r="E1603" s="13"/>
      <c r="F1603" s="13"/>
      <c r="G1603" s="13"/>
      <c r="H1603" s="41"/>
      <c r="I1603" s="41"/>
      <c r="J1603" s="41"/>
      <c r="K1603" s="41"/>
      <c r="L1603" s="41"/>
      <c r="M1603" s="41"/>
    </row>
    <row r="1604" spans="2:13" x14ac:dyDescent="0.25">
      <c r="B1604" s="66"/>
      <c r="C1604" s="13"/>
      <c r="D1604" s="13"/>
      <c r="E1604" s="13"/>
      <c r="F1604" s="13"/>
      <c r="G1604" s="13"/>
      <c r="H1604" s="41"/>
      <c r="I1604" s="41"/>
      <c r="J1604" s="41"/>
      <c r="K1604" s="41"/>
      <c r="L1604" s="41"/>
      <c r="M1604" s="41"/>
    </row>
    <row r="1605" spans="2:13" x14ac:dyDescent="0.25">
      <c r="B1605" s="66"/>
      <c r="C1605" s="13"/>
      <c r="D1605" s="13"/>
      <c r="E1605" s="13"/>
      <c r="F1605" s="13"/>
      <c r="G1605" s="13"/>
      <c r="H1605" s="41"/>
      <c r="I1605" s="41"/>
      <c r="J1605" s="41"/>
      <c r="K1605" s="41"/>
      <c r="L1605" s="41"/>
      <c r="M1605" s="41"/>
    </row>
    <row r="1606" spans="2:13" x14ac:dyDescent="0.25">
      <c r="B1606" s="66"/>
      <c r="C1606" s="13"/>
      <c r="D1606" s="13"/>
      <c r="E1606" s="13"/>
      <c r="F1606" s="13"/>
      <c r="G1606" s="13"/>
      <c r="H1606" s="41"/>
      <c r="I1606" s="41"/>
      <c r="J1606" s="41"/>
      <c r="K1606" s="41"/>
      <c r="L1606" s="41"/>
      <c r="M1606" s="41"/>
    </row>
    <row r="1607" spans="2:13" x14ac:dyDescent="0.25">
      <c r="B1607" s="66"/>
      <c r="C1607" s="13"/>
      <c r="D1607" s="13"/>
      <c r="E1607" s="13"/>
      <c r="F1607" s="13"/>
      <c r="G1607" s="13"/>
      <c r="H1607" s="41"/>
      <c r="I1607" s="41"/>
      <c r="J1607" s="41"/>
      <c r="K1607" s="41"/>
      <c r="L1607" s="41"/>
      <c r="M1607" s="41"/>
    </row>
    <row r="1608" spans="2:13" x14ac:dyDescent="0.25">
      <c r="B1608" s="66"/>
      <c r="C1608" s="13"/>
      <c r="D1608" s="13"/>
      <c r="E1608" s="13"/>
      <c r="F1608" s="13"/>
      <c r="G1608" s="13"/>
      <c r="H1608" s="41"/>
      <c r="I1608" s="41"/>
      <c r="J1608" s="41"/>
      <c r="K1608" s="41"/>
      <c r="L1608" s="41"/>
      <c r="M1608" s="41"/>
    </row>
    <row r="1609" spans="2:13" x14ac:dyDescent="0.25">
      <c r="B1609" s="66"/>
      <c r="C1609" s="13"/>
      <c r="D1609" s="13"/>
      <c r="E1609" s="13"/>
      <c r="F1609" s="13"/>
      <c r="G1609" s="13"/>
      <c r="H1609" s="41"/>
      <c r="I1609" s="41"/>
      <c r="J1609" s="41"/>
      <c r="K1609" s="41"/>
      <c r="L1609" s="41"/>
      <c r="M1609" s="41"/>
    </row>
    <row r="1610" spans="2:13" x14ac:dyDescent="0.25">
      <c r="B1610" s="66"/>
      <c r="C1610" s="13"/>
      <c r="D1610" s="13"/>
      <c r="E1610" s="13"/>
      <c r="F1610" s="13"/>
      <c r="G1610" s="13"/>
      <c r="H1610" s="41"/>
      <c r="I1610" s="41"/>
      <c r="J1610" s="41"/>
      <c r="K1610" s="41"/>
      <c r="L1610" s="41"/>
      <c r="M1610" s="41"/>
    </row>
    <row r="1611" spans="2:13" x14ac:dyDescent="0.25">
      <c r="B1611" s="66"/>
      <c r="C1611" s="13"/>
      <c r="D1611" s="13"/>
      <c r="E1611" s="13"/>
      <c r="F1611" s="13"/>
      <c r="G1611" s="13"/>
      <c r="H1611" s="41"/>
      <c r="I1611" s="41"/>
      <c r="J1611" s="41"/>
      <c r="K1611" s="41"/>
      <c r="L1611" s="41"/>
      <c r="M1611" s="41"/>
    </row>
    <row r="1612" spans="2:13" x14ac:dyDescent="0.25">
      <c r="B1612" s="66"/>
      <c r="C1612" s="13"/>
      <c r="D1612" s="13"/>
      <c r="E1612" s="13"/>
      <c r="F1612" s="13"/>
      <c r="G1612" s="13"/>
      <c r="H1612" s="41"/>
      <c r="I1612" s="41"/>
      <c r="J1612" s="41"/>
      <c r="K1612" s="41"/>
      <c r="L1612" s="41"/>
      <c r="M1612" s="41"/>
    </row>
    <row r="1613" spans="2:13" x14ac:dyDescent="0.25">
      <c r="B1613" s="66"/>
      <c r="C1613" s="13"/>
      <c r="D1613" s="13"/>
      <c r="E1613" s="13"/>
      <c r="F1613" s="13"/>
      <c r="G1613" s="13"/>
      <c r="H1613" s="41"/>
      <c r="I1613" s="41"/>
      <c r="J1613" s="41"/>
      <c r="K1613" s="41"/>
      <c r="L1613" s="41"/>
      <c r="M1613" s="41"/>
    </row>
    <row r="1614" spans="2:13" x14ac:dyDescent="0.25">
      <c r="B1614" s="66"/>
      <c r="C1614" s="13"/>
      <c r="D1614" s="13"/>
      <c r="E1614" s="13"/>
      <c r="F1614" s="13"/>
      <c r="G1614" s="13"/>
      <c r="H1614" s="41"/>
      <c r="I1614" s="41"/>
      <c r="J1614" s="41"/>
      <c r="K1614" s="41"/>
      <c r="L1614" s="41"/>
      <c r="M1614" s="41"/>
    </row>
    <row r="1615" spans="2:13" x14ac:dyDescent="0.25">
      <c r="B1615" s="66"/>
      <c r="C1615" s="13"/>
      <c r="D1615" s="13"/>
      <c r="E1615" s="13"/>
      <c r="F1615" s="13"/>
      <c r="G1615" s="13"/>
      <c r="H1615" s="41"/>
      <c r="I1615" s="41"/>
      <c r="J1615" s="41"/>
      <c r="K1615" s="41"/>
      <c r="L1615" s="41"/>
      <c r="M1615" s="41"/>
    </row>
    <row r="1616" spans="2:13" x14ac:dyDescent="0.25">
      <c r="B1616" s="66"/>
      <c r="C1616" s="13"/>
      <c r="D1616" s="13"/>
      <c r="E1616" s="13"/>
      <c r="F1616" s="13"/>
      <c r="G1616" s="13"/>
      <c r="H1616" s="41"/>
      <c r="I1616" s="41"/>
      <c r="J1616" s="41"/>
      <c r="K1616" s="41"/>
      <c r="L1616" s="41"/>
      <c r="M1616" s="41"/>
    </row>
    <row r="1617" spans="2:13" x14ac:dyDescent="0.25">
      <c r="B1617" s="66"/>
      <c r="C1617" s="13"/>
      <c r="D1617" s="13"/>
      <c r="E1617" s="13"/>
      <c r="F1617" s="13"/>
      <c r="G1617" s="13"/>
      <c r="H1617" s="41"/>
      <c r="I1617" s="41"/>
      <c r="J1617" s="41"/>
      <c r="K1617" s="41"/>
      <c r="L1617" s="41"/>
      <c r="M1617" s="41"/>
    </row>
    <row r="1618" spans="2:13" x14ac:dyDescent="0.25">
      <c r="B1618" s="66"/>
      <c r="C1618" s="13"/>
      <c r="D1618" s="13"/>
      <c r="E1618" s="13"/>
      <c r="F1618" s="13"/>
      <c r="G1618" s="13"/>
      <c r="H1618" s="41"/>
      <c r="I1618" s="41"/>
      <c r="J1618" s="41"/>
      <c r="K1618" s="41"/>
      <c r="L1618" s="41"/>
      <c r="M1618" s="41"/>
    </row>
    <row r="1619" spans="2:13" x14ac:dyDescent="0.25">
      <c r="B1619" s="66"/>
      <c r="C1619" s="13"/>
      <c r="D1619" s="13"/>
      <c r="E1619" s="13"/>
      <c r="F1619" s="13"/>
      <c r="G1619" s="13"/>
      <c r="H1619" s="41"/>
      <c r="I1619" s="41"/>
      <c r="J1619" s="41"/>
      <c r="K1619" s="41"/>
      <c r="L1619" s="41"/>
      <c r="M1619" s="41"/>
    </row>
    <row r="1620" spans="2:13" x14ac:dyDescent="0.25">
      <c r="B1620" s="66"/>
      <c r="C1620" s="13"/>
      <c r="D1620" s="13"/>
      <c r="E1620" s="13"/>
      <c r="F1620" s="13"/>
      <c r="G1620" s="13"/>
      <c r="H1620" s="41"/>
      <c r="I1620" s="41"/>
      <c r="J1620" s="41"/>
      <c r="K1620" s="41"/>
      <c r="L1620" s="41"/>
      <c r="M1620" s="41"/>
    </row>
    <row r="1621" spans="2:13" x14ac:dyDescent="0.25">
      <c r="B1621" s="66"/>
      <c r="C1621" s="13"/>
      <c r="D1621" s="13"/>
      <c r="E1621" s="13"/>
      <c r="F1621" s="13"/>
      <c r="G1621" s="13"/>
      <c r="H1621" s="41"/>
      <c r="I1621" s="41"/>
      <c r="J1621" s="41"/>
      <c r="K1621" s="41"/>
      <c r="L1621" s="41"/>
      <c r="M1621" s="41"/>
    </row>
    <row r="1622" spans="2:13" x14ac:dyDescent="0.25">
      <c r="B1622" s="66"/>
      <c r="C1622" s="13"/>
      <c r="D1622" s="13"/>
      <c r="E1622" s="13"/>
      <c r="F1622" s="13"/>
      <c r="G1622" s="13"/>
      <c r="H1622" s="41"/>
      <c r="I1622" s="41"/>
      <c r="J1622" s="41"/>
      <c r="K1622" s="41"/>
      <c r="L1622" s="41"/>
      <c r="M1622" s="41"/>
    </row>
    <row r="1623" spans="2:13" x14ac:dyDescent="0.25">
      <c r="B1623" s="66"/>
      <c r="C1623" s="13"/>
      <c r="D1623" s="13"/>
      <c r="E1623" s="13"/>
      <c r="F1623" s="13"/>
      <c r="G1623" s="13"/>
      <c r="H1623" s="41"/>
      <c r="I1623" s="41"/>
      <c r="J1623" s="41"/>
      <c r="K1623" s="41"/>
      <c r="L1623" s="41"/>
      <c r="M1623" s="41"/>
    </row>
    <row r="1624" spans="2:13" x14ac:dyDescent="0.25">
      <c r="B1624" s="66"/>
      <c r="C1624" s="13"/>
      <c r="D1624" s="13"/>
      <c r="E1624" s="13"/>
      <c r="F1624" s="13"/>
      <c r="G1624" s="13"/>
      <c r="H1624" s="41"/>
      <c r="I1624" s="41"/>
      <c r="J1624" s="41"/>
      <c r="K1624" s="41"/>
      <c r="L1624" s="41"/>
      <c r="M1624" s="41"/>
    </row>
    <row r="1625" spans="2:13" x14ac:dyDescent="0.25">
      <c r="B1625" s="66"/>
      <c r="C1625" s="13"/>
      <c r="D1625" s="13"/>
      <c r="E1625" s="13"/>
      <c r="F1625" s="13"/>
      <c r="G1625" s="13"/>
      <c r="H1625" s="41"/>
      <c r="I1625" s="41"/>
      <c r="J1625" s="41"/>
      <c r="K1625" s="41"/>
      <c r="L1625" s="41"/>
      <c r="M1625" s="41"/>
    </row>
    <row r="1626" spans="2:13" x14ac:dyDescent="0.25">
      <c r="B1626" s="66"/>
      <c r="C1626" s="13"/>
      <c r="D1626" s="13"/>
      <c r="E1626" s="13"/>
      <c r="F1626" s="13"/>
      <c r="G1626" s="13"/>
      <c r="H1626" s="41"/>
      <c r="I1626" s="41"/>
      <c r="J1626" s="41"/>
      <c r="K1626" s="41"/>
      <c r="L1626" s="41"/>
      <c r="M1626" s="41"/>
    </row>
    <row r="1627" spans="2:13" x14ac:dyDescent="0.25">
      <c r="B1627" s="66"/>
      <c r="C1627" s="13"/>
      <c r="D1627" s="13"/>
      <c r="E1627" s="13"/>
      <c r="F1627" s="13"/>
      <c r="G1627" s="13"/>
      <c r="H1627" s="41"/>
      <c r="I1627" s="41"/>
      <c r="J1627" s="41"/>
      <c r="K1627" s="41"/>
      <c r="L1627" s="41"/>
      <c r="M1627" s="41"/>
    </row>
    <row r="1628" spans="2:13" x14ac:dyDescent="0.25">
      <c r="B1628" s="66"/>
      <c r="C1628" s="13"/>
      <c r="D1628" s="13"/>
      <c r="E1628" s="13"/>
      <c r="F1628" s="13"/>
      <c r="G1628" s="13"/>
      <c r="H1628" s="41"/>
      <c r="I1628" s="41"/>
      <c r="J1628" s="41"/>
      <c r="K1628" s="41"/>
      <c r="L1628" s="41"/>
      <c r="M1628" s="41"/>
    </row>
    <row r="1629" spans="2:13" x14ac:dyDescent="0.25">
      <c r="B1629" s="66"/>
      <c r="C1629" s="13"/>
      <c r="D1629" s="13"/>
      <c r="E1629" s="13"/>
      <c r="F1629" s="13"/>
      <c r="G1629" s="13"/>
      <c r="H1629" s="41"/>
      <c r="I1629" s="41"/>
      <c r="J1629" s="41"/>
      <c r="K1629" s="41"/>
      <c r="L1629" s="41"/>
      <c r="M1629" s="41"/>
    </row>
    <row r="1630" spans="2:13" x14ac:dyDescent="0.25">
      <c r="B1630" s="66"/>
      <c r="C1630" s="13"/>
      <c r="D1630" s="13"/>
      <c r="E1630" s="13"/>
      <c r="F1630" s="13"/>
      <c r="G1630" s="13"/>
      <c r="H1630" s="41"/>
      <c r="I1630" s="41"/>
      <c r="J1630" s="41"/>
      <c r="K1630" s="41"/>
      <c r="L1630" s="41"/>
      <c r="M1630" s="41"/>
    </row>
    <row r="1631" spans="2:13" x14ac:dyDescent="0.25">
      <c r="B1631" s="66"/>
      <c r="C1631" s="13"/>
      <c r="D1631" s="13"/>
      <c r="E1631" s="13"/>
      <c r="F1631" s="13"/>
      <c r="G1631" s="13"/>
      <c r="H1631" s="41"/>
      <c r="I1631" s="41"/>
      <c r="J1631" s="41"/>
      <c r="K1631" s="41"/>
      <c r="L1631" s="41"/>
      <c r="M1631" s="41"/>
    </row>
    <row r="1632" spans="2:13" x14ac:dyDescent="0.25">
      <c r="B1632" s="66"/>
      <c r="C1632" s="13"/>
      <c r="D1632" s="13"/>
      <c r="E1632" s="13"/>
      <c r="F1632" s="13"/>
      <c r="G1632" s="13"/>
      <c r="H1632" s="41"/>
      <c r="I1632" s="41"/>
      <c r="J1632" s="41"/>
      <c r="K1632" s="41"/>
      <c r="L1632" s="41"/>
      <c r="M1632" s="41"/>
    </row>
    <row r="1633" spans="2:13" x14ac:dyDescent="0.25">
      <c r="B1633" s="66"/>
      <c r="C1633" s="13"/>
      <c r="D1633" s="13"/>
      <c r="E1633" s="13"/>
      <c r="F1633" s="13"/>
      <c r="G1633" s="13"/>
      <c r="H1633" s="41"/>
      <c r="I1633" s="41"/>
      <c r="J1633" s="41"/>
      <c r="K1633" s="41"/>
      <c r="L1633" s="41"/>
      <c r="M1633" s="41"/>
    </row>
    <row r="1634" spans="2:13" x14ac:dyDescent="0.25">
      <c r="B1634" s="66"/>
      <c r="C1634" s="13"/>
      <c r="D1634" s="13"/>
      <c r="E1634" s="13"/>
      <c r="F1634" s="13"/>
      <c r="G1634" s="13"/>
      <c r="H1634" s="41"/>
      <c r="I1634" s="41"/>
      <c r="J1634" s="41"/>
      <c r="K1634" s="41"/>
      <c r="L1634" s="41"/>
      <c r="M1634" s="41"/>
    </row>
    <row r="1635" spans="2:13" x14ac:dyDescent="0.25">
      <c r="B1635" s="66"/>
      <c r="C1635" s="13"/>
      <c r="D1635" s="13"/>
      <c r="E1635" s="13"/>
      <c r="F1635" s="13"/>
      <c r="G1635" s="13"/>
      <c r="H1635" s="41"/>
      <c r="I1635" s="41"/>
      <c r="J1635" s="41"/>
      <c r="K1635" s="41"/>
      <c r="L1635" s="41"/>
      <c r="M1635" s="41"/>
    </row>
    <row r="1636" spans="2:13" x14ac:dyDescent="0.25">
      <c r="B1636" s="66"/>
      <c r="C1636" s="13"/>
      <c r="D1636" s="13"/>
      <c r="E1636" s="13"/>
      <c r="F1636" s="13"/>
      <c r="G1636" s="13"/>
      <c r="H1636" s="41"/>
      <c r="I1636" s="41"/>
      <c r="J1636" s="41"/>
      <c r="K1636" s="41"/>
      <c r="L1636" s="41"/>
      <c r="M1636" s="41"/>
    </row>
    <row r="1637" spans="2:13" x14ac:dyDescent="0.25">
      <c r="B1637" s="66"/>
      <c r="C1637" s="13"/>
      <c r="D1637" s="13"/>
      <c r="E1637" s="13"/>
      <c r="F1637" s="13"/>
      <c r="G1637" s="13"/>
      <c r="H1637" s="41"/>
      <c r="I1637" s="41"/>
      <c r="J1637" s="41"/>
      <c r="K1637" s="41"/>
      <c r="L1637" s="41"/>
      <c r="M1637" s="41"/>
    </row>
    <row r="1638" spans="2:13" x14ac:dyDescent="0.25">
      <c r="B1638" s="66"/>
      <c r="C1638" s="13"/>
      <c r="D1638" s="13"/>
      <c r="E1638" s="13"/>
      <c r="F1638" s="13"/>
      <c r="G1638" s="13"/>
      <c r="H1638" s="41"/>
      <c r="I1638" s="41"/>
      <c r="J1638" s="41"/>
      <c r="K1638" s="41"/>
      <c r="L1638" s="41"/>
      <c r="M1638" s="41"/>
    </row>
    <row r="1639" spans="2:13" x14ac:dyDescent="0.25">
      <c r="B1639" s="66"/>
      <c r="C1639" s="13"/>
      <c r="D1639" s="13"/>
      <c r="E1639" s="13"/>
      <c r="F1639" s="13"/>
      <c r="G1639" s="13"/>
      <c r="H1639" s="41"/>
      <c r="I1639" s="41"/>
      <c r="J1639" s="41"/>
      <c r="K1639" s="41"/>
      <c r="L1639" s="41"/>
      <c r="M1639" s="41"/>
    </row>
    <row r="1640" spans="2:13" x14ac:dyDescent="0.25">
      <c r="B1640" s="66"/>
      <c r="C1640" s="13"/>
      <c r="D1640" s="13"/>
      <c r="E1640" s="13"/>
      <c r="F1640" s="13"/>
      <c r="G1640" s="13"/>
      <c r="H1640" s="41"/>
      <c r="I1640" s="41"/>
      <c r="J1640" s="41"/>
      <c r="K1640" s="41"/>
      <c r="L1640" s="41"/>
      <c r="M1640" s="41"/>
    </row>
    <row r="1641" spans="2:13" x14ac:dyDescent="0.25">
      <c r="B1641" s="66"/>
      <c r="C1641" s="13"/>
      <c r="D1641" s="13"/>
      <c r="E1641" s="13"/>
      <c r="F1641" s="13"/>
      <c r="G1641" s="13"/>
      <c r="H1641" s="41"/>
      <c r="I1641" s="41"/>
      <c r="J1641" s="41"/>
      <c r="K1641" s="41"/>
      <c r="L1641" s="41"/>
      <c r="M1641" s="41"/>
    </row>
    <row r="1642" spans="2:13" x14ac:dyDescent="0.25">
      <c r="B1642" s="66"/>
      <c r="C1642" s="13"/>
      <c r="D1642" s="13"/>
      <c r="E1642" s="13"/>
      <c r="F1642" s="13"/>
      <c r="G1642" s="13"/>
      <c r="H1642" s="41"/>
      <c r="I1642" s="41"/>
      <c r="J1642" s="41"/>
      <c r="K1642" s="41"/>
      <c r="L1642" s="41"/>
      <c r="M1642" s="41"/>
    </row>
    <row r="1643" spans="2:13" x14ac:dyDescent="0.25">
      <c r="B1643" s="66"/>
      <c r="C1643" s="13"/>
      <c r="D1643" s="13"/>
      <c r="E1643" s="13"/>
      <c r="F1643" s="13"/>
      <c r="G1643" s="13"/>
      <c r="H1643" s="41"/>
      <c r="I1643" s="41"/>
      <c r="J1643" s="41"/>
      <c r="K1643" s="41"/>
      <c r="L1643" s="41"/>
      <c r="M1643" s="41"/>
    </row>
    <row r="1644" spans="2:13" x14ac:dyDescent="0.25">
      <c r="B1644" s="66"/>
      <c r="C1644" s="13"/>
      <c r="D1644" s="13"/>
      <c r="E1644" s="13"/>
      <c r="F1644" s="13"/>
      <c r="G1644" s="13"/>
      <c r="H1644" s="41"/>
      <c r="I1644" s="41"/>
      <c r="J1644" s="41"/>
      <c r="K1644" s="41"/>
      <c r="L1644" s="41"/>
      <c r="M1644" s="41"/>
    </row>
    <row r="1645" spans="2:13" x14ac:dyDescent="0.25">
      <c r="B1645" s="66"/>
      <c r="C1645" s="13"/>
      <c r="D1645" s="13"/>
      <c r="E1645" s="13"/>
      <c r="F1645" s="13"/>
      <c r="G1645" s="13"/>
      <c r="H1645" s="41"/>
      <c r="I1645" s="41"/>
      <c r="J1645" s="41"/>
      <c r="K1645" s="41"/>
      <c r="L1645" s="41"/>
      <c r="M1645" s="41"/>
    </row>
    <row r="1646" spans="2:13" x14ac:dyDescent="0.25">
      <c r="B1646" s="66"/>
      <c r="C1646" s="13"/>
      <c r="D1646" s="13"/>
      <c r="E1646" s="13"/>
      <c r="F1646" s="13"/>
      <c r="G1646" s="13"/>
      <c r="H1646" s="41"/>
      <c r="I1646" s="41"/>
      <c r="J1646" s="41"/>
      <c r="K1646" s="41"/>
      <c r="L1646" s="41"/>
      <c r="M1646" s="41"/>
    </row>
    <row r="1647" spans="2:13" x14ac:dyDescent="0.25">
      <c r="B1647" s="66"/>
      <c r="C1647" s="13"/>
      <c r="D1647" s="13"/>
      <c r="E1647" s="13"/>
      <c r="F1647" s="13"/>
      <c r="G1647" s="13"/>
      <c r="H1647" s="41"/>
      <c r="I1647" s="41"/>
      <c r="J1647" s="41"/>
      <c r="K1647" s="41"/>
      <c r="L1647" s="41"/>
      <c r="M1647" s="41"/>
    </row>
    <row r="1648" spans="2:13" x14ac:dyDescent="0.25">
      <c r="B1648" s="66"/>
      <c r="C1648" s="13"/>
      <c r="D1648" s="13"/>
      <c r="E1648" s="13"/>
      <c r="F1648" s="13"/>
      <c r="G1648" s="13"/>
      <c r="H1648" s="41"/>
      <c r="I1648" s="41"/>
      <c r="J1648" s="41"/>
      <c r="K1648" s="41"/>
      <c r="L1648" s="41"/>
      <c r="M1648" s="41"/>
    </row>
    <row r="1649" spans="2:13" x14ac:dyDescent="0.25">
      <c r="B1649" s="66"/>
      <c r="C1649" s="13"/>
      <c r="D1649" s="13"/>
      <c r="E1649" s="13"/>
      <c r="F1649" s="13"/>
      <c r="G1649" s="13"/>
      <c r="H1649" s="41"/>
      <c r="I1649" s="41"/>
      <c r="J1649" s="41"/>
      <c r="K1649" s="41"/>
      <c r="L1649" s="41"/>
      <c r="M1649" s="41"/>
    </row>
    <row r="1650" spans="2:13" x14ac:dyDescent="0.25">
      <c r="B1650" s="66"/>
      <c r="C1650" s="13"/>
      <c r="D1650" s="13"/>
      <c r="E1650" s="13"/>
      <c r="F1650" s="13"/>
      <c r="G1650" s="13"/>
      <c r="H1650" s="41"/>
      <c r="I1650" s="41"/>
      <c r="J1650" s="41"/>
      <c r="K1650" s="41"/>
      <c r="L1650" s="41"/>
      <c r="M1650" s="41"/>
    </row>
    <row r="1651" spans="2:13" x14ac:dyDescent="0.25">
      <c r="B1651" s="66"/>
      <c r="C1651" s="13"/>
      <c r="D1651" s="13"/>
      <c r="E1651" s="13"/>
      <c r="F1651" s="13"/>
      <c r="G1651" s="13"/>
      <c r="H1651" s="41"/>
      <c r="I1651" s="41"/>
      <c r="J1651" s="41"/>
      <c r="K1651" s="41"/>
      <c r="L1651" s="41"/>
      <c r="M1651" s="41"/>
    </row>
    <row r="1652" spans="2:13" x14ac:dyDescent="0.25">
      <c r="B1652" s="66"/>
      <c r="C1652" s="13"/>
      <c r="D1652" s="13"/>
      <c r="E1652" s="13"/>
      <c r="F1652" s="13"/>
      <c r="G1652" s="13"/>
      <c r="H1652" s="41"/>
      <c r="I1652" s="41"/>
      <c r="J1652" s="41"/>
      <c r="K1652" s="41"/>
      <c r="L1652" s="41"/>
      <c r="M1652" s="41"/>
    </row>
    <row r="1653" spans="2:13" x14ac:dyDescent="0.25">
      <c r="B1653" s="66"/>
      <c r="C1653" s="13"/>
      <c r="D1653" s="13"/>
      <c r="E1653" s="13"/>
      <c r="F1653" s="13"/>
      <c r="G1653" s="13"/>
      <c r="H1653" s="41"/>
      <c r="I1653" s="41"/>
      <c r="J1653" s="41"/>
      <c r="K1653" s="41"/>
      <c r="L1653" s="41"/>
      <c r="M1653" s="41"/>
    </row>
    <row r="1654" spans="2:13" x14ac:dyDescent="0.25">
      <c r="B1654" s="66"/>
      <c r="C1654" s="13"/>
      <c r="D1654" s="13"/>
      <c r="E1654" s="13"/>
      <c r="F1654" s="13"/>
      <c r="G1654" s="13"/>
      <c r="H1654" s="41"/>
      <c r="I1654" s="41"/>
      <c r="J1654" s="41"/>
      <c r="K1654" s="41"/>
      <c r="L1654" s="41"/>
      <c r="M1654" s="41"/>
    </row>
    <row r="1655" spans="2:13" x14ac:dyDescent="0.25">
      <c r="B1655" s="66"/>
      <c r="C1655" s="13"/>
      <c r="D1655" s="13"/>
      <c r="E1655" s="13"/>
      <c r="F1655" s="13"/>
      <c r="G1655" s="13"/>
      <c r="H1655" s="41"/>
      <c r="I1655" s="41"/>
      <c r="J1655" s="41"/>
      <c r="K1655" s="41"/>
      <c r="L1655" s="41"/>
      <c r="M1655" s="41"/>
    </row>
    <row r="1656" spans="2:13" x14ac:dyDescent="0.25">
      <c r="B1656" s="66"/>
      <c r="C1656" s="13"/>
      <c r="D1656" s="13"/>
      <c r="E1656" s="13"/>
      <c r="F1656" s="13"/>
      <c r="G1656" s="13"/>
      <c r="H1656" s="41"/>
      <c r="I1656" s="41"/>
      <c r="J1656" s="41"/>
      <c r="K1656" s="41"/>
      <c r="L1656" s="41"/>
      <c r="M1656" s="41"/>
    </row>
    <row r="1657" spans="2:13" x14ac:dyDescent="0.25">
      <c r="B1657" s="66"/>
      <c r="C1657" s="13"/>
      <c r="D1657" s="13"/>
      <c r="E1657" s="13"/>
      <c r="F1657" s="13"/>
      <c r="G1657" s="13"/>
      <c r="H1657" s="41"/>
      <c r="I1657" s="41"/>
      <c r="J1657" s="41"/>
      <c r="K1657" s="41"/>
      <c r="L1657" s="41"/>
      <c r="M1657" s="41"/>
    </row>
    <row r="1658" spans="2:13" x14ac:dyDescent="0.25">
      <c r="B1658" s="66"/>
      <c r="C1658" s="13"/>
      <c r="D1658" s="13"/>
      <c r="E1658" s="13"/>
      <c r="F1658" s="13"/>
      <c r="G1658" s="13"/>
      <c r="H1658" s="41"/>
      <c r="I1658" s="41"/>
      <c r="J1658" s="41"/>
      <c r="K1658" s="41"/>
      <c r="L1658" s="41"/>
      <c r="M1658" s="41"/>
    </row>
    <row r="1659" spans="2:13" x14ac:dyDescent="0.25">
      <c r="B1659" s="66"/>
      <c r="C1659" s="13"/>
      <c r="D1659" s="13"/>
      <c r="E1659" s="13"/>
      <c r="F1659" s="13"/>
      <c r="G1659" s="13"/>
      <c r="H1659" s="41"/>
      <c r="I1659" s="41"/>
      <c r="J1659" s="41"/>
      <c r="K1659" s="41"/>
      <c r="L1659" s="41"/>
      <c r="M1659" s="41"/>
    </row>
    <row r="1660" spans="2:13" x14ac:dyDescent="0.25">
      <c r="B1660" s="66"/>
      <c r="C1660" s="13"/>
      <c r="D1660" s="13"/>
      <c r="E1660" s="13"/>
      <c r="F1660" s="13"/>
      <c r="G1660" s="13"/>
      <c r="H1660" s="41"/>
      <c r="I1660" s="41"/>
      <c r="J1660" s="41"/>
      <c r="K1660" s="41"/>
      <c r="L1660" s="41"/>
      <c r="M1660" s="41"/>
    </row>
    <row r="1661" spans="2:13" x14ac:dyDescent="0.25">
      <c r="B1661" s="66"/>
      <c r="C1661" s="13"/>
      <c r="D1661" s="13"/>
      <c r="E1661" s="13"/>
      <c r="F1661" s="13"/>
      <c r="G1661" s="13"/>
      <c r="H1661" s="41"/>
      <c r="I1661" s="41"/>
      <c r="J1661" s="41"/>
      <c r="K1661" s="41"/>
      <c r="L1661" s="41"/>
      <c r="M1661" s="41"/>
    </row>
    <row r="1662" spans="2:13" x14ac:dyDescent="0.25">
      <c r="B1662" s="66"/>
      <c r="C1662" s="13"/>
      <c r="D1662" s="13"/>
      <c r="E1662" s="13"/>
      <c r="F1662" s="13"/>
      <c r="G1662" s="13"/>
      <c r="H1662" s="41"/>
      <c r="I1662" s="41"/>
      <c r="J1662" s="41"/>
      <c r="K1662" s="41"/>
      <c r="L1662" s="41"/>
      <c r="M1662" s="41"/>
    </row>
    <row r="1663" spans="2:13" x14ac:dyDescent="0.25">
      <c r="B1663" s="66"/>
      <c r="C1663" s="13"/>
      <c r="D1663" s="13"/>
      <c r="E1663" s="13"/>
      <c r="F1663" s="13"/>
      <c r="G1663" s="13"/>
      <c r="H1663" s="41"/>
      <c r="I1663" s="41"/>
      <c r="J1663" s="41"/>
      <c r="K1663" s="41"/>
      <c r="L1663" s="41"/>
      <c r="M1663" s="41"/>
    </row>
    <row r="1664" spans="2:13" x14ac:dyDescent="0.25">
      <c r="B1664" s="66"/>
      <c r="C1664" s="13"/>
      <c r="D1664" s="13"/>
      <c r="E1664" s="13"/>
      <c r="F1664" s="13"/>
      <c r="G1664" s="13"/>
      <c r="H1664" s="41"/>
      <c r="I1664" s="41"/>
      <c r="J1664" s="41"/>
      <c r="K1664" s="41"/>
      <c r="L1664" s="41"/>
      <c r="M1664" s="41"/>
    </row>
    <row r="1665" spans="2:13" x14ac:dyDescent="0.25">
      <c r="B1665" s="66"/>
      <c r="C1665" s="13"/>
      <c r="D1665" s="13"/>
      <c r="E1665" s="13"/>
      <c r="F1665" s="13"/>
      <c r="G1665" s="13"/>
      <c r="H1665" s="41"/>
      <c r="I1665" s="41"/>
      <c r="J1665" s="41"/>
      <c r="K1665" s="41"/>
      <c r="L1665" s="41"/>
      <c r="M1665" s="41"/>
    </row>
    <row r="1666" spans="2:13" x14ac:dyDescent="0.25">
      <c r="B1666" s="66"/>
      <c r="C1666" s="13"/>
      <c r="D1666" s="13"/>
      <c r="E1666" s="13"/>
      <c r="F1666" s="13"/>
      <c r="G1666" s="13"/>
      <c r="H1666" s="41"/>
      <c r="I1666" s="41"/>
      <c r="J1666" s="41"/>
      <c r="K1666" s="41"/>
      <c r="L1666" s="41"/>
      <c r="M1666" s="41"/>
    </row>
    <row r="1667" spans="2:13" x14ac:dyDescent="0.25">
      <c r="B1667" s="66"/>
      <c r="C1667" s="13"/>
      <c r="D1667" s="13"/>
      <c r="E1667" s="13"/>
      <c r="F1667" s="13"/>
      <c r="G1667" s="13"/>
      <c r="H1667" s="41"/>
      <c r="I1667" s="41"/>
      <c r="J1667" s="41"/>
      <c r="K1667" s="41"/>
      <c r="L1667" s="41"/>
      <c r="M1667" s="41"/>
    </row>
    <row r="1668" spans="2:13" x14ac:dyDescent="0.25">
      <c r="B1668" s="66"/>
      <c r="C1668" s="13"/>
      <c r="D1668" s="13"/>
      <c r="E1668" s="13"/>
      <c r="F1668" s="13"/>
      <c r="G1668" s="13"/>
      <c r="H1668" s="41"/>
      <c r="I1668" s="41"/>
      <c r="J1668" s="41"/>
      <c r="K1668" s="41"/>
      <c r="L1668" s="41"/>
      <c r="M1668" s="41"/>
    </row>
    <row r="1669" spans="2:13" x14ac:dyDescent="0.25">
      <c r="B1669" s="66"/>
      <c r="C1669" s="13"/>
      <c r="D1669" s="13"/>
      <c r="E1669" s="13"/>
      <c r="F1669" s="13"/>
      <c r="G1669" s="13"/>
      <c r="H1669" s="41"/>
      <c r="I1669" s="41"/>
      <c r="J1669" s="41"/>
      <c r="K1669" s="41"/>
      <c r="L1669" s="41"/>
      <c r="M1669" s="41"/>
    </row>
    <row r="1670" spans="2:13" x14ac:dyDescent="0.25">
      <c r="B1670" s="66"/>
      <c r="C1670" s="13"/>
      <c r="D1670" s="13"/>
      <c r="E1670" s="13"/>
      <c r="F1670" s="13"/>
      <c r="G1670" s="13"/>
      <c r="H1670" s="41"/>
      <c r="I1670" s="41"/>
      <c r="J1670" s="41"/>
      <c r="K1670" s="41"/>
      <c r="L1670" s="41"/>
      <c r="M1670" s="41"/>
    </row>
    <row r="1671" spans="2:13" x14ac:dyDescent="0.25">
      <c r="B1671" s="66"/>
      <c r="C1671" s="13"/>
      <c r="D1671" s="13"/>
      <c r="E1671" s="13"/>
      <c r="F1671" s="13"/>
      <c r="G1671" s="13"/>
      <c r="H1671" s="41"/>
      <c r="I1671" s="41"/>
      <c r="J1671" s="41"/>
      <c r="K1671" s="41"/>
      <c r="L1671" s="41"/>
      <c r="M1671" s="41"/>
    </row>
    <row r="1672" spans="2:13" x14ac:dyDescent="0.25">
      <c r="B1672" s="66"/>
      <c r="C1672" s="13"/>
      <c r="D1672" s="13"/>
      <c r="E1672" s="13"/>
      <c r="F1672" s="13"/>
      <c r="G1672" s="13"/>
      <c r="H1672" s="41"/>
      <c r="I1672" s="41"/>
      <c r="J1672" s="41"/>
      <c r="K1672" s="41"/>
      <c r="L1672" s="41"/>
      <c r="M1672" s="41"/>
    </row>
    <row r="1673" spans="2:13" x14ac:dyDescent="0.25">
      <c r="B1673" s="66"/>
      <c r="C1673" s="13"/>
      <c r="D1673" s="13"/>
      <c r="E1673" s="13"/>
      <c r="F1673" s="13"/>
      <c r="G1673" s="13"/>
      <c r="H1673" s="41"/>
      <c r="I1673" s="41"/>
      <c r="J1673" s="41"/>
      <c r="K1673" s="41"/>
      <c r="L1673" s="41"/>
      <c r="M1673" s="41"/>
    </row>
    <row r="1674" spans="2:13" x14ac:dyDescent="0.25">
      <c r="B1674" s="66"/>
      <c r="C1674" s="13"/>
      <c r="D1674" s="13"/>
      <c r="E1674" s="13"/>
      <c r="F1674" s="13"/>
      <c r="G1674" s="13"/>
      <c r="H1674" s="41"/>
      <c r="I1674" s="41"/>
      <c r="J1674" s="41"/>
      <c r="K1674" s="41"/>
      <c r="L1674" s="41"/>
      <c r="M1674" s="41"/>
    </row>
    <row r="1675" spans="2:13" x14ac:dyDescent="0.25">
      <c r="B1675" s="66"/>
      <c r="C1675" s="13"/>
      <c r="D1675" s="13"/>
      <c r="E1675" s="13"/>
      <c r="F1675" s="13"/>
      <c r="G1675" s="13"/>
      <c r="H1675" s="41"/>
      <c r="I1675" s="41"/>
      <c r="J1675" s="41"/>
      <c r="K1675" s="41"/>
      <c r="L1675" s="41"/>
      <c r="M1675" s="41"/>
    </row>
    <row r="1676" spans="2:13" x14ac:dyDescent="0.25">
      <c r="B1676" s="66"/>
      <c r="C1676" s="13"/>
      <c r="D1676" s="13"/>
      <c r="E1676" s="13"/>
      <c r="F1676" s="13"/>
      <c r="G1676" s="13"/>
      <c r="H1676" s="41"/>
      <c r="I1676" s="41"/>
      <c r="J1676" s="41"/>
      <c r="K1676" s="41"/>
      <c r="L1676" s="41"/>
      <c r="M1676" s="41"/>
    </row>
    <row r="1677" spans="2:13" x14ac:dyDescent="0.25">
      <c r="B1677" s="66"/>
      <c r="C1677" s="13"/>
      <c r="D1677" s="13"/>
      <c r="E1677" s="13"/>
      <c r="F1677" s="13"/>
      <c r="G1677" s="13"/>
      <c r="H1677" s="41"/>
      <c r="I1677" s="41"/>
      <c r="J1677" s="41"/>
      <c r="K1677" s="41"/>
      <c r="L1677" s="41"/>
      <c r="M1677" s="41"/>
    </row>
    <row r="1678" spans="2:13" x14ac:dyDescent="0.25">
      <c r="B1678" s="66"/>
      <c r="C1678" s="13"/>
      <c r="D1678" s="13"/>
      <c r="E1678" s="13"/>
      <c r="F1678" s="13"/>
      <c r="G1678" s="13"/>
      <c r="H1678" s="41"/>
      <c r="I1678" s="41"/>
      <c r="J1678" s="41"/>
      <c r="K1678" s="41"/>
      <c r="L1678" s="41"/>
      <c r="M1678" s="41"/>
    </row>
    <row r="1679" spans="2:13" x14ac:dyDescent="0.25">
      <c r="B1679" s="66"/>
      <c r="C1679" s="13"/>
      <c r="D1679" s="13"/>
      <c r="E1679" s="13"/>
      <c r="F1679" s="13"/>
      <c r="G1679" s="13"/>
      <c r="H1679" s="41"/>
      <c r="I1679" s="41"/>
      <c r="J1679" s="41"/>
      <c r="K1679" s="41"/>
      <c r="L1679" s="41"/>
      <c r="M1679" s="41"/>
    </row>
    <row r="1680" spans="2:13" x14ac:dyDescent="0.25">
      <c r="B1680" s="66"/>
      <c r="C1680" s="13"/>
      <c r="D1680" s="13"/>
      <c r="E1680" s="13"/>
      <c r="F1680" s="13"/>
      <c r="G1680" s="13"/>
      <c r="H1680" s="41"/>
      <c r="I1680" s="41"/>
      <c r="J1680" s="41"/>
      <c r="K1680" s="41"/>
      <c r="L1680" s="41"/>
      <c r="M1680" s="41"/>
    </row>
    <row r="1681" spans="2:13" x14ac:dyDescent="0.25">
      <c r="B1681" s="66"/>
      <c r="C1681" s="13"/>
      <c r="D1681" s="13"/>
      <c r="E1681" s="13"/>
      <c r="F1681" s="13"/>
      <c r="G1681" s="13"/>
      <c r="H1681" s="41"/>
      <c r="I1681" s="41"/>
      <c r="J1681" s="41"/>
      <c r="K1681" s="41"/>
      <c r="L1681" s="41"/>
      <c r="M1681" s="41"/>
    </row>
    <row r="1682" spans="2:13" x14ac:dyDescent="0.25">
      <c r="B1682" s="66"/>
      <c r="C1682" s="13"/>
      <c r="D1682" s="13"/>
      <c r="E1682" s="13"/>
      <c r="F1682" s="13"/>
      <c r="G1682" s="13"/>
      <c r="H1682" s="41"/>
      <c r="I1682" s="41"/>
      <c r="J1682" s="41"/>
      <c r="K1682" s="41"/>
      <c r="L1682" s="41"/>
      <c r="M1682" s="41"/>
    </row>
    <row r="1683" spans="2:13" x14ac:dyDescent="0.25">
      <c r="B1683" s="66"/>
      <c r="C1683" s="13"/>
      <c r="D1683" s="13"/>
      <c r="E1683" s="13"/>
      <c r="F1683" s="13"/>
      <c r="G1683" s="13"/>
      <c r="H1683" s="41"/>
      <c r="I1683" s="41"/>
      <c r="J1683" s="41"/>
      <c r="K1683" s="41"/>
      <c r="L1683" s="41"/>
      <c r="M1683" s="41"/>
    </row>
    <row r="1684" spans="2:13" x14ac:dyDescent="0.25">
      <c r="B1684" s="66"/>
      <c r="C1684" s="13"/>
      <c r="D1684" s="13"/>
      <c r="E1684" s="13"/>
      <c r="F1684" s="13"/>
      <c r="G1684" s="13"/>
      <c r="H1684" s="41"/>
      <c r="I1684" s="41"/>
      <c r="J1684" s="41"/>
      <c r="K1684" s="41"/>
      <c r="L1684" s="41"/>
      <c r="M1684" s="41"/>
    </row>
    <row r="1685" spans="2:13" x14ac:dyDescent="0.25">
      <c r="B1685" s="66"/>
      <c r="C1685" s="13"/>
      <c r="D1685" s="13"/>
      <c r="E1685" s="13"/>
      <c r="F1685" s="13"/>
      <c r="G1685" s="13"/>
      <c r="H1685" s="41"/>
      <c r="I1685" s="41"/>
      <c r="J1685" s="41"/>
      <c r="K1685" s="41"/>
      <c r="L1685" s="41"/>
      <c r="M1685" s="41"/>
    </row>
    <row r="1686" spans="2:13" x14ac:dyDescent="0.25">
      <c r="B1686" s="66"/>
      <c r="C1686" s="13"/>
      <c r="D1686" s="13"/>
      <c r="E1686" s="13"/>
      <c r="F1686" s="13"/>
      <c r="G1686" s="13"/>
      <c r="H1686" s="41"/>
      <c r="I1686" s="41"/>
      <c r="J1686" s="41"/>
      <c r="K1686" s="41"/>
      <c r="L1686" s="41"/>
      <c r="M1686" s="41"/>
    </row>
    <row r="1687" spans="2:13" x14ac:dyDescent="0.25">
      <c r="B1687" s="66"/>
      <c r="C1687" s="13"/>
      <c r="D1687" s="13"/>
      <c r="E1687" s="13"/>
      <c r="F1687" s="13"/>
      <c r="G1687" s="13"/>
      <c r="H1687" s="41"/>
      <c r="I1687" s="41"/>
      <c r="J1687" s="41"/>
      <c r="K1687" s="41"/>
      <c r="L1687" s="41"/>
      <c r="M1687" s="41"/>
    </row>
    <row r="1688" spans="2:13" x14ac:dyDescent="0.25">
      <c r="B1688" s="66"/>
      <c r="C1688" s="13"/>
      <c r="D1688" s="13"/>
      <c r="E1688" s="13"/>
      <c r="F1688" s="13"/>
      <c r="G1688" s="13"/>
      <c r="H1688" s="41"/>
      <c r="I1688" s="41"/>
      <c r="J1688" s="41"/>
      <c r="K1688" s="41"/>
      <c r="L1688" s="41"/>
      <c r="M1688" s="41"/>
    </row>
    <row r="1689" spans="2:13" x14ac:dyDescent="0.25">
      <c r="B1689" s="66"/>
      <c r="C1689" s="13"/>
      <c r="D1689" s="13"/>
      <c r="E1689" s="13"/>
      <c r="F1689" s="13"/>
      <c r="G1689" s="13"/>
      <c r="H1689" s="41"/>
      <c r="I1689" s="41"/>
      <c r="J1689" s="41"/>
      <c r="K1689" s="41"/>
      <c r="L1689" s="41"/>
      <c r="M1689" s="41"/>
    </row>
    <row r="1690" spans="2:13" x14ac:dyDescent="0.25">
      <c r="B1690" s="66"/>
      <c r="C1690" s="13"/>
      <c r="D1690" s="13"/>
      <c r="E1690" s="13"/>
      <c r="F1690" s="13"/>
      <c r="G1690" s="13"/>
      <c r="H1690" s="41"/>
      <c r="I1690" s="41"/>
      <c r="J1690" s="41"/>
      <c r="K1690" s="41"/>
      <c r="L1690" s="41"/>
      <c r="M1690" s="41"/>
    </row>
    <row r="1691" spans="2:13" x14ac:dyDescent="0.25">
      <c r="B1691" s="66"/>
      <c r="C1691" s="13"/>
      <c r="D1691" s="13"/>
      <c r="E1691" s="13"/>
      <c r="F1691" s="13"/>
      <c r="G1691" s="13"/>
      <c r="H1691" s="41"/>
      <c r="I1691" s="41"/>
      <c r="J1691" s="41"/>
      <c r="K1691" s="41"/>
      <c r="L1691" s="41"/>
      <c r="M1691" s="41"/>
    </row>
    <row r="1692" spans="2:13" x14ac:dyDescent="0.25">
      <c r="B1692" s="66"/>
      <c r="C1692" s="13"/>
      <c r="D1692" s="13"/>
      <c r="E1692" s="13"/>
      <c r="F1692" s="13"/>
      <c r="G1692" s="13"/>
      <c r="H1692" s="41"/>
      <c r="I1692" s="41"/>
      <c r="J1692" s="41"/>
      <c r="K1692" s="41"/>
      <c r="L1692" s="41"/>
      <c r="M1692" s="41"/>
    </row>
    <row r="1693" spans="2:13" x14ac:dyDescent="0.25">
      <c r="B1693" s="66"/>
      <c r="C1693" s="13"/>
      <c r="D1693" s="13"/>
      <c r="E1693" s="13"/>
      <c r="F1693" s="13"/>
      <c r="G1693" s="13"/>
      <c r="H1693" s="41"/>
      <c r="I1693" s="41"/>
      <c r="J1693" s="41"/>
      <c r="K1693" s="41"/>
      <c r="L1693" s="41"/>
      <c r="M1693" s="41"/>
    </row>
    <row r="1694" spans="2:13" x14ac:dyDescent="0.25">
      <c r="B1694" s="66"/>
      <c r="C1694" s="13"/>
      <c r="D1694" s="13"/>
      <c r="E1694" s="13"/>
      <c r="F1694" s="13"/>
      <c r="G1694" s="13"/>
      <c r="H1694" s="41"/>
      <c r="I1694" s="41"/>
      <c r="J1694" s="41"/>
      <c r="K1694" s="41"/>
      <c r="L1694" s="41"/>
      <c r="M1694" s="41"/>
    </row>
    <row r="1695" spans="2:13" x14ac:dyDescent="0.25">
      <c r="B1695" s="66"/>
      <c r="C1695" s="13"/>
      <c r="D1695" s="13"/>
      <c r="E1695" s="13"/>
      <c r="F1695" s="13"/>
      <c r="G1695" s="13"/>
      <c r="H1695" s="41"/>
      <c r="I1695" s="41"/>
      <c r="J1695" s="41"/>
      <c r="K1695" s="41"/>
      <c r="L1695" s="41"/>
      <c r="M1695" s="41"/>
    </row>
    <row r="1696" spans="2:13" x14ac:dyDescent="0.25">
      <c r="B1696" s="66"/>
      <c r="C1696" s="13"/>
      <c r="D1696" s="13"/>
      <c r="E1696" s="13"/>
      <c r="F1696" s="13"/>
      <c r="G1696" s="13"/>
      <c r="H1696" s="41"/>
      <c r="I1696" s="41"/>
      <c r="J1696" s="41"/>
      <c r="K1696" s="41"/>
      <c r="L1696" s="41"/>
      <c r="M1696" s="41"/>
    </row>
    <row r="1697" spans="2:13" x14ac:dyDescent="0.25">
      <c r="B1697" s="66"/>
      <c r="C1697" s="13"/>
      <c r="D1697" s="13"/>
      <c r="E1697" s="13"/>
      <c r="F1697" s="13"/>
      <c r="G1697" s="13"/>
      <c r="H1697" s="41"/>
      <c r="I1697" s="41"/>
      <c r="J1697" s="41"/>
      <c r="K1697" s="41"/>
      <c r="L1697" s="41"/>
      <c r="M1697" s="41"/>
    </row>
    <row r="1698" spans="2:13" x14ac:dyDescent="0.25">
      <c r="B1698" s="66"/>
      <c r="C1698" s="13"/>
      <c r="D1698" s="13"/>
      <c r="E1698" s="13"/>
      <c r="F1698" s="13"/>
      <c r="G1698" s="13"/>
      <c r="H1698" s="41"/>
      <c r="I1698" s="41"/>
      <c r="J1698" s="41"/>
      <c r="K1698" s="41"/>
      <c r="L1698" s="41"/>
      <c r="M1698" s="41"/>
    </row>
    <row r="1699" spans="2:13" x14ac:dyDescent="0.25">
      <c r="B1699" s="66"/>
      <c r="C1699" s="13"/>
      <c r="D1699" s="13"/>
      <c r="E1699" s="13"/>
      <c r="F1699" s="13"/>
      <c r="G1699" s="13"/>
      <c r="H1699" s="41"/>
      <c r="I1699" s="41"/>
      <c r="J1699" s="41"/>
      <c r="K1699" s="41"/>
      <c r="L1699" s="41"/>
      <c r="M1699" s="41"/>
    </row>
    <row r="1700" spans="2:13" x14ac:dyDescent="0.25">
      <c r="B1700" s="66"/>
      <c r="C1700" s="13"/>
      <c r="D1700" s="13"/>
      <c r="E1700" s="13"/>
      <c r="F1700" s="13"/>
      <c r="G1700" s="13"/>
      <c r="H1700" s="41"/>
      <c r="I1700" s="41"/>
      <c r="J1700" s="41"/>
      <c r="K1700" s="41"/>
      <c r="L1700" s="41"/>
      <c r="M1700" s="41"/>
    </row>
    <row r="1701" spans="2:13" x14ac:dyDescent="0.25">
      <c r="B1701" s="66"/>
      <c r="C1701" s="13"/>
      <c r="D1701" s="13"/>
      <c r="E1701" s="13"/>
      <c r="F1701" s="13"/>
      <c r="G1701" s="13"/>
      <c r="H1701" s="41"/>
      <c r="I1701" s="41"/>
      <c r="J1701" s="41"/>
      <c r="K1701" s="41"/>
      <c r="L1701" s="41"/>
      <c r="M1701" s="41"/>
    </row>
    <row r="1702" spans="2:13" x14ac:dyDescent="0.25">
      <c r="B1702" s="66"/>
      <c r="C1702" s="13"/>
      <c r="D1702" s="13"/>
      <c r="E1702" s="13"/>
      <c r="F1702" s="13"/>
      <c r="G1702" s="13"/>
      <c r="H1702" s="41"/>
      <c r="I1702" s="41"/>
      <c r="J1702" s="41"/>
      <c r="K1702" s="41"/>
      <c r="L1702" s="41"/>
      <c r="M1702" s="41"/>
    </row>
    <row r="1703" spans="2:13" x14ac:dyDescent="0.25">
      <c r="B1703" s="66"/>
      <c r="C1703" s="13"/>
      <c r="D1703" s="13"/>
      <c r="E1703" s="13"/>
      <c r="F1703" s="13"/>
      <c r="G1703" s="13"/>
      <c r="H1703" s="41"/>
      <c r="I1703" s="41"/>
      <c r="J1703" s="41"/>
      <c r="K1703" s="41"/>
      <c r="L1703" s="41"/>
      <c r="M1703" s="41"/>
    </row>
    <row r="1704" spans="2:13" x14ac:dyDescent="0.25">
      <c r="B1704" s="66"/>
      <c r="C1704" s="13"/>
      <c r="D1704" s="13"/>
      <c r="E1704" s="13"/>
      <c r="F1704" s="13"/>
      <c r="G1704" s="13"/>
      <c r="H1704" s="41"/>
      <c r="I1704" s="41"/>
      <c r="J1704" s="41"/>
      <c r="K1704" s="41"/>
      <c r="L1704" s="41"/>
      <c r="M1704" s="41"/>
    </row>
    <row r="1705" spans="2:13" x14ac:dyDescent="0.25">
      <c r="B1705" s="66"/>
      <c r="C1705" s="13"/>
      <c r="D1705" s="13"/>
      <c r="E1705" s="13"/>
      <c r="F1705" s="13"/>
      <c r="G1705" s="13"/>
      <c r="H1705" s="41"/>
      <c r="I1705" s="41"/>
      <c r="J1705" s="41"/>
      <c r="K1705" s="41"/>
      <c r="L1705" s="41"/>
      <c r="M1705" s="41"/>
    </row>
    <row r="1706" spans="2:13" x14ac:dyDescent="0.25">
      <c r="B1706" s="66"/>
      <c r="C1706" s="13"/>
      <c r="D1706" s="13"/>
      <c r="E1706" s="13"/>
      <c r="F1706" s="13"/>
      <c r="G1706" s="13"/>
      <c r="H1706" s="41"/>
      <c r="I1706" s="41"/>
      <c r="J1706" s="41"/>
      <c r="K1706" s="41"/>
      <c r="L1706" s="41"/>
      <c r="M1706" s="41"/>
    </row>
    <row r="1707" spans="2:13" x14ac:dyDescent="0.25">
      <c r="B1707" s="66"/>
      <c r="C1707" s="13"/>
      <c r="D1707" s="13"/>
      <c r="E1707" s="13"/>
      <c r="F1707" s="13"/>
      <c r="G1707" s="13"/>
      <c r="H1707" s="41"/>
      <c r="I1707" s="41"/>
      <c r="J1707" s="41"/>
      <c r="K1707" s="41"/>
      <c r="L1707" s="41"/>
      <c r="M1707" s="41"/>
    </row>
    <row r="1708" spans="2:13" x14ac:dyDescent="0.25">
      <c r="B1708" s="66"/>
      <c r="C1708" s="13"/>
      <c r="D1708" s="13"/>
      <c r="E1708" s="13"/>
      <c r="F1708" s="13"/>
      <c r="G1708" s="13"/>
      <c r="H1708" s="41"/>
      <c r="I1708" s="41"/>
      <c r="J1708" s="41"/>
      <c r="K1708" s="41"/>
      <c r="L1708" s="41"/>
      <c r="M1708" s="41"/>
    </row>
    <row r="1709" spans="2:13" x14ac:dyDescent="0.25">
      <c r="B1709" s="66"/>
      <c r="C1709" s="13"/>
      <c r="D1709" s="13"/>
      <c r="E1709" s="13"/>
      <c r="F1709" s="13"/>
      <c r="G1709" s="13"/>
      <c r="H1709" s="41"/>
      <c r="I1709" s="41"/>
      <c r="J1709" s="41"/>
      <c r="K1709" s="41"/>
      <c r="L1709" s="41"/>
      <c r="M1709" s="41"/>
    </row>
    <row r="1710" spans="2:13" x14ac:dyDescent="0.25">
      <c r="B1710" s="66"/>
      <c r="C1710" s="13"/>
      <c r="D1710" s="13"/>
      <c r="E1710" s="13"/>
      <c r="F1710" s="13"/>
      <c r="G1710" s="13"/>
      <c r="H1710" s="41"/>
      <c r="I1710" s="41"/>
      <c r="J1710" s="41"/>
      <c r="K1710" s="41"/>
      <c r="L1710" s="41"/>
      <c r="M1710" s="41"/>
    </row>
    <row r="1711" spans="2:13" x14ac:dyDescent="0.25">
      <c r="B1711" s="66"/>
      <c r="C1711" s="13"/>
      <c r="D1711" s="13"/>
      <c r="E1711" s="13"/>
      <c r="F1711" s="13"/>
      <c r="G1711" s="13"/>
      <c r="H1711" s="41"/>
      <c r="I1711" s="41"/>
      <c r="J1711" s="41"/>
      <c r="K1711" s="41"/>
      <c r="L1711" s="41"/>
      <c r="M1711" s="41"/>
    </row>
    <row r="1712" spans="2:13" x14ac:dyDescent="0.25">
      <c r="B1712" s="66"/>
      <c r="C1712" s="13"/>
      <c r="D1712" s="13"/>
      <c r="E1712" s="13"/>
      <c r="F1712" s="13"/>
      <c r="G1712" s="13"/>
      <c r="H1712" s="41"/>
      <c r="I1712" s="41"/>
      <c r="J1712" s="41"/>
      <c r="K1712" s="41"/>
      <c r="L1712" s="41"/>
      <c r="M1712" s="41"/>
    </row>
    <row r="1713" spans="2:13" x14ac:dyDescent="0.25">
      <c r="B1713" s="66"/>
      <c r="C1713" s="13"/>
      <c r="D1713" s="13"/>
      <c r="E1713" s="13"/>
      <c r="F1713" s="13"/>
      <c r="G1713" s="13"/>
      <c r="H1713" s="41"/>
      <c r="I1713" s="41"/>
      <c r="J1713" s="41"/>
      <c r="K1713" s="41"/>
      <c r="L1713" s="41"/>
      <c r="M1713" s="41"/>
    </row>
    <row r="1714" spans="2:13" x14ac:dyDescent="0.25">
      <c r="B1714" s="66"/>
      <c r="C1714" s="13"/>
      <c r="D1714" s="13"/>
      <c r="E1714" s="13"/>
      <c r="F1714" s="13"/>
      <c r="G1714" s="13"/>
      <c r="H1714" s="41"/>
      <c r="I1714" s="41"/>
      <c r="J1714" s="41"/>
      <c r="K1714" s="41"/>
      <c r="L1714" s="41"/>
      <c r="M1714" s="41"/>
    </row>
    <row r="1715" spans="2:13" x14ac:dyDescent="0.25">
      <c r="B1715" s="66"/>
      <c r="C1715" s="13"/>
      <c r="D1715" s="13"/>
      <c r="E1715" s="13"/>
      <c r="F1715" s="13"/>
      <c r="G1715" s="13"/>
      <c r="H1715" s="41"/>
      <c r="I1715" s="41"/>
      <c r="J1715" s="41"/>
      <c r="K1715" s="41"/>
      <c r="L1715" s="41"/>
      <c r="M1715" s="41"/>
    </row>
    <row r="1716" spans="2:13" x14ac:dyDescent="0.25">
      <c r="B1716" s="66"/>
      <c r="C1716" s="13"/>
      <c r="D1716" s="13"/>
      <c r="E1716" s="13"/>
      <c r="F1716" s="13"/>
      <c r="G1716" s="13"/>
      <c r="H1716" s="41"/>
      <c r="I1716" s="41"/>
      <c r="J1716" s="41"/>
      <c r="K1716" s="41"/>
      <c r="L1716" s="41"/>
      <c r="M1716" s="41"/>
    </row>
    <row r="1717" spans="2:13" x14ac:dyDescent="0.25">
      <c r="B1717" s="66"/>
      <c r="C1717" s="13"/>
      <c r="D1717" s="13"/>
      <c r="E1717" s="13"/>
      <c r="F1717" s="13"/>
      <c r="G1717" s="13"/>
      <c r="H1717" s="41"/>
      <c r="I1717" s="41"/>
      <c r="J1717" s="41"/>
      <c r="K1717" s="41"/>
      <c r="L1717" s="41"/>
      <c r="M1717" s="41"/>
    </row>
    <row r="1718" spans="2:13" x14ac:dyDescent="0.25">
      <c r="B1718" s="66"/>
      <c r="C1718" s="13"/>
      <c r="D1718" s="13"/>
      <c r="E1718" s="13"/>
      <c r="F1718" s="13"/>
      <c r="G1718" s="13"/>
      <c r="H1718" s="41"/>
      <c r="I1718" s="41"/>
      <c r="J1718" s="41"/>
      <c r="K1718" s="41"/>
      <c r="L1718" s="41"/>
      <c r="M1718" s="41"/>
    </row>
    <row r="1719" spans="2:13" x14ac:dyDescent="0.25">
      <c r="B1719" s="66"/>
      <c r="C1719" s="13"/>
      <c r="D1719" s="13"/>
      <c r="E1719" s="13"/>
      <c r="F1719" s="13"/>
      <c r="G1719" s="13"/>
      <c r="H1719" s="41"/>
      <c r="I1719" s="41"/>
      <c r="J1719" s="41"/>
      <c r="K1719" s="41"/>
      <c r="L1719" s="41"/>
      <c r="M1719" s="41"/>
    </row>
    <row r="1720" spans="2:13" x14ac:dyDescent="0.25">
      <c r="B1720" s="66"/>
      <c r="C1720" s="13"/>
      <c r="D1720" s="13"/>
      <c r="E1720" s="13"/>
      <c r="F1720" s="13"/>
      <c r="G1720" s="13"/>
      <c r="H1720" s="41"/>
      <c r="I1720" s="41"/>
      <c r="J1720" s="41"/>
      <c r="K1720" s="41"/>
      <c r="L1720" s="41"/>
      <c r="M1720" s="41"/>
    </row>
    <row r="1721" spans="2:13" x14ac:dyDescent="0.25">
      <c r="B1721" s="66"/>
      <c r="C1721" s="13"/>
      <c r="D1721" s="13"/>
      <c r="E1721" s="13"/>
      <c r="F1721" s="13"/>
      <c r="G1721" s="13"/>
      <c r="H1721" s="41"/>
      <c r="I1721" s="41"/>
      <c r="J1721" s="41"/>
      <c r="K1721" s="41"/>
      <c r="L1721" s="41"/>
      <c r="M1721" s="41"/>
    </row>
    <row r="1722" spans="2:13" x14ac:dyDescent="0.25">
      <c r="B1722" s="66"/>
      <c r="C1722" s="13"/>
      <c r="D1722" s="13"/>
      <c r="E1722" s="13"/>
      <c r="F1722" s="13"/>
      <c r="G1722" s="13"/>
      <c r="H1722" s="41"/>
      <c r="I1722" s="41"/>
      <c r="J1722" s="41"/>
      <c r="K1722" s="41"/>
      <c r="L1722" s="41"/>
      <c r="M1722" s="41"/>
    </row>
    <row r="1723" spans="2:13" x14ac:dyDescent="0.25">
      <c r="B1723" s="66"/>
      <c r="C1723" s="13"/>
      <c r="D1723" s="13"/>
      <c r="E1723" s="13"/>
      <c r="F1723" s="13"/>
      <c r="G1723" s="13"/>
      <c r="H1723" s="41"/>
      <c r="I1723" s="41"/>
      <c r="J1723" s="41"/>
      <c r="K1723" s="41"/>
      <c r="L1723" s="41"/>
      <c r="M1723" s="41"/>
    </row>
    <row r="1724" spans="2:13" x14ac:dyDescent="0.25">
      <c r="B1724" s="66"/>
      <c r="C1724" s="13"/>
      <c r="D1724" s="13"/>
      <c r="E1724" s="13"/>
      <c r="F1724" s="13"/>
      <c r="G1724" s="13"/>
      <c r="H1724" s="41"/>
      <c r="I1724" s="41"/>
      <c r="J1724" s="41"/>
      <c r="K1724" s="41"/>
      <c r="L1724" s="41"/>
      <c r="M1724" s="41"/>
    </row>
    <row r="1725" spans="2:13" x14ac:dyDescent="0.25">
      <c r="B1725" s="66"/>
      <c r="C1725" s="13"/>
      <c r="D1725" s="13"/>
      <c r="E1725" s="13"/>
      <c r="F1725" s="13"/>
      <c r="G1725" s="13"/>
      <c r="H1725" s="41"/>
      <c r="I1725" s="41"/>
      <c r="J1725" s="41"/>
      <c r="K1725" s="41"/>
      <c r="L1725" s="41"/>
      <c r="M1725" s="41"/>
    </row>
    <row r="1726" spans="2:13" x14ac:dyDescent="0.25">
      <c r="B1726" s="66"/>
      <c r="C1726" s="13"/>
      <c r="D1726" s="13"/>
      <c r="E1726" s="13"/>
      <c r="F1726" s="13"/>
      <c r="G1726" s="13"/>
      <c r="H1726" s="41"/>
      <c r="I1726" s="41"/>
      <c r="J1726" s="41"/>
      <c r="K1726" s="41"/>
      <c r="L1726" s="41"/>
      <c r="M1726" s="41"/>
    </row>
    <row r="1727" spans="2:13" x14ac:dyDescent="0.25">
      <c r="B1727" s="66"/>
      <c r="C1727" s="13"/>
      <c r="D1727" s="13"/>
      <c r="E1727" s="13"/>
      <c r="F1727" s="13"/>
      <c r="G1727" s="13"/>
      <c r="H1727" s="41"/>
      <c r="I1727" s="41"/>
      <c r="J1727" s="41"/>
      <c r="K1727" s="41"/>
      <c r="L1727" s="41"/>
      <c r="M1727" s="41"/>
    </row>
    <row r="1728" spans="2:13" x14ac:dyDescent="0.25">
      <c r="B1728" s="66"/>
      <c r="C1728" s="13"/>
      <c r="D1728" s="13"/>
      <c r="E1728" s="13"/>
      <c r="F1728" s="13"/>
      <c r="G1728" s="13"/>
      <c r="H1728" s="41"/>
      <c r="I1728" s="41"/>
      <c r="J1728" s="41"/>
      <c r="K1728" s="41"/>
      <c r="L1728" s="41"/>
      <c r="M1728" s="41"/>
    </row>
    <row r="1729" spans="2:13" x14ac:dyDescent="0.25">
      <c r="B1729" s="66"/>
      <c r="C1729" s="13"/>
      <c r="D1729" s="13"/>
      <c r="E1729" s="13"/>
      <c r="F1729" s="13"/>
      <c r="G1729" s="13"/>
      <c r="H1729" s="41"/>
      <c r="I1729" s="41"/>
      <c r="J1729" s="41"/>
      <c r="K1729" s="41"/>
      <c r="L1729" s="41"/>
      <c r="M1729" s="41"/>
    </row>
    <row r="1730" spans="2:13" x14ac:dyDescent="0.25">
      <c r="B1730" s="66"/>
      <c r="C1730" s="13"/>
      <c r="D1730" s="13"/>
      <c r="E1730" s="13"/>
      <c r="F1730" s="13"/>
      <c r="G1730" s="13"/>
      <c r="H1730" s="41"/>
      <c r="I1730" s="41"/>
      <c r="J1730" s="41"/>
      <c r="K1730" s="41"/>
      <c r="L1730" s="41"/>
      <c r="M1730" s="41"/>
    </row>
    <row r="1731" spans="2:13" x14ac:dyDescent="0.25">
      <c r="B1731" s="66"/>
      <c r="C1731" s="13"/>
      <c r="D1731" s="13"/>
      <c r="E1731" s="13"/>
      <c r="F1731" s="13"/>
      <c r="G1731" s="13"/>
      <c r="H1731" s="41"/>
      <c r="I1731" s="41"/>
      <c r="J1731" s="41"/>
      <c r="K1731" s="41"/>
      <c r="L1731" s="41"/>
      <c r="M1731" s="41"/>
    </row>
    <row r="1732" spans="2:13" x14ac:dyDescent="0.25">
      <c r="B1732" s="66"/>
      <c r="C1732" s="13"/>
      <c r="D1732" s="13"/>
      <c r="E1732" s="13"/>
      <c r="F1732" s="13"/>
      <c r="G1732" s="13"/>
      <c r="H1732" s="41"/>
      <c r="I1732" s="41"/>
      <c r="J1732" s="41"/>
      <c r="K1732" s="41"/>
      <c r="L1732" s="41"/>
      <c r="M1732" s="41"/>
    </row>
    <row r="1733" spans="2:13" x14ac:dyDescent="0.25">
      <c r="B1733" s="66"/>
      <c r="C1733" s="13"/>
      <c r="D1733" s="13"/>
      <c r="E1733" s="13"/>
      <c r="F1733" s="13"/>
      <c r="G1733" s="13"/>
      <c r="H1733" s="41"/>
      <c r="I1733" s="41"/>
      <c r="J1733" s="41"/>
      <c r="K1733" s="41"/>
      <c r="L1733" s="41"/>
      <c r="M1733" s="41"/>
    </row>
    <row r="1734" spans="2:13" x14ac:dyDescent="0.25">
      <c r="B1734" s="66"/>
      <c r="C1734" s="13"/>
      <c r="D1734" s="13"/>
      <c r="E1734" s="13"/>
      <c r="F1734" s="13"/>
      <c r="G1734" s="13"/>
      <c r="H1734" s="41"/>
      <c r="I1734" s="41"/>
      <c r="J1734" s="41"/>
      <c r="K1734" s="41"/>
      <c r="L1734" s="41"/>
      <c r="M1734" s="41"/>
    </row>
    <row r="1735" spans="2:13" x14ac:dyDescent="0.25">
      <c r="B1735" s="66"/>
      <c r="C1735" s="13"/>
      <c r="D1735" s="13"/>
      <c r="E1735" s="13"/>
      <c r="F1735" s="13"/>
      <c r="G1735" s="13"/>
      <c r="H1735" s="41"/>
      <c r="I1735" s="41"/>
      <c r="J1735" s="41"/>
      <c r="K1735" s="41"/>
      <c r="L1735" s="41"/>
      <c r="M1735" s="41"/>
    </row>
    <row r="1736" spans="2:13" x14ac:dyDescent="0.25">
      <c r="B1736" s="66"/>
      <c r="C1736" s="13"/>
      <c r="D1736" s="13"/>
      <c r="E1736" s="13"/>
      <c r="F1736" s="13"/>
      <c r="G1736" s="13"/>
      <c r="H1736" s="41"/>
      <c r="I1736" s="41"/>
      <c r="J1736" s="41"/>
      <c r="K1736" s="41"/>
      <c r="L1736" s="41"/>
      <c r="M1736" s="41"/>
    </row>
    <row r="1737" spans="2:13" x14ac:dyDescent="0.25">
      <c r="B1737" s="66"/>
      <c r="C1737" s="13"/>
      <c r="D1737" s="13"/>
      <c r="E1737" s="13"/>
      <c r="F1737" s="13"/>
      <c r="G1737" s="13"/>
      <c r="H1737" s="41"/>
      <c r="I1737" s="41"/>
      <c r="J1737" s="41"/>
      <c r="K1737" s="41"/>
      <c r="L1737" s="41"/>
      <c r="M1737" s="41"/>
    </row>
    <row r="1738" spans="2:13" x14ac:dyDescent="0.25">
      <c r="B1738" s="66"/>
      <c r="C1738" s="13"/>
      <c r="D1738" s="13"/>
      <c r="E1738" s="13"/>
      <c r="F1738" s="13"/>
      <c r="G1738" s="13"/>
      <c r="H1738" s="41"/>
      <c r="I1738" s="41"/>
      <c r="J1738" s="41"/>
      <c r="K1738" s="41"/>
      <c r="L1738" s="41"/>
      <c r="M1738" s="41"/>
    </row>
    <row r="1739" spans="2:13" x14ac:dyDescent="0.25">
      <c r="B1739" s="66"/>
      <c r="C1739" s="13"/>
      <c r="D1739" s="13"/>
      <c r="E1739" s="13"/>
      <c r="F1739" s="13"/>
      <c r="G1739" s="13"/>
      <c r="H1739" s="41"/>
      <c r="I1739" s="41"/>
      <c r="J1739" s="41"/>
      <c r="K1739" s="41"/>
      <c r="L1739" s="41"/>
      <c r="M1739" s="41"/>
    </row>
    <row r="1740" spans="2:13" x14ac:dyDescent="0.25">
      <c r="B1740" s="66"/>
      <c r="C1740" s="13"/>
      <c r="D1740" s="13"/>
      <c r="E1740" s="13"/>
      <c r="F1740" s="13"/>
      <c r="G1740" s="13"/>
      <c r="H1740" s="41"/>
      <c r="I1740" s="41"/>
      <c r="J1740" s="41"/>
      <c r="K1740" s="41"/>
      <c r="L1740" s="41"/>
      <c r="M1740" s="41"/>
    </row>
    <row r="1741" spans="2:13" x14ac:dyDescent="0.25">
      <c r="B1741" s="66"/>
      <c r="C1741" s="13"/>
      <c r="D1741" s="13"/>
      <c r="E1741" s="13"/>
      <c r="F1741" s="13"/>
      <c r="G1741" s="13"/>
      <c r="H1741" s="41"/>
      <c r="I1741" s="41"/>
      <c r="J1741" s="41"/>
      <c r="K1741" s="41"/>
      <c r="L1741" s="41"/>
      <c r="M1741" s="41"/>
    </row>
    <row r="1742" spans="2:13" x14ac:dyDescent="0.25">
      <c r="B1742" s="66"/>
      <c r="C1742" s="13"/>
      <c r="D1742" s="13"/>
      <c r="E1742" s="13"/>
      <c r="F1742" s="13"/>
      <c r="G1742" s="13"/>
      <c r="H1742" s="41"/>
      <c r="I1742" s="41"/>
      <c r="J1742" s="41"/>
      <c r="K1742" s="41"/>
      <c r="L1742" s="41"/>
      <c r="M1742" s="41"/>
    </row>
    <row r="1743" spans="2:13" x14ac:dyDescent="0.25">
      <c r="B1743" s="66"/>
      <c r="C1743" s="13"/>
      <c r="D1743" s="13"/>
      <c r="E1743" s="13"/>
      <c r="F1743" s="13"/>
      <c r="G1743" s="13"/>
      <c r="H1743" s="41"/>
      <c r="I1743" s="41"/>
      <c r="J1743" s="41"/>
      <c r="K1743" s="41"/>
      <c r="L1743" s="41"/>
      <c r="M1743" s="41"/>
    </row>
    <row r="1744" spans="2:13" x14ac:dyDescent="0.25">
      <c r="B1744" s="66"/>
      <c r="C1744" s="13"/>
      <c r="D1744" s="13"/>
      <c r="E1744" s="13"/>
      <c r="F1744" s="13"/>
      <c r="G1744" s="13"/>
      <c r="H1744" s="41"/>
      <c r="I1744" s="41"/>
      <c r="J1744" s="41"/>
      <c r="K1744" s="41"/>
      <c r="L1744" s="41"/>
      <c r="M1744" s="41"/>
    </row>
    <row r="1745" spans="2:13" x14ac:dyDescent="0.25">
      <c r="B1745" s="66"/>
      <c r="C1745" s="13"/>
      <c r="D1745" s="13"/>
      <c r="E1745" s="13"/>
      <c r="F1745" s="13"/>
      <c r="G1745" s="13"/>
      <c r="H1745" s="41"/>
      <c r="I1745" s="41"/>
      <c r="J1745" s="41"/>
      <c r="K1745" s="41"/>
      <c r="L1745" s="41"/>
      <c r="M1745" s="41"/>
    </row>
    <row r="1746" spans="2:13" x14ac:dyDescent="0.25">
      <c r="B1746" s="66"/>
      <c r="C1746" s="13"/>
      <c r="D1746" s="13"/>
      <c r="E1746" s="13"/>
      <c r="F1746" s="13"/>
      <c r="G1746" s="13"/>
      <c r="H1746" s="41"/>
      <c r="I1746" s="41"/>
      <c r="J1746" s="41"/>
      <c r="K1746" s="41"/>
      <c r="L1746" s="41"/>
      <c r="M1746" s="41"/>
    </row>
    <row r="1747" spans="2:13" x14ac:dyDescent="0.25">
      <c r="B1747" s="66"/>
      <c r="C1747" s="13"/>
      <c r="D1747" s="13"/>
      <c r="E1747" s="13"/>
      <c r="F1747" s="13"/>
      <c r="G1747" s="13"/>
      <c r="H1747" s="41"/>
      <c r="I1747" s="41"/>
      <c r="J1747" s="41"/>
      <c r="K1747" s="41"/>
      <c r="L1747" s="41"/>
      <c r="M1747" s="41"/>
    </row>
    <row r="1748" spans="2:13" x14ac:dyDescent="0.25">
      <c r="B1748" s="66"/>
      <c r="C1748" s="13"/>
      <c r="D1748" s="13"/>
      <c r="E1748" s="13"/>
      <c r="F1748" s="13"/>
      <c r="G1748" s="13"/>
      <c r="H1748" s="41"/>
      <c r="I1748" s="41"/>
      <c r="J1748" s="41"/>
      <c r="K1748" s="41"/>
      <c r="L1748" s="41"/>
      <c r="M1748" s="41"/>
    </row>
    <row r="1749" spans="2:13" x14ac:dyDescent="0.25">
      <c r="B1749" s="66"/>
      <c r="C1749" s="13"/>
      <c r="D1749" s="13"/>
      <c r="E1749" s="13"/>
      <c r="F1749" s="13"/>
      <c r="G1749" s="13"/>
      <c r="H1749" s="41"/>
      <c r="I1749" s="41"/>
      <c r="J1749" s="41"/>
      <c r="K1749" s="41"/>
      <c r="L1749" s="41"/>
      <c r="M1749" s="41"/>
    </row>
    <row r="1750" spans="2:13" x14ac:dyDescent="0.25">
      <c r="B1750" s="66"/>
      <c r="C1750" s="13"/>
      <c r="D1750" s="13"/>
      <c r="E1750" s="13"/>
      <c r="F1750" s="13"/>
      <c r="G1750" s="13"/>
      <c r="H1750" s="41"/>
      <c r="I1750" s="41"/>
      <c r="J1750" s="41"/>
      <c r="K1750" s="41"/>
      <c r="L1750" s="41"/>
      <c r="M1750" s="41"/>
    </row>
    <row r="1751" spans="2:13" x14ac:dyDescent="0.25">
      <c r="B1751" s="66"/>
      <c r="C1751" s="13"/>
      <c r="D1751" s="13"/>
      <c r="E1751" s="13"/>
      <c r="F1751" s="13"/>
      <c r="G1751" s="13"/>
      <c r="H1751" s="41"/>
      <c r="I1751" s="41"/>
      <c r="J1751" s="41"/>
      <c r="K1751" s="41"/>
      <c r="L1751" s="41"/>
      <c r="M1751" s="41"/>
    </row>
    <row r="1752" spans="2:13" x14ac:dyDescent="0.25">
      <c r="B1752" s="66"/>
      <c r="C1752" s="13"/>
      <c r="D1752" s="13"/>
      <c r="E1752" s="13"/>
      <c r="F1752" s="13"/>
      <c r="G1752" s="13"/>
      <c r="H1752" s="41"/>
      <c r="I1752" s="41"/>
      <c r="J1752" s="41"/>
      <c r="K1752" s="41"/>
      <c r="L1752" s="41"/>
      <c r="M1752" s="41"/>
    </row>
    <row r="1753" spans="2:13" x14ac:dyDescent="0.25">
      <c r="B1753" s="66"/>
      <c r="C1753" s="13"/>
      <c r="D1753" s="13"/>
      <c r="E1753" s="13"/>
      <c r="F1753" s="13"/>
      <c r="G1753" s="13"/>
      <c r="H1753" s="41"/>
      <c r="I1753" s="41"/>
      <c r="J1753" s="41"/>
      <c r="K1753" s="41"/>
      <c r="L1753" s="41"/>
      <c r="M1753" s="41"/>
    </row>
    <row r="1754" spans="2:13" x14ac:dyDescent="0.25">
      <c r="B1754" s="66"/>
      <c r="C1754" s="13"/>
      <c r="D1754" s="13"/>
      <c r="E1754" s="13"/>
      <c r="F1754" s="13"/>
      <c r="G1754" s="13"/>
      <c r="H1754" s="41"/>
      <c r="I1754" s="41"/>
      <c r="J1754" s="41"/>
      <c r="K1754" s="41"/>
      <c r="L1754" s="41"/>
      <c r="M1754" s="41"/>
    </row>
    <row r="1755" spans="2:13" x14ac:dyDescent="0.25">
      <c r="B1755" s="66"/>
      <c r="C1755" s="13"/>
      <c r="D1755" s="13"/>
      <c r="E1755" s="13"/>
      <c r="F1755" s="13"/>
      <c r="G1755" s="13"/>
      <c r="H1755" s="41"/>
      <c r="I1755" s="41"/>
      <c r="J1755" s="41"/>
      <c r="K1755" s="41"/>
      <c r="L1755" s="41"/>
      <c r="M1755" s="41"/>
    </row>
    <row r="1756" spans="2:13" x14ac:dyDescent="0.25">
      <c r="B1756" s="66"/>
      <c r="C1756" s="13"/>
      <c r="D1756" s="13"/>
      <c r="E1756" s="13"/>
      <c r="F1756" s="13"/>
      <c r="G1756" s="13"/>
      <c r="H1756" s="41"/>
      <c r="I1756" s="41"/>
      <c r="J1756" s="41"/>
      <c r="K1756" s="41"/>
      <c r="L1756" s="41"/>
      <c r="M1756" s="41"/>
    </row>
    <row r="1757" spans="2:13" x14ac:dyDescent="0.25">
      <c r="B1757" s="66"/>
      <c r="C1757" s="13"/>
      <c r="D1757" s="13"/>
      <c r="E1757" s="13"/>
      <c r="F1757" s="13"/>
      <c r="G1757" s="13"/>
      <c r="H1757" s="41"/>
      <c r="I1757" s="41"/>
      <c r="J1757" s="41"/>
      <c r="K1757" s="41"/>
      <c r="L1757" s="41"/>
      <c r="M1757" s="41"/>
    </row>
    <row r="1758" spans="2:13" x14ac:dyDescent="0.25">
      <c r="B1758" s="66"/>
      <c r="C1758" s="13"/>
      <c r="D1758" s="13"/>
      <c r="E1758" s="13"/>
      <c r="F1758" s="13"/>
      <c r="G1758" s="13"/>
      <c r="H1758" s="41"/>
      <c r="I1758" s="41"/>
      <c r="J1758" s="41"/>
      <c r="K1758" s="41"/>
      <c r="L1758" s="41"/>
      <c r="M1758" s="41"/>
    </row>
    <row r="1759" spans="2:13" x14ac:dyDescent="0.25">
      <c r="B1759" s="66"/>
      <c r="C1759" s="13"/>
      <c r="D1759" s="13"/>
      <c r="E1759" s="13"/>
      <c r="F1759" s="13"/>
      <c r="G1759" s="13"/>
      <c r="H1759" s="41"/>
      <c r="I1759" s="41"/>
      <c r="J1759" s="41"/>
      <c r="K1759" s="41"/>
      <c r="L1759" s="41"/>
      <c r="M1759" s="41"/>
    </row>
    <row r="1760" spans="2:13" x14ac:dyDescent="0.25">
      <c r="B1760" s="66"/>
      <c r="C1760" s="13"/>
      <c r="D1760" s="13"/>
      <c r="E1760" s="13"/>
      <c r="F1760" s="13"/>
      <c r="G1760" s="13"/>
      <c r="H1760" s="41"/>
      <c r="I1760" s="41"/>
      <c r="J1760" s="41"/>
      <c r="K1760" s="41"/>
      <c r="L1760" s="41"/>
      <c r="M1760" s="41"/>
    </row>
    <row r="1761" spans="2:13" x14ac:dyDescent="0.25">
      <c r="B1761" s="66"/>
      <c r="C1761" s="13"/>
      <c r="D1761" s="13"/>
      <c r="E1761" s="13"/>
      <c r="F1761" s="13"/>
      <c r="G1761" s="13"/>
      <c r="H1761" s="41"/>
      <c r="I1761" s="41"/>
      <c r="J1761" s="41"/>
      <c r="K1761" s="41"/>
      <c r="L1761" s="41"/>
      <c r="M1761" s="41"/>
    </row>
    <row r="1762" spans="2:13" x14ac:dyDescent="0.25">
      <c r="B1762" s="66"/>
      <c r="C1762" s="13"/>
      <c r="D1762" s="13"/>
      <c r="E1762" s="13"/>
      <c r="F1762" s="13"/>
      <c r="G1762" s="13"/>
      <c r="H1762" s="41"/>
      <c r="I1762" s="41"/>
      <c r="J1762" s="41"/>
      <c r="K1762" s="41"/>
      <c r="L1762" s="41"/>
      <c r="M1762" s="41"/>
    </row>
    <row r="1763" spans="2:13" x14ac:dyDescent="0.25">
      <c r="B1763" s="66"/>
      <c r="C1763" s="13"/>
      <c r="D1763" s="13"/>
      <c r="E1763" s="13"/>
      <c r="F1763" s="13"/>
      <c r="G1763" s="13"/>
      <c r="H1763" s="41"/>
      <c r="I1763" s="41"/>
      <c r="J1763" s="41"/>
      <c r="K1763" s="41"/>
      <c r="L1763" s="41"/>
      <c r="M1763" s="41"/>
    </row>
    <row r="1764" spans="2:13" x14ac:dyDescent="0.25">
      <c r="B1764" s="66"/>
      <c r="C1764" s="13"/>
      <c r="D1764" s="13"/>
      <c r="E1764" s="13"/>
      <c r="F1764" s="13"/>
      <c r="G1764" s="13"/>
      <c r="H1764" s="41"/>
      <c r="I1764" s="41"/>
      <c r="J1764" s="41"/>
      <c r="K1764" s="41"/>
      <c r="L1764" s="41"/>
      <c r="M1764" s="41"/>
    </row>
    <row r="1765" spans="2:13" x14ac:dyDescent="0.25">
      <c r="B1765" s="66"/>
      <c r="C1765" s="13"/>
      <c r="D1765" s="13"/>
      <c r="E1765" s="13"/>
      <c r="F1765" s="13"/>
      <c r="G1765" s="13"/>
      <c r="H1765" s="41"/>
      <c r="I1765" s="41"/>
      <c r="J1765" s="41"/>
      <c r="K1765" s="41"/>
      <c r="L1765" s="41"/>
      <c r="M1765" s="41"/>
    </row>
    <row r="1766" spans="2:13" x14ac:dyDescent="0.25">
      <c r="B1766" s="66"/>
      <c r="C1766" s="13"/>
      <c r="D1766" s="13"/>
      <c r="E1766" s="13"/>
      <c r="F1766" s="13"/>
      <c r="G1766" s="13"/>
      <c r="H1766" s="41"/>
      <c r="I1766" s="41"/>
      <c r="J1766" s="41"/>
      <c r="K1766" s="41"/>
      <c r="L1766" s="41"/>
      <c r="M1766" s="41"/>
    </row>
    <row r="1767" spans="2:13" x14ac:dyDescent="0.25">
      <c r="B1767" s="66"/>
      <c r="C1767" s="13"/>
      <c r="D1767" s="13"/>
      <c r="E1767" s="13"/>
      <c r="F1767" s="13"/>
      <c r="G1767" s="13"/>
      <c r="H1767" s="41"/>
      <c r="I1767" s="41"/>
      <c r="J1767" s="41"/>
      <c r="K1767" s="41"/>
      <c r="L1767" s="41"/>
      <c r="M1767" s="41"/>
    </row>
    <row r="1768" spans="2:13" x14ac:dyDescent="0.25">
      <c r="B1768" s="66"/>
      <c r="C1768" s="13"/>
      <c r="D1768" s="13"/>
      <c r="E1768" s="13"/>
      <c r="F1768" s="13"/>
      <c r="G1768" s="13"/>
      <c r="H1768" s="41"/>
      <c r="I1768" s="41"/>
      <c r="J1768" s="41"/>
      <c r="K1768" s="41"/>
      <c r="L1768" s="41"/>
      <c r="M1768" s="41"/>
    </row>
    <row r="1769" spans="2:13" x14ac:dyDescent="0.25">
      <c r="B1769" s="66"/>
      <c r="C1769" s="13"/>
      <c r="D1769" s="13"/>
      <c r="E1769" s="13"/>
      <c r="F1769" s="13"/>
      <c r="G1769" s="13"/>
      <c r="H1769" s="41"/>
      <c r="I1769" s="41"/>
      <c r="J1769" s="41"/>
      <c r="K1769" s="41"/>
      <c r="L1769" s="41"/>
      <c r="M1769" s="41"/>
    </row>
    <row r="1770" spans="2:13" x14ac:dyDescent="0.25">
      <c r="B1770" s="66"/>
      <c r="C1770" s="13"/>
      <c r="D1770" s="13"/>
      <c r="E1770" s="13"/>
      <c r="F1770" s="13"/>
      <c r="G1770" s="13"/>
      <c r="H1770" s="41"/>
      <c r="I1770" s="41"/>
      <c r="J1770" s="41"/>
      <c r="K1770" s="41"/>
      <c r="L1770" s="41"/>
      <c r="M1770" s="41"/>
    </row>
    <row r="1771" spans="2:13" x14ac:dyDescent="0.25">
      <c r="B1771" s="66"/>
      <c r="C1771" s="13"/>
      <c r="D1771" s="13"/>
      <c r="E1771" s="13"/>
      <c r="F1771" s="13"/>
      <c r="G1771" s="13"/>
      <c r="H1771" s="41"/>
      <c r="I1771" s="41"/>
      <c r="J1771" s="41"/>
      <c r="K1771" s="41"/>
      <c r="L1771" s="41"/>
      <c r="M1771" s="41"/>
    </row>
    <row r="1772" spans="2:13" x14ac:dyDescent="0.25">
      <c r="B1772" s="66"/>
      <c r="C1772" s="13"/>
      <c r="D1772" s="13"/>
      <c r="E1772" s="13"/>
      <c r="F1772" s="13"/>
      <c r="G1772" s="13"/>
      <c r="H1772" s="41"/>
      <c r="I1772" s="41"/>
      <c r="J1772" s="41"/>
      <c r="K1772" s="41"/>
      <c r="L1772" s="41"/>
      <c r="M1772" s="41"/>
    </row>
    <row r="1773" spans="2:13" x14ac:dyDescent="0.25">
      <c r="B1773" s="66"/>
      <c r="C1773" s="13"/>
      <c r="D1773" s="13"/>
      <c r="E1773" s="13"/>
      <c r="F1773" s="13"/>
      <c r="G1773" s="13"/>
      <c r="H1773" s="41"/>
      <c r="I1773" s="41"/>
      <c r="J1773" s="41"/>
      <c r="K1773" s="41"/>
      <c r="L1773" s="41"/>
      <c r="M1773" s="41"/>
    </row>
    <row r="1774" spans="2:13" x14ac:dyDescent="0.25">
      <c r="B1774" s="66"/>
      <c r="C1774" s="13"/>
      <c r="D1774" s="13"/>
      <c r="E1774" s="13"/>
      <c r="F1774" s="13"/>
      <c r="G1774" s="13"/>
      <c r="H1774" s="41"/>
      <c r="I1774" s="41"/>
      <c r="J1774" s="41"/>
      <c r="K1774" s="41"/>
      <c r="L1774" s="41"/>
      <c r="M1774" s="41"/>
    </row>
    <row r="1775" spans="2:13" x14ac:dyDescent="0.25">
      <c r="B1775" s="66"/>
      <c r="C1775" s="13"/>
      <c r="D1775" s="13"/>
      <c r="E1775" s="13"/>
      <c r="F1775" s="13"/>
      <c r="G1775" s="13"/>
      <c r="H1775" s="41"/>
      <c r="I1775" s="41"/>
      <c r="J1775" s="41"/>
      <c r="K1775" s="41"/>
      <c r="L1775" s="41"/>
      <c r="M1775" s="41"/>
    </row>
    <row r="1776" spans="2:13" x14ac:dyDescent="0.25">
      <c r="B1776" s="66"/>
      <c r="C1776" s="13"/>
      <c r="D1776" s="13"/>
      <c r="E1776" s="13"/>
      <c r="F1776" s="13"/>
      <c r="G1776" s="13"/>
      <c r="H1776" s="41"/>
      <c r="I1776" s="41"/>
      <c r="J1776" s="41"/>
      <c r="K1776" s="41"/>
      <c r="L1776" s="41"/>
      <c r="M1776" s="41"/>
    </row>
    <row r="1777" spans="2:13" x14ac:dyDescent="0.25">
      <c r="B1777" s="66"/>
      <c r="C1777" s="13"/>
      <c r="D1777" s="13"/>
      <c r="E1777" s="13"/>
      <c r="F1777" s="13"/>
      <c r="G1777" s="13"/>
      <c r="H1777" s="41"/>
      <c r="I1777" s="41"/>
      <c r="J1777" s="41"/>
      <c r="K1777" s="41"/>
      <c r="L1777" s="41"/>
      <c r="M1777" s="41"/>
    </row>
    <row r="1778" spans="2:13" x14ac:dyDescent="0.25">
      <c r="B1778" s="66"/>
      <c r="C1778" s="13"/>
      <c r="D1778" s="13"/>
      <c r="E1778" s="13"/>
      <c r="F1778" s="13"/>
      <c r="G1778" s="13"/>
      <c r="H1778" s="41"/>
      <c r="I1778" s="41"/>
      <c r="J1778" s="41"/>
      <c r="K1778" s="41"/>
      <c r="L1778" s="41"/>
      <c r="M1778" s="41"/>
    </row>
    <row r="1779" spans="2:13" x14ac:dyDescent="0.25">
      <c r="B1779" s="66"/>
      <c r="C1779" s="13"/>
      <c r="D1779" s="13"/>
      <c r="E1779" s="13"/>
      <c r="F1779" s="13"/>
      <c r="G1779" s="13"/>
      <c r="H1779" s="41"/>
      <c r="I1779" s="41"/>
      <c r="J1779" s="41"/>
      <c r="K1779" s="41"/>
      <c r="L1779" s="41"/>
      <c r="M1779" s="41"/>
    </row>
    <row r="1780" spans="2:13" x14ac:dyDescent="0.25">
      <c r="B1780" s="66"/>
      <c r="C1780" s="13"/>
      <c r="D1780" s="13"/>
      <c r="E1780" s="13"/>
      <c r="F1780" s="13"/>
      <c r="G1780" s="13"/>
      <c r="H1780" s="41"/>
      <c r="I1780" s="41"/>
      <c r="J1780" s="41"/>
      <c r="K1780" s="41"/>
      <c r="L1780" s="41"/>
      <c r="M1780" s="41"/>
    </row>
    <row r="1781" spans="2:13" x14ac:dyDescent="0.25">
      <c r="B1781" s="66"/>
      <c r="C1781" s="13"/>
      <c r="D1781" s="13"/>
      <c r="E1781" s="13"/>
      <c r="F1781" s="13"/>
      <c r="G1781" s="13"/>
      <c r="H1781" s="41"/>
      <c r="I1781" s="41"/>
      <c r="J1781" s="41"/>
      <c r="K1781" s="41"/>
      <c r="L1781" s="41"/>
      <c r="M1781" s="41"/>
    </row>
    <row r="1782" spans="2:13" x14ac:dyDescent="0.25">
      <c r="B1782" s="66"/>
      <c r="C1782" s="13"/>
      <c r="D1782" s="13"/>
      <c r="E1782" s="13"/>
      <c r="F1782" s="13"/>
      <c r="G1782" s="13"/>
      <c r="H1782" s="41"/>
      <c r="I1782" s="41"/>
      <c r="J1782" s="41"/>
      <c r="K1782" s="41"/>
      <c r="L1782" s="41"/>
      <c r="M1782" s="41"/>
    </row>
    <row r="1783" spans="2:13" x14ac:dyDescent="0.25">
      <c r="B1783" s="66"/>
      <c r="C1783" s="13"/>
      <c r="D1783" s="13"/>
      <c r="E1783" s="13"/>
      <c r="F1783" s="13"/>
      <c r="G1783" s="13"/>
      <c r="H1783" s="41"/>
      <c r="I1783" s="41"/>
      <c r="J1783" s="41"/>
      <c r="K1783" s="41"/>
      <c r="L1783" s="41"/>
      <c r="M1783" s="41"/>
    </row>
    <row r="1784" spans="2:13" x14ac:dyDescent="0.25">
      <c r="B1784" s="66"/>
      <c r="C1784" s="13"/>
      <c r="D1784" s="13"/>
      <c r="E1784" s="13"/>
      <c r="F1784" s="13"/>
      <c r="G1784" s="13"/>
      <c r="H1784" s="41"/>
      <c r="I1784" s="41"/>
      <c r="J1784" s="41"/>
      <c r="K1784" s="41"/>
      <c r="L1784" s="41"/>
      <c r="M1784" s="41"/>
    </row>
    <row r="1785" spans="2:13" x14ac:dyDescent="0.25">
      <c r="B1785" s="66"/>
      <c r="C1785" s="13"/>
      <c r="D1785" s="13"/>
      <c r="E1785" s="13"/>
      <c r="F1785" s="13"/>
      <c r="G1785" s="13"/>
      <c r="H1785" s="41"/>
      <c r="I1785" s="41"/>
      <c r="J1785" s="41"/>
      <c r="K1785" s="41"/>
      <c r="L1785" s="41"/>
      <c r="M1785" s="41"/>
    </row>
    <row r="1786" spans="2:13" x14ac:dyDescent="0.25">
      <c r="B1786" s="66"/>
      <c r="C1786" s="13"/>
      <c r="D1786" s="13"/>
      <c r="E1786" s="13"/>
      <c r="F1786" s="13"/>
      <c r="G1786" s="13"/>
      <c r="H1786" s="41"/>
      <c r="I1786" s="41"/>
      <c r="J1786" s="41"/>
      <c r="K1786" s="41"/>
      <c r="L1786" s="41"/>
      <c r="M1786" s="41"/>
    </row>
    <row r="1787" spans="2:13" x14ac:dyDescent="0.25">
      <c r="B1787" s="66"/>
      <c r="C1787" s="13"/>
      <c r="D1787" s="13"/>
      <c r="E1787" s="13"/>
      <c r="F1787" s="13"/>
      <c r="G1787" s="13"/>
      <c r="H1787" s="41"/>
      <c r="I1787" s="41"/>
      <c r="J1787" s="41"/>
      <c r="K1787" s="41"/>
      <c r="L1787" s="41"/>
      <c r="M1787" s="41"/>
    </row>
    <row r="1788" spans="2:13" x14ac:dyDescent="0.25">
      <c r="B1788" s="66"/>
      <c r="C1788" s="13"/>
      <c r="D1788" s="13"/>
      <c r="E1788" s="13"/>
      <c r="F1788" s="13"/>
      <c r="G1788" s="13"/>
      <c r="H1788" s="41"/>
      <c r="I1788" s="41"/>
      <c r="J1788" s="41"/>
      <c r="K1788" s="41"/>
      <c r="L1788" s="41"/>
      <c r="M1788" s="41"/>
    </row>
    <row r="1789" spans="2:13" x14ac:dyDescent="0.25">
      <c r="B1789" s="66"/>
      <c r="C1789" s="13"/>
      <c r="D1789" s="13"/>
      <c r="E1789" s="13"/>
      <c r="F1789" s="13"/>
      <c r="G1789" s="13"/>
      <c r="H1789" s="41"/>
      <c r="I1789" s="41"/>
      <c r="J1789" s="41"/>
      <c r="K1789" s="41"/>
      <c r="L1789" s="41"/>
      <c r="M1789" s="41"/>
    </row>
    <row r="1790" spans="2:13" x14ac:dyDescent="0.25">
      <c r="B1790" s="66"/>
      <c r="C1790" s="13"/>
      <c r="D1790" s="13"/>
      <c r="E1790" s="13"/>
      <c r="F1790" s="13"/>
      <c r="G1790" s="13"/>
      <c r="H1790" s="41"/>
      <c r="I1790" s="41"/>
      <c r="J1790" s="41"/>
      <c r="K1790" s="41"/>
      <c r="L1790" s="41"/>
      <c r="M1790" s="41"/>
    </row>
    <row r="1791" spans="2:13" x14ac:dyDescent="0.25">
      <c r="B1791" s="66"/>
      <c r="C1791" s="13"/>
      <c r="D1791" s="13"/>
      <c r="E1791" s="13"/>
      <c r="F1791" s="13"/>
      <c r="G1791" s="13"/>
      <c r="H1791" s="41"/>
      <c r="I1791" s="41"/>
      <c r="J1791" s="41"/>
      <c r="K1791" s="41"/>
      <c r="L1791" s="41"/>
      <c r="M1791" s="41"/>
    </row>
    <row r="1792" spans="2:13" x14ac:dyDescent="0.25">
      <c r="B1792" s="66"/>
      <c r="C1792" s="13"/>
      <c r="D1792" s="13"/>
      <c r="E1792" s="13"/>
      <c r="F1792" s="13"/>
      <c r="G1792" s="13"/>
      <c r="H1792" s="41"/>
      <c r="I1792" s="41"/>
      <c r="J1792" s="41"/>
      <c r="K1792" s="41"/>
      <c r="L1792" s="41"/>
      <c r="M1792" s="41"/>
    </row>
    <row r="1793" spans="2:13" x14ac:dyDescent="0.25">
      <c r="B1793" s="66"/>
      <c r="C1793" s="13"/>
      <c r="D1793" s="13"/>
      <c r="E1793" s="13"/>
      <c r="F1793" s="13"/>
      <c r="G1793" s="13"/>
      <c r="H1793" s="41"/>
      <c r="I1793" s="41"/>
      <c r="J1793" s="41"/>
      <c r="K1793" s="41"/>
      <c r="L1793" s="41"/>
      <c r="M1793" s="41"/>
    </row>
    <row r="1794" spans="2:13" x14ac:dyDescent="0.25">
      <c r="B1794" s="66"/>
      <c r="C1794" s="13"/>
      <c r="D1794" s="13"/>
      <c r="E1794" s="13"/>
      <c r="F1794" s="13"/>
      <c r="G1794" s="13"/>
      <c r="H1794" s="41"/>
      <c r="I1794" s="41"/>
      <c r="J1794" s="41"/>
      <c r="K1794" s="41"/>
      <c r="L1794" s="41"/>
      <c r="M1794" s="41"/>
    </row>
    <row r="1795" spans="2:13" x14ac:dyDescent="0.25">
      <c r="B1795" s="66"/>
      <c r="C1795" s="13"/>
      <c r="D1795" s="13"/>
      <c r="E1795" s="13"/>
      <c r="F1795" s="13"/>
      <c r="G1795" s="13"/>
      <c r="H1795" s="41"/>
      <c r="I1795" s="41"/>
      <c r="J1795" s="41"/>
      <c r="K1795" s="41"/>
      <c r="L1795" s="41"/>
      <c r="M1795" s="41"/>
    </row>
    <row r="1796" spans="2:13" x14ac:dyDescent="0.25">
      <c r="B1796" s="66"/>
      <c r="C1796" s="13"/>
      <c r="D1796" s="13"/>
      <c r="E1796" s="13"/>
      <c r="F1796" s="13"/>
      <c r="G1796" s="13"/>
      <c r="H1796" s="41"/>
      <c r="I1796" s="41"/>
      <c r="J1796" s="41"/>
      <c r="K1796" s="41"/>
      <c r="L1796" s="41"/>
      <c r="M1796" s="41"/>
    </row>
    <row r="1797" spans="2:13" x14ac:dyDescent="0.25">
      <c r="B1797" s="66"/>
      <c r="C1797" s="13"/>
      <c r="D1797" s="13"/>
      <c r="E1797" s="13"/>
      <c r="F1797" s="13"/>
      <c r="G1797" s="13"/>
      <c r="H1797" s="41"/>
      <c r="I1797" s="41"/>
      <c r="J1797" s="41"/>
      <c r="K1797" s="41"/>
      <c r="L1797" s="41"/>
      <c r="M1797" s="41"/>
    </row>
    <row r="1798" spans="2:13" x14ac:dyDescent="0.25">
      <c r="B1798" s="66"/>
      <c r="C1798" s="13"/>
      <c r="D1798" s="13"/>
      <c r="E1798" s="13"/>
      <c r="F1798" s="13"/>
      <c r="G1798" s="13"/>
      <c r="H1798" s="41"/>
      <c r="I1798" s="41"/>
      <c r="J1798" s="41"/>
      <c r="K1798" s="41"/>
      <c r="L1798" s="41"/>
      <c r="M1798" s="41"/>
    </row>
    <row r="1799" spans="2:13" x14ac:dyDescent="0.25">
      <c r="B1799" s="66"/>
      <c r="C1799" s="13"/>
      <c r="D1799" s="13"/>
      <c r="E1799" s="13"/>
      <c r="F1799" s="13"/>
      <c r="G1799" s="13"/>
      <c r="H1799" s="41"/>
      <c r="I1799" s="41"/>
      <c r="J1799" s="41"/>
      <c r="K1799" s="41"/>
      <c r="L1799" s="41"/>
      <c r="M1799" s="41"/>
    </row>
    <row r="1800" spans="2:13" x14ac:dyDescent="0.25">
      <c r="B1800" s="66"/>
      <c r="C1800" s="13"/>
      <c r="D1800" s="13"/>
      <c r="E1800" s="13"/>
      <c r="F1800" s="13"/>
      <c r="G1800" s="13"/>
      <c r="H1800" s="41"/>
      <c r="I1800" s="41"/>
      <c r="J1800" s="41"/>
      <c r="K1800" s="41"/>
      <c r="L1800" s="41"/>
      <c r="M1800" s="41"/>
    </row>
    <row r="1801" spans="2:13" x14ac:dyDescent="0.25">
      <c r="B1801" s="66"/>
      <c r="C1801" s="13"/>
      <c r="D1801" s="13"/>
      <c r="E1801" s="13"/>
      <c r="F1801" s="13"/>
      <c r="G1801" s="13"/>
      <c r="H1801" s="41"/>
      <c r="I1801" s="41"/>
      <c r="J1801" s="41"/>
      <c r="K1801" s="41"/>
      <c r="L1801" s="41"/>
      <c r="M1801" s="41"/>
    </row>
    <row r="1802" spans="2:13" x14ac:dyDescent="0.25">
      <c r="B1802" s="66"/>
      <c r="C1802" s="13"/>
      <c r="D1802" s="13"/>
      <c r="E1802" s="13"/>
      <c r="F1802" s="13"/>
      <c r="G1802" s="13"/>
      <c r="H1802" s="41"/>
      <c r="I1802" s="41"/>
      <c r="J1802" s="41"/>
      <c r="K1802" s="41"/>
      <c r="L1802" s="41"/>
      <c r="M1802" s="41"/>
    </row>
    <row r="1803" spans="2:13" x14ac:dyDescent="0.25">
      <c r="B1803" s="66"/>
      <c r="C1803" s="13"/>
      <c r="D1803" s="13"/>
      <c r="E1803" s="13"/>
      <c r="F1803" s="13"/>
      <c r="G1803" s="13"/>
      <c r="H1803" s="41"/>
      <c r="I1803" s="41"/>
      <c r="J1803" s="41"/>
      <c r="K1803" s="41"/>
      <c r="L1803" s="41"/>
      <c r="M1803" s="41"/>
    </row>
    <row r="1804" spans="2:13" x14ac:dyDescent="0.25">
      <c r="B1804" s="66"/>
      <c r="C1804" s="13"/>
      <c r="D1804" s="13"/>
      <c r="E1804" s="13"/>
      <c r="F1804" s="13"/>
      <c r="G1804" s="13"/>
      <c r="H1804" s="41"/>
      <c r="I1804" s="41"/>
      <c r="J1804" s="41"/>
      <c r="K1804" s="41"/>
      <c r="L1804" s="41"/>
      <c r="M1804" s="41"/>
    </row>
    <row r="1805" spans="2:13" x14ac:dyDescent="0.25">
      <c r="B1805" s="66"/>
      <c r="C1805" s="13"/>
      <c r="D1805" s="13"/>
      <c r="E1805" s="13"/>
      <c r="F1805" s="13"/>
      <c r="G1805" s="13"/>
      <c r="H1805" s="41"/>
      <c r="I1805" s="41"/>
      <c r="J1805" s="41"/>
      <c r="K1805" s="41"/>
      <c r="L1805" s="41"/>
      <c r="M1805" s="41"/>
    </row>
    <row r="1806" spans="2:13" x14ac:dyDescent="0.25">
      <c r="B1806" s="66"/>
      <c r="C1806" s="13"/>
      <c r="D1806" s="13"/>
      <c r="E1806" s="13"/>
      <c r="F1806" s="13"/>
      <c r="G1806" s="13"/>
      <c r="H1806" s="41"/>
      <c r="I1806" s="41"/>
      <c r="J1806" s="41"/>
      <c r="K1806" s="41"/>
      <c r="L1806" s="41"/>
      <c r="M1806" s="41"/>
    </row>
    <row r="1807" spans="2:13" x14ac:dyDescent="0.25">
      <c r="B1807" s="66"/>
      <c r="C1807" s="13"/>
      <c r="D1807" s="13"/>
      <c r="E1807" s="13"/>
      <c r="F1807" s="13"/>
      <c r="G1807" s="13"/>
      <c r="H1807" s="41"/>
      <c r="I1807" s="41"/>
      <c r="J1807" s="41"/>
      <c r="K1807" s="41"/>
      <c r="L1807" s="41"/>
      <c r="M1807" s="41"/>
    </row>
    <row r="1808" spans="2:13" x14ac:dyDescent="0.25">
      <c r="B1808" s="66"/>
      <c r="C1808" s="13"/>
      <c r="D1808" s="13"/>
      <c r="E1808" s="13"/>
      <c r="F1808" s="13"/>
      <c r="G1808" s="13"/>
      <c r="H1808" s="41"/>
      <c r="I1808" s="41"/>
      <c r="J1808" s="41"/>
      <c r="K1808" s="41"/>
      <c r="L1808" s="41"/>
      <c r="M1808" s="41"/>
    </row>
    <row r="1809" spans="2:13" x14ac:dyDescent="0.25">
      <c r="B1809" s="66"/>
      <c r="C1809" s="13"/>
      <c r="D1809" s="13"/>
      <c r="E1809" s="13"/>
      <c r="F1809" s="13"/>
      <c r="G1809" s="13"/>
      <c r="H1809" s="41"/>
      <c r="I1809" s="41"/>
      <c r="J1809" s="41"/>
      <c r="K1809" s="41"/>
      <c r="L1809" s="41"/>
      <c r="M1809" s="41"/>
    </row>
    <row r="1810" spans="2:13" x14ac:dyDescent="0.25">
      <c r="B1810" s="66"/>
      <c r="C1810" s="13"/>
      <c r="D1810" s="13"/>
      <c r="E1810" s="13"/>
      <c r="F1810" s="13"/>
      <c r="G1810" s="13"/>
      <c r="H1810" s="41"/>
      <c r="I1810" s="41"/>
      <c r="J1810" s="41"/>
      <c r="K1810" s="41"/>
      <c r="L1810" s="41"/>
      <c r="M1810" s="41"/>
    </row>
    <row r="1811" spans="2:13" x14ac:dyDescent="0.25">
      <c r="B1811" s="66"/>
      <c r="C1811" s="13"/>
      <c r="D1811" s="13"/>
      <c r="E1811" s="13"/>
      <c r="F1811" s="13"/>
      <c r="G1811" s="13"/>
      <c r="H1811" s="41"/>
      <c r="I1811" s="41"/>
      <c r="J1811" s="41"/>
      <c r="K1811" s="41"/>
      <c r="L1811" s="41"/>
      <c r="M1811" s="41"/>
    </row>
    <row r="1812" spans="2:13" x14ac:dyDescent="0.25">
      <c r="B1812" s="66"/>
      <c r="C1812" s="13"/>
      <c r="D1812" s="13"/>
      <c r="E1812" s="13"/>
      <c r="F1812" s="13"/>
      <c r="G1812" s="13"/>
      <c r="H1812" s="41"/>
      <c r="I1812" s="41"/>
      <c r="J1812" s="41"/>
      <c r="K1812" s="41"/>
      <c r="L1812" s="41"/>
      <c r="M1812" s="41"/>
    </row>
    <row r="1813" spans="2:13" x14ac:dyDescent="0.25">
      <c r="B1813" s="66"/>
      <c r="C1813" s="13"/>
      <c r="D1813" s="13"/>
      <c r="E1813" s="13"/>
      <c r="F1813" s="13"/>
      <c r="G1813" s="13"/>
      <c r="H1813" s="41"/>
      <c r="I1813" s="41"/>
      <c r="J1813" s="41"/>
      <c r="K1813" s="41"/>
      <c r="L1813" s="41"/>
      <c r="M1813" s="41"/>
    </row>
    <row r="1814" spans="2:13" x14ac:dyDescent="0.25">
      <c r="B1814" s="66"/>
      <c r="C1814" s="13"/>
      <c r="D1814" s="13"/>
      <c r="E1814" s="13"/>
      <c r="F1814" s="13"/>
      <c r="G1814" s="13"/>
      <c r="H1814" s="41"/>
      <c r="I1814" s="41"/>
      <c r="J1814" s="41"/>
      <c r="K1814" s="41"/>
      <c r="L1814" s="41"/>
      <c r="M1814" s="41"/>
    </row>
    <row r="1815" spans="2:13" x14ac:dyDescent="0.25">
      <c r="B1815" s="66"/>
      <c r="C1815" s="13"/>
      <c r="D1815" s="13"/>
      <c r="E1815" s="13"/>
      <c r="F1815" s="13"/>
      <c r="G1815" s="13"/>
      <c r="H1815" s="41"/>
      <c r="I1815" s="41"/>
      <c r="J1815" s="41"/>
      <c r="K1815" s="41"/>
      <c r="L1815" s="41"/>
      <c r="M1815" s="41"/>
    </row>
    <row r="1816" spans="2:13" x14ac:dyDescent="0.25">
      <c r="B1816" s="66"/>
      <c r="C1816" s="13"/>
      <c r="D1816" s="13"/>
      <c r="E1816" s="13"/>
      <c r="F1816" s="13"/>
      <c r="G1816" s="13"/>
      <c r="H1816" s="41"/>
      <c r="I1816" s="41"/>
      <c r="J1816" s="41"/>
      <c r="K1816" s="41"/>
      <c r="L1816" s="41"/>
      <c r="M1816" s="41"/>
    </row>
    <row r="1817" spans="2:13" x14ac:dyDescent="0.25">
      <c r="B1817" s="66"/>
      <c r="C1817" s="13"/>
      <c r="D1817" s="13"/>
      <c r="E1817" s="13"/>
      <c r="F1817" s="13"/>
      <c r="G1817" s="13"/>
      <c r="H1817" s="41"/>
      <c r="I1817" s="41"/>
      <c r="J1817" s="41"/>
      <c r="K1817" s="41"/>
      <c r="L1817" s="41"/>
      <c r="M1817" s="41"/>
    </row>
    <row r="1818" spans="2:13" x14ac:dyDescent="0.25">
      <c r="B1818" s="66"/>
      <c r="C1818" s="13"/>
      <c r="D1818" s="13"/>
      <c r="E1818" s="13"/>
      <c r="F1818" s="13"/>
      <c r="G1818" s="13"/>
      <c r="H1818" s="41"/>
      <c r="I1818" s="41"/>
      <c r="J1818" s="41"/>
      <c r="K1818" s="41"/>
      <c r="L1818" s="41"/>
      <c r="M1818" s="41"/>
    </row>
    <row r="1819" spans="2:13" x14ac:dyDescent="0.25">
      <c r="B1819" s="66"/>
      <c r="C1819" s="13"/>
      <c r="D1819" s="13"/>
      <c r="E1819" s="13"/>
      <c r="F1819" s="13"/>
      <c r="G1819" s="13"/>
      <c r="H1819" s="41"/>
      <c r="I1819" s="41"/>
      <c r="J1819" s="41"/>
      <c r="K1819" s="41"/>
      <c r="L1819" s="41"/>
      <c r="M1819" s="41"/>
    </row>
    <row r="1820" spans="2:13" x14ac:dyDescent="0.25">
      <c r="B1820" s="66"/>
      <c r="C1820" s="13"/>
      <c r="D1820" s="13"/>
      <c r="E1820" s="13"/>
      <c r="F1820" s="13"/>
      <c r="G1820" s="13"/>
      <c r="H1820" s="41"/>
      <c r="I1820" s="41"/>
      <c r="J1820" s="41"/>
      <c r="K1820" s="41"/>
      <c r="L1820" s="41"/>
      <c r="M1820" s="41"/>
    </row>
    <row r="1821" spans="2:13" x14ac:dyDescent="0.25">
      <c r="B1821" s="66"/>
      <c r="C1821" s="13"/>
      <c r="D1821" s="13"/>
      <c r="E1821" s="13"/>
      <c r="F1821" s="13"/>
      <c r="G1821" s="13"/>
      <c r="H1821" s="41"/>
      <c r="I1821" s="41"/>
      <c r="J1821" s="41"/>
      <c r="K1821" s="41"/>
      <c r="L1821" s="41"/>
      <c r="M1821" s="41"/>
    </row>
    <row r="1822" spans="2:13" x14ac:dyDescent="0.25">
      <c r="B1822" s="66"/>
      <c r="C1822" s="13"/>
      <c r="D1822" s="13"/>
      <c r="E1822" s="13"/>
      <c r="F1822" s="13"/>
      <c r="G1822" s="13"/>
      <c r="H1822" s="41"/>
      <c r="I1822" s="41"/>
      <c r="J1822" s="41"/>
      <c r="K1822" s="41"/>
      <c r="L1822" s="41"/>
      <c r="M1822" s="41"/>
    </row>
    <row r="1823" spans="2:13" x14ac:dyDescent="0.25">
      <c r="B1823" s="66"/>
      <c r="C1823" s="13"/>
      <c r="D1823" s="13"/>
      <c r="E1823" s="13"/>
      <c r="F1823" s="13"/>
      <c r="G1823" s="13"/>
      <c r="H1823" s="41"/>
      <c r="I1823" s="41"/>
      <c r="J1823" s="41"/>
      <c r="K1823" s="41"/>
      <c r="L1823" s="41"/>
      <c r="M1823" s="41"/>
    </row>
    <row r="1824" spans="2:13" x14ac:dyDescent="0.25">
      <c r="B1824" s="66"/>
      <c r="C1824" s="13"/>
      <c r="D1824" s="13"/>
      <c r="E1824" s="13"/>
      <c r="F1824" s="13"/>
      <c r="G1824" s="13"/>
      <c r="H1824" s="41"/>
      <c r="I1824" s="41"/>
      <c r="J1824" s="41"/>
      <c r="K1824" s="41"/>
      <c r="L1824" s="41"/>
      <c r="M1824" s="41"/>
    </row>
    <row r="1825" spans="2:13" x14ac:dyDescent="0.25">
      <c r="B1825" s="66"/>
      <c r="C1825" s="13"/>
      <c r="D1825" s="13"/>
      <c r="E1825" s="13"/>
      <c r="F1825" s="13"/>
      <c r="G1825" s="13"/>
      <c r="H1825" s="41"/>
      <c r="I1825" s="41"/>
      <c r="J1825" s="41"/>
      <c r="K1825" s="41"/>
      <c r="L1825" s="41"/>
      <c r="M1825" s="41"/>
    </row>
    <row r="1826" spans="2:13" x14ac:dyDescent="0.25">
      <c r="B1826" s="66"/>
      <c r="C1826" s="13"/>
      <c r="D1826" s="13"/>
      <c r="E1826" s="13"/>
      <c r="F1826" s="13"/>
      <c r="G1826" s="13"/>
      <c r="H1826" s="41"/>
      <c r="I1826" s="41"/>
      <c r="J1826" s="41"/>
      <c r="K1826" s="41"/>
      <c r="L1826" s="41"/>
      <c r="M1826" s="41"/>
    </row>
    <row r="1827" spans="2:13" x14ac:dyDescent="0.25">
      <c r="B1827" s="66"/>
      <c r="C1827" s="13"/>
      <c r="D1827" s="13"/>
      <c r="E1827" s="13"/>
      <c r="F1827" s="13"/>
      <c r="G1827" s="13"/>
      <c r="H1827" s="41"/>
      <c r="I1827" s="41"/>
      <c r="J1827" s="41"/>
      <c r="K1827" s="41"/>
      <c r="L1827" s="41"/>
      <c r="M1827" s="41"/>
    </row>
    <row r="1828" spans="2:13" x14ac:dyDescent="0.25">
      <c r="B1828" s="66"/>
      <c r="C1828" s="13"/>
      <c r="D1828" s="13"/>
      <c r="E1828" s="13"/>
      <c r="F1828" s="13"/>
      <c r="G1828" s="13"/>
      <c r="H1828" s="41"/>
      <c r="I1828" s="41"/>
      <c r="J1828" s="41"/>
      <c r="K1828" s="41"/>
      <c r="L1828" s="41"/>
      <c r="M1828" s="41"/>
    </row>
    <row r="1829" spans="2:13" x14ac:dyDescent="0.25">
      <c r="B1829" s="66"/>
      <c r="C1829" s="13"/>
      <c r="D1829" s="13"/>
      <c r="E1829" s="13"/>
      <c r="F1829" s="13"/>
      <c r="G1829" s="13"/>
      <c r="H1829" s="41"/>
      <c r="I1829" s="41"/>
      <c r="J1829" s="41"/>
      <c r="K1829" s="41"/>
      <c r="L1829" s="41"/>
      <c r="M1829" s="41"/>
    </row>
    <row r="1830" spans="2:13" x14ac:dyDescent="0.25">
      <c r="B1830" s="66"/>
      <c r="C1830" s="13"/>
      <c r="D1830" s="13"/>
      <c r="E1830" s="13"/>
      <c r="F1830" s="13"/>
      <c r="G1830" s="13"/>
      <c r="H1830" s="41"/>
      <c r="I1830" s="41"/>
      <c r="J1830" s="41"/>
      <c r="K1830" s="41"/>
      <c r="L1830" s="41"/>
      <c r="M1830" s="41"/>
    </row>
    <row r="1831" spans="2:13" x14ac:dyDescent="0.25">
      <c r="B1831" s="66"/>
      <c r="C1831" s="13"/>
      <c r="D1831" s="13"/>
      <c r="E1831" s="13"/>
      <c r="F1831" s="13"/>
      <c r="G1831" s="13"/>
      <c r="H1831" s="41"/>
      <c r="I1831" s="41"/>
      <c r="J1831" s="41"/>
      <c r="K1831" s="41"/>
      <c r="L1831" s="41"/>
      <c r="M1831" s="41"/>
    </row>
    <row r="1832" spans="2:13" x14ac:dyDescent="0.25">
      <c r="B1832" s="66"/>
      <c r="C1832" s="13"/>
      <c r="D1832" s="13"/>
      <c r="E1832" s="13"/>
      <c r="F1832" s="13"/>
      <c r="G1832" s="13"/>
      <c r="H1832" s="41"/>
      <c r="I1832" s="41"/>
      <c r="J1832" s="41"/>
      <c r="K1832" s="41"/>
      <c r="L1832" s="41"/>
      <c r="M1832" s="41"/>
    </row>
    <row r="1833" spans="2:13" x14ac:dyDescent="0.25">
      <c r="B1833" s="66"/>
      <c r="C1833" s="13"/>
      <c r="D1833" s="13"/>
      <c r="E1833" s="13"/>
      <c r="F1833" s="13"/>
      <c r="G1833" s="13"/>
      <c r="H1833" s="41"/>
      <c r="I1833" s="41"/>
      <c r="J1833" s="41"/>
      <c r="K1833" s="41"/>
      <c r="L1833" s="41"/>
      <c r="M1833" s="41"/>
    </row>
    <row r="1834" spans="2:13" x14ac:dyDescent="0.25">
      <c r="B1834" s="66"/>
      <c r="C1834" s="13"/>
      <c r="D1834" s="13"/>
      <c r="E1834" s="13"/>
      <c r="F1834" s="13"/>
      <c r="G1834" s="13"/>
      <c r="H1834" s="41"/>
      <c r="I1834" s="41"/>
      <c r="J1834" s="41"/>
      <c r="K1834" s="41"/>
      <c r="L1834" s="41"/>
      <c r="M1834" s="41"/>
    </row>
    <row r="1835" spans="2:13" x14ac:dyDescent="0.25">
      <c r="B1835" s="66"/>
      <c r="C1835" s="13"/>
      <c r="D1835" s="13"/>
      <c r="E1835" s="13"/>
      <c r="F1835" s="13"/>
      <c r="G1835" s="13"/>
      <c r="H1835" s="41"/>
      <c r="I1835" s="41"/>
      <c r="J1835" s="41"/>
      <c r="K1835" s="41"/>
      <c r="L1835" s="41"/>
      <c r="M1835" s="41"/>
    </row>
    <row r="1836" spans="2:13" x14ac:dyDescent="0.25">
      <c r="B1836" s="66"/>
      <c r="C1836" s="13"/>
      <c r="D1836" s="13"/>
      <c r="E1836" s="13"/>
      <c r="F1836" s="13"/>
      <c r="G1836" s="13"/>
      <c r="H1836" s="41"/>
      <c r="I1836" s="41"/>
      <c r="J1836" s="41"/>
      <c r="K1836" s="41"/>
      <c r="L1836" s="41"/>
      <c r="M1836" s="41"/>
    </row>
    <row r="1837" spans="2:13" x14ac:dyDescent="0.25">
      <c r="B1837" s="66"/>
      <c r="C1837" s="13"/>
      <c r="D1837" s="13"/>
      <c r="E1837" s="13"/>
      <c r="F1837" s="13"/>
      <c r="G1837" s="13"/>
      <c r="H1837" s="41"/>
      <c r="I1837" s="41"/>
      <c r="J1837" s="41"/>
      <c r="K1837" s="41"/>
      <c r="L1837" s="41"/>
      <c r="M1837" s="41"/>
    </row>
    <row r="1838" spans="2:13" x14ac:dyDescent="0.25">
      <c r="B1838" s="66"/>
      <c r="C1838" s="13"/>
      <c r="D1838" s="13"/>
      <c r="E1838" s="13"/>
      <c r="F1838" s="13"/>
      <c r="G1838" s="13"/>
      <c r="H1838" s="41"/>
      <c r="I1838" s="41"/>
      <c r="J1838" s="41"/>
      <c r="K1838" s="41"/>
      <c r="L1838" s="41"/>
      <c r="M1838" s="41"/>
    </row>
    <row r="1839" spans="2:13" x14ac:dyDescent="0.25">
      <c r="B1839" s="66"/>
      <c r="C1839" s="13"/>
      <c r="D1839" s="13"/>
      <c r="E1839" s="13"/>
      <c r="F1839" s="13"/>
      <c r="G1839" s="13"/>
      <c r="H1839" s="41"/>
      <c r="I1839" s="41"/>
      <c r="J1839" s="41"/>
      <c r="K1839" s="41"/>
      <c r="L1839" s="41"/>
      <c r="M1839" s="41"/>
    </row>
    <row r="1840" spans="2:13" x14ac:dyDescent="0.25">
      <c r="B1840" s="66"/>
      <c r="C1840" s="13"/>
      <c r="D1840" s="13"/>
      <c r="E1840" s="13"/>
      <c r="F1840" s="13"/>
      <c r="G1840" s="13"/>
      <c r="H1840" s="41"/>
      <c r="I1840" s="41"/>
      <c r="J1840" s="41"/>
      <c r="K1840" s="41"/>
      <c r="L1840" s="41"/>
      <c r="M1840" s="41"/>
    </row>
    <row r="1841" spans="2:13" x14ac:dyDescent="0.25">
      <c r="B1841" s="66"/>
      <c r="C1841" s="13"/>
      <c r="D1841" s="13"/>
      <c r="E1841" s="13"/>
      <c r="F1841" s="13"/>
      <c r="G1841" s="13"/>
      <c r="H1841" s="41"/>
      <c r="I1841" s="41"/>
      <c r="J1841" s="41"/>
      <c r="K1841" s="41"/>
      <c r="L1841" s="41"/>
      <c r="M1841" s="41"/>
    </row>
    <row r="1842" spans="2:13" x14ac:dyDescent="0.25">
      <c r="B1842" s="66"/>
      <c r="C1842" s="13"/>
      <c r="D1842" s="13"/>
      <c r="E1842" s="13"/>
      <c r="F1842" s="13"/>
      <c r="G1842" s="13"/>
      <c r="H1842" s="41"/>
      <c r="I1842" s="41"/>
      <c r="J1842" s="41"/>
      <c r="K1842" s="41"/>
      <c r="L1842" s="41"/>
      <c r="M1842" s="41"/>
    </row>
    <row r="1843" spans="2:13" x14ac:dyDescent="0.25">
      <c r="B1843" s="66"/>
      <c r="C1843" s="13"/>
      <c r="D1843" s="13"/>
      <c r="E1843" s="13"/>
      <c r="F1843" s="13"/>
      <c r="G1843" s="13"/>
      <c r="H1843" s="41"/>
      <c r="I1843" s="41"/>
      <c r="J1843" s="41"/>
      <c r="K1843" s="41"/>
      <c r="L1843" s="41"/>
      <c r="M1843" s="41"/>
    </row>
    <row r="1844" spans="2:13" x14ac:dyDescent="0.25">
      <c r="B1844" s="66"/>
      <c r="C1844" s="13"/>
      <c r="D1844" s="13"/>
      <c r="E1844" s="13"/>
      <c r="F1844" s="13"/>
      <c r="G1844" s="13"/>
      <c r="H1844" s="41"/>
      <c r="I1844" s="41"/>
      <c r="J1844" s="41"/>
      <c r="K1844" s="41"/>
      <c r="L1844" s="41"/>
      <c r="M1844" s="41"/>
    </row>
    <row r="1845" spans="2:13" x14ac:dyDescent="0.25">
      <c r="B1845" s="66"/>
      <c r="C1845" s="13"/>
      <c r="D1845" s="13"/>
      <c r="E1845" s="13"/>
      <c r="F1845" s="13"/>
      <c r="G1845" s="13"/>
      <c r="H1845" s="41"/>
      <c r="I1845" s="41"/>
      <c r="J1845" s="41"/>
      <c r="K1845" s="41"/>
      <c r="L1845" s="41"/>
      <c r="M1845" s="41"/>
    </row>
    <row r="1846" spans="2:13" x14ac:dyDescent="0.25">
      <c r="B1846" s="66"/>
      <c r="C1846" s="13"/>
      <c r="D1846" s="13"/>
      <c r="E1846" s="13"/>
      <c r="F1846" s="13"/>
      <c r="G1846" s="13"/>
      <c r="H1846" s="41"/>
      <c r="I1846" s="41"/>
      <c r="J1846" s="41"/>
      <c r="K1846" s="41"/>
      <c r="L1846" s="41"/>
      <c r="M1846" s="41"/>
    </row>
    <row r="1847" spans="2:13" x14ac:dyDescent="0.25">
      <c r="B1847" s="66"/>
      <c r="C1847" s="13"/>
      <c r="D1847" s="13"/>
      <c r="E1847" s="13"/>
      <c r="F1847" s="13"/>
      <c r="G1847" s="13"/>
      <c r="H1847" s="41"/>
      <c r="I1847" s="41"/>
      <c r="J1847" s="41"/>
      <c r="K1847" s="41"/>
      <c r="L1847" s="41"/>
      <c r="M1847" s="41"/>
    </row>
    <row r="1848" spans="2:13" x14ac:dyDescent="0.25">
      <c r="B1848" s="66"/>
      <c r="C1848" s="13"/>
      <c r="D1848" s="13"/>
      <c r="E1848" s="13"/>
      <c r="F1848" s="13"/>
      <c r="G1848" s="13"/>
      <c r="H1848" s="41"/>
      <c r="I1848" s="41"/>
      <c r="J1848" s="41"/>
      <c r="K1848" s="41"/>
      <c r="L1848" s="41"/>
      <c r="M1848" s="41"/>
    </row>
    <row r="1849" spans="2:13" x14ac:dyDescent="0.25">
      <c r="B1849" s="66"/>
      <c r="C1849" s="13"/>
      <c r="D1849" s="13"/>
      <c r="E1849" s="13"/>
      <c r="F1849" s="13"/>
      <c r="G1849" s="13"/>
      <c r="H1849" s="41"/>
      <c r="I1849" s="41"/>
      <c r="J1849" s="41"/>
      <c r="K1849" s="41"/>
      <c r="L1849" s="41"/>
      <c r="M1849" s="41"/>
    </row>
    <row r="1850" spans="2:13" x14ac:dyDescent="0.25">
      <c r="B1850" s="66"/>
      <c r="C1850" s="13"/>
      <c r="D1850" s="13"/>
      <c r="E1850" s="13"/>
      <c r="F1850" s="13"/>
      <c r="G1850" s="13"/>
      <c r="H1850" s="41"/>
      <c r="I1850" s="41"/>
      <c r="J1850" s="41"/>
      <c r="K1850" s="41"/>
      <c r="L1850" s="41"/>
      <c r="M1850" s="41"/>
    </row>
    <row r="1851" spans="2:13" x14ac:dyDescent="0.25">
      <c r="B1851" s="66"/>
      <c r="C1851" s="13"/>
      <c r="D1851" s="13"/>
      <c r="E1851" s="13"/>
      <c r="F1851" s="13"/>
      <c r="G1851" s="13"/>
      <c r="H1851" s="41"/>
      <c r="I1851" s="41"/>
      <c r="J1851" s="41"/>
      <c r="K1851" s="41"/>
      <c r="L1851" s="41"/>
      <c r="M1851" s="41"/>
    </row>
    <row r="1852" spans="2:13" x14ac:dyDescent="0.25">
      <c r="B1852" s="66"/>
      <c r="C1852" s="13"/>
      <c r="D1852" s="13"/>
      <c r="E1852" s="13"/>
      <c r="F1852" s="13"/>
      <c r="G1852" s="13"/>
      <c r="H1852" s="41"/>
      <c r="I1852" s="41"/>
      <c r="J1852" s="41"/>
      <c r="K1852" s="41"/>
      <c r="L1852" s="41"/>
      <c r="M1852" s="41"/>
    </row>
    <row r="1853" spans="2:13" x14ac:dyDescent="0.25">
      <c r="B1853" s="66"/>
      <c r="C1853" s="13"/>
      <c r="D1853" s="13"/>
      <c r="E1853" s="13"/>
      <c r="F1853" s="13"/>
      <c r="G1853" s="13"/>
      <c r="H1853" s="41"/>
      <c r="I1853" s="41"/>
      <c r="J1853" s="41"/>
      <c r="K1853" s="41"/>
      <c r="L1853" s="41"/>
      <c r="M1853" s="41"/>
    </row>
    <row r="1854" spans="2:13" x14ac:dyDescent="0.25">
      <c r="B1854" s="66"/>
      <c r="C1854" s="13"/>
      <c r="D1854" s="13"/>
      <c r="E1854" s="13"/>
      <c r="F1854" s="13"/>
      <c r="G1854" s="13"/>
      <c r="H1854" s="41"/>
      <c r="I1854" s="41"/>
      <c r="J1854" s="41"/>
      <c r="K1854" s="41"/>
      <c r="L1854" s="41"/>
      <c r="M1854" s="41"/>
    </row>
    <row r="1855" spans="2:13" x14ac:dyDescent="0.25">
      <c r="B1855" s="66"/>
      <c r="C1855" s="13"/>
      <c r="D1855" s="13"/>
      <c r="E1855" s="13"/>
      <c r="F1855" s="13"/>
      <c r="G1855" s="13"/>
      <c r="H1855" s="41"/>
      <c r="I1855" s="41"/>
      <c r="J1855" s="41"/>
      <c r="K1855" s="41"/>
      <c r="L1855" s="41"/>
      <c r="M1855" s="41"/>
    </row>
    <row r="1856" spans="2:13" x14ac:dyDescent="0.25">
      <c r="B1856" s="66"/>
      <c r="C1856" s="13"/>
      <c r="D1856" s="13"/>
      <c r="E1856" s="13"/>
      <c r="F1856" s="13"/>
      <c r="G1856" s="13"/>
      <c r="H1856" s="41"/>
      <c r="I1856" s="41"/>
      <c r="J1856" s="41"/>
      <c r="K1856" s="41"/>
      <c r="L1856" s="41"/>
      <c r="M1856" s="41"/>
    </row>
    <row r="1857" spans="2:13" x14ac:dyDescent="0.25">
      <c r="B1857" s="66"/>
      <c r="C1857" s="13"/>
      <c r="D1857" s="13"/>
      <c r="E1857" s="13"/>
      <c r="F1857" s="13"/>
      <c r="G1857" s="13"/>
      <c r="H1857" s="41"/>
      <c r="I1857" s="41"/>
      <c r="J1857" s="41"/>
      <c r="K1857" s="41"/>
      <c r="L1857" s="41"/>
      <c r="M1857" s="41"/>
    </row>
    <row r="1858" spans="2:13" x14ac:dyDescent="0.25">
      <c r="B1858" s="66"/>
      <c r="C1858" s="13"/>
      <c r="D1858" s="13"/>
      <c r="E1858" s="13"/>
      <c r="F1858" s="13"/>
      <c r="G1858" s="13"/>
      <c r="H1858" s="41"/>
      <c r="I1858" s="41"/>
      <c r="J1858" s="41"/>
      <c r="K1858" s="41"/>
      <c r="L1858" s="41"/>
      <c r="M1858" s="41"/>
    </row>
    <row r="1859" spans="2:13" x14ac:dyDescent="0.25">
      <c r="B1859" s="66"/>
      <c r="C1859" s="13"/>
      <c r="D1859" s="13"/>
      <c r="E1859" s="13"/>
      <c r="F1859" s="13"/>
      <c r="G1859" s="13"/>
      <c r="H1859" s="41"/>
      <c r="I1859" s="41"/>
      <c r="J1859" s="41"/>
      <c r="K1859" s="41"/>
      <c r="L1859" s="41"/>
      <c r="M1859" s="41"/>
    </row>
    <row r="1860" spans="2:13" x14ac:dyDescent="0.25">
      <c r="B1860" s="66"/>
      <c r="C1860" s="13"/>
      <c r="D1860" s="13"/>
      <c r="E1860" s="13"/>
      <c r="F1860" s="13"/>
      <c r="G1860" s="13"/>
      <c r="H1860" s="41"/>
      <c r="I1860" s="41"/>
      <c r="J1860" s="41"/>
      <c r="K1860" s="41"/>
      <c r="L1860" s="41"/>
      <c r="M1860" s="41"/>
    </row>
    <row r="1861" spans="2:13" x14ac:dyDescent="0.25">
      <c r="B1861" s="66"/>
      <c r="C1861" s="13"/>
      <c r="D1861" s="13"/>
      <c r="E1861" s="13"/>
      <c r="F1861" s="13"/>
      <c r="G1861" s="13"/>
      <c r="H1861" s="41"/>
      <c r="I1861" s="41"/>
      <c r="J1861" s="41"/>
      <c r="K1861" s="41"/>
      <c r="L1861" s="41"/>
      <c r="M1861" s="41"/>
    </row>
    <row r="1862" spans="2:13" x14ac:dyDescent="0.25">
      <c r="B1862" s="66"/>
      <c r="C1862" s="13"/>
      <c r="D1862" s="13"/>
      <c r="E1862" s="13"/>
      <c r="F1862" s="13"/>
      <c r="G1862" s="13"/>
      <c r="H1862" s="41"/>
      <c r="I1862" s="41"/>
      <c r="J1862" s="41"/>
      <c r="K1862" s="41"/>
      <c r="L1862" s="41"/>
      <c r="M1862" s="41"/>
    </row>
    <row r="1863" spans="2:13" x14ac:dyDescent="0.25">
      <c r="B1863" s="66"/>
      <c r="C1863" s="13"/>
      <c r="D1863" s="13"/>
      <c r="E1863" s="13"/>
      <c r="F1863" s="13"/>
      <c r="G1863" s="13"/>
      <c r="H1863" s="41"/>
      <c r="I1863" s="41"/>
      <c r="J1863" s="41"/>
      <c r="K1863" s="41"/>
      <c r="L1863" s="41"/>
      <c r="M1863" s="41"/>
    </row>
    <row r="1864" spans="2:13" x14ac:dyDescent="0.25">
      <c r="B1864" s="66"/>
      <c r="C1864" s="13"/>
      <c r="D1864" s="13"/>
      <c r="E1864" s="13"/>
      <c r="F1864" s="13"/>
      <c r="G1864" s="13"/>
      <c r="H1864" s="41"/>
      <c r="I1864" s="41"/>
      <c r="J1864" s="41"/>
      <c r="K1864" s="41"/>
      <c r="L1864" s="41"/>
      <c r="M1864" s="41"/>
    </row>
    <row r="1865" spans="2:13" x14ac:dyDescent="0.25">
      <c r="B1865" s="66"/>
      <c r="C1865" s="13"/>
      <c r="D1865" s="13"/>
      <c r="E1865" s="13"/>
      <c r="F1865" s="13"/>
      <c r="G1865" s="13"/>
      <c r="H1865" s="41"/>
      <c r="I1865" s="41"/>
      <c r="J1865" s="41"/>
      <c r="K1865" s="41"/>
      <c r="L1865" s="41"/>
      <c r="M1865" s="41"/>
    </row>
    <row r="1866" spans="2:13" x14ac:dyDescent="0.25">
      <c r="B1866" s="66"/>
      <c r="C1866" s="13"/>
      <c r="D1866" s="13"/>
      <c r="E1866" s="13"/>
      <c r="F1866" s="13"/>
      <c r="G1866" s="13"/>
      <c r="H1866" s="41"/>
      <c r="I1866" s="41"/>
      <c r="J1866" s="41"/>
      <c r="K1866" s="41"/>
      <c r="L1866" s="41"/>
      <c r="M1866" s="41"/>
    </row>
    <row r="1867" spans="2:13" x14ac:dyDescent="0.25">
      <c r="B1867" s="66"/>
      <c r="C1867" s="13"/>
      <c r="D1867" s="13"/>
      <c r="E1867" s="13"/>
      <c r="F1867" s="13"/>
      <c r="G1867" s="13"/>
      <c r="H1867" s="41"/>
      <c r="I1867" s="41"/>
      <c r="J1867" s="41"/>
      <c r="K1867" s="41"/>
      <c r="L1867" s="41"/>
      <c r="M1867" s="41"/>
    </row>
    <row r="1868" spans="2:13" x14ac:dyDescent="0.25">
      <c r="B1868" s="66"/>
      <c r="C1868" s="13"/>
      <c r="D1868" s="13"/>
      <c r="E1868" s="13"/>
      <c r="F1868" s="13"/>
      <c r="G1868" s="13"/>
      <c r="H1868" s="41"/>
      <c r="I1868" s="41"/>
      <c r="J1868" s="41"/>
      <c r="K1868" s="41"/>
      <c r="L1868" s="41"/>
      <c r="M1868" s="41"/>
    </row>
    <row r="1869" spans="2:13" x14ac:dyDescent="0.25">
      <c r="B1869" s="66"/>
      <c r="C1869" s="13"/>
      <c r="D1869" s="13"/>
      <c r="E1869" s="13"/>
      <c r="F1869" s="13"/>
      <c r="G1869" s="13"/>
      <c r="H1869" s="41"/>
      <c r="I1869" s="41"/>
      <c r="J1869" s="41"/>
      <c r="K1869" s="41"/>
      <c r="L1869" s="41"/>
      <c r="M1869" s="41"/>
    </row>
    <row r="1870" spans="2:13" x14ac:dyDescent="0.25">
      <c r="B1870" s="66"/>
      <c r="C1870" s="13"/>
      <c r="D1870" s="13"/>
      <c r="E1870" s="13"/>
      <c r="F1870" s="13"/>
      <c r="G1870" s="13"/>
      <c r="H1870" s="41"/>
      <c r="I1870" s="41"/>
      <c r="J1870" s="41"/>
      <c r="K1870" s="41"/>
      <c r="L1870" s="41"/>
      <c r="M1870" s="41"/>
    </row>
    <row r="1871" spans="2:13" x14ac:dyDescent="0.25">
      <c r="B1871" s="66"/>
      <c r="C1871" s="13"/>
      <c r="D1871" s="13"/>
      <c r="E1871" s="13"/>
      <c r="F1871" s="13"/>
      <c r="G1871" s="13"/>
      <c r="H1871" s="41"/>
      <c r="I1871" s="41"/>
      <c r="J1871" s="41"/>
      <c r="K1871" s="41"/>
      <c r="L1871" s="41"/>
      <c r="M1871" s="41"/>
    </row>
    <row r="1872" spans="2:13" x14ac:dyDescent="0.25">
      <c r="B1872" s="66"/>
      <c r="C1872" s="13"/>
      <c r="D1872" s="13"/>
      <c r="E1872" s="13"/>
      <c r="F1872" s="13"/>
      <c r="G1872" s="13"/>
      <c r="H1872" s="41"/>
      <c r="I1872" s="41"/>
      <c r="J1872" s="41"/>
      <c r="K1872" s="41"/>
      <c r="L1872" s="41"/>
      <c r="M1872" s="41"/>
    </row>
    <row r="1873" spans="2:13" x14ac:dyDescent="0.25">
      <c r="B1873" s="66"/>
      <c r="C1873" s="13"/>
      <c r="D1873" s="13"/>
      <c r="E1873" s="13"/>
      <c r="F1873" s="13"/>
      <c r="G1873" s="13"/>
      <c r="H1873" s="41"/>
      <c r="I1873" s="41"/>
      <c r="J1873" s="41"/>
      <c r="K1873" s="41"/>
      <c r="L1873" s="41"/>
      <c r="M1873" s="41"/>
    </row>
    <row r="1874" spans="2:13" x14ac:dyDescent="0.25">
      <c r="B1874" s="66"/>
      <c r="C1874" s="13"/>
      <c r="D1874" s="13"/>
      <c r="E1874" s="13"/>
      <c r="F1874" s="13"/>
      <c r="G1874" s="13"/>
      <c r="H1874" s="41"/>
      <c r="I1874" s="41"/>
      <c r="J1874" s="41"/>
      <c r="K1874" s="41"/>
      <c r="L1874" s="41"/>
      <c r="M1874" s="41"/>
    </row>
    <row r="1875" spans="2:13" x14ac:dyDescent="0.25">
      <c r="B1875" s="66"/>
      <c r="C1875" s="13"/>
      <c r="D1875" s="13"/>
      <c r="E1875" s="13"/>
      <c r="F1875" s="13"/>
      <c r="G1875" s="13"/>
      <c r="H1875" s="41"/>
      <c r="I1875" s="41"/>
      <c r="J1875" s="41"/>
      <c r="K1875" s="41"/>
      <c r="L1875" s="41"/>
      <c r="M1875" s="41"/>
    </row>
    <row r="1876" spans="2:13" x14ac:dyDescent="0.25">
      <c r="B1876" s="66"/>
      <c r="C1876" s="13"/>
      <c r="D1876" s="13"/>
      <c r="E1876" s="13"/>
      <c r="F1876" s="13"/>
      <c r="G1876" s="13"/>
      <c r="H1876" s="41"/>
      <c r="I1876" s="41"/>
      <c r="J1876" s="41"/>
      <c r="K1876" s="41"/>
      <c r="L1876" s="41"/>
      <c r="M1876" s="41"/>
    </row>
    <row r="1877" spans="2:13" x14ac:dyDescent="0.25">
      <c r="B1877" s="66"/>
      <c r="C1877" s="13"/>
      <c r="D1877" s="13"/>
      <c r="E1877" s="13"/>
      <c r="F1877" s="13"/>
      <c r="G1877" s="13"/>
      <c r="H1877" s="41"/>
      <c r="I1877" s="41"/>
      <c r="J1877" s="41"/>
      <c r="K1877" s="41"/>
      <c r="L1877" s="41"/>
      <c r="M1877" s="41"/>
    </row>
    <row r="1878" spans="2:13" x14ac:dyDescent="0.25">
      <c r="B1878" s="66"/>
      <c r="C1878" s="13"/>
      <c r="D1878" s="13"/>
      <c r="E1878" s="13"/>
      <c r="F1878" s="13"/>
      <c r="G1878" s="13"/>
      <c r="H1878" s="41"/>
      <c r="I1878" s="41"/>
      <c r="J1878" s="41"/>
      <c r="K1878" s="41"/>
      <c r="L1878" s="41"/>
      <c r="M1878" s="41"/>
    </row>
    <row r="1879" spans="2:13" x14ac:dyDescent="0.25">
      <c r="B1879" s="66"/>
      <c r="C1879" s="13"/>
      <c r="D1879" s="13"/>
      <c r="E1879" s="13"/>
      <c r="F1879" s="13"/>
      <c r="G1879" s="13"/>
      <c r="H1879" s="41"/>
      <c r="I1879" s="41"/>
      <c r="J1879" s="41"/>
      <c r="K1879" s="41"/>
      <c r="L1879" s="41"/>
      <c r="M1879" s="41"/>
    </row>
    <row r="1880" spans="2:13" x14ac:dyDescent="0.25">
      <c r="B1880" s="66"/>
      <c r="C1880" s="13"/>
      <c r="D1880" s="13"/>
      <c r="E1880" s="13"/>
      <c r="F1880" s="13"/>
      <c r="G1880" s="13"/>
      <c r="H1880" s="41"/>
      <c r="I1880" s="41"/>
      <c r="J1880" s="41"/>
      <c r="K1880" s="41"/>
      <c r="L1880" s="41"/>
      <c r="M1880" s="41"/>
    </row>
    <row r="1881" spans="2:13" x14ac:dyDescent="0.25">
      <c r="B1881" s="66"/>
      <c r="C1881" s="13"/>
      <c r="D1881" s="13"/>
      <c r="E1881" s="13"/>
      <c r="F1881" s="13"/>
      <c r="G1881" s="13"/>
      <c r="H1881" s="41"/>
      <c r="I1881" s="41"/>
      <c r="J1881" s="41"/>
      <c r="K1881" s="41"/>
      <c r="L1881" s="41"/>
      <c r="M1881" s="41"/>
    </row>
    <row r="1882" spans="2:13" x14ac:dyDescent="0.25">
      <c r="B1882" s="66"/>
      <c r="C1882" s="13"/>
      <c r="D1882" s="13"/>
      <c r="E1882" s="13"/>
      <c r="F1882" s="13"/>
      <c r="G1882" s="13"/>
      <c r="H1882" s="41"/>
      <c r="I1882" s="41"/>
      <c r="J1882" s="41"/>
      <c r="K1882" s="41"/>
      <c r="L1882" s="41"/>
      <c r="M1882" s="41"/>
    </row>
    <row r="1883" spans="2:13" x14ac:dyDescent="0.25">
      <c r="B1883" s="66"/>
      <c r="C1883" s="13"/>
      <c r="D1883" s="13"/>
      <c r="E1883" s="13"/>
      <c r="F1883" s="13"/>
      <c r="G1883" s="13"/>
      <c r="H1883" s="41"/>
      <c r="I1883" s="41"/>
      <c r="J1883" s="41"/>
      <c r="K1883" s="41"/>
      <c r="L1883" s="41"/>
      <c r="M1883" s="41"/>
    </row>
    <row r="1884" spans="2:13" x14ac:dyDescent="0.25">
      <c r="B1884" s="66"/>
      <c r="C1884" s="13"/>
      <c r="D1884" s="13"/>
      <c r="E1884" s="13"/>
      <c r="F1884" s="13"/>
      <c r="G1884" s="13"/>
      <c r="H1884" s="41"/>
      <c r="I1884" s="41"/>
      <c r="J1884" s="41"/>
      <c r="K1884" s="41"/>
      <c r="L1884" s="41"/>
      <c r="M1884" s="41"/>
    </row>
    <row r="1885" spans="2:13" x14ac:dyDescent="0.25">
      <c r="B1885" s="66"/>
      <c r="C1885" s="13"/>
      <c r="D1885" s="13"/>
      <c r="E1885" s="13"/>
      <c r="F1885" s="13"/>
      <c r="G1885" s="13"/>
      <c r="H1885" s="41"/>
      <c r="I1885" s="41"/>
      <c r="J1885" s="41"/>
      <c r="K1885" s="41"/>
      <c r="L1885" s="41"/>
      <c r="M1885" s="41"/>
    </row>
    <row r="1886" spans="2:13" x14ac:dyDescent="0.25">
      <c r="B1886" s="66"/>
      <c r="C1886" s="13"/>
      <c r="D1886" s="13"/>
      <c r="E1886" s="13"/>
      <c r="F1886" s="13"/>
      <c r="G1886" s="13"/>
      <c r="H1886" s="41"/>
      <c r="I1886" s="41"/>
      <c r="J1886" s="41"/>
      <c r="K1886" s="41"/>
      <c r="L1886" s="41"/>
      <c r="M1886" s="41"/>
    </row>
    <row r="1887" spans="2:13" x14ac:dyDescent="0.25">
      <c r="B1887" s="66"/>
      <c r="C1887" s="13"/>
      <c r="D1887" s="13"/>
      <c r="E1887" s="13"/>
      <c r="F1887" s="13"/>
      <c r="G1887" s="13"/>
      <c r="H1887" s="41"/>
      <c r="I1887" s="41"/>
      <c r="J1887" s="41"/>
      <c r="K1887" s="41"/>
      <c r="L1887" s="41"/>
      <c r="M1887" s="41"/>
    </row>
    <row r="1888" spans="2:13" x14ac:dyDescent="0.25">
      <c r="B1888" s="66"/>
      <c r="C1888" s="13"/>
      <c r="D1888" s="13"/>
      <c r="E1888" s="13"/>
      <c r="F1888" s="13"/>
      <c r="G1888" s="13"/>
      <c r="H1888" s="41"/>
      <c r="I1888" s="41"/>
      <c r="J1888" s="41"/>
      <c r="K1888" s="41"/>
      <c r="L1888" s="41"/>
      <c r="M1888" s="41"/>
    </row>
    <row r="1889" spans="2:13" x14ac:dyDescent="0.25">
      <c r="B1889" s="66"/>
      <c r="C1889" s="13"/>
      <c r="D1889" s="13"/>
      <c r="E1889" s="13"/>
      <c r="F1889" s="13"/>
      <c r="G1889" s="13"/>
      <c r="H1889" s="41"/>
      <c r="I1889" s="41"/>
      <c r="J1889" s="41"/>
      <c r="K1889" s="41"/>
      <c r="L1889" s="41"/>
      <c r="M1889" s="41"/>
    </row>
    <row r="1890" spans="2:13" x14ac:dyDescent="0.25">
      <c r="B1890" s="66"/>
      <c r="C1890" s="13"/>
      <c r="D1890" s="13"/>
      <c r="E1890" s="13"/>
      <c r="F1890" s="13"/>
      <c r="G1890" s="13"/>
      <c r="H1890" s="41"/>
      <c r="I1890" s="41"/>
      <c r="J1890" s="41"/>
      <c r="K1890" s="41"/>
      <c r="L1890" s="41"/>
      <c r="M1890" s="41"/>
    </row>
    <row r="1891" spans="2:13" x14ac:dyDescent="0.25">
      <c r="B1891" s="66"/>
      <c r="C1891" s="13"/>
      <c r="D1891" s="13"/>
      <c r="E1891" s="13"/>
      <c r="F1891" s="13"/>
      <c r="G1891" s="13"/>
      <c r="H1891" s="41"/>
      <c r="I1891" s="41"/>
      <c r="J1891" s="41"/>
      <c r="K1891" s="41"/>
      <c r="L1891" s="41"/>
      <c r="M1891" s="41"/>
    </row>
    <row r="1892" spans="2:13" x14ac:dyDescent="0.25">
      <c r="B1892" s="66"/>
      <c r="C1892" s="13"/>
      <c r="D1892" s="13"/>
      <c r="E1892" s="13"/>
      <c r="F1892" s="13"/>
      <c r="G1892" s="13"/>
      <c r="H1892" s="41"/>
      <c r="I1892" s="41"/>
      <c r="J1892" s="41"/>
      <c r="K1892" s="41"/>
      <c r="L1892" s="41"/>
      <c r="M1892" s="41"/>
    </row>
    <row r="1893" spans="2:13" x14ac:dyDescent="0.25">
      <c r="B1893" s="66"/>
      <c r="C1893" s="13"/>
      <c r="D1893" s="13"/>
      <c r="E1893" s="13"/>
      <c r="F1893" s="13"/>
      <c r="G1893" s="13"/>
      <c r="H1893" s="41"/>
      <c r="I1893" s="41"/>
      <c r="J1893" s="41"/>
      <c r="K1893" s="41"/>
      <c r="L1893" s="41"/>
      <c r="M1893" s="41"/>
    </row>
    <row r="1894" spans="2:13" x14ac:dyDescent="0.25">
      <c r="B1894" s="66"/>
      <c r="C1894" s="13"/>
      <c r="D1894" s="13"/>
      <c r="E1894" s="13"/>
      <c r="F1894" s="13"/>
      <c r="G1894" s="13"/>
      <c r="H1894" s="41"/>
      <c r="I1894" s="41"/>
      <c r="J1894" s="41"/>
      <c r="K1894" s="41"/>
      <c r="L1894" s="41"/>
      <c r="M1894" s="41"/>
    </row>
    <row r="1895" spans="2:13" x14ac:dyDescent="0.25">
      <c r="B1895" s="66"/>
      <c r="C1895" s="13"/>
      <c r="D1895" s="13"/>
      <c r="E1895" s="13"/>
      <c r="F1895" s="13"/>
      <c r="G1895" s="13"/>
      <c r="H1895" s="41"/>
      <c r="I1895" s="41"/>
      <c r="J1895" s="41"/>
      <c r="K1895" s="41"/>
      <c r="L1895" s="41"/>
      <c r="M1895" s="41"/>
    </row>
    <row r="1896" spans="2:13" x14ac:dyDescent="0.25">
      <c r="B1896" s="66"/>
      <c r="C1896" s="13"/>
      <c r="D1896" s="13"/>
      <c r="E1896" s="13"/>
      <c r="F1896" s="13"/>
      <c r="G1896" s="13"/>
      <c r="H1896" s="41"/>
      <c r="I1896" s="41"/>
      <c r="J1896" s="41"/>
      <c r="K1896" s="41"/>
      <c r="L1896" s="41"/>
      <c r="M1896" s="41"/>
    </row>
    <row r="1897" spans="2:13" x14ac:dyDescent="0.25">
      <c r="B1897" s="66"/>
      <c r="C1897" s="13"/>
      <c r="D1897" s="13"/>
      <c r="E1897" s="13"/>
      <c r="F1897" s="13"/>
      <c r="G1897" s="13"/>
      <c r="H1897" s="41"/>
      <c r="I1897" s="41"/>
      <c r="J1897" s="41"/>
      <c r="K1897" s="41"/>
      <c r="L1897" s="41"/>
      <c r="M1897" s="41"/>
    </row>
    <row r="1898" spans="2:13" x14ac:dyDescent="0.25">
      <c r="B1898" s="66"/>
      <c r="C1898" s="13"/>
      <c r="D1898" s="13"/>
      <c r="E1898" s="13"/>
      <c r="F1898" s="13"/>
      <c r="G1898" s="13"/>
      <c r="H1898" s="41"/>
      <c r="I1898" s="41"/>
      <c r="J1898" s="41"/>
      <c r="K1898" s="41"/>
      <c r="L1898" s="41"/>
      <c r="M1898" s="41"/>
    </row>
    <row r="1899" spans="2:13" x14ac:dyDescent="0.25">
      <c r="B1899" s="66"/>
      <c r="C1899" s="13"/>
      <c r="D1899" s="13"/>
      <c r="E1899" s="13"/>
      <c r="F1899" s="13"/>
      <c r="G1899" s="13"/>
      <c r="H1899" s="41"/>
      <c r="I1899" s="41"/>
      <c r="J1899" s="41"/>
      <c r="K1899" s="41"/>
      <c r="L1899" s="41"/>
      <c r="M1899" s="41"/>
    </row>
    <row r="1900" spans="2:13" x14ac:dyDescent="0.25">
      <c r="B1900" s="66"/>
      <c r="C1900" s="13"/>
      <c r="D1900" s="13"/>
      <c r="E1900" s="13"/>
      <c r="F1900" s="13"/>
      <c r="G1900" s="13"/>
      <c r="H1900" s="41"/>
      <c r="I1900" s="41"/>
      <c r="J1900" s="41"/>
      <c r="K1900" s="41"/>
      <c r="L1900" s="41"/>
      <c r="M1900" s="41"/>
    </row>
    <row r="1901" spans="2:13" x14ac:dyDescent="0.25">
      <c r="B1901" s="66"/>
      <c r="C1901" s="13"/>
      <c r="D1901" s="13"/>
      <c r="E1901" s="13"/>
      <c r="F1901" s="13"/>
      <c r="G1901" s="13"/>
      <c r="H1901" s="41"/>
      <c r="I1901" s="41"/>
      <c r="J1901" s="41"/>
      <c r="K1901" s="41"/>
      <c r="L1901" s="41"/>
      <c r="M1901" s="41"/>
    </row>
    <row r="1902" spans="2:13" x14ac:dyDescent="0.25">
      <c r="B1902" s="66"/>
      <c r="C1902" s="13"/>
      <c r="D1902" s="13"/>
      <c r="E1902" s="13"/>
      <c r="F1902" s="13"/>
      <c r="G1902" s="13"/>
      <c r="H1902" s="41"/>
      <c r="I1902" s="41"/>
      <c r="J1902" s="41"/>
      <c r="K1902" s="41"/>
      <c r="L1902" s="41"/>
      <c r="M1902" s="41"/>
    </row>
    <row r="1903" spans="2:13" x14ac:dyDescent="0.25">
      <c r="B1903" s="66"/>
      <c r="C1903" s="13"/>
      <c r="D1903" s="13"/>
      <c r="E1903" s="13"/>
      <c r="F1903" s="13"/>
      <c r="G1903" s="13"/>
      <c r="H1903" s="41"/>
      <c r="I1903" s="41"/>
      <c r="J1903" s="41"/>
      <c r="K1903" s="41"/>
      <c r="L1903" s="41"/>
      <c r="M1903" s="41"/>
    </row>
    <row r="1904" spans="2:13" x14ac:dyDescent="0.25">
      <c r="B1904" s="66"/>
      <c r="C1904" s="13"/>
      <c r="D1904" s="13"/>
      <c r="E1904" s="13"/>
      <c r="F1904" s="13"/>
      <c r="G1904" s="13"/>
      <c r="H1904" s="41"/>
      <c r="I1904" s="41"/>
      <c r="J1904" s="41"/>
      <c r="K1904" s="41"/>
      <c r="L1904" s="41"/>
      <c r="M1904" s="41"/>
    </row>
    <row r="1905" spans="2:13" x14ac:dyDescent="0.25">
      <c r="B1905" s="66"/>
      <c r="C1905" s="13"/>
      <c r="D1905" s="13"/>
      <c r="E1905" s="13"/>
      <c r="F1905" s="13"/>
      <c r="G1905" s="13"/>
      <c r="H1905" s="41"/>
      <c r="I1905" s="41"/>
      <c r="J1905" s="41"/>
      <c r="K1905" s="41"/>
      <c r="L1905" s="41"/>
      <c r="M1905" s="41"/>
    </row>
    <row r="1906" spans="2:13" x14ac:dyDescent="0.25">
      <c r="B1906" s="66"/>
      <c r="C1906" s="13"/>
      <c r="D1906" s="13"/>
      <c r="E1906" s="13"/>
      <c r="F1906" s="13"/>
      <c r="G1906" s="13"/>
      <c r="H1906" s="41"/>
      <c r="I1906" s="41"/>
      <c r="J1906" s="41"/>
      <c r="K1906" s="41"/>
      <c r="L1906" s="41"/>
      <c r="M1906" s="41"/>
    </row>
    <row r="1907" spans="2:13" x14ac:dyDescent="0.25">
      <c r="B1907" s="66"/>
      <c r="C1907" s="13"/>
      <c r="D1907" s="13"/>
      <c r="E1907" s="13"/>
      <c r="F1907" s="13"/>
      <c r="G1907" s="13"/>
      <c r="H1907" s="41"/>
      <c r="I1907" s="41"/>
      <c r="J1907" s="41"/>
      <c r="K1907" s="41"/>
      <c r="L1907" s="41"/>
      <c r="M1907" s="41"/>
    </row>
    <row r="1908" spans="2:13" x14ac:dyDescent="0.25">
      <c r="B1908" s="66"/>
      <c r="C1908" s="13"/>
      <c r="D1908" s="13"/>
      <c r="E1908" s="13"/>
      <c r="F1908" s="13"/>
      <c r="G1908" s="13"/>
      <c r="H1908" s="41"/>
      <c r="I1908" s="41"/>
      <c r="J1908" s="41"/>
      <c r="K1908" s="41"/>
      <c r="L1908" s="41"/>
      <c r="M1908" s="41"/>
    </row>
    <row r="1909" spans="2:13" x14ac:dyDescent="0.25">
      <c r="B1909" s="66"/>
      <c r="C1909" s="13"/>
      <c r="D1909" s="13"/>
      <c r="E1909" s="13"/>
      <c r="F1909" s="13"/>
      <c r="G1909" s="13"/>
      <c r="H1909" s="41"/>
      <c r="I1909" s="41"/>
      <c r="J1909" s="41"/>
      <c r="K1909" s="41"/>
      <c r="L1909" s="41"/>
      <c r="M1909" s="41"/>
    </row>
    <row r="1910" spans="2:13" x14ac:dyDescent="0.25">
      <c r="B1910" s="66"/>
      <c r="C1910" s="13"/>
      <c r="D1910" s="13"/>
      <c r="E1910" s="13"/>
      <c r="F1910" s="13"/>
      <c r="G1910" s="13"/>
      <c r="H1910" s="41"/>
      <c r="I1910" s="41"/>
      <c r="J1910" s="41"/>
      <c r="K1910" s="41"/>
      <c r="L1910" s="41"/>
      <c r="M1910" s="41"/>
    </row>
    <row r="1911" spans="2:13" x14ac:dyDescent="0.25">
      <c r="B1911" s="66"/>
      <c r="C1911" s="13"/>
      <c r="D1911" s="13"/>
      <c r="E1911" s="13"/>
      <c r="F1911" s="13"/>
      <c r="G1911" s="13"/>
      <c r="H1911" s="41"/>
      <c r="I1911" s="41"/>
      <c r="J1911" s="41"/>
      <c r="K1911" s="41"/>
      <c r="L1911" s="41"/>
      <c r="M1911" s="41"/>
    </row>
    <row r="1912" spans="2:13" x14ac:dyDescent="0.25">
      <c r="B1912" s="66"/>
      <c r="C1912" s="13"/>
      <c r="D1912" s="13"/>
      <c r="E1912" s="13"/>
      <c r="F1912" s="13"/>
      <c r="G1912" s="13"/>
      <c r="H1912" s="41"/>
      <c r="I1912" s="41"/>
      <c r="J1912" s="41"/>
      <c r="K1912" s="41"/>
      <c r="L1912" s="41"/>
      <c r="M1912" s="41"/>
    </row>
    <row r="1913" spans="2:13" x14ac:dyDescent="0.25">
      <c r="B1913" s="66"/>
      <c r="C1913" s="13"/>
      <c r="D1913" s="13"/>
      <c r="E1913" s="13"/>
      <c r="F1913" s="13"/>
      <c r="G1913" s="13"/>
      <c r="H1913" s="41"/>
      <c r="I1913" s="41"/>
      <c r="J1913" s="41"/>
      <c r="K1913" s="41"/>
      <c r="L1913" s="41"/>
      <c r="M1913" s="41"/>
    </row>
    <row r="1914" spans="2:13" x14ac:dyDescent="0.25">
      <c r="B1914" s="66"/>
      <c r="C1914" s="13"/>
      <c r="D1914" s="13"/>
      <c r="E1914" s="13"/>
      <c r="F1914" s="13"/>
      <c r="G1914" s="13"/>
      <c r="H1914" s="41"/>
      <c r="I1914" s="41"/>
      <c r="J1914" s="41"/>
      <c r="K1914" s="41"/>
      <c r="L1914" s="41"/>
      <c r="M1914" s="41"/>
    </row>
    <row r="1915" spans="2:13" x14ac:dyDescent="0.25">
      <c r="B1915" s="66"/>
      <c r="C1915" s="13"/>
      <c r="D1915" s="13"/>
      <c r="E1915" s="13"/>
      <c r="F1915" s="13"/>
      <c r="G1915" s="13"/>
      <c r="H1915" s="41"/>
      <c r="I1915" s="41"/>
      <c r="J1915" s="41"/>
      <c r="K1915" s="41"/>
      <c r="L1915" s="41"/>
      <c r="M1915" s="41"/>
    </row>
    <row r="1916" spans="2:13" x14ac:dyDescent="0.25">
      <c r="B1916" s="66"/>
      <c r="C1916" s="13"/>
      <c r="D1916" s="13"/>
      <c r="E1916" s="13"/>
      <c r="F1916" s="13"/>
      <c r="G1916" s="13"/>
      <c r="H1916" s="41"/>
      <c r="I1916" s="41"/>
      <c r="J1916" s="41"/>
      <c r="K1916" s="41"/>
      <c r="L1916" s="41"/>
      <c r="M1916" s="41"/>
    </row>
    <row r="1917" spans="2:13" x14ac:dyDescent="0.25">
      <c r="B1917" s="66"/>
      <c r="C1917" s="13"/>
      <c r="D1917" s="13"/>
      <c r="E1917" s="13"/>
      <c r="F1917" s="13"/>
      <c r="G1917" s="13"/>
      <c r="H1917" s="41"/>
      <c r="I1917" s="41"/>
      <c r="J1917" s="41"/>
      <c r="K1917" s="41"/>
      <c r="L1917" s="41"/>
      <c r="M1917" s="41"/>
    </row>
    <row r="1918" spans="2:13" x14ac:dyDescent="0.25">
      <c r="B1918" s="66"/>
      <c r="C1918" s="13"/>
      <c r="D1918" s="13"/>
      <c r="E1918" s="13"/>
      <c r="F1918" s="13"/>
      <c r="G1918" s="13"/>
      <c r="H1918" s="41"/>
      <c r="I1918" s="41"/>
      <c r="J1918" s="41"/>
      <c r="K1918" s="41"/>
      <c r="L1918" s="41"/>
      <c r="M1918" s="41"/>
    </row>
    <row r="1919" spans="2:13" x14ac:dyDescent="0.25">
      <c r="B1919" s="66"/>
      <c r="C1919" s="13"/>
      <c r="D1919" s="13"/>
      <c r="E1919" s="13"/>
      <c r="F1919" s="13"/>
      <c r="G1919" s="13"/>
      <c r="H1919" s="41"/>
      <c r="I1919" s="41"/>
      <c r="J1919" s="41"/>
      <c r="K1919" s="41"/>
      <c r="L1919" s="41"/>
      <c r="M1919" s="41"/>
    </row>
    <row r="1920" spans="2:13" x14ac:dyDescent="0.25">
      <c r="B1920" s="66"/>
      <c r="C1920" s="13"/>
      <c r="D1920" s="13"/>
      <c r="E1920" s="13"/>
      <c r="F1920" s="13"/>
      <c r="G1920" s="13"/>
      <c r="H1920" s="41"/>
      <c r="I1920" s="41"/>
      <c r="J1920" s="41"/>
      <c r="K1920" s="41"/>
      <c r="L1920" s="41"/>
      <c r="M1920" s="41"/>
    </row>
    <row r="1921" spans="2:13" x14ac:dyDescent="0.25">
      <c r="B1921" s="66"/>
      <c r="C1921" s="13"/>
      <c r="D1921" s="13"/>
      <c r="E1921" s="13"/>
      <c r="F1921" s="13"/>
      <c r="G1921" s="13"/>
      <c r="H1921" s="41"/>
      <c r="I1921" s="41"/>
      <c r="J1921" s="41"/>
      <c r="K1921" s="41"/>
      <c r="L1921" s="41"/>
      <c r="M1921" s="41"/>
    </row>
    <row r="1922" spans="2:13" x14ac:dyDescent="0.25">
      <c r="B1922" s="66"/>
      <c r="C1922" s="13"/>
      <c r="D1922" s="13"/>
      <c r="E1922" s="13"/>
      <c r="F1922" s="13"/>
      <c r="G1922" s="13"/>
      <c r="H1922" s="41"/>
      <c r="I1922" s="41"/>
      <c r="J1922" s="41"/>
      <c r="K1922" s="41"/>
      <c r="L1922" s="41"/>
      <c r="M1922" s="41"/>
    </row>
    <row r="1923" spans="2:13" x14ac:dyDescent="0.25">
      <c r="B1923" s="66"/>
      <c r="C1923" s="13"/>
      <c r="D1923" s="13"/>
      <c r="E1923" s="13"/>
      <c r="F1923" s="13"/>
      <c r="G1923" s="13"/>
      <c r="H1923" s="41"/>
      <c r="I1923" s="41"/>
      <c r="J1923" s="41"/>
      <c r="K1923" s="41"/>
      <c r="L1923" s="41"/>
      <c r="M1923" s="41"/>
    </row>
    <row r="1924" spans="2:13" x14ac:dyDescent="0.25">
      <c r="B1924" s="66"/>
      <c r="C1924" s="13"/>
      <c r="D1924" s="13"/>
      <c r="E1924" s="13"/>
      <c r="F1924" s="13"/>
      <c r="G1924" s="13"/>
      <c r="H1924" s="41"/>
      <c r="I1924" s="41"/>
      <c r="J1924" s="41"/>
      <c r="K1924" s="41"/>
      <c r="L1924" s="41"/>
      <c r="M1924" s="41"/>
    </row>
    <row r="1925" spans="2:13" x14ac:dyDescent="0.25">
      <c r="B1925" s="66"/>
      <c r="C1925" s="13"/>
      <c r="D1925" s="13"/>
      <c r="E1925" s="13"/>
      <c r="F1925" s="13"/>
      <c r="G1925" s="13"/>
      <c r="H1925" s="41"/>
      <c r="I1925" s="41"/>
      <c r="J1925" s="41"/>
      <c r="K1925" s="41"/>
      <c r="L1925" s="41"/>
      <c r="M1925" s="41"/>
    </row>
    <row r="1926" spans="2:13" x14ac:dyDescent="0.25">
      <c r="B1926" s="66"/>
      <c r="C1926" s="13"/>
      <c r="D1926" s="13"/>
      <c r="E1926" s="13"/>
      <c r="F1926" s="13"/>
      <c r="G1926" s="13"/>
      <c r="H1926" s="41"/>
      <c r="I1926" s="41"/>
      <c r="J1926" s="41"/>
      <c r="K1926" s="41"/>
      <c r="L1926" s="41"/>
      <c r="M1926" s="41"/>
    </row>
    <row r="1927" spans="2:13" x14ac:dyDescent="0.25">
      <c r="B1927" s="66"/>
      <c r="C1927" s="13"/>
      <c r="D1927" s="13"/>
      <c r="E1927" s="13"/>
      <c r="F1927" s="13"/>
      <c r="G1927" s="13"/>
      <c r="H1927" s="41"/>
      <c r="I1927" s="41"/>
      <c r="J1927" s="41"/>
      <c r="K1927" s="41"/>
      <c r="L1927" s="41"/>
      <c r="M1927" s="41"/>
    </row>
    <row r="1928" spans="2:13" x14ac:dyDescent="0.25">
      <c r="B1928" s="66"/>
      <c r="C1928" s="13"/>
      <c r="D1928" s="13"/>
      <c r="E1928" s="13"/>
      <c r="F1928" s="13"/>
      <c r="G1928" s="13"/>
      <c r="H1928" s="41"/>
      <c r="I1928" s="41"/>
      <c r="J1928" s="41"/>
      <c r="K1928" s="41"/>
      <c r="L1928" s="41"/>
      <c r="M1928" s="41"/>
    </row>
    <row r="1929" spans="2:13" x14ac:dyDescent="0.25">
      <c r="B1929" s="66"/>
      <c r="C1929" s="13"/>
      <c r="D1929" s="13"/>
      <c r="E1929" s="13"/>
      <c r="F1929" s="13"/>
      <c r="G1929" s="13"/>
      <c r="H1929" s="41"/>
      <c r="I1929" s="41"/>
      <c r="J1929" s="41"/>
      <c r="K1929" s="41"/>
      <c r="L1929" s="41"/>
      <c r="M1929" s="41"/>
    </row>
    <row r="1930" spans="2:13" x14ac:dyDescent="0.25">
      <c r="B1930" s="66"/>
      <c r="C1930" s="13"/>
      <c r="D1930" s="13"/>
      <c r="E1930" s="13"/>
      <c r="F1930" s="13"/>
      <c r="G1930" s="13"/>
      <c r="H1930" s="41"/>
      <c r="I1930" s="41"/>
      <c r="J1930" s="41"/>
      <c r="K1930" s="41"/>
      <c r="L1930" s="41"/>
      <c r="M1930" s="41"/>
    </row>
    <row r="1931" spans="2:13" x14ac:dyDescent="0.25">
      <c r="B1931" s="66"/>
      <c r="C1931" s="13"/>
      <c r="D1931" s="13"/>
      <c r="E1931" s="13"/>
      <c r="F1931" s="13"/>
      <c r="G1931" s="13"/>
      <c r="H1931" s="41"/>
      <c r="I1931" s="41"/>
      <c r="J1931" s="41"/>
      <c r="K1931" s="41"/>
      <c r="L1931" s="41"/>
      <c r="M1931" s="41"/>
    </row>
    <row r="1932" spans="2:13" x14ac:dyDescent="0.25">
      <c r="B1932" s="66"/>
      <c r="C1932" s="13"/>
      <c r="D1932" s="13"/>
      <c r="E1932" s="13"/>
      <c r="F1932" s="13"/>
      <c r="G1932" s="13"/>
      <c r="H1932" s="41"/>
      <c r="I1932" s="41"/>
      <c r="J1932" s="41"/>
      <c r="K1932" s="41"/>
      <c r="L1932" s="41"/>
      <c r="M1932" s="41"/>
    </row>
    <row r="1933" spans="2:13" x14ac:dyDescent="0.25">
      <c r="B1933" s="66"/>
      <c r="C1933" s="13"/>
      <c r="D1933" s="13"/>
      <c r="E1933" s="13"/>
      <c r="F1933" s="13"/>
      <c r="G1933" s="13"/>
      <c r="H1933" s="41"/>
      <c r="I1933" s="41"/>
      <c r="J1933" s="41"/>
      <c r="K1933" s="41"/>
      <c r="L1933" s="41"/>
      <c r="M1933" s="41"/>
    </row>
    <row r="1934" spans="2:13" x14ac:dyDescent="0.25">
      <c r="B1934" s="66"/>
      <c r="C1934" s="13"/>
      <c r="D1934" s="13"/>
      <c r="E1934" s="13"/>
      <c r="F1934" s="13"/>
      <c r="G1934" s="13"/>
      <c r="H1934" s="41"/>
      <c r="I1934" s="41"/>
      <c r="J1934" s="41"/>
      <c r="K1934" s="41"/>
      <c r="L1934" s="41"/>
      <c r="M1934" s="41"/>
    </row>
    <row r="1935" spans="2:13" x14ac:dyDescent="0.25">
      <c r="B1935" s="66"/>
      <c r="C1935" s="13"/>
      <c r="D1935" s="13"/>
      <c r="E1935" s="13"/>
      <c r="F1935" s="13"/>
      <c r="G1935" s="13"/>
      <c r="H1935" s="41"/>
      <c r="I1935" s="41"/>
      <c r="J1935" s="41"/>
      <c r="K1935" s="41"/>
      <c r="L1935" s="41"/>
      <c r="M1935" s="41"/>
    </row>
    <row r="1936" spans="2:13" x14ac:dyDescent="0.25">
      <c r="B1936" s="66"/>
      <c r="C1936" s="13"/>
      <c r="D1936" s="13"/>
      <c r="E1936" s="13"/>
      <c r="F1936" s="13"/>
      <c r="G1936" s="13"/>
      <c r="H1936" s="41"/>
      <c r="I1936" s="41"/>
      <c r="J1936" s="41"/>
      <c r="K1936" s="41"/>
      <c r="L1936" s="41"/>
      <c r="M1936" s="41"/>
    </row>
    <row r="1937" spans="2:13" x14ac:dyDescent="0.25">
      <c r="B1937" s="66"/>
      <c r="C1937" s="13"/>
      <c r="D1937" s="13"/>
      <c r="E1937" s="13"/>
      <c r="F1937" s="13"/>
      <c r="G1937" s="13"/>
      <c r="H1937" s="41"/>
      <c r="I1937" s="41"/>
      <c r="J1937" s="41"/>
      <c r="K1937" s="41"/>
      <c r="L1937" s="41"/>
      <c r="M1937" s="41"/>
    </row>
    <row r="1938" spans="2:13" x14ac:dyDescent="0.25">
      <c r="B1938" s="66"/>
      <c r="C1938" s="13"/>
      <c r="D1938" s="13"/>
      <c r="E1938" s="13"/>
      <c r="F1938" s="13"/>
      <c r="G1938" s="13"/>
      <c r="H1938" s="41"/>
      <c r="I1938" s="41"/>
      <c r="J1938" s="41"/>
      <c r="K1938" s="41"/>
      <c r="L1938" s="41"/>
      <c r="M1938" s="41"/>
    </row>
    <row r="1939" spans="2:13" x14ac:dyDescent="0.25">
      <c r="B1939" s="66"/>
      <c r="C1939" s="13"/>
      <c r="D1939" s="13"/>
      <c r="E1939" s="13"/>
      <c r="F1939" s="13"/>
      <c r="G1939" s="13"/>
      <c r="H1939" s="41"/>
      <c r="I1939" s="41"/>
      <c r="J1939" s="41"/>
      <c r="K1939" s="41"/>
      <c r="L1939" s="41"/>
      <c r="M1939" s="41"/>
    </row>
    <row r="1940" spans="2:13" x14ac:dyDescent="0.25">
      <c r="B1940" s="66"/>
      <c r="C1940" s="13"/>
      <c r="D1940" s="13"/>
      <c r="E1940" s="13"/>
      <c r="F1940" s="13"/>
      <c r="G1940" s="13"/>
      <c r="H1940" s="41"/>
      <c r="I1940" s="41"/>
      <c r="J1940" s="41"/>
      <c r="K1940" s="41"/>
      <c r="L1940" s="41"/>
      <c r="M1940" s="41"/>
    </row>
    <row r="1941" spans="2:13" x14ac:dyDescent="0.25">
      <c r="B1941" s="66"/>
      <c r="C1941" s="13"/>
      <c r="D1941" s="13"/>
      <c r="E1941" s="13"/>
      <c r="F1941" s="13"/>
      <c r="G1941" s="13"/>
      <c r="H1941" s="41"/>
      <c r="I1941" s="41"/>
      <c r="J1941" s="41"/>
      <c r="K1941" s="41"/>
      <c r="L1941" s="41"/>
      <c r="M1941" s="41"/>
    </row>
    <row r="1942" spans="2:13" x14ac:dyDescent="0.25">
      <c r="B1942" s="66"/>
      <c r="C1942" s="13"/>
      <c r="D1942" s="13"/>
      <c r="E1942" s="13"/>
      <c r="F1942" s="13"/>
      <c r="G1942" s="13"/>
      <c r="H1942" s="41"/>
      <c r="I1942" s="41"/>
      <c r="J1942" s="41"/>
      <c r="K1942" s="41"/>
      <c r="L1942" s="41"/>
      <c r="M1942" s="41"/>
    </row>
    <row r="1943" spans="2:13" x14ac:dyDescent="0.25">
      <c r="B1943" s="66"/>
      <c r="C1943" s="13"/>
      <c r="D1943" s="13"/>
      <c r="E1943" s="13"/>
      <c r="F1943" s="13"/>
      <c r="G1943" s="13"/>
      <c r="H1943" s="41"/>
      <c r="I1943" s="41"/>
      <c r="J1943" s="41"/>
      <c r="K1943" s="41"/>
      <c r="L1943" s="41"/>
      <c r="M1943" s="41"/>
    </row>
    <row r="1944" spans="2:13" x14ac:dyDescent="0.25">
      <c r="B1944" s="66"/>
      <c r="C1944" s="13"/>
      <c r="D1944" s="13"/>
      <c r="E1944" s="13"/>
      <c r="F1944" s="13"/>
      <c r="G1944" s="13"/>
      <c r="H1944" s="41"/>
      <c r="I1944" s="41"/>
      <c r="J1944" s="41"/>
      <c r="K1944" s="41"/>
      <c r="L1944" s="41"/>
      <c r="M1944" s="41"/>
    </row>
    <row r="1945" spans="2:13" x14ac:dyDescent="0.25">
      <c r="B1945" s="66"/>
      <c r="C1945" s="13"/>
      <c r="D1945" s="13"/>
      <c r="E1945" s="13"/>
      <c r="F1945" s="13"/>
      <c r="G1945" s="13"/>
      <c r="H1945" s="41"/>
      <c r="I1945" s="41"/>
      <c r="J1945" s="41"/>
      <c r="K1945" s="41"/>
      <c r="L1945" s="41"/>
      <c r="M1945" s="41"/>
    </row>
    <row r="1946" spans="2:13" x14ac:dyDescent="0.25">
      <c r="B1946" s="66"/>
      <c r="C1946" s="13"/>
      <c r="D1946" s="13"/>
      <c r="E1946" s="13"/>
      <c r="F1946" s="13"/>
      <c r="G1946" s="13"/>
      <c r="H1946" s="41"/>
      <c r="I1946" s="41"/>
      <c r="J1946" s="41"/>
      <c r="K1946" s="41"/>
      <c r="L1946" s="41"/>
      <c r="M1946" s="41"/>
    </row>
    <row r="1947" spans="2:13" x14ac:dyDescent="0.25">
      <c r="B1947" s="66"/>
      <c r="C1947" s="13"/>
      <c r="D1947" s="13"/>
      <c r="E1947" s="13"/>
      <c r="F1947" s="13"/>
      <c r="G1947" s="13"/>
      <c r="H1947" s="41"/>
      <c r="I1947" s="41"/>
      <c r="J1947" s="41"/>
      <c r="K1947" s="41"/>
      <c r="L1947" s="41"/>
      <c r="M1947" s="41"/>
    </row>
    <row r="1948" spans="2:13" x14ac:dyDescent="0.25">
      <c r="B1948" s="66"/>
      <c r="C1948" s="13"/>
      <c r="D1948" s="13"/>
      <c r="E1948" s="13"/>
      <c r="F1948" s="13"/>
      <c r="G1948" s="13"/>
      <c r="H1948" s="41"/>
      <c r="I1948" s="41"/>
      <c r="J1948" s="41"/>
      <c r="K1948" s="41"/>
      <c r="L1948" s="41"/>
      <c r="M1948" s="41"/>
    </row>
    <row r="1949" spans="2:13" x14ac:dyDescent="0.25">
      <c r="B1949" s="66"/>
      <c r="C1949" s="13"/>
      <c r="D1949" s="13"/>
      <c r="E1949" s="13"/>
      <c r="F1949" s="13"/>
      <c r="G1949" s="13"/>
      <c r="H1949" s="41"/>
      <c r="I1949" s="41"/>
      <c r="J1949" s="41"/>
      <c r="K1949" s="41"/>
      <c r="L1949" s="41"/>
      <c r="M1949" s="41"/>
    </row>
    <row r="1950" spans="2:13" x14ac:dyDescent="0.25">
      <c r="B1950" s="66"/>
      <c r="C1950" s="13"/>
      <c r="D1950" s="13"/>
      <c r="E1950" s="13"/>
      <c r="F1950" s="13"/>
      <c r="G1950" s="13"/>
      <c r="H1950" s="41"/>
      <c r="I1950" s="41"/>
      <c r="J1950" s="41"/>
      <c r="K1950" s="41"/>
      <c r="L1950" s="41"/>
      <c r="M1950" s="41"/>
    </row>
    <row r="1951" spans="2:13" x14ac:dyDescent="0.25">
      <c r="B1951" s="66"/>
      <c r="C1951" s="13"/>
      <c r="D1951" s="13"/>
      <c r="E1951" s="13"/>
      <c r="F1951" s="13"/>
      <c r="G1951" s="13"/>
      <c r="H1951" s="41"/>
      <c r="I1951" s="41"/>
      <c r="J1951" s="41"/>
      <c r="K1951" s="41"/>
      <c r="L1951" s="41"/>
      <c r="M1951" s="41"/>
    </row>
    <row r="1952" spans="2:13" x14ac:dyDescent="0.25">
      <c r="B1952" s="66"/>
      <c r="C1952" s="13"/>
      <c r="D1952" s="13"/>
      <c r="E1952" s="13"/>
      <c r="F1952" s="13"/>
      <c r="G1952" s="13"/>
      <c r="H1952" s="41"/>
      <c r="I1952" s="41"/>
      <c r="J1952" s="41"/>
      <c r="K1952" s="41"/>
      <c r="L1952" s="41"/>
      <c r="M1952" s="41"/>
    </row>
    <row r="1953" spans="2:13" x14ac:dyDescent="0.25">
      <c r="B1953" s="66"/>
      <c r="C1953" s="13"/>
      <c r="D1953" s="13"/>
      <c r="E1953" s="13"/>
      <c r="F1953" s="13"/>
      <c r="G1953" s="13"/>
      <c r="H1953" s="41"/>
      <c r="I1953" s="41"/>
      <c r="J1953" s="41"/>
      <c r="K1953" s="41"/>
      <c r="L1953" s="41"/>
      <c r="M1953" s="41"/>
    </row>
    <row r="1954" spans="2:13" x14ac:dyDescent="0.25">
      <c r="B1954" s="66"/>
      <c r="C1954" s="13"/>
      <c r="D1954" s="13"/>
      <c r="E1954" s="13"/>
      <c r="F1954" s="13"/>
      <c r="G1954" s="13"/>
      <c r="H1954" s="41"/>
      <c r="I1954" s="41"/>
      <c r="J1954" s="41"/>
      <c r="K1954" s="41"/>
      <c r="L1954" s="41"/>
      <c r="M1954" s="41"/>
    </row>
    <row r="1955" spans="2:13" x14ac:dyDescent="0.25">
      <c r="B1955" s="66"/>
      <c r="C1955" s="13"/>
      <c r="D1955" s="13"/>
      <c r="E1955" s="13"/>
      <c r="F1955" s="13"/>
      <c r="G1955" s="13"/>
      <c r="H1955" s="41"/>
      <c r="I1955" s="41"/>
      <c r="J1955" s="41"/>
      <c r="K1955" s="41"/>
      <c r="L1955" s="41"/>
      <c r="M1955" s="41"/>
    </row>
    <row r="1956" spans="2:13" x14ac:dyDescent="0.25">
      <c r="B1956" s="66"/>
      <c r="C1956" s="13"/>
      <c r="D1956" s="13"/>
      <c r="E1956" s="13"/>
      <c r="F1956" s="13"/>
      <c r="G1956" s="13"/>
      <c r="H1956" s="41"/>
      <c r="I1956" s="41"/>
      <c r="J1956" s="41"/>
      <c r="K1956" s="41"/>
      <c r="L1956" s="41"/>
      <c r="M1956" s="41"/>
    </row>
    <row r="1957" spans="2:13" x14ac:dyDescent="0.25">
      <c r="B1957" s="66"/>
      <c r="C1957" s="13"/>
      <c r="D1957" s="13"/>
      <c r="E1957" s="13"/>
      <c r="F1957" s="13"/>
      <c r="G1957" s="13"/>
      <c r="H1957" s="41"/>
      <c r="I1957" s="41"/>
      <c r="J1957" s="41"/>
      <c r="K1957" s="41"/>
      <c r="L1957" s="41"/>
      <c r="M1957" s="41"/>
    </row>
    <row r="1958" spans="2:13" x14ac:dyDescent="0.25">
      <c r="B1958" s="66"/>
      <c r="C1958" s="13"/>
      <c r="D1958" s="13"/>
      <c r="E1958" s="13"/>
      <c r="F1958" s="13"/>
      <c r="G1958" s="13"/>
      <c r="H1958" s="41"/>
      <c r="I1958" s="41"/>
      <c r="J1958" s="41"/>
      <c r="K1958" s="41"/>
      <c r="L1958" s="41"/>
      <c r="M1958" s="41"/>
    </row>
    <row r="1959" spans="2:13" x14ac:dyDescent="0.25">
      <c r="B1959" s="66"/>
      <c r="C1959" s="13"/>
      <c r="D1959" s="13"/>
      <c r="E1959" s="13"/>
      <c r="F1959" s="13"/>
      <c r="G1959" s="13"/>
      <c r="H1959" s="41"/>
      <c r="I1959" s="41"/>
      <c r="J1959" s="41"/>
      <c r="K1959" s="41"/>
      <c r="L1959" s="41"/>
      <c r="M1959" s="41"/>
    </row>
    <row r="1960" spans="2:13" x14ac:dyDescent="0.25">
      <c r="B1960" s="66"/>
      <c r="C1960" s="13"/>
      <c r="D1960" s="13"/>
      <c r="E1960" s="13"/>
      <c r="F1960" s="13"/>
      <c r="G1960" s="13"/>
      <c r="H1960" s="41"/>
      <c r="I1960" s="41"/>
      <c r="J1960" s="41"/>
      <c r="K1960" s="41"/>
      <c r="L1960" s="41"/>
      <c r="M1960" s="41"/>
    </row>
    <row r="1961" spans="2:13" x14ac:dyDescent="0.25">
      <c r="B1961" s="66"/>
      <c r="C1961" s="13"/>
      <c r="D1961" s="13"/>
      <c r="E1961" s="13"/>
      <c r="F1961" s="13"/>
      <c r="G1961" s="13"/>
      <c r="H1961" s="41"/>
      <c r="I1961" s="41"/>
      <c r="J1961" s="41"/>
      <c r="K1961" s="41"/>
      <c r="L1961" s="41"/>
      <c r="M1961" s="41"/>
    </row>
    <row r="1962" spans="2:13" x14ac:dyDescent="0.25">
      <c r="B1962" s="66"/>
      <c r="C1962" s="13"/>
      <c r="D1962" s="13"/>
      <c r="E1962" s="13"/>
      <c r="F1962" s="13"/>
      <c r="G1962" s="13"/>
      <c r="H1962" s="41"/>
      <c r="I1962" s="41"/>
      <c r="J1962" s="41"/>
      <c r="K1962" s="41"/>
      <c r="L1962" s="41"/>
      <c r="M1962" s="41"/>
    </row>
    <row r="1963" spans="2:13" x14ac:dyDescent="0.25">
      <c r="B1963" s="66"/>
      <c r="C1963" s="13"/>
      <c r="D1963" s="13"/>
      <c r="E1963" s="13"/>
      <c r="F1963" s="13"/>
      <c r="G1963" s="13"/>
      <c r="H1963" s="41"/>
      <c r="I1963" s="41"/>
      <c r="J1963" s="41"/>
      <c r="K1963" s="41"/>
      <c r="L1963" s="41"/>
      <c r="M1963" s="41"/>
    </row>
    <row r="1964" spans="2:13" x14ac:dyDescent="0.25">
      <c r="B1964" s="66"/>
      <c r="C1964" s="13"/>
      <c r="D1964" s="13"/>
      <c r="E1964" s="13"/>
      <c r="F1964" s="13"/>
      <c r="G1964" s="13"/>
      <c r="H1964" s="41"/>
      <c r="I1964" s="41"/>
      <c r="J1964" s="41"/>
      <c r="K1964" s="41"/>
      <c r="L1964" s="41"/>
      <c r="M1964" s="41"/>
    </row>
    <row r="1965" spans="2:13" x14ac:dyDescent="0.25">
      <c r="B1965" s="66"/>
      <c r="C1965" s="13"/>
      <c r="D1965" s="13"/>
      <c r="E1965" s="13"/>
      <c r="F1965" s="13"/>
      <c r="G1965" s="13"/>
      <c r="H1965" s="41"/>
      <c r="I1965" s="41"/>
      <c r="J1965" s="41"/>
      <c r="K1965" s="41"/>
      <c r="L1965" s="41"/>
      <c r="M1965" s="41"/>
    </row>
    <row r="1966" spans="2:13" x14ac:dyDescent="0.25">
      <c r="B1966" s="66"/>
      <c r="C1966" s="13"/>
      <c r="D1966" s="13"/>
      <c r="E1966" s="13"/>
      <c r="F1966" s="13"/>
      <c r="G1966" s="13"/>
      <c r="H1966" s="41"/>
      <c r="I1966" s="41"/>
      <c r="J1966" s="41"/>
      <c r="K1966" s="41"/>
      <c r="L1966" s="41"/>
      <c r="M1966" s="41"/>
    </row>
    <row r="1967" spans="2:13" x14ac:dyDescent="0.25">
      <c r="B1967" s="66"/>
      <c r="C1967" s="13"/>
      <c r="D1967" s="13"/>
      <c r="E1967" s="13"/>
      <c r="F1967" s="13"/>
      <c r="G1967" s="13"/>
      <c r="H1967" s="41"/>
      <c r="I1967" s="41"/>
      <c r="J1967" s="41"/>
      <c r="K1967" s="41"/>
      <c r="L1967" s="41"/>
      <c r="M1967" s="41"/>
    </row>
    <row r="1968" spans="2:13" x14ac:dyDescent="0.25">
      <c r="B1968" s="66"/>
      <c r="C1968" s="13"/>
      <c r="D1968" s="13"/>
      <c r="E1968" s="13"/>
      <c r="F1968" s="13"/>
      <c r="G1968" s="13"/>
      <c r="H1968" s="41"/>
      <c r="I1968" s="41"/>
      <c r="J1968" s="41"/>
      <c r="K1968" s="41"/>
      <c r="L1968" s="41"/>
      <c r="M1968" s="41"/>
    </row>
    <row r="1969" spans="2:13" x14ac:dyDescent="0.25">
      <c r="B1969" s="66"/>
      <c r="C1969" s="13"/>
      <c r="D1969" s="13"/>
      <c r="E1969" s="13"/>
      <c r="F1969" s="13"/>
      <c r="G1969" s="13"/>
      <c r="H1969" s="41"/>
      <c r="I1969" s="41"/>
      <c r="J1969" s="41"/>
      <c r="K1969" s="41"/>
      <c r="L1969" s="41"/>
      <c r="M1969" s="41"/>
    </row>
    <row r="1970" spans="2:13" x14ac:dyDescent="0.25">
      <c r="B1970" s="66"/>
      <c r="C1970" s="13"/>
      <c r="D1970" s="13"/>
      <c r="E1970" s="13"/>
      <c r="F1970" s="13"/>
      <c r="G1970" s="13"/>
      <c r="H1970" s="41"/>
      <c r="I1970" s="41"/>
      <c r="J1970" s="41"/>
      <c r="K1970" s="41"/>
      <c r="L1970" s="41"/>
      <c r="M1970" s="41"/>
    </row>
    <row r="1971" spans="2:13" x14ac:dyDescent="0.25">
      <c r="B1971" s="66"/>
      <c r="C1971" s="13"/>
      <c r="D1971" s="13"/>
      <c r="E1971" s="13"/>
      <c r="F1971" s="13"/>
      <c r="G1971" s="13"/>
      <c r="H1971" s="41"/>
      <c r="I1971" s="41"/>
      <c r="J1971" s="41"/>
      <c r="K1971" s="41"/>
      <c r="L1971" s="41"/>
      <c r="M1971" s="41"/>
    </row>
    <row r="1972" spans="2:13" x14ac:dyDescent="0.25">
      <c r="B1972" s="66"/>
      <c r="C1972" s="13"/>
      <c r="D1972" s="13"/>
      <c r="E1972" s="13"/>
      <c r="F1972" s="13"/>
      <c r="G1972" s="13"/>
      <c r="H1972" s="41"/>
      <c r="I1972" s="41"/>
      <c r="J1972" s="41"/>
      <c r="K1972" s="41"/>
      <c r="L1972" s="41"/>
      <c r="M1972" s="41"/>
    </row>
    <row r="1973" spans="2:13" x14ac:dyDescent="0.25">
      <c r="B1973" s="66"/>
      <c r="C1973" s="13"/>
      <c r="D1973" s="13"/>
      <c r="E1973" s="13"/>
      <c r="F1973" s="13"/>
      <c r="G1973" s="13"/>
      <c r="H1973" s="41"/>
      <c r="I1973" s="41"/>
      <c r="J1973" s="41"/>
      <c r="K1973" s="41"/>
      <c r="L1973" s="41"/>
      <c r="M1973" s="41"/>
    </row>
    <row r="1974" spans="2:13" x14ac:dyDescent="0.25">
      <c r="B1974" s="66"/>
      <c r="C1974" s="13"/>
      <c r="D1974" s="13"/>
      <c r="E1974" s="13"/>
      <c r="F1974" s="13"/>
      <c r="G1974" s="13"/>
      <c r="H1974" s="41"/>
      <c r="I1974" s="41"/>
      <c r="J1974" s="41"/>
      <c r="K1974" s="41"/>
      <c r="L1974" s="41"/>
      <c r="M1974" s="41"/>
    </row>
    <row r="1975" spans="2:13" x14ac:dyDescent="0.25">
      <c r="B1975" s="66"/>
      <c r="C1975" s="13"/>
      <c r="D1975" s="13"/>
      <c r="E1975" s="13"/>
      <c r="F1975" s="13"/>
      <c r="G1975" s="13"/>
      <c r="H1975" s="41"/>
      <c r="I1975" s="41"/>
      <c r="J1975" s="41"/>
      <c r="K1975" s="41"/>
      <c r="L1975" s="41"/>
      <c r="M1975" s="41"/>
    </row>
    <row r="1976" spans="2:13" x14ac:dyDescent="0.25">
      <c r="B1976" s="66"/>
      <c r="C1976" s="13"/>
      <c r="D1976" s="13"/>
      <c r="E1976" s="13"/>
      <c r="F1976" s="13"/>
      <c r="G1976" s="13"/>
      <c r="H1976" s="41"/>
      <c r="I1976" s="41"/>
      <c r="J1976" s="41"/>
      <c r="K1976" s="41"/>
      <c r="L1976" s="41"/>
      <c r="M1976" s="41"/>
    </row>
    <row r="1977" spans="2:13" x14ac:dyDescent="0.25">
      <c r="B1977" s="66"/>
      <c r="C1977" s="13"/>
      <c r="D1977" s="13"/>
      <c r="E1977" s="13"/>
      <c r="F1977" s="13"/>
      <c r="G1977" s="13"/>
      <c r="H1977" s="41"/>
      <c r="I1977" s="41"/>
      <c r="J1977" s="41"/>
      <c r="K1977" s="41"/>
      <c r="L1977" s="41"/>
      <c r="M1977" s="41"/>
    </row>
    <row r="1978" spans="2:13" x14ac:dyDescent="0.25">
      <c r="B1978" s="66"/>
      <c r="C1978" s="13"/>
      <c r="D1978" s="13"/>
      <c r="E1978" s="13"/>
      <c r="F1978" s="13"/>
      <c r="G1978" s="13"/>
      <c r="H1978" s="41"/>
      <c r="I1978" s="41"/>
      <c r="J1978" s="41"/>
      <c r="K1978" s="41"/>
      <c r="L1978" s="41"/>
      <c r="M1978" s="41"/>
    </row>
    <row r="1979" spans="2:13" x14ac:dyDescent="0.25">
      <c r="B1979" s="66"/>
      <c r="C1979" s="13"/>
      <c r="D1979" s="13"/>
      <c r="E1979" s="13"/>
      <c r="F1979" s="13"/>
      <c r="G1979" s="13"/>
      <c r="H1979" s="41"/>
      <c r="I1979" s="41"/>
      <c r="J1979" s="41"/>
      <c r="K1979" s="41"/>
      <c r="L1979" s="41"/>
      <c r="M1979" s="41"/>
    </row>
    <row r="1980" spans="2:13" x14ac:dyDescent="0.25">
      <c r="B1980" s="66"/>
      <c r="C1980" s="13"/>
      <c r="D1980" s="13"/>
      <c r="E1980" s="13"/>
      <c r="F1980" s="13"/>
      <c r="G1980" s="13"/>
      <c r="H1980" s="41"/>
      <c r="I1980" s="41"/>
      <c r="J1980" s="41"/>
      <c r="K1980" s="41"/>
      <c r="L1980" s="41"/>
      <c r="M1980" s="41"/>
    </row>
    <row r="1981" spans="2:13" x14ac:dyDescent="0.25">
      <c r="B1981" s="66"/>
      <c r="C1981" s="13"/>
      <c r="D1981" s="13"/>
      <c r="E1981" s="13"/>
      <c r="F1981" s="13"/>
      <c r="G1981" s="13"/>
      <c r="H1981" s="41"/>
      <c r="I1981" s="41"/>
      <c r="J1981" s="41"/>
      <c r="K1981" s="41"/>
      <c r="L1981" s="41"/>
      <c r="M1981" s="41"/>
    </row>
    <row r="1982" spans="2:13" x14ac:dyDescent="0.25">
      <c r="B1982" s="66"/>
      <c r="C1982" s="13"/>
      <c r="D1982" s="13"/>
      <c r="E1982" s="13"/>
      <c r="F1982" s="13"/>
      <c r="G1982" s="13"/>
      <c r="H1982" s="41"/>
      <c r="I1982" s="41"/>
      <c r="J1982" s="41"/>
      <c r="K1982" s="41"/>
      <c r="L1982" s="41"/>
      <c r="M1982" s="41"/>
    </row>
    <row r="1983" spans="2:13" x14ac:dyDescent="0.25">
      <c r="B1983" s="66"/>
      <c r="C1983" s="13"/>
      <c r="D1983" s="13"/>
      <c r="E1983" s="13"/>
      <c r="F1983" s="13"/>
      <c r="G1983" s="13"/>
      <c r="H1983" s="41"/>
      <c r="I1983" s="41"/>
      <c r="J1983" s="41"/>
      <c r="K1983" s="41"/>
      <c r="L1983" s="41"/>
      <c r="M1983" s="41"/>
    </row>
    <row r="1984" spans="2:13" x14ac:dyDescent="0.25">
      <c r="B1984" s="66"/>
      <c r="C1984" s="13"/>
      <c r="D1984" s="13"/>
      <c r="E1984" s="13"/>
      <c r="F1984" s="13"/>
      <c r="G1984" s="13"/>
      <c r="H1984" s="41"/>
      <c r="I1984" s="41"/>
      <c r="J1984" s="41"/>
      <c r="K1984" s="41"/>
      <c r="L1984" s="41"/>
      <c r="M1984" s="41"/>
    </row>
    <row r="1985" spans="2:13" x14ac:dyDescent="0.25">
      <c r="B1985" s="66"/>
      <c r="C1985" s="13"/>
      <c r="D1985" s="13"/>
      <c r="E1985" s="13"/>
      <c r="F1985" s="13"/>
      <c r="G1985" s="13"/>
      <c r="H1985" s="41"/>
      <c r="I1985" s="41"/>
      <c r="J1985" s="41"/>
      <c r="K1985" s="41"/>
      <c r="L1985" s="41"/>
      <c r="M1985" s="41"/>
    </row>
    <row r="1986" spans="2:13" x14ac:dyDescent="0.25">
      <c r="B1986" s="66"/>
      <c r="C1986" s="13"/>
      <c r="D1986" s="13"/>
      <c r="E1986" s="13"/>
      <c r="F1986" s="13"/>
      <c r="G1986" s="13"/>
      <c r="H1986" s="41"/>
      <c r="I1986" s="41"/>
      <c r="J1986" s="41"/>
      <c r="K1986" s="41"/>
      <c r="L1986" s="41"/>
      <c r="M1986" s="41"/>
    </row>
    <row r="1987" spans="2:13" x14ac:dyDescent="0.25">
      <c r="B1987" s="66"/>
      <c r="C1987" s="13"/>
      <c r="D1987" s="13"/>
      <c r="E1987" s="13"/>
      <c r="F1987" s="13"/>
      <c r="G1987" s="13"/>
      <c r="H1987" s="41"/>
      <c r="I1987" s="41"/>
      <c r="J1987" s="41"/>
      <c r="K1987" s="41"/>
      <c r="L1987" s="41"/>
      <c r="M1987" s="41"/>
    </row>
    <row r="1988" spans="2:13" x14ac:dyDescent="0.25">
      <c r="B1988" s="66"/>
      <c r="C1988" s="13"/>
      <c r="D1988" s="13"/>
      <c r="E1988" s="13"/>
      <c r="F1988" s="13"/>
      <c r="G1988" s="13"/>
      <c r="H1988" s="41"/>
      <c r="I1988" s="41"/>
      <c r="J1988" s="41"/>
      <c r="K1988" s="41"/>
      <c r="L1988" s="41"/>
      <c r="M1988" s="41"/>
    </row>
    <row r="1989" spans="2:13" x14ac:dyDescent="0.25">
      <c r="B1989" s="66"/>
      <c r="C1989" s="13"/>
      <c r="D1989" s="13"/>
      <c r="E1989" s="13"/>
      <c r="F1989" s="13"/>
      <c r="G1989" s="13"/>
      <c r="H1989" s="41"/>
      <c r="I1989" s="41"/>
      <c r="J1989" s="41"/>
      <c r="K1989" s="41"/>
      <c r="L1989" s="41"/>
      <c r="M1989" s="41"/>
    </row>
    <row r="1990" spans="2:13" x14ac:dyDescent="0.25">
      <c r="B1990" s="66"/>
      <c r="C1990" s="13"/>
      <c r="D1990" s="13"/>
      <c r="E1990" s="13"/>
      <c r="F1990" s="13"/>
      <c r="G1990" s="13"/>
      <c r="H1990" s="41"/>
      <c r="I1990" s="41"/>
      <c r="J1990" s="41"/>
      <c r="K1990" s="41"/>
      <c r="L1990" s="41"/>
      <c r="M1990" s="41"/>
    </row>
    <row r="1991" spans="2:13" x14ac:dyDescent="0.25">
      <c r="B1991" s="66"/>
      <c r="C1991" s="13"/>
      <c r="D1991" s="13"/>
      <c r="E1991" s="13"/>
      <c r="F1991" s="13"/>
      <c r="G1991" s="13"/>
      <c r="H1991" s="41"/>
      <c r="I1991" s="41"/>
      <c r="J1991" s="41"/>
      <c r="K1991" s="41"/>
      <c r="L1991" s="41"/>
      <c r="M1991" s="41"/>
    </row>
    <row r="1992" spans="2:13" x14ac:dyDescent="0.25">
      <c r="B1992" s="66"/>
      <c r="C1992" s="13"/>
      <c r="D1992" s="13"/>
      <c r="E1992" s="13"/>
      <c r="F1992" s="13"/>
      <c r="G1992" s="13"/>
      <c r="H1992" s="41"/>
      <c r="I1992" s="41"/>
      <c r="J1992" s="41"/>
      <c r="K1992" s="41"/>
      <c r="L1992" s="41"/>
      <c r="M1992" s="41"/>
    </row>
    <row r="1993" spans="2:13" x14ac:dyDescent="0.25">
      <c r="B1993" s="66"/>
      <c r="C1993" s="13"/>
      <c r="D1993" s="13"/>
      <c r="E1993" s="13"/>
      <c r="F1993" s="13"/>
      <c r="G1993" s="13"/>
      <c r="H1993" s="41"/>
      <c r="I1993" s="41"/>
      <c r="J1993" s="41"/>
      <c r="K1993" s="41"/>
      <c r="L1993" s="41"/>
      <c r="M1993" s="41"/>
    </row>
    <row r="1994" spans="2:13" x14ac:dyDescent="0.25">
      <c r="B1994" s="66"/>
      <c r="C1994" s="13"/>
      <c r="D1994" s="13"/>
      <c r="E1994" s="13"/>
      <c r="F1994" s="13"/>
      <c r="G1994" s="13"/>
      <c r="H1994" s="41"/>
      <c r="I1994" s="41"/>
      <c r="J1994" s="41"/>
      <c r="K1994" s="41"/>
      <c r="L1994" s="41"/>
      <c r="M1994" s="41"/>
    </row>
    <row r="1995" spans="2:13" x14ac:dyDescent="0.25">
      <c r="B1995" s="66"/>
      <c r="C1995" s="13"/>
      <c r="D1995" s="13"/>
      <c r="E1995" s="13"/>
      <c r="F1995" s="13"/>
      <c r="G1995" s="13"/>
      <c r="H1995" s="41"/>
      <c r="I1995" s="41"/>
      <c r="J1995" s="41"/>
      <c r="K1995" s="41"/>
      <c r="L1995" s="41"/>
      <c r="M1995" s="41"/>
    </row>
    <row r="1996" spans="2:13" x14ac:dyDescent="0.25">
      <c r="B1996" s="66"/>
      <c r="C1996" s="13"/>
      <c r="D1996" s="13"/>
      <c r="E1996" s="13"/>
      <c r="F1996" s="13"/>
      <c r="G1996" s="13"/>
      <c r="H1996" s="41"/>
      <c r="I1996" s="41"/>
      <c r="J1996" s="41"/>
      <c r="K1996" s="41"/>
      <c r="L1996" s="41"/>
      <c r="M1996" s="41"/>
    </row>
    <row r="1997" spans="2:13" x14ac:dyDescent="0.25">
      <c r="B1997" s="66"/>
      <c r="C1997" s="13"/>
      <c r="D1997" s="13"/>
      <c r="E1997" s="13"/>
      <c r="F1997" s="13"/>
      <c r="G1997" s="13"/>
      <c r="H1997" s="41"/>
      <c r="I1997" s="41"/>
      <c r="J1997" s="41"/>
      <c r="K1997" s="41"/>
      <c r="L1997" s="41"/>
      <c r="M1997" s="41"/>
    </row>
    <row r="1998" spans="2:13" x14ac:dyDescent="0.25">
      <c r="B1998" s="66"/>
      <c r="C1998" s="13"/>
      <c r="D1998" s="13"/>
      <c r="E1998" s="13"/>
      <c r="F1998" s="13"/>
      <c r="G1998" s="13"/>
      <c r="H1998" s="41"/>
      <c r="I1998" s="41"/>
      <c r="J1998" s="41"/>
      <c r="K1998" s="41"/>
      <c r="L1998" s="41"/>
      <c r="M1998" s="41"/>
    </row>
    <row r="1999" spans="2:13" x14ac:dyDescent="0.25">
      <c r="B1999" s="66"/>
      <c r="C1999" s="13"/>
      <c r="D1999" s="13"/>
      <c r="E1999" s="13"/>
      <c r="F1999" s="13"/>
      <c r="G1999" s="13"/>
      <c r="H1999" s="41"/>
      <c r="I1999" s="41"/>
      <c r="J1999" s="41"/>
      <c r="K1999" s="41"/>
      <c r="L1999" s="41"/>
      <c r="M1999" s="41"/>
    </row>
    <row r="2000" spans="2:13" x14ac:dyDescent="0.25">
      <c r="B2000" s="66"/>
      <c r="C2000" s="13"/>
      <c r="D2000" s="13"/>
      <c r="E2000" s="13"/>
      <c r="F2000" s="13"/>
      <c r="G2000" s="13"/>
      <c r="H2000" s="41"/>
      <c r="I2000" s="41"/>
      <c r="J2000" s="41"/>
      <c r="K2000" s="41"/>
      <c r="L2000" s="41"/>
      <c r="M2000" s="41"/>
    </row>
    <row r="2001" spans="2:13" x14ac:dyDescent="0.25">
      <c r="B2001" s="66"/>
      <c r="C2001" s="13"/>
      <c r="D2001" s="13"/>
      <c r="E2001" s="13"/>
      <c r="F2001" s="13"/>
      <c r="G2001" s="13"/>
      <c r="H2001" s="41"/>
      <c r="I2001" s="41"/>
      <c r="J2001" s="41"/>
      <c r="K2001" s="41"/>
      <c r="L2001" s="41"/>
      <c r="M2001" s="41"/>
    </row>
    <row r="2002" spans="2:13" x14ac:dyDescent="0.25">
      <c r="B2002" s="66"/>
      <c r="C2002" s="13"/>
      <c r="D2002" s="13"/>
      <c r="E2002" s="13"/>
      <c r="F2002" s="13"/>
      <c r="G2002" s="13"/>
      <c r="H2002" s="41"/>
      <c r="I2002" s="41"/>
      <c r="J2002" s="41"/>
      <c r="K2002" s="41"/>
      <c r="L2002" s="41"/>
      <c r="M2002" s="41"/>
    </row>
    <row r="2003" spans="2:13" x14ac:dyDescent="0.25">
      <c r="B2003" s="66"/>
      <c r="C2003" s="13"/>
      <c r="D2003" s="13"/>
      <c r="E2003" s="13"/>
      <c r="F2003" s="13"/>
      <c r="G2003" s="13"/>
      <c r="H2003" s="41"/>
      <c r="I2003" s="41"/>
      <c r="J2003" s="41"/>
      <c r="K2003" s="41"/>
      <c r="L2003" s="41"/>
      <c r="M2003" s="41"/>
    </row>
    <row r="2004" spans="2:13" x14ac:dyDescent="0.25">
      <c r="B2004" s="66"/>
      <c r="C2004" s="13"/>
      <c r="D2004" s="13"/>
      <c r="E2004" s="13"/>
      <c r="F2004" s="13"/>
      <c r="G2004" s="13"/>
      <c r="H2004" s="41"/>
      <c r="I2004" s="41"/>
      <c r="J2004" s="41"/>
      <c r="K2004" s="41"/>
      <c r="L2004" s="41"/>
      <c r="M2004" s="41"/>
    </row>
    <row r="2005" spans="2:13" x14ac:dyDescent="0.25">
      <c r="B2005" s="66"/>
      <c r="C2005" s="13"/>
      <c r="D2005" s="13"/>
      <c r="E2005" s="13"/>
      <c r="F2005" s="13"/>
      <c r="G2005" s="13"/>
      <c r="H2005" s="41"/>
      <c r="I2005" s="41"/>
      <c r="J2005" s="41"/>
      <c r="K2005" s="41"/>
      <c r="L2005" s="41"/>
      <c r="M2005" s="41"/>
    </row>
    <row r="2006" spans="2:13" x14ac:dyDescent="0.25">
      <c r="B2006" s="66"/>
      <c r="C2006" s="13"/>
      <c r="D2006" s="13"/>
      <c r="E2006" s="13"/>
      <c r="F2006" s="13"/>
      <c r="G2006" s="13"/>
      <c r="H2006" s="41"/>
      <c r="I2006" s="41"/>
      <c r="J2006" s="41"/>
      <c r="K2006" s="41"/>
      <c r="L2006" s="41"/>
      <c r="M2006" s="41"/>
    </row>
    <row r="2007" spans="2:13" x14ac:dyDescent="0.25">
      <c r="B2007" s="66"/>
      <c r="C2007" s="13"/>
      <c r="D2007" s="13"/>
      <c r="E2007" s="13"/>
      <c r="F2007" s="13"/>
      <c r="G2007" s="13"/>
      <c r="H2007" s="41"/>
      <c r="I2007" s="41"/>
      <c r="J2007" s="41"/>
      <c r="K2007" s="41"/>
      <c r="L2007" s="41"/>
      <c r="M2007" s="41"/>
    </row>
    <row r="2008" spans="2:13" x14ac:dyDescent="0.25">
      <c r="B2008" s="66"/>
      <c r="C2008" s="13"/>
      <c r="D2008" s="13"/>
      <c r="E2008" s="13"/>
      <c r="F2008" s="13"/>
      <c r="G2008" s="13"/>
      <c r="H2008" s="41"/>
      <c r="I2008" s="41"/>
      <c r="J2008" s="41"/>
      <c r="K2008" s="41"/>
      <c r="L2008" s="41"/>
      <c r="M2008" s="41"/>
    </row>
    <row r="2009" spans="2:13" x14ac:dyDescent="0.25">
      <c r="B2009" s="66"/>
      <c r="C2009" s="13"/>
      <c r="D2009" s="13"/>
      <c r="E2009" s="13"/>
      <c r="F2009" s="13"/>
      <c r="G2009" s="13"/>
      <c r="H2009" s="41"/>
      <c r="I2009" s="41"/>
      <c r="J2009" s="41"/>
      <c r="K2009" s="41"/>
      <c r="L2009" s="41"/>
      <c r="M2009" s="41"/>
    </row>
    <row r="2010" spans="2:13" x14ac:dyDescent="0.25">
      <c r="B2010" s="66"/>
      <c r="C2010" s="13"/>
      <c r="D2010" s="13"/>
      <c r="E2010" s="13"/>
      <c r="F2010" s="13"/>
      <c r="G2010" s="13"/>
      <c r="H2010" s="41"/>
      <c r="I2010" s="41"/>
      <c r="J2010" s="41"/>
      <c r="K2010" s="41"/>
      <c r="L2010" s="41"/>
      <c r="M2010" s="41"/>
    </row>
    <row r="2011" spans="2:13" x14ac:dyDescent="0.25">
      <c r="B2011" s="66"/>
      <c r="C2011" s="13"/>
      <c r="D2011" s="13"/>
      <c r="E2011" s="13"/>
      <c r="F2011" s="13"/>
      <c r="G2011" s="13"/>
      <c r="H2011" s="41"/>
      <c r="I2011" s="41"/>
      <c r="J2011" s="41"/>
      <c r="K2011" s="41"/>
      <c r="L2011" s="41"/>
      <c r="M2011" s="41"/>
    </row>
    <row r="2012" spans="2:13" x14ac:dyDescent="0.25">
      <c r="B2012" s="66"/>
      <c r="C2012" s="13"/>
      <c r="D2012" s="13"/>
      <c r="E2012" s="13"/>
      <c r="F2012" s="13"/>
      <c r="G2012" s="13"/>
      <c r="H2012" s="41"/>
      <c r="I2012" s="41"/>
      <c r="J2012" s="41"/>
      <c r="K2012" s="41"/>
      <c r="L2012" s="41"/>
      <c r="M2012" s="41"/>
    </row>
    <row r="2013" spans="2:13" x14ac:dyDescent="0.25">
      <c r="B2013" s="66"/>
      <c r="C2013" s="13"/>
      <c r="D2013" s="13"/>
      <c r="E2013" s="13"/>
      <c r="F2013" s="13"/>
      <c r="G2013" s="13"/>
      <c r="H2013" s="41"/>
      <c r="I2013" s="41"/>
      <c r="J2013" s="41"/>
      <c r="K2013" s="41"/>
      <c r="L2013" s="41"/>
      <c r="M2013" s="41"/>
    </row>
    <row r="2014" spans="2:13" x14ac:dyDescent="0.25">
      <c r="B2014" s="66"/>
      <c r="C2014" s="13"/>
      <c r="D2014" s="13"/>
      <c r="E2014" s="13"/>
      <c r="F2014" s="13"/>
      <c r="G2014" s="13"/>
      <c r="H2014" s="41"/>
      <c r="I2014" s="41"/>
      <c r="J2014" s="41"/>
      <c r="K2014" s="41"/>
      <c r="L2014" s="41"/>
      <c r="M2014" s="41"/>
    </row>
    <row r="2015" spans="2:13" x14ac:dyDescent="0.25">
      <c r="B2015" s="66"/>
      <c r="C2015" s="13"/>
      <c r="D2015" s="13"/>
      <c r="E2015" s="13"/>
      <c r="F2015" s="13"/>
      <c r="G2015" s="13"/>
      <c r="H2015" s="41"/>
      <c r="I2015" s="41"/>
      <c r="J2015" s="41"/>
      <c r="K2015" s="41"/>
      <c r="L2015" s="41"/>
      <c r="M2015" s="41"/>
    </row>
    <row r="2016" spans="2:13" x14ac:dyDescent="0.25">
      <c r="B2016" s="66"/>
      <c r="C2016" s="13"/>
      <c r="D2016" s="13"/>
      <c r="E2016" s="13"/>
      <c r="F2016" s="13"/>
      <c r="G2016" s="13"/>
      <c r="H2016" s="41"/>
      <c r="I2016" s="41"/>
      <c r="J2016" s="41"/>
      <c r="K2016" s="41"/>
      <c r="L2016" s="41"/>
      <c r="M2016" s="41"/>
    </row>
    <row r="2017" spans="2:13" x14ac:dyDescent="0.25">
      <c r="B2017" s="66"/>
      <c r="C2017" s="13"/>
      <c r="D2017" s="13"/>
      <c r="E2017" s="13"/>
      <c r="F2017" s="13"/>
      <c r="G2017" s="13"/>
      <c r="H2017" s="41"/>
      <c r="I2017" s="41"/>
      <c r="J2017" s="41"/>
      <c r="K2017" s="41"/>
      <c r="L2017" s="41"/>
      <c r="M2017" s="41"/>
    </row>
    <row r="2018" spans="2:13" x14ac:dyDescent="0.25">
      <c r="B2018" s="66"/>
      <c r="C2018" s="13"/>
      <c r="D2018" s="13"/>
      <c r="E2018" s="13"/>
      <c r="F2018" s="13"/>
      <c r="G2018" s="13"/>
      <c r="H2018" s="41"/>
      <c r="I2018" s="41"/>
      <c r="J2018" s="41"/>
      <c r="K2018" s="41"/>
      <c r="L2018" s="41"/>
      <c r="M2018" s="41"/>
    </row>
    <row r="2019" spans="2:13" x14ac:dyDescent="0.25">
      <c r="B2019" s="66"/>
      <c r="C2019" s="13"/>
      <c r="D2019" s="13"/>
      <c r="E2019" s="13"/>
      <c r="F2019" s="13"/>
      <c r="G2019" s="13"/>
      <c r="H2019" s="41"/>
      <c r="I2019" s="41"/>
      <c r="J2019" s="41"/>
      <c r="K2019" s="41"/>
      <c r="L2019" s="41"/>
      <c r="M2019" s="41"/>
    </row>
    <row r="2020" spans="2:13" x14ac:dyDescent="0.25">
      <c r="B2020" s="66"/>
      <c r="C2020" s="13"/>
      <c r="D2020" s="13"/>
      <c r="E2020" s="13"/>
      <c r="F2020" s="13"/>
      <c r="G2020" s="13"/>
      <c r="H2020" s="41"/>
      <c r="I2020" s="41"/>
      <c r="J2020" s="41"/>
      <c r="K2020" s="41"/>
      <c r="L2020" s="41"/>
      <c r="M2020" s="41"/>
    </row>
    <row r="2021" spans="2:13" x14ac:dyDescent="0.25">
      <c r="B2021" s="66"/>
      <c r="C2021" s="13"/>
      <c r="D2021" s="13"/>
      <c r="E2021" s="13"/>
      <c r="F2021" s="13"/>
      <c r="G2021" s="13"/>
      <c r="H2021" s="41"/>
      <c r="I2021" s="41"/>
      <c r="J2021" s="41"/>
      <c r="K2021" s="41"/>
      <c r="L2021" s="41"/>
      <c r="M2021" s="41"/>
    </row>
    <row r="2022" spans="2:13" x14ac:dyDescent="0.25">
      <c r="B2022" s="66"/>
      <c r="C2022" s="13"/>
      <c r="D2022" s="13"/>
      <c r="E2022" s="13"/>
      <c r="F2022" s="13"/>
      <c r="G2022" s="13"/>
      <c r="H2022" s="41"/>
      <c r="I2022" s="41"/>
      <c r="J2022" s="41"/>
      <c r="K2022" s="41"/>
      <c r="L2022" s="41"/>
      <c r="M2022" s="41"/>
    </row>
    <row r="2023" spans="2:13" x14ac:dyDescent="0.25">
      <c r="B2023" s="66"/>
      <c r="C2023" s="13"/>
      <c r="D2023" s="13"/>
      <c r="E2023" s="13"/>
      <c r="F2023" s="13"/>
      <c r="G2023" s="13"/>
      <c r="H2023" s="41"/>
      <c r="I2023" s="41"/>
      <c r="J2023" s="41"/>
      <c r="K2023" s="41"/>
      <c r="L2023" s="41"/>
      <c r="M2023" s="41"/>
    </row>
    <row r="2024" spans="2:13" x14ac:dyDescent="0.25">
      <c r="B2024" s="66"/>
      <c r="C2024" s="13"/>
      <c r="D2024" s="13"/>
      <c r="E2024" s="13"/>
      <c r="F2024" s="13"/>
      <c r="G2024" s="13"/>
      <c r="H2024" s="41"/>
      <c r="I2024" s="41"/>
      <c r="J2024" s="41"/>
      <c r="K2024" s="41"/>
      <c r="L2024" s="41"/>
      <c r="M2024" s="41"/>
    </row>
    <row r="2025" spans="2:13" x14ac:dyDescent="0.25">
      <c r="B2025" s="66"/>
      <c r="C2025" s="13"/>
      <c r="D2025" s="13"/>
      <c r="E2025" s="13"/>
      <c r="F2025" s="13"/>
      <c r="G2025" s="13"/>
      <c r="H2025" s="41"/>
      <c r="I2025" s="41"/>
      <c r="J2025" s="41"/>
      <c r="K2025" s="41"/>
      <c r="L2025" s="41"/>
      <c r="M2025" s="41"/>
    </row>
    <row r="2026" spans="2:13" x14ac:dyDescent="0.25">
      <c r="B2026" s="66"/>
      <c r="C2026" s="13"/>
      <c r="D2026" s="13"/>
      <c r="E2026" s="13"/>
      <c r="F2026" s="13"/>
      <c r="G2026" s="13"/>
      <c r="H2026" s="41"/>
      <c r="I2026" s="41"/>
      <c r="J2026" s="41"/>
      <c r="K2026" s="41"/>
      <c r="L2026" s="41"/>
      <c r="M2026" s="41"/>
    </row>
    <row r="2027" spans="2:13" x14ac:dyDescent="0.25">
      <c r="B2027" s="66"/>
      <c r="C2027" s="13"/>
      <c r="D2027" s="13"/>
      <c r="E2027" s="13"/>
      <c r="F2027" s="13"/>
      <c r="G2027" s="13"/>
      <c r="H2027" s="41"/>
      <c r="I2027" s="41"/>
      <c r="J2027" s="41"/>
      <c r="K2027" s="41"/>
      <c r="L2027" s="41"/>
      <c r="M2027" s="41"/>
    </row>
    <row r="2028" spans="2:13" x14ac:dyDescent="0.25">
      <c r="B2028" s="66"/>
      <c r="C2028" s="13"/>
      <c r="D2028" s="13"/>
      <c r="E2028" s="13"/>
      <c r="F2028" s="13"/>
      <c r="G2028" s="13"/>
      <c r="H2028" s="41"/>
      <c r="I2028" s="41"/>
      <c r="J2028" s="41"/>
      <c r="K2028" s="41"/>
      <c r="L2028" s="41"/>
      <c r="M2028" s="41"/>
    </row>
    <row r="2029" spans="2:13" x14ac:dyDescent="0.25">
      <c r="B2029" s="66"/>
      <c r="C2029" s="13"/>
      <c r="D2029" s="13"/>
      <c r="E2029" s="13"/>
      <c r="F2029" s="13"/>
      <c r="G2029" s="13"/>
      <c r="H2029" s="41"/>
      <c r="I2029" s="41"/>
      <c r="J2029" s="41"/>
      <c r="K2029" s="41"/>
      <c r="L2029" s="41"/>
      <c r="M2029" s="41"/>
    </row>
    <row r="2030" spans="2:13" x14ac:dyDescent="0.25">
      <c r="B2030" s="66"/>
      <c r="C2030" s="13"/>
      <c r="D2030" s="13"/>
      <c r="E2030" s="13"/>
      <c r="F2030" s="13"/>
      <c r="G2030" s="13"/>
      <c r="H2030" s="41"/>
      <c r="I2030" s="41"/>
      <c r="J2030" s="41"/>
      <c r="K2030" s="41"/>
      <c r="L2030" s="41"/>
      <c r="M2030" s="41"/>
    </row>
    <row r="2031" spans="2:13" x14ac:dyDescent="0.25">
      <c r="B2031" s="66"/>
      <c r="C2031" s="13"/>
      <c r="D2031" s="13"/>
      <c r="E2031" s="13"/>
      <c r="F2031" s="13"/>
      <c r="G2031" s="13"/>
      <c r="H2031" s="41"/>
      <c r="I2031" s="41"/>
      <c r="J2031" s="41"/>
      <c r="K2031" s="41"/>
      <c r="L2031" s="41"/>
      <c r="M2031" s="41"/>
    </row>
    <row r="2032" spans="2:13" x14ac:dyDescent="0.25">
      <c r="B2032" s="66"/>
      <c r="C2032" s="13"/>
      <c r="D2032" s="13"/>
      <c r="E2032" s="13"/>
      <c r="F2032" s="13"/>
      <c r="G2032" s="13"/>
      <c r="H2032" s="41"/>
      <c r="I2032" s="41"/>
      <c r="J2032" s="41"/>
      <c r="K2032" s="41"/>
      <c r="L2032" s="41"/>
      <c r="M2032" s="41"/>
    </row>
    <row r="2033" spans="2:13" x14ac:dyDescent="0.25">
      <c r="B2033" s="66"/>
      <c r="C2033" s="13"/>
      <c r="D2033" s="13"/>
      <c r="E2033" s="13"/>
      <c r="F2033" s="13"/>
      <c r="G2033" s="13"/>
      <c r="H2033" s="41"/>
      <c r="I2033" s="41"/>
      <c r="J2033" s="41"/>
      <c r="K2033" s="41"/>
      <c r="L2033" s="41"/>
      <c r="M2033" s="41"/>
    </row>
    <row r="2034" spans="2:13" x14ac:dyDescent="0.25">
      <c r="B2034" s="66"/>
      <c r="C2034" s="13"/>
      <c r="D2034" s="13"/>
      <c r="E2034" s="13"/>
      <c r="F2034" s="13"/>
      <c r="G2034" s="13"/>
      <c r="H2034" s="41"/>
      <c r="I2034" s="41"/>
      <c r="J2034" s="41"/>
      <c r="K2034" s="41"/>
      <c r="L2034" s="41"/>
      <c r="M2034" s="41"/>
    </row>
    <row r="2035" spans="2:13" x14ac:dyDescent="0.25">
      <c r="B2035" s="66"/>
      <c r="C2035" s="13"/>
      <c r="D2035" s="13"/>
      <c r="E2035" s="13"/>
      <c r="F2035" s="13"/>
      <c r="G2035" s="13"/>
      <c r="H2035" s="41"/>
      <c r="I2035" s="41"/>
      <c r="J2035" s="41"/>
      <c r="K2035" s="41"/>
      <c r="L2035" s="41"/>
      <c r="M2035" s="41"/>
    </row>
    <row r="2036" spans="2:13" x14ac:dyDescent="0.25">
      <c r="B2036" s="66"/>
      <c r="C2036" s="13"/>
      <c r="D2036" s="13"/>
      <c r="E2036" s="13"/>
      <c r="F2036" s="13"/>
      <c r="G2036" s="13"/>
      <c r="H2036" s="41"/>
      <c r="I2036" s="41"/>
      <c r="J2036" s="41"/>
      <c r="K2036" s="41"/>
      <c r="L2036" s="41"/>
      <c r="M2036" s="41"/>
    </row>
    <row r="2037" spans="2:13" x14ac:dyDescent="0.25">
      <c r="B2037" s="66"/>
      <c r="C2037" s="13"/>
      <c r="D2037" s="13"/>
      <c r="E2037" s="13"/>
      <c r="F2037" s="13"/>
      <c r="G2037" s="13"/>
      <c r="H2037" s="41"/>
      <c r="I2037" s="41"/>
      <c r="J2037" s="41"/>
      <c r="K2037" s="41"/>
      <c r="L2037" s="41"/>
      <c r="M2037" s="41"/>
    </row>
    <row r="2038" spans="2:13" x14ac:dyDescent="0.25">
      <c r="B2038" s="66"/>
      <c r="C2038" s="13"/>
      <c r="D2038" s="13"/>
      <c r="E2038" s="13"/>
      <c r="F2038" s="13"/>
      <c r="G2038" s="13"/>
      <c r="H2038" s="41"/>
      <c r="I2038" s="41"/>
      <c r="J2038" s="41"/>
      <c r="K2038" s="41"/>
      <c r="L2038" s="41"/>
      <c r="M2038" s="41"/>
    </row>
    <row r="2039" spans="2:13" x14ac:dyDescent="0.25">
      <c r="B2039" s="66"/>
      <c r="C2039" s="13"/>
      <c r="D2039" s="13"/>
      <c r="E2039" s="13"/>
      <c r="F2039" s="13"/>
      <c r="G2039" s="13"/>
      <c r="H2039" s="41"/>
      <c r="I2039" s="41"/>
      <c r="J2039" s="41"/>
      <c r="K2039" s="41"/>
      <c r="L2039" s="41"/>
      <c r="M2039" s="41"/>
    </row>
    <row r="2040" spans="2:13" x14ac:dyDescent="0.25">
      <c r="B2040" s="66"/>
      <c r="C2040" s="13"/>
      <c r="D2040" s="13"/>
      <c r="E2040" s="13"/>
      <c r="F2040" s="13"/>
      <c r="G2040" s="13"/>
      <c r="H2040" s="41"/>
      <c r="I2040" s="41"/>
      <c r="J2040" s="41"/>
      <c r="K2040" s="41"/>
      <c r="L2040" s="41"/>
      <c r="M2040" s="41"/>
    </row>
    <row r="2041" spans="2:13" x14ac:dyDescent="0.25">
      <c r="B2041" s="66"/>
      <c r="C2041" s="13"/>
      <c r="D2041" s="13"/>
      <c r="E2041" s="13"/>
      <c r="F2041" s="13"/>
      <c r="G2041" s="13"/>
      <c r="H2041" s="41"/>
      <c r="I2041" s="41"/>
      <c r="J2041" s="41"/>
      <c r="K2041" s="41"/>
      <c r="L2041" s="41"/>
      <c r="M2041" s="41"/>
    </row>
    <row r="2042" spans="2:13" x14ac:dyDescent="0.25">
      <c r="B2042" s="66"/>
      <c r="C2042" s="13"/>
      <c r="D2042" s="13"/>
      <c r="E2042" s="13"/>
      <c r="F2042" s="13"/>
      <c r="G2042" s="13"/>
      <c r="H2042" s="41"/>
      <c r="I2042" s="41"/>
      <c r="J2042" s="41"/>
      <c r="K2042" s="41"/>
      <c r="L2042" s="41"/>
      <c r="M2042" s="41"/>
    </row>
    <row r="2043" spans="2:13" x14ac:dyDescent="0.25">
      <c r="B2043" s="66"/>
      <c r="C2043" s="13"/>
      <c r="D2043" s="13"/>
      <c r="E2043" s="13"/>
      <c r="F2043" s="13"/>
      <c r="G2043" s="13"/>
      <c r="H2043" s="41"/>
      <c r="I2043" s="41"/>
      <c r="J2043" s="41"/>
      <c r="K2043" s="41"/>
      <c r="L2043" s="41"/>
      <c r="M2043" s="41"/>
    </row>
    <row r="2044" spans="2:13" x14ac:dyDescent="0.25">
      <c r="B2044" s="66"/>
      <c r="C2044" s="13"/>
      <c r="D2044" s="13"/>
      <c r="E2044" s="13"/>
      <c r="F2044" s="13"/>
      <c r="G2044" s="13"/>
      <c r="H2044" s="41"/>
      <c r="I2044" s="41"/>
      <c r="J2044" s="41"/>
      <c r="K2044" s="41"/>
      <c r="L2044" s="41"/>
      <c r="M2044" s="41"/>
    </row>
    <row r="2045" spans="2:13" x14ac:dyDescent="0.25">
      <c r="B2045" s="66"/>
      <c r="C2045" s="13"/>
      <c r="D2045" s="13"/>
      <c r="E2045" s="13"/>
      <c r="F2045" s="13"/>
      <c r="G2045" s="13"/>
      <c r="H2045" s="41"/>
      <c r="I2045" s="41"/>
      <c r="J2045" s="41"/>
      <c r="K2045" s="41"/>
      <c r="L2045" s="41"/>
      <c r="M2045" s="41"/>
    </row>
    <row r="2046" spans="2:13" x14ac:dyDescent="0.25">
      <c r="B2046" s="66"/>
      <c r="C2046" s="13"/>
      <c r="D2046" s="13"/>
      <c r="E2046" s="13"/>
      <c r="F2046" s="13"/>
      <c r="G2046" s="13"/>
      <c r="H2046" s="41"/>
      <c r="I2046" s="41"/>
      <c r="J2046" s="41"/>
      <c r="K2046" s="41"/>
      <c r="L2046" s="41"/>
      <c r="M2046" s="41"/>
    </row>
    <row r="2047" spans="2:13" x14ac:dyDescent="0.25">
      <c r="B2047" s="66"/>
      <c r="C2047" s="13"/>
      <c r="D2047" s="13"/>
      <c r="E2047" s="13"/>
      <c r="F2047" s="13"/>
      <c r="G2047" s="13"/>
      <c r="H2047" s="41"/>
      <c r="I2047" s="41"/>
      <c r="J2047" s="41"/>
      <c r="K2047" s="41"/>
      <c r="L2047" s="41"/>
      <c r="M2047" s="41"/>
    </row>
    <row r="2048" spans="2:13" x14ac:dyDescent="0.25">
      <c r="B2048" s="66"/>
      <c r="C2048" s="13"/>
      <c r="D2048" s="13"/>
      <c r="E2048" s="13"/>
      <c r="F2048" s="13"/>
      <c r="G2048" s="13"/>
      <c r="H2048" s="41"/>
      <c r="I2048" s="41"/>
      <c r="J2048" s="41"/>
      <c r="K2048" s="41"/>
      <c r="L2048" s="41"/>
      <c r="M2048" s="41"/>
    </row>
    <row r="2049" spans="2:13" x14ac:dyDescent="0.25">
      <c r="B2049" s="66"/>
      <c r="C2049" s="13"/>
      <c r="D2049" s="13"/>
      <c r="E2049" s="13"/>
      <c r="F2049" s="13"/>
      <c r="G2049" s="13"/>
      <c r="H2049" s="41"/>
      <c r="I2049" s="41"/>
      <c r="J2049" s="41"/>
      <c r="K2049" s="41"/>
      <c r="L2049" s="41"/>
      <c r="M2049" s="41"/>
    </row>
    <row r="2050" spans="2:13" x14ac:dyDescent="0.25">
      <c r="B2050" s="66"/>
      <c r="C2050" s="13"/>
      <c r="D2050" s="13"/>
      <c r="E2050" s="13"/>
      <c r="F2050" s="13"/>
      <c r="G2050" s="13"/>
      <c r="H2050" s="41"/>
      <c r="I2050" s="41"/>
      <c r="J2050" s="41"/>
      <c r="K2050" s="41"/>
      <c r="L2050" s="41"/>
      <c r="M2050" s="41"/>
    </row>
    <row r="2051" spans="2:13" x14ac:dyDescent="0.25">
      <c r="B2051" s="66"/>
      <c r="C2051" s="13"/>
      <c r="D2051" s="13"/>
      <c r="E2051" s="13"/>
      <c r="F2051" s="13"/>
      <c r="G2051" s="13"/>
      <c r="H2051" s="41"/>
      <c r="I2051" s="41"/>
      <c r="J2051" s="41"/>
      <c r="K2051" s="41"/>
      <c r="L2051" s="41"/>
      <c r="M2051" s="41"/>
    </row>
    <row r="2052" spans="2:13" x14ac:dyDescent="0.25">
      <c r="B2052" s="66"/>
      <c r="C2052" s="13"/>
      <c r="D2052" s="13"/>
      <c r="E2052" s="13"/>
      <c r="F2052" s="13"/>
      <c r="G2052" s="13"/>
      <c r="H2052" s="41"/>
      <c r="I2052" s="41"/>
      <c r="J2052" s="41"/>
      <c r="K2052" s="41"/>
      <c r="L2052" s="41"/>
      <c r="M2052" s="41"/>
    </row>
    <row r="2053" spans="2:13" x14ac:dyDescent="0.25">
      <c r="B2053" s="66"/>
      <c r="C2053" s="13"/>
      <c r="D2053" s="13"/>
      <c r="E2053" s="13"/>
      <c r="F2053" s="13"/>
      <c r="G2053" s="13"/>
      <c r="H2053" s="41"/>
      <c r="I2053" s="41"/>
      <c r="J2053" s="41"/>
      <c r="K2053" s="41"/>
      <c r="L2053" s="41"/>
      <c r="M2053" s="41"/>
    </row>
    <row r="2054" spans="2:13" x14ac:dyDescent="0.25">
      <c r="B2054" s="66"/>
      <c r="C2054" s="13"/>
      <c r="D2054" s="13"/>
      <c r="E2054" s="13"/>
      <c r="F2054" s="13"/>
      <c r="G2054" s="13"/>
      <c r="H2054" s="41"/>
      <c r="I2054" s="41"/>
      <c r="J2054" s="41"/>
      <c r="K2054" s="41"/>
      <c r="L2054" s="41"/>
      <c r="M2054" s="41"/>
    </row>
    <row r="2055" spans="2:13" x14ac:dyDescent="0.25">
      <c r="B2055" s="66"/>
      <c r="C2055" s="13"/>
      <c r="D2055" s="13"/>
      <c r="E2055" s="13"/>
      <c r="F2055" s="13"/>
      <c r="G2055" s="13"/>
      <c r="H2055" s="41"/>
      <c r="I2055" s="41"/>
      <c r="J2055" s="41"/>
      <c r="K2055" s="41"/>
      <c r="L2055" s="41"/>
      <c r="M2055" s="41"/>
    </row>
    <row r="2056" spans="2:13" x14ac:dyDescent="0.25">
      <c r="B2056" s="66"/>
      <c r="C2056" s="13"/>
      <c r="D2056" s="13"/>
      <c r="E2056" s="13"/>
      <c r="F2056" s="13"/>
      <c r="G2056" s="13"/>
      <c r="H2056" s="41"/>
      <c r="I2056" s="41"/>
      <c r="J2056" s="41"/>
      <c r="K2056" s="41"/>
      <c r="L2056" s="41"/>
      <c r="M2056" s="41"/>
    </row>
    <row r="2057" spans="2:13" x14ac:dyDescent="0.25">
      <c r="B2057" s="66"/>
      <c r="C2057" s="13"/>
      <c r="D2057" s="13"/>
      <c r="E2057" s="13"/>
      <c r="F2057" s="13"/>
      <c r="G2057" s="13"/>
      <c r="H2057" s="41"/>
      <c r="I2057" s="41"/>
      <c r="J2057" s="41"/>
      <c r="K2057" s="41"/>
      <c r="L2057" s="41"/>
      <c r="M2057" s="41"/>
    </row>
    <row r="2058" spans="2:13" x14ac:dyDescent="0.25">
      <c r="B2058" s="66"/>
      <c r="C2058" s="13"/>
      <c r="D2058" s="13"/>
      <c r="E2058" s="13"/>
      <c r="F2058" s="13"/>
      <c r="G2058" s="13"/>
      <c r="H2058" s="41"/>
      <c r="I2058" s="41"/>
      <c r="J2058" s="41"/>
      <c r="K2058" s="41"/>
      <c r="L2058" s="41"/>
      <c r="M2058" s="41"/>
    </row>
    <row r="2059" spans="2:13" x14ac:dyDescent="0.25">
      <c r="B2059" s="66"/>
      <c r="C2059" s="13"/>
      <c r="D2059" s="13"/>
      <c r="E2059" s="13"/>
      <c r="F2059" s="13"/>
      <c r="G2059" s="13"/>
      <c r="H2059" s="41"/>
      <c r="I2059" s="41"/>
      <c r="J2059" s="41"/>
      <c r="K2059" s="41"/>
      <c r="L2059" s="41"/>
      <c r="M2059" s="41"/>
    </row>
    <row r="2060" spans="2:13" x14ac:dyDescent="0.25">
      <c r="B2060" s="66"/>
      <c r="C2060" s="13"/>
      <c r="D2060" s="13"/>
      <c r="E2060" s="13"/>
      <c r="F2060" s="13"/>
      <c r="G2060" s="13"/>
      <c r="H2060" s="41"/>
      <c r="I2060" s="41"/>
      <c r="J2060" s="41"/>
      <c r="K2060" s="41"/>
      <c r="L2060" s="41"/>
      <c r="M2060" s="41"/>
    </row>
    <row r="2061" spans="2:13" x14ac:dyDescent="0.25">
      <c r="B2061" s="66"/>
      <c r="C2061" s="13"/>
      <c r="D2061" s="13"/>
      <c r="E2061" s="13"/>
      <c r="F2061" s="13"/>
      <c r="G2061" s="13"/>
      <c r="H2061" s="41"/>
      <c r="I2061" s="41"/>
      <c r="J2061" s="41"/>
      <c r="K2061" s="41"/>
      <c r="L2061" s="41"/>
      <c r="M2061" s="41"/>
    </row>
    <row r="2062" spans="2:13" x14ac:dyDescent="0.25">
      <c r="B2062" s="66"/>
      <c r="C2062" s="13"/>
      <c r="D2062" s="13"/>
      <c r="E2062" s="13"/>
      <c r="F2062" s="13"/>
      <c r="G2062" s="13"/>
      <c r="H2062" s="41"/>
      <c r="I2062" s="41"/>
      <c r="J2062" s="41"/>
      <c r="K2062" s="41"/>
      <c r="L2062" s="41"/>
      <c r="M2062" s="41"/>
    </row>
    <row r="2063" spans="2:13" x14ac:dyDescent="0.25">
      <c r="B2063" s="66"/>
      <c r="C2063" s="13"/>
      <c r="D2063" s="13"/>
      <c r="E2063" s="13"/>
      <c r="F2063" s="13"/>
      <c r="G2063" s="13"/>
      <c r="H2063" s="41"/>
      <c r="I2063" s="41"/>
      <c r="J2063" s="41"/>
      <c r="K2063" s="41"/>
      <c r="L2063" s="41"/>
      <c r="M2063" s="41"/>
    </row>
    <row r="2064" spans="2:13" x14ac:dyDescent="0.25">
      <c r="B2064" s="66"/>
      <c r="C2064" s="13"/>
      <c r="D2064" s="13"/>
      <c r="E2064" s="13"/>
      <c r="F2064" s="13"/>
      <c r="G2064" s="13"/>
      <c r="H2064" s="41"/>
      <c r="I2064" s="41"/>
      <c r="J2064" s="41"/>
      <c r="K2064" s="41"/>
      <c r="L2064" s="41"/>
      <c r="M2064" s="41"/>
    </row>
    <row r="2065" spans="2:13" x14ac:dyDescent="0.25">
      <c r="B2065" s="66"/>
      <c r="C2065" s="13"/>
      <c r="D2065" s="13"/>
      <c r="E2065" s="13"/>
      <c r="F2065" s="13"/>
      <c r="G2065" s="13"/>
      <c r="H2065" s="41"/>
      <c r="I2065" s="41"/>
      <c r="J2065" s="41"/>
      <c r="K2065" s="41"/>
      <c r="L2065" s="41"/>
      <c r="M2065" s="41"/>
    </row>
    <row r="2066" spans="2:13" x14ac:dyDescent="0.25">
      <c r="B2066" s="66"/>
      <c r="C2066" s="13"/>
      <c r="D2066" s="13"/>
      <c r="E2066" s="13"/>
      <c r="F2066" s="13"/>
      <c r="G2066" s="13"/>
      <c r="H2066" s="41"/>
      <c r="I2066" s="41"/>
      <c r="J2066" s="41"/>
      <c r="K2066" s="41"/>
      <c r="L2066" s="41"/>
      <c r="M2066" s="41"/>
    </row>
    <row r="2067" spans="2:13" x14ac:dyDescent="0.25">
      <c r="B2067" s="66"/>
      <c r="C2067" s="13"/>
      <c r="D2067" s="13"/>
      <c r="E2067" s="13"/>
      <c r="F2067" s="13"/>
      <c r="G2067" s="13"/>
      <c r="H2067" s="41"/>
      <c r="I2067" s="41"/>
      <c r="J2067" s="41"/>
      <c r="K2067" s="41"/>
      <c r="L2067" s="41"/>
      <c r="M2067" s="41"/>
    </row>
    <row r="2068" spans="2:13" x14ac:dyDescent="0.25">
      <c r="B2068" s="66"/>
      <c r="C2068" s="13"/>
      <c r="D2068" s="13"/>
      <c r="E2068" s="13"/>
      <c r="F2068" s="13"/>
      <c r="G2068" s="13"/>
      <c r="H2068" s="41"/>
      <c r="I2068" s="41"/>
      <c r="J2068" s="41"/>
      <c r="K2068" s="41"/>
      <c r="L2068" s="41"/>
      <c r="M2068" s="41"/>
    </row>
    <row r="2069" spans="2:13" x14ac:dyDescent="0.25">
      <c r="B2069" s="66"/>
      <c r="C2069" s="13"/>
      <c r="D2069" s="13"/>
      <c r="E2069" s="13"/>
      <c r="F2069" s="13"/>
      <c r="G2069" s="13"/>
      <c r="H2069" s="41"/>
      <c r="I2069" s="41"/>
      <c r="J2069" s="41"/>
      <c r="K2069" s="41"/>
      <c r="L2069" s="41"/>
      <c r="M2069" s="41"/>
    </row>
    <row r="2070" spans="2:13" x14ac:dyDescent="0.25">
      <c r="B2070" s="66"/>
      <c r="C2070" s="13"/>
      <c r="D2070" s="13"/>
      <c r="E2070" s="13"/>
      <c r="F2070" s="13"/>
      <c r="G2070" s="13"/>
      <c r="H2070" s="41"/>
      <c r="I2070" s="41"/>
      <c r="J2070" s="41"/>
      <c r="K2070" s="41"/>
      <c r="L2070" s="41"/>
      <c r="M2070" s="41"/>
    </row>
    <row r="2071" spans="2:13" x14ac:dyDescent="0.25">
      <c r="B2071" s="66"/>
      <c r="C2071" s="13"/>
      <c r="D2071" s="13"/>
      <c r="E2071" s="13"/>
      <c r="F2071" s="13"/>
      <c r="G2071" s="13"/>
      <c r="H2071" s="41"/>
      <c r="I2071" s="41"/>
      <c r="J2071" s="41"/>
      <c r="K2071" s="41"/>
      <c r="L2071" s="41"/>
      <c r="M2071" s="41"/>
    </row>
    <row r="2072" spans="2:13" x14ac:dyDescent="0.25">
      <c r="B2072" s="66"/>
      <c r="C2072" s="13"/>
      <c r="D2072" s="13"/>
      <c r="E2072" s="13"/>
      <c r="F2072" s="13"/>
      <c r="G2072" s="13"/>
      <c r="H2072" s="41"/>
      <c r="I2072" s="41"/>
      <c r="J2072" s="41"/>
      <c r="K2072" s="41"/>
      <c r="L2072" s="41"/>
      <c r="M2072" s="41"/>
    </row>
    <row r="2073" spans="2:13" x14ac:dyDescent="0.25">
      <c r="B2073" s="66"/>
      <c r="C2073" s="13"/>
      <c r="D2073" s="13"/>
      <c r="E2073" s="13"/>
      <c r="F2073" s="13"/>
      <c r="G2073" s="13"/>
      <c r="H2073" s="41"/>
      <c r="I2073" s="41"/>
      <c r="J2073" s="41"/>
      <c r="K2073" s="41"/>
      <c r="L2073" s="41"/>
      <c r="M2073" s="41"/>
    </row>
    <row r="2074" spans="2:13" x14ac:dyDescent="0.25">
      <c r="B2074" s="66"/>
      <c r="C2074" s="13"/>
      <c r="D2074" s="13"/>
      <c r="E2074" s="13"/>
      <c r="F2074" s="13"/>
      <c r="G2074" s="13"/>
      <c r="H2074" s="41"/>
      <c r="I2074" s="41"/>
      <c r="J2074" s="41"/>
      <c r="K2074" s="41"/>
      <c r="L2074" s="41"/>
      <c r="M2074" s="41"/>
    </row>
    <row r="2075" spans="2:13" x14ac:dyDescent="0.25">
      <c r="B2075" s="66"/>
      <c r="C2075" s="13"/>
      <c r="D2075" s="13"/>
      <c r="E2075" s="13"/>
      <c r="F2075" s="13"/>
      <c r="G2075" s="13"/>
      <c r="H2075" s="41"/>
      <c r="I2075" s="41"/>
      <c r="J2075" s="41"/>
      <c r="K2075" s="41"/>
      <c r="L2075" s="41"/>
      <c r="M2075" s="41"/>
    </row>
    <row r="2076" spans="2:13" x14ac:dyDescent="0.25">
      <c r="B2076" s="66"/>
      <c r="C2076" s="13"/>
      <c r="D2076" s="13"/>
      <c r="E2076" s="13"/>
      <c r="F2076" s="13"/>
      <c r="G2076" s="13"/>
      <c r="H2076" s="41"/>
      <c r="I2076" s="41"/>
      <c r="J2076" s="41"/>
      <c r="K2076" s="41"/>
      <c r="L2076" s="41"/>
      <c r="M2076" s="41"/>
    </row>
    <row r="2077" spans="2:13" x14ac:dyDescent="0.25">
      <c r="B2077" s="66"/>
      <c r="C2077" s="13"/>
      <c r="D2077" s="13"/>
      <c r="E2077" s="13"/>
      <c r="F2077" s="13"/>
      <c r="G2077" s="13"/>
      <c r="H2077" s="41"/>
      <c r="I2077" s="41"/>
      <c r="J2077" s="41"/>
      <c r="K2077" s="41"/>
      <c r="L2077" s="41"/>
      <c r="M2077" s="41"/>
    </row>
    <row r="2078" spans="2:13" x14ac:dyDescent="0.25">
      <c r="B2078" s="66"/>
      <c r="C2078" s="13"/>
      <c r="D2078" s="13"/>
      <c r="E2078" s="13"/>
      <c r="F2078" s="13"/>
      <c r="G2078" s="13"/>
      <c r="H2078" s="41"/>
      <c r="I2078" s="41"/>
      <c r="J2078" s="41"/>
      <c r="K2078" s="41"/>
      <c r="L2078" s="41"/>
      <c r="M2078" s="41"/>
    </row>
    <row r="2079" spans="2:13" x14ac:dyDescent="0.25">
      <c r="B2079" s="66"/>
      <c r="C2079" s="13"/>
      <c r="D2079" s="13"/>
      <c r="E2079" s="13"/>
      <c r="F2079" s="13"/>
      <c r="G2079" s="13"/>
      <c r="H2079" s="41"/>
      <c r="I2079" s="41"/>
      <c r="J2079" s="41"/>
      <c r="K2079" s="41"/>
      <c r="L2079" s="41"/>
      <c r="M2079" s="41"/>
    </row>
    <row r="2080" spans="2:13" x14ac:dyDescent="0.25">
      <c r="B2080" s="66"/>
      <c r="C2080" s="13"/>
      <c r="D2080" s="13"/>
      <c r="E2080" s="13"/>
      <c r="F2080" s="13"/>
      <c r="G2080" s="13"/>
      <c r="H2080" s="41"/>
      <c r="I2080" s="41"/>
      <c r="J2080" s="41"/>
      <c r="K2080" s="41"/>
      <c r="L2080" s="41"/>
      <c r="M2080" s="41"/>
    </row>
    <row r="2081" spans="2:13" x14ac:dyDescent="0.25">
      <c r="B2081" s="66"/>
      <c r="C2081" s="13"/>
      <c r="D2081" s="13"/>
      <c r="E2081" s="13"/>
      <c r="F2081" s="13"/>
      <c r="G2081" s="13"/>
      <c r="H2081" s="41"/>
      <c r="I2081" s="41"/>
      <c r="J2081" s="41"/>
      <c r="K2081" s="41"/>
      <c r="L2081" s="41"/>
      <c r="M2081" s="41"/>
    </row>
    <row r="2082" spans="2:13" x14ac:dyDescent="0.25">
      <c r="B2082" s="66"/>
      <c r="C2082" s="13"/>
      <c r="D2082" s="13"/>
      <c r="E2082" s="13"/>
      <c r="F2082" s="13"/>
      <c r="G2082" s="13"/>
      <c r="H2082" s="41"/>
      <c r="I2082" s="41"/>
      <c r="J2082" s="41"/>
      <c r="K2082" s="41"/>
      <c r="L2082" s="41"/>
      <c r="M2082" s="41"/>
    </row>
    <row r="2083" spans="2:13" x14ac:dyDescent="0.25">
      <c r="B2083" s="66"/>
      <c r="C2083" s="13"/>
      <c r="D2083" s="13"/>
      <c r="E2083" s="13"/>
      <c r="F2083" s="13"/>
      <c r="G2083" s="13"/>
      <c r="H2083" s="41"/>
      <c r="I2083" s="41"/>
      <c r="J2083" s="41"/>
      <c r="K2083" s="41"/>
      <c r="L2083" s="41"/>
      <c r="M2083" s="41"/>
    </row>
    <row r="2084" spans="2:13" x14ac:dyDescent="0.25">
      <c r="B2084" s="66"/>
      <c r="C2084" s="13"/>
      <c r="D2084" s="13"/>
      <c r="E2084" s="13"/>
      <c r="F2084" s="13"/>
      <c r="G2084" s="13"/>
      <c r="H2084" s="41"/>
      <c r="I2084" s="41"/>
      <c r="J2084" s="41"/>
      <c r="K2084" s="41"/>
      <c r="L2084" s="41"/>
      <c r="M2084" s="41"/>
    </row>
    <row r="2085" spans="2:13" x14ac:dyDescent="0.25">
      <c r="B2085" s="66"/>
      <c r="C2085" s="13"/>
      <c r="D2085" s="13"/>
      <c r="E2085" s="13"/>
      <c r="F2085" s="13"/>
      <c r="G2085" s="13"/>
      <c r="H2085" s="41"/>
      <c r="I2085" s="41"/>
      <c r="J2085" s="41"/>
      <c r="K2085" s="41"/>
      <c r="L2085" s="41"/>
      <c r="M2085" s="41"/>
    </row>
    <row r="2086" spans="2:13" x14ac:dyDescent="0.25">
      <c r="B2086" s="66"/>
      <c r="C2086" s="13"/>
      <c r="D2086" s="13"/>
      <c r="E2086" s="13"/>
      <c r="F2086" s="13"/>
      <c r="G2086" s="13"/>
      <c r="H2086" s="41"/>
      <c r="I2086" s="41"/>
      <c r="J2086" s="41"/>
      <c r="K2086" s="41"/>
      <c r="L2086" s="41"/>
      <c r="M2086" s="41"/>
    </row>
    <row r="2087" spans="2:13" x14ac:dyDescent="0.25">
      <c r="B2087" s="66"/>
      <c r="C2087" s="13"/>
      <c r="D2087" s="13"/>
      <c r="E2087" s="13"/>
      <c r="F2087" s="13"/>
      <c r="G2087" s="13"/>
      <c r="H2087" s="41"/>
      <c r="I2087" s="41"/>
      <c r="J2087" s="41"/>
      <c r="K2087" s="41"/>
      <c r="L2087" s="41"/>
      <c r="M2087" s="41"/>
    </row>
    <row r="2088" spans="2:13" x14ac:dyDescent="0.25">
      <c r="B2088" s="66"/>
      <c r="C2088" s="13"/>
      <c r="D2088" s="13"/>
      <c r="E2088" s="13"/>
      <c r="F2088" s="13"/>
      <c r="G2088" s="13"/>
      <c r="H2088" s="41"/>
      <c r="I2088" s="41"/>
      <c r="J2088" s="41"/>
      <c r="K2088" s="41"/>
      <c r="L2088" s="41"/>
      <c r="M2088" s="41"/>
    </row>
    <row r="2089" spans="2:13" x14ac:dyDescent="0.25">
      <c r="B2089" s="66"/>
      <c r="C2089" s="13"/>
      <c r="D2089" s="13"/>
      <c r="E2089" s="13"/>
      <c r="F2089" s="13"/>
      <c r="G2089" s="13"/>
      <c r="H2089" s="41"/>
      <c r="I2089" s="41"/>
      <c r="J2089" s="41"/>
      <c r="K2089" s="41"/>
      <c r="L2089" s="41"/>
      <c r="M2089" s="41"/>
    </row>
    <row r="2090" spans="2:13" x14ac:dyDescent="0.25">
      <c r="B2090" s="66"/>
      <c r="C2090" s="13"/>
      <c r="D2090" s="13"/>
      <c r="E2090" s="13"/>
      <c r="F2090" s="13"/>
      <c r="G2090" s="13"/>
      <c r="H2090" s="41"/>
      <c r="I2090" s="41"/>
      <c r="J2090" s="41"/>
      <c r="K2090" s="41"/>
      <c r="L2090" s="41"/>
      <c r="M2090" s="41"/>
    </row>
    <row r="2091" spans="2:13" x14ac:dyDescent="0.25">
      <c r="B2091" s="66"/>
      <c r="C2091" s="13"/>
      <c r="D2091" s="13"/>
      <c r="E2091" s="13"/>
      <c r="F2091" s="13"/>
      <c r="G2091" s="13"/>
      <c r="H2091" s="41"/>
      <c r="I2091" s="41"/>
      <c r="J2091" s="41"/>
      <c r="K2091" s="41"/>
      <c r="L2091" s="41"/>
      <c r="M2091" s="41"/>
    </row>
    <row r="2092" spans="2:13" x14ac:dyDescent="0.25">
      <c r="B2092" s="66"/>
      <c r="C2092" s="13"/>
      <c r="D2092" s="13"/>
      <c r="E2092" s="13"/>
      <c r="F2092" s="13"/>
      <c r="G2092" s="13"/>
      <c r="H2092" s="41"/>
      <c r="I2092" s="41"/>
      <c r="J2092" s="41"/>
      <c r="K2092" s="41"/>
      <c r="L2092" s="41"/>
      <c r="M2092" s="41"/>
    </row>
    <row r="2093" spans="2:13" x14ac:dyDescent="0.25">
      <c r="B2093" s="66"/>
      <c r="C2093" s="13"/>
      <c r="D2093" s="13"/>
      <c r="E2093" s="13"/>
      <c r="F2093" s="13"/>
      <c r="G2093" s="13"/>
      <c r="H2093" s="41"/>
      <c r="I2093" s="41"/>
      <c r="J2093" s="41"/>
      <c r="K2093" s="41"/>
      <c r="L2093" s="41"/>
      <c r="M2093" s="41"/>
    </row>
    <row r="2094" spans="2:13" x14ac:dyDescent="0.25">
      <c r="B2094" s="66"/>
      <c r="C2094" s="13"/>
      <c r="D2094" s="13"/>
      <c r="E2094" s="13"/>
      <c r="F2094" s="13"/>
      <c r="G2094" s="13"/>
      <c r="H2094" s="41"/>
      <c r="I2094" s="41"/>
      <c r="J2094" s="41"/>
      <c r="K2094" s="41"/>
      <c r="L2094" s="41"/>
      <c r="M2094" s="41"/>
    </row>
    <row r="2095" spans="2:13" x14ac:dyDescent="0.25">
      <c r="B2095" s="66"/>
      <c r="C2095" s="13"/>
      <c r="D2095" s="13"/>
      <c r="E2095" s="13"/>
      <c r="F2095" s="13"/>
      <c r="G2095" s="13"/>
      <c r="H2095" s="41"/>
      <c r="I2095" s="41"/>
      <c r="J2095" s="41"/>
      <c r="K2095" s="41"/>
      <c r="L2095" s="41"/>
      <c r="M2095" s="41"/>
    </row>
    <row r="2096" spans="2:13" x14ac:dyDescent="0.25">
      <c r="B2096" s="66"/>
      <c r="C2096" s="13"/>
      <c r="D2096" s="13"/>
      <c r="E2096" s="13"/>
      <c r="F2096" s="13"/>
      <c r="G2096" s="13"/>
      <c r="H2096" s="41"/>
      <c r="I2096" s="41"/>
      <c r="J2096" s="41"/>
      <c r="K2096" s="41"/>
      <c r="L2096" s="41"/>
      <c r="M2096" s="41"/>
    </row>
    <row r="2097" spans="2:13" x14ac:dyDescent="0.25">
      <c r="B2097" s="66"/>
      <c r="C2097" s="13"/>
      <c r="D2097" s="13"/>
      <c r="E2097" s="13"/>
      <c r="F2097" s="13"/>
      <c r="G2097" s="13"/>
      <c r="H2097" s="41"/>
      <c r="I2097" s="41"/>
      <c r="J2097" s="41"/>
      <c r="K2097" s="41"/>
      <c r="L2097" s="41"/>
      <c r="M2097" s="41"/>
    </row>
    <row r="2098" spans="2:13" x14ac:dyDescent="0.25">
      <c r="B2098" s="66"/>
      <c r="C2098" s="13"/>
      <c r="D2098" s="13"/>
      <c r="E2098" s="13"/>
      <c r="F2098" s="13"/>
      <c r="G2098" s="13"/>
      <c r="H2098" s="41"/>
      <c r="I2098" s="41"/>
      <c r="J2098" s="41"/>
      <c r="K2098" s="41"/>
      <c r="L2098" s="41"/>
      <c r="M2098" s="41"/>
    </row>
    <row r="2099" spans="2:13" x14ac:dyDescent="0.25">
      <c r="B2099" s="66"/>
      <c r="C2099" s="13"/>
      <c r="D2099" s="13"/>
      <c r="E2099" s="13"/>
      <c r="F2099" s="13"/>
      <c r="G2099" s="13"/>
      <c r="H2099" s="41"/>
      <c r="I2099" s="41"/>
      <c r="J2099" s="41"/>
      <c r="K2099" s="41"/>
      <c r="L2099" s="41"/>
      <c r="M2099" s="41"/>
    </row>
    <row r="2100" spans="2:13" x14ac:dyDescent="0.25">
      <c r="B2100" s="66"/>
      <c r="C2100" s="13"/>
      <c r="D2100" s="13"/>
      <c r="E2100" s="13"/>
      <c r="F2100" s="13"/>
      <c r="G2100" s="13"/>
      <c r="H2100" s="41"/>
      <c r="I2100" s="41"/>
      <c r="J2100" s="41"/>
      <c r="K2100" s="41"/>
      <c r="L2100" s="41"/>
      <c r="M2100" s="41"/>
    </row>
    <row r="2101" spans="2:13" x14ac:dyDescent="0.25">
      <c r="B2101" s="66"/>
      <c r="C2101" s="13"/>
      <c r="D2101" s="13"/>
      <c r="E2101" s="13"/>
      <c r="F2101" s="13"/>
      <c r="G2101" s="13"/>
      <c r="H2101" s="41"/>
      <c r="I2101" s="41"/>
      <c r="J2101" s="41"/>
      <c r="K2101" s="41"/>
      <c r="L2101" s="41"/>
      <c r="M2101" s="41"/>
    </row>
    <row r="2102" spans="2:13" x14ac:dyDescent="0.25">
      <c r="B2102" s="66"/>
      <c r="C2102" s="13"/>
      <c r="D2102" s="13"/>
      <c r="E2102" s="13"/>
      <c r="F2102" s="13"/>
      <c r="G2102" s="13"/>
      <c r="H2102" s="41"/>
      <c r="I2102" s="41"/>
      <c r="J2102" s="41"/>
      <c r="K2102" s="41"/>
      <c r="L2102" s="41"/>
      <c r="M2102" s="41"/>
    </row>
    <row r="2103" spans="2:13" x14ac:dyDescent="0.25">
      <c r="B2103" s="66"/>
      <c r="C2103" s="13"/>
      <c r="D2103" s="13"/>
      <c r="E2103" s="13"/>
      <c r="F2103" s="13"/>
      <c r="G2103" s="13"/>
      <c r="H2103" s="41"/>
      <c r="I2103" s="41"/>
      <c r="J2103" s="41"/>
      <c r="K2103" s="41"/>
      <c r="L2103" s="41"/>
      <c r="M2103" s="41"/>
    </row>
    <row r="2104" spans="2:13" x14ac:dyDescent="0.25">
      <c r="B2104" s="66"/>
      <c r="C2104" s="13"/>
      <c r="D2104" s="13"/>
      <c r="E2104" s="13"/>
      <c r="F2104" s="13"/>
      <c r="G2104" s="13"/>
      <c r="H2104" s="41"/>
      <c r="I2104" s="41"/>
      <c r="J2104" s="41"/>
      <c r="K2104" s="41"/>
      <c r="L2104" s="41"/>
      <c r="M2104" s="41"/>
    </row>
    <row r="2105" spans="2:13" x14ac:dyDescent="0.25">
      <c r="B2105" s="66"/>
      <c r="C2105" s="13"/>
      <c r="D2105" s="13"/>
      <c r="E2105" s="13"/>
      <c r="F2105" s="13"/>
      <c r="G2105" s="13"/>
      <c r="H2105" s="41"/>
      <c r="I2105" s="41"/>
      <c r="J2105" s="41"/>
      <c r="K2105" s="41"/>
      <c r="L2105" s="41"/>
      <c r="M2105" s="41"/>
    </row>
    <row r="2106" spans="2:13" x14ac:dyDescent="0.25">
      <c r="B2106" s="66"/>
      <c r="C2106" s="13"/>
      <c r="D2106" s="13"/>
      <c r="E2106" s="13"/>
      <c r="F2106" s="13"/>
      <c r="G2106" s="13"/>
      <c r="H2106" s="41"/>
      <c r="I2106" s="41"/>
      <c r="J2106" s="41"/>
      <c r="K2106" s="41"/>
      <c r="L2106" s="41"/>
      <c r="M2106" s="41"/>
    </row>
    <row r="2107" spans="2:13" x14ac:dyDescent="0.25">
      <c r="B2107" s="66"/>
      <c r="C2107" s="13"/>
      <c r="D2107" s="13"/>
      <c r="E2107" s="13"/>
      <c r="F2107" s="13"/>
      <c r="G2107" s="13"/>
      <c r="H2107" s="41"/>
      <c r="I2107" s="41"/>
      <c r="J2107" s="41"/>
      <c r="K2107" s="41"/>
      <c r="L2107" s="41"/>
      <c r="M2107" s="41"/>
    </row>
    <row r="2108" spans="2:13" x14ac:dyDescent="0.25">
      <c r="B2108" s="66"/>
      <c r="C2108" s="13"/>
      <c r="D2108" s="13"/>
      <c r="E2108" s="13"/>
      <c r="F2108" s="13"/>
      <c r="G2108" s="13"/>
      <c r="H2108" s="41"/>
      <c r="I2108" s="41"/>
      <c r="J2108" s="41"/>
      <c r="K2108" s="41"/>
      <c r="L2108" s="41"/>
      <c r="M2108" s="41"/>
    </row>
    <row r="2109" spans="2:13" x14ac:dyDescent="0.25">
      <c r="B2109" s="66"/>
      <c r="C2109" s="13"/>
      <c r="D2109" s="13"/>
      <c r="E2109" s="13"/>
      <c r="F2109" s="13"/>
      <c r="G2109" s="13"/>
      <c r="H2109" s="41"/>
      <c r="I2109" s="41"/>
      <c r="J2109" s="41"/>
      <c r="K2109" s="41"/>
      <c r="L2109" s="41"/>
      <c r="M2109" s="41"/>
    </row>
    <row r="2110" spans="2:13" x14ac:dyDescent="0.25">
      <c r="B2110" s="66"/>
      <c r="C2110" s="13"/>
      <c r="D2110" s="13"/>
      <c r="E2110" s="13"/>
      <c r="F2110" s="13"/>
      <c r="G2110" s="13"/>
      <c r="H2110" s="41"/>
      <c r="I2110" s="41"/>
      <c r="J2110" s="41"/>
      <c r="K2110" s="41"/>
      <c r="L2110" s="41"/>
      <c r="M2110" s="41"/>
    </row>
    <row r="2111" spans="2:13" x14ac:dyDescent="0.25">
      <c r="B2111" s="66"/>
      <c r="C2111" s="13"/>
      <c r="D2111" s="13"/>
      <c r="E2111" s="13"/>
      <c r="F2111" s="13"/>
      <c r="G2111" s="13"/>
      <c r="H2111" s="41"/>
      <c r="I2111" s="41"/>
      <c r="J2111" s="41"/>
      <c r="K2111" s="41"/>
      <c r="L2111" s="41"/>
      <c r="M2111" s="41"/>
    </row>
    <row r="2112" spans="2:13" x14ac:dyDescent="0.25">
      <c r="B2112" s="66"/>
      <c r="C2112" s="13"/>
      <c r="D2112" s="13"/>
      <c r="E2112" s="13"/>
      <c r="F2112" s="13"/>
      <c r="G2112" s="13"/>
      <c r="H2112" s="41"/>
      <c r="I2112" s="41"/>
      <c r="J2112" s="41"/>
      <c r="K2112" s="41"/>
      <c r="L2112" s="41"/>
      <c r="M2112" s="41"/>
    </row>
    <row r="2113" spans="2:13" x14ac:dyDescent="0.25">
      <c r="B2113" s="66"/>
      <c r="C2113" s="13"/>
      <c r="D2113" s="13"/>
      <c r="E2113" s="13"/>
      <c r="F2113" s="13"/>
      <c r="G2113" s="13"/>
      <c r="H2113" s="41"/>
      <c r="I2113" s="41"/>
      <c r="J2113" s="41"/>
      <c r="K2113" s="41"/>
      <c r="L2113" s="41"/>
      <c r="M2113" s="41"/>
    </row>
    <row r="2114" spans="2:13" x14ac:dyDescent="0.25">
      <c r="B2114" s="66"/>
      <c r="C2114" s="13"/>
      <c r="D2114" s="13"/>
      <c r="E2114" s="13"/>
      <c r="F2114" s="13"/>
      <c r="G2114" s="13"/>
      <c r="H2114" s="41"/>
      <c r="I2114" s="41"/>
      <c r="J2114" s="41"/>
      <c r="K2114" s="41"/>
      <c r="L2114" s="41"/>
      <c r="M2114" s="41"/>
    </row>
    <row r="2115" spans="2:13" x14ac:dyDescent="0.25">
      <c r="B2115" s="66"/>
      <c r="C2115" s="13"/>
      <c r="D2115" s="13"/>
      <c r="E2115" s="13"/>
      <c r="F2115" s="13"/>
      <c r="G2115" s="13"/>
      <c r="H2115" s="41"/>
      <c r="I2115" s="41"/>
      <c r="J2115" s="41"/>
      <c r="K2115" s="41"/>
      <c r="L2115" s="41"/>
      <c r="M2115" s="41"/>
    </row>
    <row r="2116" spans="2:13" x14ac:dyDescent="0.25">
      <c r="B2116" s="66"/>
      <c r="C2116" s="13"/>
      <c r="D2116" s="13"/>
      <c r="E2116" s="13"/>
      <c r="F2116" s="13"/>
      <c r="G2116" s="13"/>
      <c r="H2116" s="41"/>
      <c r="I2116" s="41"/>
      <c r="J2116" s="41"/>
      <c r="K2116" s="41"/>
      <c r="L2116" s="41"/>
      <c r="M2116" s="41"/>
    </row>
    <row r="2117" spans="2:13" x14ac:dyDescent="0.25">
      <c r="B2117" s="66"/>
      <c r="C2117" s="13"/>
      <c r="D2117" s="13"/>
      <c r="E2117" s="13"/>
      <c r="F2117" s="13"/>
      <c r="G2117" s="13"/>
      <c r="H2117" s="41"/>
      <c r="I2117" s="41"/>
      <c r="J2117" s="41"/>
      <c r="K2117" s="41"/>
      <c r="L2117" s="41"/>
      <c r="M2117" s="41"/>
    </row>
    <row r="2118" spans="2:13" x14ac:dyDescent="0.25">
      <c r="B2118" s="66"/>
      <c r="C2118" s="13"/>
      <c r="D2118" s="13"/>
      <c r="E2118" s="13"/>
      <c r="F2118" s="13"/>
      <c r="G2118" s="13"/>
      <c r="H2118" s="41"/>
      <c r="I2118" s="41"/>
      <c r="J2118" s="41"/>
      <c r="K2118" s="41"/>
      <c r="L2118" s="41"/>
      <c r="M2118" s="41"/>
    </row>
    <row r="2119" spans="2:13" x14ac:dyDescent="0.25">
      <c r="B2119" s="66"/>
      <c r="C2119" s="13"/>
      <c r="D2119" s="13"/>
      <c r="E2119" s="13"/>
      <c r="F2119" s="13"/>
      <c r="G2119" s="13"/>
      <c r="H2119" s="41"/>
      <c r="I2119" s="41"/>
      <c r="J2119" s="41"/>
      <c r="K2119" s="41"/>
      <c r="L2119" s="41"/>
      <c r="M2119" s="41"/>
    </row>
    <row r="2120" spans="2:13" x14ac:dyDescent="0.25">
      <c r="B2120" s="66"/>
      <c r="C2120" s="13"/>
      <c r="D2120" s="13"/>
      <c r="E2120" s="13"/>
      <c r="F2120" s="13"/>
      <c r="G2120" s="13"/>
      <c r="H2120" s="41"/>
      <c r="I2120" s="41"/>
      <c r="J2120" s="41"/>
      <c r="K2120" s="41"/>
      <c r="L2120" s="41"/>
      <c r="M2120" s="41"/>
    </row>
    <row r="2121" spans="2:13" x14ac:dyDescent="0.25">
      <c r="B2121" s="66"/>
      <c r="C2121" s="13"/>
      <c r="D2121" s="13"/>
      <c r="E2121" s="13"/>
      <c r="F2121" s="13"/>
      <c r="G2121" s="13"/>
      <c r="H2121" s="41"/>
      <c r="I2121" s="41"/>
      <c r="J2121" s="41"/>
      <c r="K2121" s="41"/>
      <c r="L2121" s="41"/>
      <c r="M2121" s="41"/>
    </row>
    <row r="2122" spans="2:13" x14ac:dyDescent="0.25">
      <c r="B2122" s="66"/>
      <c r="C2122" s="13"/>
      <c r="D2122" s="13"/>
      <c r="E2122" s="13"/>
      <c r="F2122" s="13"/>
      <c r="G2122" s="13"/>
      <c r="H2122" s="41"/>
      <c r="I2122" s="41"/>
      <c r="J2122" s="41"/>
      <c r="K2122" s="41"/>
      <c r="L2122" s="41"/>
      <c r="M2122" s="41"/>
    </row>
    <row r="2123" spans="2:13" x14ac:dyDescent="0.25">
      <c r="B2123" s="66"/>
      <c r="C2123" s="13"/>
      <c r="D2123" s="13"/>
      <c r="E2123" s="13"/>
      <c r="F2123" s="13"/>
      <c r="G2123" s="13"/>
      <c r="H2123" s="41"/>
      <c r="I2123" s="41"/>
      <c r="J2123" s="41"/>
      <c r="K2123" s="41"/>
      <c r="L2123" s="41"/>
      <c r="M2123" s="41"/>
    </row>
    <row r="2124" spans="2:13" x14ac:dyDescent="0.25">
      <c r="B2124" s="66"/>
      <c r="C2124" s="13"/>
      <c r="D2124" s="13"/>
      <c r="E2124" s="13"/>
      <c r="F2124" s="13"/>
      <c r="G2124" s="13"/>
      <c r="H2124" s="41"/>
      <c r="I2124" s="41"/>
      <c r="J2124" s="41"/>
      <c r="K2124" s="41"/>
      <c r="L2124" s="41"/>
      <c r="M2124" s="41"/>
    </row>
    <row r="2125" spans="2:13" x14ac:dyDescent="0.25">
      <c r="B2125" s="66"/>
      <c r="C2125" s="13"/>
      <c r="D2125" s="13"/>
      <c r="E2125" s="13"/>
      <c r="F2125" s="13"/>
      <c r="G2125" s="13"/>
      <c r="H2125" s="41"/>
      <c r="I2125" s="41"/>
      <c r="J2125" s="41"/>
      <c r="K2125" s="41"/>
      <c r="L2125" s="41"/>
      <c r="M2125" s="41"/>
    </row>
    <row r="2126" spans="2:13" x14ac:dyDescent="0.25">
      <c r="B2126" s="66"/>
      <c r="C2126" s="13"/>
      <c r="D2126" s="13"/>
      <c r="E2126" s="13"/>
      <c r="F2126" s="13"/>
      <c r="G2126" s="13"/>
      <c r="H2126" s="41"/>
      <c r="I2126" s="41"/>
      <c r="J2126" s="41"/>
      <c r="K2126" s="41"/>
      <c r="L2126" s="41"/>
      <c r="M2126" s="41"/>
    </row>
    <row r="2127" spans="2:13" x14ac:dyDescent="0.25">
      <c r="B2127" s="66"/>
      <c r="C2127" s="13"/>
      <c r="D2127" s="13"/>
      <c r="E2127" s="13"/>
      <c r="F2127" s="13"/>
      <c r="G2127" s="13"/>
      <c r="H2127" s="41"/>
      <c r="I2127" s="41"/>
      <c r="J2127" s="41"/>
      <c r="K2127" s="41"/>
      <c r="L2127" s="41"/>
      <c r="M2127" s="41"/>
    </row>
    <row r="2128" spans="2:13" x14ac:dyDescent="0.25">
      <c r="B2128" s="66"/>
      <c r="C2128" s="13"/>
      <c r="D2128" s="13"/>
      <c r="E2128" s="13"/>
      <c r="F2128" s="13"/>
      <c r="G2128" s="13"/>
      <c r="H2128" s="41"/>
      <c r="I2128" s="41"/>
      <c r="J2128" s="41"/>
      <c r="K2128" s="41"/>
      <c r="L2128" s="41"/>
      <c r="M2128" s="41"/>
    </row>
    <row r="2129" spans="2:13" x14ac:dyDescent="0.25">
      <c r="B2129" s="66"/>
      <c r="C2129" s="13"/>
      <c r="D2129" s="13"/>
      <c r="E2129" s="13"/>
      <c r="F2129" s="13"/>
      <c r="G2129" s="13"/>
      <c r="H2129" s="41"/>
      <c r="I2129" s="41"/>
      <c r="J2129" s="41"/>
      <c r="K2129" s="41"/>
      <c r="L2129" s="41"/>
      <c r="M2129" s="41"/>
    </row>
    <row r="2130" spans="2:13" x14ac:dyDescent="0.25">
      <c r="B2130" s="66"/>
      <c r="C2130" s="13"/>
      <c r="D2130" s="13"/>
      <c r="E2130" s="13"/>
      <c r="F2130" s="13"/>
      <c r="G2130" s="13"/>
      <c r="H2130" s="41"/>
      <c r="I2130" s="41"/>
      <c r="J2130" s="41"/>
      <c r="K2130" s="41"/>
      <c r="L2130" s="41"/>
      <c r="M2130" s="41"/>
    </row>
    <row r="2131" spans="2:13" x14ac:dyDescent="0.25">
      <c r="B2131" s="66"/>
      <c r="C2131" s="13"/>
      <c r="D2131" s="13"/>
      <c r="E2131" s="13"/>
      <c r="F2131" s="13"/>
      <c r="G2131" s="13"/>
      <c r="H2131" s="41"/>
      <c r="I2131" s="41"/>
      <c r="J2131" s="41"/>
      <c r="K2131" s="41"/>
      <c r="L2131" s="41"/>
      <c r="M2131" s="41"/>
    </row>
    <row r="2132" spans="2:13" x14ac:dyDescent="0.25">
      <c r="B2132" s="66"/>
      <c r="C2132" s="13"/>
      <c r="D2132" s="13"/>
      <c r="E2132" s="13"/>
      <c r="F2132" s="13"/>
      <c r="G2132" s="13"/>
      <c r="H2132" s="41"/>
      <c r="I2132" s="41"/>
      <c r="J2132" s="41"/>
      <c r="K2132" s="41"/>
      <c r="L2132" s="41"/>
      <c r="M2132" s="41"/>
    </row>
    <row r="2133" spans="2:13" x14ac:dyDescent="0.25">
      <c r="B2133" s="66"/>
      <c r="C2133" s="13"/>
      <c r="D2133" s="13"/>
      <c r="E2133" s="13"/>
      <c r="F2133" s="13"/>
      <c r="G2133" s="13"/>
      <c r="H2133" s="41"/>
      <c r="I2133" s="41"/>
      <c r="J2133" s="41"/>
      <c r="K2133" s="41"/>
      <c r="L2133" s="41"/>
      <c r="M2133" s="41"/>
    </row>
    <row r="2134" spans="2:13" x14ac:dyDescent="0.25">
      <c r="B2134" s="66"/>
      <c r="C2134" s="13"/>
      <c r="D2134" s="13"/>
      <c r="E2134" s="13"/>
      <c r="F2134" s="13"/>
      <c r="G2134" s="13"/>
      <c r="H2134" s="41"/>
      <c r="I2134" s="41"/>
      <c r="J2134" s="41"/>
      <c r="K2134" s="41"/>
      <c r="L2134" s="41"/>
      <c r="M2134" s="41"/>
    </row>
    <row r="2135" spans="2:13" x14ac:dyDescent="0.25">
      <c r="B2135" s="66"/>
      <c r="C2135" s="13"/>
      <c r="D2135" s="13"/>
      <c r="E2135" s="13"/>
      <c r="F2135" s="13"/>
      <c r="G2135" s="13"/>
      <c r="H2135" s="41"/>
      <c r="I2135" s="41"/>
      <c r="J2135" s="41"/>
      <c r="K2135" s="41"/>
      <c r="L2135" s="41"/>
      <c r="M2135" s="41"/>
    </row>
    <row r="2136" spans="2:13" x14ac:dyDescent="0.25">
      <c r="B2136" s="66"/>
      <c r="C2136" s="13"/>
      <c r="D2136" s="13"/>
      <c r="E2136" s="13"/>
      <c r="F2136" s="13"/>
      <c r="G2136" s="13"/>
      <c r="H2136" s="41"/>
      <c r="I2136" s="41"/>
      <c r="J2136" s="41"/>
      <c r="K2136" s="41"/>
      <c r="L2136" s="41"/>
      <c r="M2136" s="41"/>
    </row>
    <row r="2137" spans="2:13" x14ac:dyDescent="0.25">
      <c r="B2137" s="66"/>
      <c r="C2137" s="13"/>
      <c r="D2137" s="13"/>
      <c r="E2137" s="13"/>
      <c r="F2137" s="13"/>
      <c r="G2137" s="13"/>
      <c r="H2137" s="41"/>
      <c r="I2137" s="41"/>
      <c r="J2137" s="41"/>
      <c r="K2137" s="41"/>
      <c r="L2137" s="41"/>
      <c r="M2137" s="41"/>
    </row>
    <row r="2138" spans="2:13" x14ac:dyDescent="0.25">
      <c r="B2138" s="66"/>
      <c r="C2138" s="13"/>
      <c r="D2138" s="13"/>
      <c r="E2138" s="13"/>
      <c r="F2138" s="13"/>
      <c r="G2138" s="13"/>
      <c r="H2138" s="41"/>
      <c r="I2138" s="41"/>
      <c r="J2138" s="41"/>
      <c r="K2138" s="41"/>
      <c r="L2138" s="41"/>
      <c r="M2138" s="41"/>
    </row>
    <row r="2139" spans="2:13" x14ac:dyDescent="0.25">
      <c r="B2139" s="66"/>
      <c r="C2139" s="13"/>
      <c r="D2139" s="13"/>
      <c r="E2139" s="13"/>
      <c r="F2139" s="13"/>
      <c r="G2139" s="13"/>
      <c r="H2139" s="41"/>
      <c r="I2139" s="41"/>
      <c r="J2139" s="41"/>
      <c r="K2139" s="41"/>
      <c r="L2139" s="41"/>
      <c r="M2139" s="41"/>
    </row>
    <row r="2140" spans="2:13" x14ac:dyDescent="0.25">
      <c r="B2140" s="66"/>
      <c r="C2140" s="13"/>
      <c r="D2140" s="13"/>
      <c r="E2140" s="13"/>
      <c r="F2140" s="13"/>
      <c r="G2140" s="13"/>
      <c r="H2140" s="41"/>
      <c r="I2140" s="41"/>
      <c r="J2140" s="41"/>
      <c r="K2140" s="41"/>
      <c r="L2140" s="41"/>
      <c r="M2140" s="41"/>
    </row>
    <row r="2141" spans="2:13" x14ac:dyDescent="0.25">
      <c r="B2141" s="66"/>
      <c r="C2141" s="13"/>
      <c r="D2141" s="13"/>
      <c r="E2141" s="13"/>
      <c r="F2141" s="13"/>
      <c r="G2141" s="13"/>
      <c r="H2141" s="41"/>
      <c r="I2141" s="41"/>
      <c r="J2141" s="41"/>
      <c r="K2141" s="41"/>
      <c r="L2141" s="41"/>
      <c r="M2141" s="41"/>
    </row>
    <row r="2142" spans="2:13" x14ac:dyDescent="0.25">
      <c r="B2142" s="66"/>
      <c r="C2142" s="13"/>
      <c r="D2142" s="13"/>
      <c r="E2142" s="13"/>
      <c r="F2142" s="13"/>
      <c r="G2142" s="13"/>
      <c r="H2142" s="41"/>
      <c r="I2142" s="41"/>
      <c r="J2142" s="41"/>
      <c r="K2142" s="41"/>
      <c r="L2142" s="41"/>
      <c r="M2142" s="41"/>
    </row>
    <row r="2143" spans="2:13" x14ac:dyDescent="0.25">
      <c r="B2143" s="66"/>
      <c r="C2143" s="13"/>
      <c r="D2143" s="13"/>
      <c r="E2143" s="13"/>
      <c r="F2143" s="13"/>
      <c r="G2143" s="13"/>
      <c r="H2143" s="41"/>
      <c r="I2143" s="41"/>
      <c r="J2143" s="41"/>
      <c r="K2143" s="41"/>
      <c r="L2143" s="41"/>
      <c r="M2143" s="41"/>
    </row>
    <row r="2144" spans="2:13" x14ac:dyDescent="0.25">
      <c r="B2144" s="66"/>
      <c r="C2144" s="13"/>
      <c r="D2144" s="13"/>
      <c r="E2144" s="13"/>
      <c r="F2144" s="13"/>
      <c r="G2144" s="13"/>
      <c r="H2144" s="41"/>
      <c r="I2144" s="41"/>
      <c r="J2144" s="41"/>
      <c r="K2144" s="41"/>
      <c r="L2144" s="41"/>
      <c r="M2144" s="41"/>
    </row>
    <row r="2145" spans="2:13" x14ac:dyDescent="0.25">
      <c r="B2145" s="66"/>
      <c r="C2145" s="13"/>
      <c r="D2145" s="13"/>
      <c r="E2145" s="13"/>
      <c r="F2145" s="13"/>
      <c r="G2145" s="13"/>
      <c r="H2145" s="41"/>
      <c r="I2145" s="41"/>
      <c r="J2145" s="41"/>
      <c r="K2145" s="41"/>
      <c r="L2145" s="41"/>
      <c r="M2145" s="41"/>
    </row>
    <row r="2146" spans="2:13" x14ac:dyDescent="0.25">
      <c r="B2146" s="66"/>
      <c r="C2146" s="13"/>
      <c r="D2146" s="13"/>
      <c r="E2146" s="13"/>
      <c r="F2146" s="13"/>
      <c r="G2146" s="13"/>
      <c r="H2146" s="41"/>
      <c r="I2146" s="41"/>
      <c r="J2146" s="41"/>
      <c r="K2146" s="41"/>
      <c r="L2146" s="41"/>
      <c r="M2146" s="41"/>
    </row>
    <row r="2147" spans="2:13" x14ac:dyDescent="0.25">
      <c r="B2147" s="66"/>
      <c r="C2147" s="13"/>
      <c r="D2147" s="13"/>
      <c r="E2147" s="13"/>
      <c r="F2147" s="13"/>
      <c r="G2147" s="13"/>
      <c r="H2147" s="41"/>
      <c r="I2147" s="41"/>
      <c r="J2147" s="41"/>
      <c r="K2147" s="41"/>
      <c r="L2147" s="41"/>
      <c r="M2147" s="41"/>
    </row>
    <row r="2148" spans="2:13" x14ac:dyDescent="0.25">
      <c r="B2148" s="66"/>
      <c r="C2148" s="13"/>
      <c r="D2148" s="13"/>
      <c r="E2148" s="13"/>
      <c r="F2148" s="13"/>
      <c r="G2148" s="13"/>
      <c r="H2148" s="41"/>
      <c r="I2148" s="41"/>
      <c r="J2148" s="41"/>
      <c r="K2148" s="41"/>
      <c r="L2148" s="41"/>
      <c r="M2148" s="41"/>
    </row>
    <row r="2149" spans="2:13" x14ac:dyDescent="0.25">
      <c r="B2149" s="66"/>
      <c r="C2149" s="13"/>
      <c r="D2149" s="13"/>
      <c r="E2149" s="13"/>
      <c r="F2149" s="13"/>
      <c r="G2149" s="13"/>
      <c r="H2149" s="41"/>
      <c r="I2149" s="41"/>
      <c r="J2149" s="41"/>
      <c r="K2149" s="41"/>
      <c r="L2149" s="41"/>
      <c r="M2149" s="41"/>
    </row>
    <row r="2150" spans="2:13" x14ac:dyDescent="0.25">
      <c r="B2150" s="66"/>
      <c r="C2150" s="13"/>
      <c r="D2150" s="13"/>
      <c r="E2150" s="13"/>
      <c r="F2150" s="13"/>
      <c r="G2150" s="13"/>
      <c r="H2150" s="41"/>
      <c r="I2150" s="41"/>
      <c r="J2150" s="41"/>
      <c r="K2150" s="41"/>
      <c r="L2150" s="41"/>
      <c r="M2150" s="41"/>
    </row>
    <row r="2151" spans="2:13" x14ac:dyDescent="0.25">
      <c r="B2151" s="66"/>
      <c r="C2151" s="13"/>
      <c r="D2151" s="13"/>
      <c r="E2151" s="13"/>
      <c r="F2151" s="13"/>
      <c r="G2151" s="13"/>
      <c r="H2151" s="41"/>
      <c r="I2151" s="41"/>
      <c r="J2151" s="41"/>
      <c r="K2151" s="41"/>
      <c r="L2151" s="41"/>
      <c r="M2151" s="41"/>
    </row>
    <row r="2152" spans="2:13" x14ac:dyDescent="0.25">
      <c r="B2152" s="66"/>
      <c r="C2152" s="13"/>
      <c r="D2152" s="13"/>
      <c r="E2152" s="13"/>
      <c r="F2152" s="13"/>
      <c r="G2152" s="13"/>
      <c r="H2152" s="41"/>
      <c r="I2152" s="41"/>
      <c r="J2152" s="41"/>
      <c r="K2152" s="41"/>
      <c r="L2152" s="41"/>
      <c r="M2152" s="41"/>
    </row>
    <row r="2153" spans="2:13" x14ac:dyDescent="0.25">
      <c r="B2153" s="66"/>
      <c r="C2153" s="13"/>
      <c r="D2153" s="13"/>
      <c r="E2153" s="13"/>
      <c r="F2153" s="13"/>
      <c r="G2153" s="13"/>
      <c r="H2153" s="41"/>
      <c r="I2153" s="41"/>
      <c r="J2153" s="41"/>
      <c r="K2153" s="41"/>
      <c r="L2153" s="41"/>
      <c r="M2153" s="41"/>
    </row>
    <row r="2154" spans="2:13" x14ac:dyDescent="0.25">
      <c r="B2154" s="66"/>
      <c r="C2154" s="13"/>
      <c r="D2154" s="13"/>
      <c r="E2154" s="13"/>
      <c r="F2154" s="13"/>
      <c r="G2154" s="13"/>
      <c r="H2154" s="41"/>
      <c r="I2154" s="41"/>
      <c r="J2154" s="41"/>
      <c r="K2154" s="41"/>
      <c r="L2154" s="41"/>
      <c r="M2154" s="41"/>
    </row>
    <row r="2155" spans="2:13" x14ac:dyDescent="0.25">
      <c r="B2155" s="66"/>
      <c r="C2155" s="13"/>
      <c r="D2155" s="13"/>
      <c r="E2155" s="13"/>
      <c r="F2155" s="13"/>
      <c r="G2155" s="13"/>
      <c r="H2155" s="41"/>
      <c r="I2155" s="41"/>
      <c r="J2155" s="41"/>
      <c r="K2155" s="41"/>
      <c r="L2155" s="41"/>
      <c r="M2155" s="41"/>
    </row>
    <row r="2156" spans="2:13" x14ac:dyDescent="0.25">
      <c r="B2156" s="66"/>
      <c r="C2156" s="13"/>
      <c r="D2156" s="13"/>
      <c r="E2156" s="13"/>
      <c r="F2156" s="13"/>
      <c r="G2156" s="13"/>
      <c r="H2156" s="41"/>
      <c r="I2156" s="41"/>
      <c r="J2156" s="41"/>
      <c r="K2156" s="41"/>
      <c r="L2156" s="41"/>
      <c r="M2156" s="41"/>
    </row>
    <row r="2157" spans="2:13" x14ac:dyDescent="0.25">
      <c r="B2157" s="66"/>
      <c r="C2157" s="13"/>
      <c r="D2157" s="13"/>
      <c r="E2157" s="13"/>
      <c r="F2157" s="13"/>
      <c r="G2157" s="13"/>
      <c r="H2157" s="41"/>
      <c r="I2157" s="41"/>
      <c r="J2157" s="41"/>
      <c r="K2157" s="41"/>
      <c r="L2157" s="41"/>
      <c r="M2157" s="41"/>
    </row>
    <row r="2158" spans="2:13" x14ac:dyDescent="0.25">
      <c r="B2158" s="66"/>
      <c r="C2158" s="13"/>
      <c r="D2158" s="13"/>
      <c r="E2158" s="13"/>
      <c r="F2158" s="13"/>
      <c r="G2158" s="13"/>
      <c r="H2158" s="41"/>
      <c r="I2158" s="41"/>
      <c r="J2158" s="41"/>
      <c r="K2158" s="41"/>
      <c r="L2158" s="41"/>
      <c r="M2158" s="41"/>
    </row>
    <row r="2159" spans="2:13" x14ac:dyDescent="0.25">
      <c r="B2159" s="66"/>
      <c r="C2159" s="13"/>
      <c r="D2159" s="13"/>
      <c r="E2159" s="13"/>
      <c r="F2159" s="13"/>
      <c r="G2159" s="13"/>
      <c r="H2159" s="41"/>
      <c r="I2159" s="41"/>
      <c r="J2159" s="41"/>
      <c r="K2159" s="41"/>
      <c r="L2159" s="41"/>
      <c r="M2159" s="41"/>
    </row>
    <row r="2160" spans="2:13" x14ac:dyDescent="0.25">
      <c r="B2160" s="66"/>
      <c r="C2160" s="13"/>
      <c r="D2160" s="13"/>
      <c r="E2160" s="13"/>
      <c r="F2160" s="13"/>
      <c r="G2160" s="13"/>
      <c r="H2160" s="41"/>
      <c r="I2160" s="41"/>
      <c r="J2160" s="41"/>
      <c r="K2160" s="41"/>
      <c r="L2160" s="41"/>
      <c r="M2160" s="41"/>
    </row>
    <row r="2161" spans="2:13" x14ac:dyDescent="0.25">
      <c r="B2161" s="66"/>
      <c r="C2161" s="13"/>
      <c r="D2161" s="13"/>
      <c r="E2161" s="13"/>
      <c r="F2161" s="13"/>
      <c r="G2161" s="13"/>
      <c r="H2161" s="41"/>
      <c r="I2161" s="41"/>
      <c r="J2161" s="41"/>
      <c r="K2161" s="41"/>
      <c r="L2161" s="41"/>
      <c r="M2161" s="41"/>
    </row>
    <row r="2162" spans="2:13" x14ac:dyDescent="0.25">
      <c r="B2162" s="66"/>
      <c r="C2162" s="13"/>
      <c r="D2162" s="13"/>
      <c r="E2162" s="13"/>
      <c r="F2162" s="13"/>
      <c r="G2162" s="13"/>
      <c r="H2162" s="41"/>
      <c r="I2162" s="41"/>
      <c r="J2162" s="41"/>
      <c r="K2162" s="41"/>
      <c r="L2162" s="41"/>
      <c r="M2162" s="41"/>
    </row>
    <row r="2163" spans="2:13" x14ac:dyDescent="0.25">
      <c r="B2163" s="66"/>
      <c r="C2163" s="13"/>
      <c r="D2163" s="13"/>
      <c r="E2163" s="13"/>
      <c r="F2163" s="13"/>
      <c r="G2163" s="13"/>
      <c r="H2163" s="41"/>
      <c r="I2163" s="41"/>
      <c r="J2163" s="41"/>
      <c r="K2163" s="41"/>
      <c r="L2163" s="41"/>
      <c r="M2163" s="41"/>
    </row>
    <row r="2164" spans="2:13" x14ac:dyDescent="0.25">
      <c r="B2164" s="66"/>
      <c r="C2164" s="13"/>
      <c r="D2164" s="13"/>
      <c r="E2164" s="13"/>
      <c r="F2164" s="13"/>
      <c r="G2164" s="13"/>
      <c r="H2164" s="41"/>
      <c r="I2164" s="41"/>
      <c r="J2164" s="41"/>
      <c r="K2164" s="41"/>
      <c r="L2164" s="41"/>
      <c r="M2164" s="41"/>
    </row>
    <row r="2165" spans="2:13" x14ac:dyDescent="0.25">
      <c r="B2165" s="66"/>
      <c r="C2165" s="13"/>
      <c r="D2165" s="13"/>
      <c r="E2165" s="13"/>
      <c r="F2165" s="13"/>
      <c r="G2165" s="13"/>
      <c r="H2165" s="41"/>
      <c r="I2165" s="41"/>
      <c r="J2165" s="41"/>
      <c r="K2165" s="41"/>
      <c r="L2165" s="41"/>
      <c r="M2165" s="41"/>
    </row>
    <row r="2166" spans="2:13" x14ac:dyDescent="0.25">
      <c r="B2166" s="66"/>
      <c r="C2166" s="13"/>
      <c r="D2166" s="13"/>
      <c r="E2166" s="13"/>
      <c r="F2166" s="13"/>
      <c r="G2166" s="13"/>
      <c r="H2166" s="41"/>
      <c r="I2166" s="41"/>
      <c r="J2166" s="41"/>
      <c r="K2166" s="41"/>
      <c r="L2166" s="41"/>
      <c r="M2166" s="41"/>
    </row>
    <row r="2167" spans="2:13" x14ac:dyDescent="0.25">
      <c r="B2167" s="66"/>
      <c r="C2167" s="13"/>
      <c r="D2167" s="13"/>
      <c r="E2167" s="13"/>
      <c r="F2167" s="13"/>
      <c r="G2167" s="13"/>
      <c r="H2167" s="41"/>
      <c r="I2167" s="41"/>
      <c r="J2167" s="41"/>
      <c r="K2167" s="41"/>
      <c r="L2167" s="41"/>
      <c r="M2167" s="41"/>
    </row>
    <row r="2168" spans="2:13" x14ac:dyDescent="0.25">
      <c r="B2168" s="66"/>
      <c r="C2168" s="13"/>
      <c r="D2168" s="13"/>
      <c r="E2168" s="13"/>
      <c r="F2168" s="13"/>
      <c r="G2168" s="13"/>
      <c r="H2168" s="41"/>
      <c r="I2168" s="41"/>
      <c r="J2168" s="41"/>
      <c r="K2168" s="41"/>
      <c r="L2168" s="41"/>
      <c r="M2168" s="41"/>
    </row>
    <row r="2169" spans="2:13" x14ac:dyDescent="0.25">
      <c r="B2169" s="66"/>
      <c r="C2169" s="13"/>
      <c r="D2169" s="13"/>
      <c r="E2169" s="13"/>
      <c r="F2169" s="13"/>
      <c r="G2169" s="13"/>
      <c r="H2169" s="41"/>
      <c r="I2169" s="41"/>
      <c r="J2169" s="41"/>
      <c r="K2169" s="41"/>
      <c r="L2169" s="41"/>
      <c r="M2169" s="41"/>
    </row>
    <row r="2170" spans="2:13" x14ac:dyDescent="0.25">
      <c r="B2170" s="66"/>
      <c r="C2170" s="13"/>
      <c r="D2170" s="13"/>
      <c r="E2170" s="13"/>
      <c r="F2170" s="13"/>
      <c r="G2170" s="13"/>
      <c r="H2170" s="41"/>
      <c r="I2170" s="41"/>
      <c r="J2170" s="41"/>
      <c r="K2170" s="41"/>
      <c r="L2170" s="41"/>
      <c r="M2170" s="41"/>
    </row>
    <row r="2171" spans="2:13" x14ac:dyDescent="0.25">
      <c r="B2171" s="66"/>
      <c r="C2171" s="13"/>
      <c r="D2171" s="13"/>
      <c r="E2171" s="13"/>
      <c r="F2171" s="13"/>
      <c r="G2171" s="13"/>
      <c r="H2171" s="41"/>
      <c r="I2171" s="41"/>
      <c r="J2171" s="41"/>
      <c r="K2171" s="41"/>
      <c r="L2171" s="41"/>
      <c r="M2171" s="41"/>
    </row>
    <row r="2172" spans="2:13" x14ac:dyDescent="0.25">
      <c r="B2172" s="66"/>
      <c r="C2172" s="13"/>
      <c r="D2172" s="13"/>
      <c r="E2172" s="13"/>
      <c r="F2172" s="13"/>
      <c r="G2172" s="13"/>
      <c r="H2172" s="41"/>
      <c r="I2172" s="41"/>
      <c r="J2172" s="41"/>
      <c r="K2172" s="41"/>
      <c r="L2172" s="41"/>
      <c r="M2172" s="41"/>
    </row>
    <row r="2173" spans="2:13" x14ac:dyDescent="0.25">
      <c r="B2173" s="66"/>
      <c r="C2173" s="13"/>
      <c r="D2173" s="13"/>
      <c r="E2173" s="13"/>
      <c r="F2173" s="13"/>
      <c r="G2173" s="13"/>
      <c r="H2173" s="41"/>
      <c r="I2173" s="41"/>
      <c r="J2173" s="41"/>
      <c r="K2173" s="41"/>
      <c r="L2173" s="41"/>
      <c r="M2173" s="41"/>
    </row>
    <row r="2174" spans="2:13" x14ac:dyDescent="0.25">
      <c r="B2174" s="66"/>
      <c r="C2174" s="13"/>
      <c r="D2174" s="13"/>
      <c r="E2174" s="13"/>
      <c r="F2174" s="13"/>
      <c r="G2174" s="13"/>
      <c r="H2174" s="41"/>
      <c r="I2174" s="41"/>
      <c r="J2174" s="41"/>
      <c r="K2174" s="41"/>
      <c r="L2174" s="41"/>
      <c r="M2174" s="41"/>
    </row>
    <row r="2175" spans="2:13" x14ac:dyDescent="0.25">
      <c r="B2175" s="66"/>
      <c r="C2175" s="13"/>
      <c r="D2175" s="13"/>
      <c r="E2175" s="13"/>
      <c r="F2175" s="13"/>
      <c r="G2175" s="13"/>
      <c r="H2175" s="41"/>
      <c r="I2175" s="41"/>
      <c r="J2175" s="41"/>
      <c r="K2175" s="41"/>
      <c r="L2175" s="41"/>
      <c r="M2175" s="41"/>
    </row>
    <row r="2176" spans="2:13" x14ac:dyDescent="0.25">
      <c r="B2176" s="66"/>
      <c r="C2176" s="13"/>
      <c r="D2176" s="13"/>
      <c r="E2176" s="13"/>
      <c r="F2176" s="13"/>
      <c r="G2176" s="13"/>
      <c r="H2176" s="41"/>
      <c r="I2176" s="41"/>
      <c r="J2176" s="41"/>
      <c r="K2176" s="41"/>
      <c r="L2176" s="41"/>
      <c r="M2176" s="41"/>
    </row>
    <row r="2177" spans="2:13" x14ac:dyDescent="0.25">
      <c r="B2177" s="66"/>
      <c r="C2177" s="13"/>
      <c r="D2177" s="13"/>
      <c r="E2177" s="13"/>
      <c r="F2177" s="13"/>
      <c r="G2177" s="13"/>
      <c r="H2177" s="41"/>
      <c r="I2177" s="41"/>
      <c r="J2177" s="41"/>
      <c r="K2177" s="41"/>
      <c r="L2177" s="41"/>
      <c r="M2177" s="41"/>
    </row>
    <row r="2178" spans="2:13" x14ac:dyDescent="0.25">
      <c r="B2178" s="66"/>
      <c r="C2178" s="13"/>
      <c r="D2178" s="13"/>
      <c r="E2178" s="13"/>
      <c r="F2178" s="13"/>
      <c r="G2178" s="13"/>
      <c r="H2178" s="41"/>
      <c r="I2178" s="41"/>
      <c r="J2178" s="41"/>
      <c r="K2178" s="41"/>
      <c r="L2178" s="41"/>
      <c r="M2178" s="41"/>
    </row>
    <row r="2179" spans="2:13" x14ac:dyDescent="0.25">
      <c r="B2179" s="66"/>
      <c r="C2179" s="13"/>
      <c r="D2179" s="13"/>
      <c r="E2179" s="13"/>
      <c r="F2179" s="13"/>
      <c r="G2179" s="13"/>
      <c r="H2179" s="41"/>
      <c r="I2179" s="41"/>
      <c r="J2179" s="41"/>
      <c r="K2179" s="41"/>
      <c r="L2179" s="41"/>
      <c r="M2179" s="41"/>
    </row>
    <row r="2180" spans="2:13" x14ac:dyDescent="0.25">
      <c r="B2180" s="66"/>
      <c r="C2180" s="13"/>
      <c r="D2180" s="13"/>
      <c r="E2180" s="13"/>
      <c r="F2180" s="13"/>
      <c r="G2180" s="13"/>
      <c r="H2180" s="41"/>
      <c r="I2180" s="41"/>
      <c r="J2180" s="41"/>
      <c r="K2180" s="41"/>
      <c r="L2180" s="41"/>
      <c r="M2180" s="41"/>
    </row>
    <row r="2181" spans="2:13" x14ac:dyDescent="0.25">
      <c r="B2181" s="66"/>
      <c r="C2181" s="13"/>
      <c r="D2181" s="13"/>
      <c r="E2181" s="13"/>
      <c r="F2181" s="13"/>
      <c r="G2181" s="13"/>
      <c r="H2181" s="41"/>
      <c r="I2181" s="41"/>
      <c r="J2181" s="41"/>
      <c r="K2181" s="41"/>
      <c r="L2181" s="41"/>
      <c r="M2181" s="41"/>
    </row>
    <row r="2182" spans="2:13" x14ac:dyDescent="0.25">
      <c r="B2182" s="66"/>
      <c r="C2182" s="13"/>
      <c r="D2182" s="13"/>
      <c r="E2182" s="13"/>
      <c r="F2182" s="13"/>
      <c r="G2182" s="13"/>
      <c r="H2182" s="41"/>
      <c r="I2182" s="41"/>
      <c r="J2182" s="41"/>
      <c r="K2182" s="41"/>
      <c r="L2182" s="41"/>
      <c r="M2182" s="41"/>
    </row>
    <row r="2183" spans="2:13" x14ac:dyDescent="0.25">
      <c r="B2183" s="66"/>
      <c r="C2183" s="13"/>
      <c r="D2183" s="13"/>
      <c r="E2183" s="13"/>
      <c r="F2183" s="13"/>
      <c r="G2183" s="13"/>
      <c r="H2183" s="41"/>
      <c r="I2183" s="41"/>
      <c r="J2183" s="41"/>
      <c r="K2183" s="41"/>
      <c r="L2183" s="41"/>
      <c r="M2183" s="41"/>
    </row>
    <row r="2184" spans="2:13" x14ac:dyDescent="0.25">
      <c r="B2184" s="66"/>
      <c r="C2184" s="13"/>
      <c r="D2184" s="13"/>
      <c r="E2184" s="13"/>
      <c r="F2184" s="13"/>
      <c r="G2184" s="13"/>
      <c r="H2184" s="41"/>
      <c r="I2184" s="41"/>
      <c r="J2184" s="41"/>
      <c r="K2184" s="41"/>
      <c r="L2184" s="41"/>
      <c r="M2184" s="41"/>
    </row>
    <row r="2185" spans="2:13" x14ac:dyDescent="0.25">
      <c r="B2185" s="66"/>
      <c r="C2185" s="13"/>
      <c r="D2185" s="13"/>
      <c r="E2185" s="13"/>
      <c r="F2185" s="13"/>
      <c r="G2185" s="13"/>
      <c r="H2185" s="41"/>
      <c r="I2185" s="41"/>
      <c r="J2185" s="41"/>
      <c r="K2185" s="41"/>
      <c r="L2185" s="41"/>
      <c r="M2185" s="41"/>
    </row>
    <row r="2186" spans="2:13" x14ac:dyDescent="0.25">
      <c r="B2186" s="66"/>
      <c r="C2186" s="13"/>
      <c r="D2186" s="13"/>
      <c r="E2186" s="13"/>
      <c r="F2186" s="13"/>
      <c r="G2186" s="13"/>
      <c r="H2186" s="41"/>
      <c r="I2186" s="41"/>
      <c r="J2186" s="41"/>
      <c r="K2186" s="41"/>
      <c r="L2186" s="41"/>
      <c r="M2186" s="41"/>
    </row>
    <row r="2187" spans="2:13" x14ac:dyDescent="0.25">
      <c r="B2187" s="66"/>
      <c r="C2187" s="13"/>
      <c r="D2187" s="13"/>
      <c r="E2187" s="13"/>
      <c r="F2187" s="13"/>
      <c r="G2187" s="13"/>
      <c r="H2187" s="41"/>
      <c r="I2187" s="41"/>
      <c r="J2187" s="41"/>
      <c r="K2187" s="41"/>
      <c r="L2187" s="41"/>
      <c r="M2187" s="41"/>
    </row>
    <row r="2188" spans="2:13" x14ac:dyDescent="0.25">
      <c r="B2188" s="66"/>
      <c r="C2188" s="13"/>
      <c r="D2188" s="13"/>
      <c r="E2188" s="13"/>
      <c r="F2188" s="13"/>
      <c r="G2188" s="13"/>
      <c r="H2188" s="41"/>
      <c r="I2188" s="41"/>
      <c r="J2188" s="41"/>
      <c r="K2188" s="41"/>
      <c r="L2188" s="41"/>
      <c r="M2188" s="41"/>
    </row>
    <row r="2189" spans="2:13" x14ac:dyDescent="0.25">
      <c r="B2189" s="66"/>
      <c r="C2189" s="13"/>
      <c r="D2189" s="13"/>
      <c r="E2189" s="13"/>
      <c r="F2189" s="13"/>
      <c r="G2189" s="13"/>
      <c r="H2189" s="41"/>
      <c r="I2189" s="41"/>
      <c r="J2189" s="41"/>
      <c r="K2189" s="41"/>
      <c r="L2189" s="41"/>
      <c r="M2189" s="41"/>
    </row>
    <row r="2190" spans="2:13" x14ac:dyDescent="0.25">
      <c r="B2190" s="66"/>
      <c r="C2190" s="13"/>
      <c r="D2190" s="13"/>
      <c r="E2190" s="13"/>
      <c r="F2190" s="13"/>
      <c r="G2190" s="13"/>
      <c r="H2190" s="41"/>
      <c r="I2190" s="41"/>
      <c r="J2190" s="41"/>
      <c r="K2190" s="41"/>
      <c r="L2190" s="41"/>
      <c r="M2190" s="41"/>
    </row>
    <row r="2191" spans="2:13" x14ac:dyDescent="0.25">
      <c r="B2191" s="66"/>
      <c r="C2191" s="13"/>
      <c r="D2191" s="13"/>
      <c r="E2191" s="13"/>
      <c r="F2191" s="13"/>
      <c r="G2191" s="13"/>
      <c r="H2191" s="41"/>
      <c r="I2191" s="41"/>
      <c r="J2191" s="41"/>
      <c r="K2191" s="41"/>
      <c r="L2191" s="41"/>
      <c r="M2191" s="41"/>
    </row>
    <row r="2192" spans="2:13" x14ac:dyDescent="0.25">
      <c r="B2192" s="66"/>
      <c r="C2192" s="13"/>
      <c r="D2192" s="13"/>
      <c r="E2192" s="13"/>
      <c r="F2192" s="13"/>
      <c r="G2192" s="13"/>
      <c r="H2192" s="41"/>
      <c r="I2192" s="41"/>
      <c r="J2192" s="41"/>
      <c r="K2192" s="41"/>
      <c r="L2192" s="41"/>
      <c r="M2192" s="41"/>
    </row>
    <row r="2193" spans="2:13" x14ac:dyDescent="0.25">
      <c r="B2193" s="66"/>
      <c r="C2193" s="13"/>
      <c r="D2193" s="13"/>
      <c r="E2193" s="13"/>
      <c r="F2193" s="13"/>
      <c r="G2193" s="13"/>
      <c r="H2193" s="41"/>
      <c r="I2193" s="41"/>
      <c r="J2193" s="41"/>
      <c r="K2193" s="41"/>
      <c r="L2193" s="41"/>
      <c r="M2193" s="41"/>
    </row>
    <row r="2194" spans="2:13" x14ac:dyDescent="0.25">
      <c r="B2194" s="66"/>
      <c r="C2194" s="13"/>
      <c r="D2194" s="13"/>
      <c r="E2194" s="13"/>
      <c r="F2194" s="13"/>
      <c r="G2194" s="13"/>
      <c r="H2194" s="41"/>
      <c r="I2194" s="41"/>
      <c r="J2194" s="41"/>
      <c r="K2194" s="41"/>
      <c r="L2194" s="41"/>
      <c r="M2194" s="41"/>
    </row>
    <row r="2195" spans="2:13" x14ac:dyDescent="0.25">
      <c r="B2195" s="66"/>
      <c r="C2195" s="13"/>
      <c r="D2195" s="13"/>
      <c r="E2195" s="13"/>
      <c r="F2195" s="13"/>
      <c r="G2195" s="13"/>
      <c r="H2195" s="41"/>
      <c r="I2195" s="41"/>
      <c r="J2195" s="41"/>
      <c r="K2195" s="41"/>
      <c r="L2195" s="41"/>
      <c r="M2195" s="41"/>
    </row>
    <row r="2196" spans="2:13" x14ac:dyDescent="0.25">
      <c r="B2196" s="66"/>
      <c r="C2196" s="13"/>
      <c r="D2196" s="13"/>
      <c r="E2196" s="13"/>
      <c r="F2196" s="13"/>
      <c r="G2196" s="13"/>
      <c r="H2196" s="41"/>
      <c r="I2196" s="41"/>
      <c r="J2196" s="41"/>
      <c r="K2196" s="41"/>
      <c r="L2196" s="41"/>
      <c r="M2196" s="41"/>
    </row>
    <row r="2197" spans="2:13" x14ac:dyDescent="0.25">
      <c r="B2197" s="66"/>
      <c r="C2197" s="13"/>
      <c r="D2197" s="13"/>
      <c r="E2197" s="13"/>
      <c r="F2197" s="13"/>
      <c r="G2197" s="13"/>
      <c r="H2197" s="41"/>
      <c r="I2197" s="41"/>
      <c r="J2197" s="41"/>
      <c r="K2197" s="41"/>
      <c r="L2197" s="41"/>
      <c r="M2197" s="41"/>
    </row>
    <row r="2198" spans="2:13" x14ac:dyDescent="0.25">
      <c r="B2198" s="66"/>
      <c r="C2198" s="13"/>
      <c r="D2198" s="13"/>
      <c r="E2198" s="13"/>
      <c r="F2198" s="13"/>
      <c r="G2198" s="13"/>
      <c r="H2198" s="41"/>
      <c r="I2198" s="41"/>
      <c r="J2198" s="41"/>
      <c r="K2198" s="41"/>
      <c r="L2198" s="41"/>
      <c r="M2198" s="41"/>
    </row>
    <row r="2199" spans="2:13" x14ac:dyDescent="0.25">
      <c r="B2199" s="66"/>
      <c r="C2199" s="13"/>
      <c r="D2199" s="13"/>
      <c r="E2199" s="13"/>
      <c r="F2199" s="13"/>
      <c r="G2199" s="13"/>
      <c r="H2199" s="41"/>
      <c r="I2199" s="41"/>
      <c r="J2199" s="41"/>
      <c r="K2199" s="41"/>
      <c r="L2199" s="41"/>
      <c r="M2199" s="41"/>
    </row>
    <row r="2200" spans="2:13" x14ac:dyDescent="0.25">
      <c r="B2200" s="66"/>
      <c r="C2200" s="13"/>
      <c r="D2200" s="13"/>
      <c r="E2200" s="13"/>
      <c r="F2200" s="13"/>
      <c r="G2200" s="13"/>
      <c r="H2200" s="41"/>
      <c r="I2200" s="41"/>
      <c r="J2200" s="41"/>
      <c r="K2200" s="41"/>
      <c r="L2200" s="41"/>
      <c r="M2200" s="41"/>
    </row>
    <row r="2201" spans="2:13" x14ac:dyDescent="0.25">
      <c r="B2201" s="66"/>
      <c r="C2201" s="13"/>
      <c r="D2201" s="13"/>
      <c r="E2201" s="13"/>
      <c r="F2201" s="13"/>
      <c r="G2201" s="13"/>
      <c r="H2201" s="41"/>
      <c r="I2201" s="41"/>
      <c r="J2201" s="41"/>
      <c r="K2201" s="41"/>
      <c r="L2201" s="41"/>
      <c r="M2201" s="41"/>
    </row>
    <row r="2202" spans="2:13" x14ac:dyDescent="0.25">
      <c r="B2202" s="66"/>
      <c r="C2202" s="13"/>
      <c r="D2202" s="13"/>
      <c r="E2202" s="13"/>
      <c r="F2202" s="13"/>
      <c r="G2202" s="13"/>
      <c r="H2202" s="41"/>
      <c r="I2202" s="41"/>
      <c r="J2202" s="41"/>
      <c r="K2202" s="41"/>
      <c r="L2202" s="41"/>
      <c r="M2202" s="41"/>
    </row>
    <row r="2203" spans="2:13" x14ac:dyDescent="0.25">
      <c r="B2203" s="66"/>
      <c r="C2203" s="13"/>
      <c r="D2203" s="13"/>
      <c r="E2203" s="13"/>
      <c r="F2203" s="13"/>
      <c r="G2203" s="13"/>
      <c r="H2203" s="41"/>
      <c r="I2203" s="41"/>
      <c r="J2203" s="41"/>
      <c r="K2203" s="41"/>
      <c r="L2203" s="41"/>
      <c r="M2203" s="41"/>
    </row>
    <row r="2204" spans="2:13" x14ac:dyDescent="0.25">
      <c r="B2204" s="66"/>
      <c r="C2204" s="13"/>
      <c r="D2204" s="13"/>
      <c r="E2204" s="13"/>
      <c r="F2204" s="13"/>
      <c r="G2204" s="13"/>
      <c r="H2204" s="41"/>
      <c r="I2204" s="41"/>
      <c r="J2204" s="41"/>
      <c r="K2204" s="41"/>
      <c r="L2204" s="41"/>
      <c r="M2204" s="41"/>
    </row>
    <row r="2205" spans="2:13" x14ac:dyDescent="0.25">
      <c r="B2205" s="66"/>
      <c r="C2205" s="13"/>
      <c r="D2205" s="13"/>
      <c r="E2205" s="13"/>
      <c r="F2205" s="13"/>
      <c r="G2205" s="13"/>
      <c r="H2205" s="41"/>
      <c r="I2205" s="41"/>
      <c r="J2205" s="41"/>
      <c r="K2205" s="41"/>
      <c r="L2205" s="41"/>
      <c r="M2205" s="41"/>
    </row>
    <row r="2206" spans="2:13" x14ac:dyDescent="0.25">
      <c r="B2206" s="66"/>
      <c r="C2206" s="13"/>
      <c r="D2206" s="13"/>
      <c r="E2206" s="13"/>
      <c r="F2206" s="13"/>
      <c r="G2206" s="13"/>
      <c r="H2206" s="41"/>
      <c r="I2206" s="41"/>
      <c r="J2206" s="41"/>
      <c r="K2206" s="41"/>
      <c r="L2206" s="41"/>
      <c r="M2206" s="41"/>
    </row>
    <row r="2207" spans="2:13" x14ac:dyDescent="0.25">
      <c r="B2207" s="66"/>
      <c r="C2207" s="13"/>
      <c r="D2207" s="13"/>
      <c r="E2207" s="13"/>
      <c r="F2207" s="13"/>
      <c r="G2207" s="13"/>
      <c r="H2207" s="41"/>
      <c r="I2207" s="41"/>
      <c r="J2207" s="41"/>
      <c r="K2207" s="41"/>
      <c r="L2207" s="41"/>
      <c r="M2207" s="41"/>
    </row>
    <row r="2208" spans="2:13" x14ac:dyDescent="0.25">
      <c r="B2208" s="66"/>
      <c r="C2208" s="13"/>
      <c r="D2208" s="13"/>
      <c r="E2208" s="13"/>
      <c r="F2208" s="13"/>
      <c r="G2208" s="13"/>
      <c r="H2208" s="41"/>
      <c r="I2208" s="41"/>
      <c r="J2208" s="41"/>
      <c r="K2208" s="41"/>
      <c r="L2208" s="41"/>
      <c r="M2208" s="41"/>
    </row>
    <row r="2209" spans="2:13" x14ac:dyDescent="0.25">
      <c r="B2209" s="66"/>
      <c r="C2209" s="13"/>
      <c r="D2209" s="13"/>
      <c r="E2209" s="13"/>
      <c r="F2209" s="13"/>
      <c r="G2209" s="13"/>
      <c r="H2209" s="41"/>
      <c r="I2209" s="41"/>
      <c r="J2209" s="41"/>
      <c r="K2209" s="41"/>
      <c r="L2209" s="41"/>
      <c r="M2209" s="41"/>
    </row>
    <row r="2210" spans="2:13" x14ac:dyDescent="0.25">
      <c r="B2210" s="66"/>
      <c r="C2210" s="13"/>
      <c r="D2210" s="13"/>
      <c r="E2210" s="13"/>
      <c r="F2210" s="13"/>
      <c r="G2210" s="13"/>
      <c r="H2210" s="41"/>
      <c r="I2210" s="41"/>
      <c r="J2210" s="41"/>
      <c r="K2210" s="41"/>
      <c r="L2210" s="41"/>
      <c r="M2210" s="41"/>
    </row>
    <row r="2211" spans="2:13" x14ac:dyDescent="0.25">
      <c r="B2211" s="66"/>
      <c r="C2211" s="13"/>
      <c r="D2211" s="13"/>
      <c r="E2211" s="13"/>
      <c r="F2211" s="13"/>
      <c r="G2211" s="13"/>
      <c r="H2211" s="41"/>
      <c r="I2211" s="41"/>
      <c r="J2211" s="41"/>
      <c r="K2211" s="41"/>
      <c r="L2211" s="41"/>
      <c r="M2211" s="41"/>
    </row>
    <row r="2212" spans="2:13" x14ac:dyDescent="0.25">
      <c r="B2212" s="66"/>
      <c r="C2212" s="13"/>
      <c r="D2212" s="13"/>
      <c r="E2212" s="13"/>
      <c r="F2212" s="13"/>
      <c r="G2212" s="13"/>
      <c r="H2212" s="41"/>
      <c r="I2212" s="41"/>
      <c r="J2212" s="41"/>
      <c r="K2212" s="41"/>
      <c r="L2212" s="41"/>
      <c r="M2212" s="41"/>
    </row>
    <row r="2213" spans="2:13" x14ac:dyDescent="0.25">
      <c r="B2213" s="66"/>
      <c r="C2213" s="13"/>
      <c r="D2213" s="13"/>
      <c r="E2213" s="13"/>
      <c r="F2213" s="13"/>
      <c r="G2213" s="13"/>
      <c r="H2213" s="41"/>
      <c r="I2213" s="41"/>
      <c r="J2213" s="41"/>
      <c r="K2213" s="41"/>
      <c r="L2213" s="41"/>
      <c r="M2213" s="41"/>
    </row>
    <row r="2214" spans="2:13" x14ac:dyDescent="0.25">
      <c r="B2214" s="66"/>
      <c r="C2214" s="13"/>
      <c r="D2214" s="13"/>
      <c r="E2214" s="13"/>
      <c r="F2214" s="13"/>
      <c r="G2214" s="13"/>
      <c r="H2214" s="41"/>
      <c r="I2214" s="41"/>
      <c r="J2214" s="41"/>
      <c r="K2214" s="41"/>
      <c r="L2214" s="41"/>
      <c r="M2214" s="41"/>
    </row>
    <row r="2215" spans="2:13" x14ac:dyDescent="0.25">
      <c r="B2215" s="66"/>
      <c r="C2215" s="13"/>
      <c r="D2215" s="13"/>
      <c r="E2215" s="13"/>
      <c r="F2215" s="13"/>
      <c r="G2215" s="13"/>
      <c r="H2215" s="41"/>
      <c r="I2215" s="41"/>
      <c r="J2215" s="41"/>
      <c r="K2215" s="41"/>
      <c r="L2215" s="41"/>
      <c r="M2215" s="41"/>
    </row>
    <row r="2216" spans="2:13" x14ac:dyDescent="0.25">
      <c r="B2216" s="66"/>
      <c r="C2216" s="13"/>
      <c r="D2216" s="13"/>
      <c r="E2216" s="13"/>
      <c r="F2216" s="13"/>
      <c r="G2216" s="13"/>
      <c r="H2216" s="41"/>
      <c r="I2216" s="41"/>
      <c r="J2216" s="41"/>
      <c r="K2216" s="41"/>
      <c r="L2216" s="41"/>
      <c r="M2216" s="41"/>
    </row>
    <row r="2217" spans="2:13" x14ac:dyDescent="0.25">
      <c r="B2217" s="66"/>
      <c r="C2217" s="13"/>
      <c r="D2217" s="13"/>
      <c r="E2217" s="13"/>
      <c r="F2217" s="13"/>
      <c r="G2217" s="13"/>
      <c r="H2217" s="41"/>
      <c r="I2217" s="41"/>
      <c r="J2217" s="41"/>
      <c r="K2217" s="41"/>
      <c r="L2217" s="41"/>
      <c r="M2217" s="41"/>
    </row>
    <row r="2218" spans="2:13" x14ac:dyDescent="0.25">
      <c r="B2218" s="66"/>
      <c r="C2218" s="13"/>
      <c r="D2218" s="13"/>
      <c r="E2218" s="13"/>
      <c r="F2218" s="13"/>
      <c r="G2218" s="13"/>
      <c r="H2218" s="41"/>
      <c r="I2218" s="41"/>
      <c r="J2218" s="41"/>
      <c r="K2218" s="41"/>
      <c r="L2218" s="41"/>
      <c r="M2218" s="41"/>
    </row>
    <row r="2219" spans="2:13" x14ac:dyDescent="0.25">
      <c r="B2219" s="66"/>
      <c r="C2219" s="13"/>
      <c r="D2219" s="13"/>
      <c r="E2219" s="13"/>
      <c r="F2219" s="13"/>
      <c r="G2219" s="13"/>
      <c r="H2219" s="41"/>
      <c r="I2219" s="41"/>
      <c r="J2219" s="41"/>
      <c r="K2219" s="41"/>
      <c r="L2219" s="41"/>
      <c r="M2219" s="41"/>
    </row>
    <row r="2220" spans="2:13" x14ac:dyDescent="0.25">
      <c r="B2220" s="66"/>
      <c r="C2220" s="13"/>
      <c r="D2220" s="13"/>
      <c r="E2220" s="13"/>
      <c r="F2220" s="13"/>
      <c r="G2220" s="13"/>
      <c r="H2220" s="41"/>
      <c r="I2220" s="41"/>
      <c r="J2220" s="41"/>
      <c r="K2220" s="41"/>
      <c r="L2220" s="41"/>
      <c r="M2220" s="41"/>
    </row>
    <row r="2221" spans="2:13" x14ac:dyDescent="0.25">
      <c r="B2221" s="66"/>
      <c r="C2221" s="13"/>
      <c r="D2221" s="13"/>
      <c r="E2221" s="13"/>
      <c r="F2221" s="13"/>
      <c r="G2221" s="13"/>
      <c r="H2221" s="41"/>
      <c r="I2221" s="41"/>
      <c r="J2221" s="41"/>
      <c r="K2221" s="41"/>
      <c r="L2221" s="41"/>
      <c r="M2221" s="41"/>
    </row>
    <row r="2222" spans="2:13" x14ac:dyDescent="0.25">
      <c r="B2222" s="66"/>
      <c r="C2222" s="13"/>
      <c r="D2222" s="13"/>
      <c r="E2222" s="13"/>
      <c r="F2222" s="13"/>
      <c r="G2222" s="13"/>
      <c r="H2222" s="41"/>
      <c r="I2222" s="41"/>
      <c r="J2222" s="41"/>
      <c r="K2222" s="41"/>
      <c r="L2222" s="41"/>
      <c r="M2222" s="41"/>
    </row>
    <row r="2223" spans="2:13" x14ac:dyDescent="0.25">
      <c r="B2223" s="66"/>
      <c r="C2223" s="13"/>
      <c r="D2223" s="13"/>
      <c r="E2223" s="13"/>
      <c r="F2223" s="13"/>
      <c r="G2223" s="13"/>
      <c r="H2223" s="41"/>
      <c r="I2223" s="41"/>
      <c r="J2223" s="41"/>
      <c r="K2223" s="41"/>
      <c r="L2223" s="41"/>
      <c r="M2223" s="41"/>
    </row>
    <row r="2224" spans="2:13" x14ac:dyDescent="0.25">
      <c r="B2224" s="66"/>
      <c r="C2224" s="13"/>
      <c r="D2224" s="13"/>
      <c r="E2224" s="13"/>
      <c r="F2224" s="13"/>
      <c r="G2224" s="13"/>
      <c r="H2224" s="41"/>
      <c r="I2224" s="41"/>
      <c r="J2224" s="41"/>
      <c r="K2224" s="41"/>
      <c r="L2224" s="41"/>
      <c r="M2224" s="41"/>
    </row>
    <row r="2225" spans="2:13" x14ac:dyDescent="0.25">
      <c r="B2225" s="66"/>
      <c r="C2225" s="13"/>
      <c r="D2225" s="13"/>
      <c r="E2225" s="13"/>
      <c r="F2225" s="13"/>
      <c r="G2225" s="13"/>
      <c r="H2225" s="41"/>
      <c r="I2225" s="41"/>
      <c r="J2225" s="41"/>
      <c r="K2225" s="41"/>
      <c r="L2225" s="41"/>
      <c r="M2225" s="41"/>
    </row>
    <row r="2226" spans="2:13" x14ac:dyDescent="0.25">
      <c r="B2226" s="66"/>
      <c r="C2226" s="13"/>
      <c r="D2226" s="13"/>
      <c r="E2226" s="13"/>
      <c r="F2226" s="13"/>
      <c r="G2226" s="13"/>
      <c r="H2226" s="41"/>
      <c r="I2226" s="41"/>
      <c r="J2226" s="41"/>
      <c r="K2226" s="41"/>
      <c r="L2226" s="41"/>
      <c r="M2226" s="41"/>
    </row>
    <row r="2227" spans="2:13" x14ac:dyDescent="0.25">
      <c r="B2227" s="66"/>
      <c r="C2227" s="13"/>
      <c r="D2227" s="13"/>
      <c r="E2227" s="13"/>
      <c r="F2227" s="13"/>
      <c r="G2227" s="13"/>
      <c r="H2227" s="41"/>
      <c r="I2227" s="41"/>
      <c r="J2227" s="41"/>
      <c r="K2227" s="41"/>
      <c r="L2227" s="41"/>
      <c r="M2227" s="41"/>
    </row>
    <row r="2228" spans="2:13" x14ac:dyDescent="0.25">
      <c r="B2228" s="66"/>
      <c r="C2228" s="13"/>
      <c r="D2228" s="13"/>
      <c r="E2228" s="13"/>
      <c r="F2228" s="13"/>
      <c r="G2228" s="13"/>
      <c r="H2228" s="41"/>
      <c r="I2228" s="41"/>
      <c r="J2228" s="41"/>
      <c r="K2228" s="41"/>
      <c r="L2228" s="41"/>
      <c r="M2228" s="41"/>
    </row>
    <row r="2229" spans="2:13" x14ac:dyDescent="0.25">
      <c r="B2229" s="66"/>
      <c r="C2229" s="13"/>
      <c r="D2229" s="13"/>
      <c r="E2229" s="13"/>
      <c r="F2229" s="13"/>
      <c r="G2229" s="13"/>
      <c r="H2229" s="41"/>
      <c r="I2229" s="41"/>
      <c r="J2229" s="41"/>
      <c r="K2229" s="41"/>
      <c r="L2229" s="41"/>
      <c r="M2229" s="41"/>
    </row>
    <row r="2230" spans="2:13" x14ac:dyDescent="0.25">
      <c r="B2230" s="66"/>
      <c r="C2230" s="13"/>
      <c r="D2230" s="13"/>
      <c r="E2230" s="13"/>
      <c r="F2230" s="13"/>
      <c r="G2230" s="13"/>
      <c r="H2230" s="41"/>
      <c r="I2230" s="41"/>
      <c r="J2230" s="41"/>
      <c r="K2230" s="41"/>
      <c r="L2230" s="41"/>
      <c r="M2230" s="41"/>
    </row>
    <row r="2231" spans="2:13" x14ac:dyDescent="0.25">
      <c r="B2231" s="66"/>
      <c r="C2231" s="13"/>
      <c r="D2231" s="13"/>
      <c r="E2231" s="13"/>
      <c r="F2231" s="13"/>
      <c r="G2231" s="13"/>
      <c r="H2231" s="41"/>
      <c r="I2231" s="41"/>
      <c r="J2231" s="41"/>
      <c r="K2231" s="41"/>
      <c r="L2231" s="41"/>
      <c r="M2231" s="41"/>
    </row>
    <row r="2232" spans="2:13" x14ac:dyDescent="0.25">
      <c r="B2232" s="66"/>
      <c r="C2232" s="13"/>
      <c r="D2232" s="13"/>
      <c r="E2232" s="13"/>
      <c r="F2232" s="13"/>
      <c r="G2232" s="13"/>
      <c r="H2232" s="41"/>
      <c r="I2232" s="41"/>
      <c r="J2232" s="41"/>
      <c r="K2232" s="41"/>
      <c r="L2232" s="41"/>
      <c r="M2232" s="41"/>
    </row>
    <row r="2233" spans="2:13" x14ac:dyDescent="0.25">
      <c r="B2233" s="66"/>
      <c r="C2233" s="13"/>
      <c r="D2233" s="13"/>
      <c r="E2233" s="13"/>
      <c r="F2233" s="13"/>
      <c r="G2233" s="13"/>
      <c r="H2233" s="41"/>
      <c r="I2233" s="41"/>
      <c r="J2233" s="41"/>
      <c r="K2233" s="41"/>
      <c r="L2233" s="41"/>
      <c r="M2233" s="41"/>
    </row>
    <row r="2234" spans="2:13" x14ac:dyDescent="0.25">
      <c r="B2234" s="66"/>
      <c r="C2234" s="13"/>
      <c r="D2234" s="13"/>
      <c r="E2234" s="13"/>
      <c r="F2234" s="13"/>
      <c r="G2234" s="13"/>
      <c r="H2234" s="41"/>
      <c r="I2234" s="41"/>
      <c r="J2234" s="41"/>
      <c r="K2234" s="41"/>
      <c r="L2234" s="41"/>
      <c r="M2234" s="41"/>
    </row>
    <row r="2235" spans="2:13" x14ac:dyDescent="0.25">
      <c r="B2235" s="66"/>
      <c r="C2235" s="13"/>
      <c r="D2235" s="13"/>
      <c r="E2235" s="13"/>
      <c r="F2235" s="13"/>
      <c r="G2235" s="13"/>
      <c r="H2235" s="41"/>
      <c r="I2235" s="41"/>
      <c r="J2235" s="41"/>
      <c r="K2235" s="41"/>
      <c r="L2235" s="41"/>
      <c r="M2235" s="41"/>
    </row>
    <row r="2236" spans="2:13" x14ac:dyDescent="0.25">
      <c r="B2236" s="66"/>
      <c r="C2236" s="13"/>
      <c r="D2236" s="13"/>
      <c r="E2236" s="13"/>
      <c r="F2236" s="13"/>
      <c r="G2236" s="13"/>
      <c r="H2236" s="41"/>
      <c r="I2236" s="41"/>
      <c r="J2236" s="41"/>
      <c r="K2236" s="41"/>
      <c r="L2236" s="41"/>
      <c r="M2236" s="41"/>
    </row>
    <row r="2237" spans="2:13" x14ac:dyDescent="0.25">
      <c r="B2237" s="66"/>
      <c r="C2237" s="13"/>
      <c r="D2237" s="13"/>
      <c r="E2237" s="13"/>
      <c r="F2237" s="13"/>
      <c r="G2237" s="13"/>
      <c r="H2237" s="41"/>
      <c r="I2237" s="41"/>
      <c r="J2237" s="41"/>
      <c r="K2237" s="41"/>
      <c r="L2237" s="41"/>
      <c r="M2237" s="41"/>
    </row>
    <row r="2238" spans="2:13" x14ac:dyDescent="0.25">
      <c r="B2238" s="66"/>
      <c r="C2238" s="13"/>
      <c r="D2238" s="13"/>
      <c r="E2238" s="13"/>
      <c r="F2238" s="13"/>
      <c r="G2238" s="13"/>
      <c r="H2238" s="41"/>
      <c r="I2238" s="41"/>
      <c r="J2238" s="41"/>
      <c r="K2238" s="41"/>
      <c r="L2238" s="41"/>
      <c r="M2238" s="41"/>
    </row>
    <row r="2239" spans="2:13" x14ac:dyDescent="0.25">
      <c r="B2239" s="66"/>
      <c r="C2239" s="13"/>
      <c r="D2239" s="13"/>
      <c r="E2239" s="13"/>
      <c r="F2239" s="13"/>
      <c r="G2239" s="13"/>
      <c r="H2239" s="41"/>
      <c r="I2239" s="41"/>
      <c r="J2239" s="41"/>
      <c r="K2239" s="41"/>
      <c r="L2239" s="41"/>
      <c r="M2239" s="41"/>
    </row>
    <row r="2240" spans="2:13" x14ac:dyDescent="0.25">
      <c r="B2240" s="66"/>
      <c r="C2240" s="13"/>
      <c r="D2240" s="13"/>
      <c r="E2240" s="13"/>
      <c r="F2240" s="13"/>
      <c r="G2240" s="13"/>
      <c r="H2240" s="41"/>
      <c r="I2240" s="41"/>
      <c r="J2240" s="41"/>
      <c r="K2240" s="41"/>
      <c r="L2240" s="41"/>
      <c r="M2240" s="41"/>
    </row>
    <row r="2241" spans="2:13" x14ac:dyDescent="0.25">
      <c r="B2241" s="66"/>
      <c r="C2241" s="13"/>
      <c r="D2241" s="13"/>
      <c r="E2241" s="13"/>
      <c r="F2241" s="13"/>
      <c r="G2241" s="13"/>
      <c r="H2241" s="41"/>
      <c r="I2241" s="41"/>
      <c r="J2241" s="41"/>
      <c r="K2241" s="41"/>
      <c r="L2241" s="41"/>
      <c r="M2241" s="41"/>
    </row>
    <row r="2242" spans="2:13" x14ac:dyDescent="0.25">
      <c r="B2242" s="66"/>
      <c r="C2242" s="13"/>
      <c r="D2242" s="13"/>
      <c r="E2242" s="13"/>
      <c r="F2242" s="13"/>
      <c r="G2242" s="13"/>
      <c r="H2242" s="41"/>
      <c r="I2242" s="41"/>
      <c r="J2242" s="41"/>
      <c r="K2242" s="41"/>
      <c r="L2242" s="41"/>
      <c r="M2242" s="41"/>
    </row>
    <row r="2243" spans="2:13" x14ac:dyDescent="0.25">
      <c r="B2243" s="66"/>
      <c r="C2243" s="13"/>
      <c r="D2243" s="13"/>
      <c r="E2243" s="13"/>
      <c r="F2243" s="13"/>
      <c r="G2243" s="13"/>
      <c r="H2243" s="41"/>
      <c r="I2243" s="41"/>
      <c r="J2243" s="41"/>
      <c r="K2243" s="41"/>
      <c r="L2243" s="41"/>
      <c r="M2243" s="41"/>
    </row>
    <row r="2244" spans="2:13" x14ac:dyDescent="0.25">
      <c r="B2244" s="66"/>
      <c r="C2244" s="13"/>
      <c r="D2244" s="13"/>
      <c r="E2244" s="13"/>
      <c r="F2244" s="13"/>
      <c r="G2244" s="13"/>
      <c r="H2244" s="41"/>
      <c r="I2244" s="41"/>
      <c r="J2244" s="41"/>
      <c r="K2244" s="41"/>
      <c r="L2244" s="41"/>
      <c r="M2244" s="41"/>
    </row>
    <row r="2245" spans="2:13" x14ac:dyDescent="0.25">
      <c r="B2245" s="66"/>
      <c r="C2245" s="13"/>
      <c r="D2245" s="13"/>
      <c r="E2245" s="13"/>
      <c r="F2245" s="13"/>
      <c r="G2245" s="13"/>
      <c r="H2245" s="41"/>
      <c r="I2245" s="41"/>
      <c r="J2245" s="41"/>
      <c r="K2245" s="41"/>
      <c r="L2245" s="41"/>
      <c r="M2245" s="41"/>
    </row>
    <row r="2246" spans="2:13" x14ac:dyDescent="0.25">
      <c r="B2246" s="66"/>
      <c r="C2246" s="13"/>
      <c r="D2246" s="13"/>
      <c r="E2246" s="13"/>
      <c r="F2246" s="13"/>
      <c r="G2246" s="13"/>
      <c r="H2246" s="41"/>
      <c r="I2246" s="41"/>
      <c r="J2246" s="41"/>
      <c r="K2246" s="41"/>
      <c r="L2246" s="41"/>
      <c r="M2246" s="41"/>
    </row>
    <row r="2247" spans="2:13" x14ac:dyDescent="0.25">
      <c r="B2247" s="66"/>
      <c r="C2247" s="13"/>
      <c r="D2247" s="13"/>
      <c r="E2247" s="13"/>
      <c r="F2247" s="13"/>
      <c r="G2247" s="13"/>
      <c r="H2247" s="41"/>
      <c r="I2247" s="41"/>
      <c r="J2247" s="41"/>
      <c r="K2247" s="41"/>
      <c r="L2247" s="41"/>
      <c r="M2247" s="41"/>
    </row>
    <row r="2248" spans="2:13" x14ac:dyDescent="0.25">
      <c r="B2248" s="66"/>
      <c r="C2248" s="13"/>
      <c r="D2248" s="13"/>
      <c r="E2248" s="13"/>
      <c r="F2248" s="13"/>
      <c r="G2248" s="13"/>
      <c r="H2248" s="41"/>
      <c r="I2248" s="41"/>
      <c r="J2248" s="41"/>
      <c r="K2248" s="41"/>
      <c r="L2248" s="41"/>
      <c r="M2248" s="41"/>
    </row>
    <row r="2249" spans="2:13" x14ac:dyDescent="0.25">
      <c r="B2249" s="66"/>
      <c r="C2249" s="13"/>
      <c r="D2249" s="13"/>
      <c r="E2249" s="13"/>
      <c r="F2249" s="13"/>
      <c r="G2249" s="13"/>
      <c r="H2249" s="41"/>
      <c r="I2249" s="41"/>
      <c r="J2249" s="41"/>
      <c r="K2249" s="41"/>
      <c r="L2249" s="41"/>
      <c r="M2249" s="41"/>
    </row>
    <row r="2250" spans="2:13" x14ac:dyDescent="0.25">
      <c r="B2250" s="66"/>
      <c r="C2250" s="13"/>
      <c r="D2250" s="13"/>
      <c r="E2250" s="13"/>
      <c r="F2250" s="13"/>
      <c r="G2250" s="13"/>
      <c r="H2250" s="41"/>
      <c r="I2250" s="41"/>
      <c r="J2250" s="41"/>
      <c r="K2250" s="41"/>
      <c r="L2250" s="41"/>
      <c r="M2250" s="41"/>
    </row>
    <row r="2251" spans="2:13" x14ac:dyDescent="0.25">
      <c r="B2251" s="66"/>
      <c r="C2251" s="13"/>
      <c r="D2251" s="13"/>
      <c r="E2251" s="13"/>
      <c r="F2251" s="13"/>
      <c r="G2251" s="13"/>
      <c r="H2251" s="41"/>
      <c r="I2251" s="41"/>
      <c r="J2251" s="41"/>
      <c r="K2251" s="41"/>
      <c r="L2251" s="41"/>
      <c r="M2251" s="41"/>
    </row>
    <row r="2252" spans="2:13" x14ac:dyDescent="0.25">
      <c r="B2252" s="66"/>
      <c r="C2252" s="13"/>
      <c r="D2252" s="13"/>
      <c r="E2252" s="13"/>
      <c r="F2252" s="13"/>
      <c r="G2252" s="13"/>
      <c r="H2252" s="41"/>
      <c r="I2252" s="41"/>
      <c r="J2252" s="41"/>
      <c r="K2252" s="41"/>
      <c r="L2252" s="41"/>
      <c r="M2252" s="41"/>
    </row>
    <row r="2253" spans="2:13" x14ac:dyDescent="0.25">
      <c r="B2253" s="66"/>
      <c r="C2253" s="13"/>
      <c r="D2253" s="13"/>
      <c r="E2253" s="13"/>
      <c r="F2253" s="13"/>
      <c r="G2253" s="13"/>
      <c r="H2253" s="41"/>
      <c r="I2253" s="41"/>
      <c r="J2253" s="41"/>
      <c r="K2253" s="41"/>
      <c r="L2253" s="41"/>
      <c r="M2253" s="41"/>
    </row>
    <row r="2254" spans="2:13" x14ac:dyDescent="0.25">
      <c r="B2254" s="66"/>
      <c r="C2254" s="13"/>
      <c r="D2254" s="13"/>
      <c r="E2254" s="13"/>
      <c r="F2254" s="13"/>
      <c r="G2254" s="13"/>
      <c r="H2254" s="41"/>
      <c r="I2254" s="41"/>
      <c r="J2254" s="41"/>
      <c r="K2254" s="41"/>
      <c r="L2254" s="41"/>
      <c r="M2254" s="41"/>
    </row>
    <row r="2255" spans="2:13" x14ac:dyDescent="0.25">
      <c r="B2255" s="66"/>
      <c r="C2255" s="13"/>
      <c r="D2255" s="13"/>
      <c r="E2255" s="13"/>
      <c r="F2255" s="13"/>
      <c r="G2255" s="13"/>
      <c r="H2255" s="41"/>
      <c r="I2255" s="41"/>
      <c r="J2255" s="41"/>
      <c r="K2255" s="41"/>
      <c r="L2255" s="41"/>
      <c r="M2255" s="41"/>
    </row>
    <row r="2256" spans="2:13" x14ac:dyDescent="0.25">
      <c r="B2256" s="66"/>
      <c r="C2256" s="13"/>
      <c r="D2256" s="13"/>
      <c r="E2256" s="13"/>
      <c r="F2256" s="13"/>
      <c r="G2256" s="13"/>
      <c r="H2256" s="41"/>
      <c r="I2256" s="41"/>
      <c r="J2256" s="41"/>
      <c r="K2256" s="41"/>
      <c r="L2256" s="41"/>
      <c r="M2256" s="41"/>
    </row>
    <row r="2257" spans="2:13" x14ac:dyDescent="0.25">
      <c r="B2257" s="66"/>
      <c r="C2257" s="13"/>
      <c r="D2257" s="13"/>
      <c r="E2257" s="13"/>
      <c r="F2257" s="13"/>
      <c r="G2257" s="13"/>
      <c r="H2257" s="41"/>
      <c r="I2257" s="41"/>
      <c r="J2257" s="41"/>
      <c r="K2257" s="41"/>
      <c r="L2257" s="41"/>
      <c r="M2257" s="41"/>
    </row>
    <row r="2258" spans="2:13" x14ac:dyDescent="0.25">
      <c r="B2258" s="66"/>
      <c r="C2258" s="13"/>
      <c r="D2258" s="13"/>
      <c r="E2258" s="13"/>
      <c r="F2258" s="13"/>
      <c r="G2258" s="13"/>
      <c r="H2258" s="41"/>
      <c r="I2258" s="41"/>
      <c r="J2258" s="41"/>
      <c r="K2258" s="41"/>
      <c r="L2258" s="41"/>
      <c r="M2258" s="41"/>
    </row>
    <row r="2259" spans="2:13" x14ac:dyDescent="0.25">
      <c r="B2259" s="66"/>
      <c r="C2259" s="13"/>
      <c r="D2259" s="13"/>
      <c r="E2259" s="13"/>
      <c r="F2259" s="13"/>
      <c r="G2259" s="13"/>
      <c r="H2259" s="41"/>
      <c r="I2259" s="41"/>
      <c r="J2259" s="41"/>
      <c r="K2259" s="41"/>
      <c r="L2259" s="41"/>
      <c r="M2259" s="41"/>
    </row>
    <row r="2260" spans="2:13" x14ac:dyDescent="0.25">
      <c r="B2260" s="66"/>
      <c r="C2260" s="13"/>
      <c r="D2260" s="13"/>
      <c r="E2260" s="13"/>
      <c r="F2260" s="13"/>
      <c r="G2260" s="13"/>
      <c r="H2260" s="41"/>
      <c r="I2260" s="41"/>
      <c r="J2260" s="41"/>
      <c r="K2260" s="41"/>
      <c r="L2260" s="41"/>
      <c r="M2260" s="41"/>
    </row>
    <row r="2261" spans="2:13" x14ac:dyDescent="0.25">
      <c r="B2261" s="66"/>
      <c r="C2261" s="13"/>
      <c r="D2261" s="13"/>
      <c r="E2261" s="13"/>
      <c r="F2261" s="13"/>
      <c r="G2261" s="13"/>
      <c r="H2261" s="41"/>
      <c r="I2261" s="41"/>
      <c r="J2261" s="41"/>
      <c r="K2261" s="41"/>
      <c r="L2261" s="41"/>
      <c r="M2261" s="41"/>
    </row>
    <row r="2262" spans="2:13" x14ac:dyDescent="0.25">
      <c r="B2262" s="66"/>
      <c r="C2262" s="13"/>
      <c r="D2262" s="13"/>
      <c r="E2262" s="13"/>
      <c r="F2262" s="13"/>
      <c r="G2262" s="13"/>
      <c r="H2262" s="41"/>
      <c r="I2262" s="41"/>
      <c r="J2262" s="41"/>
      <c r="K2262" s="41"/>
      <c r="L2262" s="41"/>
      <c r="M2262" s="41"/>
    </row>
    <row r="2263" spans="2:13" x14ac:dyDescent="0.25">
      <c r="B2263" s="66"/>
      <c r="C2263" s="13"/>
      <c r="D2263" s="13"/>
      <c r="E2263" s="13"/>
      <c r="F2263" s="13"/>
      <c r="G2263" s="13"/>
      <c r="H2263" s="41"/>
      <c r="I2263" s="41"/>
      <c r="J2263" s="41"/>
      <c r="K2263" s="41"/>
      <c r="L2263" s="41"/>
      <c r="M2263" s="41"/>
    </row>
    <row r="2264" spans="2:13" x14ac:dyDescent="0.25">
      <c r="B2264" s="66"/>
      <c r="C2264" s="13"/>
      <c r="D2264" s="13"/>
      <c r="E2264" s="13"/>
      <c r="F2264" s="13"/>
      <c r="G2264" s="13"/>
      <c r="H2264" s="41"/>
      <c r="I2264" s="41"/>
      <c r="J2264" s="41"/>
      <c r="K2264" s="41"/>
      <c r="L2264" s="41"/>
      <c r="M2264" s="41"/>
    </row>
    <row r="2265" spans="2:13" x14ac:dyDescent="0.25">
      <c r="B2265" s="66"/>
      <c r="C2265" s="13"/>
      <c r="D2265" s="13"/>
      <c r="E2265" s="13"/>
      <c r="F2265" s="13"/>
      <c r="G2265" s="13"/>
      <c r="H2265" s="41"/>
      <c r="I2265" s="41"/>
      <c r="J2265" s="41"/>
      <c r="K2265" s="41"/>
      <c r="L2265" s="41"/>
      <c r="M2265" s="41"/>
    </row>
    <row r="2266" spans="2:13" x14ac:dyDescent="0.25">
      <c r="B2266" s="66"/>
      <c r="C2266" s="13"/>
      <c r="D2266" s="13"/>
      <c r="E2266" s="13"/>
      <c r="F2266" s="13"/>
      <c r="G2266" s="13"/>
      <c r="H2266" s="41"/>
      <c r="I2266" s="41"/>
      <c r="J2266" s="41"/>
      <c r="K2266" s="41"/>
      <c r="L2266" s="41"/>
      <c r="M2266" s="41"/>
    </row>
    <row r="2267" spans="2:13" x14ac:dyDescent="0.25">
      <c r="B2267" s="66"/>
      <c r="C2267" s="13"/>
      <c r="D2267" s="13"/>
      <c r="E2267" s="13"/>
      <c r="F2267" s="13"/>
      <c r="G2267" s="13"/>
      <c r="H2267" s="41"/>
      <c r="I2267" s="41"/>
      <c r="J2267" s="41"/>
      <c r="K2267" s="41"/>
      <c r="L2267" s="41"/>
      <c r="M2267" s="41"/>
    </row>
    <row r="2268" spans="2:13" x14ac:dyDescent="0.25">
      <c r="B2268" s="66"/>
      <c r="C2268" s="13"/>
      <c r="D2268" s="13"/>
      <c r="E2268" s="13"/>
      <c r="F2268" s="13"/>
      <c r="G2268" s="13"/>
      <c r="H2268" s="41"/>
      <c r="I2268" s="41"/>
      <c r="J2268" s="41"/>
      <c r="K2268" s="41"/>
      <c r="L2268" s="41"/>
      <c r="M2268" s="41"/>
    </row>
    <row r="2269" spans="2:13" x14ac:dyDescent="0.25">
      <c r="B2269" s="66"/>
      <c r="C2269" s="13"/>
      <c r="D2269" s="13"/>
      <c r="E2269" s="13"/>
      <c r="F2269" s="13"/>
      <c r="G2269" s="13"/>
      <c r="H2269" s="41"/>
      <c r="I2269" s="41"/>
      <c r="J2269" s="41"/>
      <c r="K2269" s="41"/>
      <c r="L2269" s="41"/>
      <c r="M2269" s="41"/>
    </row>
    <row r="2270" spans="2:13" x14ac:dyDescent="0.25">
      <c r="B2270" s="66"/>
      <c r="C2270" s="13"/>
      <c r="D2270" s="13"/>
      <c r="E2270" s="13"/>
      <c r="F2270" s="13"/>
      <c r="G2270" s="13"/>
      <c r="H2270" s="41"/>
      <c r="I2270" s="41"/>
      <c r="J2270" s="41"/>
      <c r="K2270" s="41"/>
      <c r="L2270" s="41"/>
      <c r="M2270" s="41"/>
    </row>
    <row r="2271" spans="2:13" x14ac:dyDescent="0.25">
      <c r="B2271" s="66"/>
      <c r="C2271" s="13"/>
      <c r="D2271" s="13"/>
      <c r="E2271" s="13"/>
      <c r="F2271" s="13"/>
      <c r="G2271" s="13"/>
      <c r="H2271" s="41"/>
      <c r="I2271" s="41"/>
      <c r="J2271" s="41"/>
      <c r="K2271" s="41"/>
      <c r="L2271" s="41"/>
      <c r="M2271" s="41"/>
    </row>
    <row r="2272" spans="2:13" x14ac:dyDescent="0.25">
      <c r="B2272" s="66"/>
      <c r="C2272" s="13"/>
      <c r="D2272" s="13"/>
      <c r="E2272" s="13"/>
      <c r="F2272" s="13"/>
      <c r="G2272" s="13"/>
      <c r="H2272" s="41"/>
      <c r="I2272" s="41"/>
      <c r="J2272" s="41"/>
      <c r="K2272" s="41"/>
      <c r="L2272" s="41"/>
      <c r="M2272" s="41"/>
    </row>
    <row r="2273" spans="2:13" x14ac:dyDescent="0.25">
      <c r="B2273" s="66"/>
      <c r="C2273" s="13"/>
      <c r="D2273" s="13"/>
      <c r="E2273" s="13"/>
      <c r="F2273" s="13"/>
      <c r="G2273" s="13"/>
      <c r="H2273" s="41"/>
      <c r="I2273" s="41"/>
      <c r="J2273" s="41"/>
      <c r="K2273" s="41"/>
      <c r="L2273" s="41"/>
      <c r="M2273" s="41"/>
    </row>
    <row r="2274" spans="2:13" x14ac:dyDescent="0.25">
      <c r="B2274" s="66"/>
      <c r="C2274" s="13"/>
      <c r="D2274" s="13"/>
      <c r="E2274" s="13"/>
      <c r="F2274" s="13"/>
      <c r="G2274" s="13"/>
      <c r="H2274" s="41"/>
      <c r="I2274" s="41"/>
      <c r="J2274" s="41"/>
      <c r="K2274" s="41"/>
      <c r="L2274" s="41"/>
      <c r="M2274" s="41"/>
    </row>
    <row r="2275" spans="2:13" x14ac:dyDescent="0.25">
      <c r="B2275" s="66"/>
      <c r="C2275" s="13"/>
      <c r="D2275" s="13"/>
      <c r="E2275" s="13"/>
      <c r="F2275" s="13"/>
      <c r="G2275" s="13"/>
      <c r="H2275" s="41"/>
      <c r="I2275" s="41"/>
      <c r="J2275" s="41"/>
      <c r="K2275" s="41"/>
      <c r="L2275" s="41"/>
      <c r="M2275" s="41"/>
    </row>
    <row r="2276" spans="2:13" x14ac:dyDescent="0.25">
      <c r="B2276" s="66"/>
      <c r="C2276" s="13"/>
      <c r="D2276" s="13"/>
      <c r="E2276" s="13"/>
      <c r="F2276" s="13"/>
      <c r="G2276" s="13"/>
      <c r="H2276" s="41"/>
      <c r="I2276" s="41"/>
      <c r="J2276" s="41"/>
      <c r="K2276" s="41"/>
      <c r="L2276" s="41"/>
      <c r="M2276" s="41"/>
    </row>
    <row r="2277" spans="2:13" x14ac:dyDescent="0.25">
      <c r="B2277" s="66"/>
      <c r="C2277" s="13"/>
      <c r="D2277" s="13"/>
      <c r="E2277" s="13"/>
      <c r="F2277" s="13"/>
      <c r="G2277" s="13"/>
      <c r="H2277" s="41"/>
      <c r="I2277" s="41"/>
      <c r="J2277" s="41"/>
      <c r="K2277" s="41"/>
      <c r="L2277" s="41"/>
      <c r="M2277" s="41"/>
    </row>
    <row r="2278" spans="2:13" x14ac:dyDescent="0.25">
      <c r="B2278" s="66"/>
      <c r="C2278" s="13"/>
      <c r="D2278" s="13"/>
      <c r="E2278" s="13"/>
      <c r="F2278" s="13"/>
      <c r="G2278" s="13"/>
      <c r="H2278" s="41"/>
      <c r="I2278" s="41"/>
      <c r="J2278" s="41"/>
      <c r="K2278" s="41"/>
      <c r="L2278" s="41"/>
      <c r="M2278" s="41"/>
    </row>
    <row r="2279" spans="2:13" x14ac:dyDescent="0.25">
      <c r="B2279" s="66"/>
      <c r="C2279" s="13"/>
      <c r="D2279" s="13"/>
      <c r="E2279" s="13"/>
      <c r="F2279" s="13"/>
      <c r="G2279" s="13"/>
      <c r="H2279" s="41"/>
      <c r="I2279" s="41"/>
      <c r="J2279" s="41"/>
      <c r="K2279" s="41"/>
      <c r="L2279" s="41"/>
      <c r="M2279" s="41"/>
    </row>
    <row r="2280" spans="2:13" x14ac:dyDescent="0.25">
      <c r="B2280" s="66"/>
      <c r="C2280" s="13"/>
      <c r="D2280" s="13"/>
      <c r="E2280" s="13"/>
      <c r="F2280" s="13"/>
      <c r="G2280" s="13"/>
      <c r="H2280" s="41"/>
      <c r="I2280" s="41"/>
      <c r="J2280" s="41"/>
      <c r="K2280" s="41"/>
      <c r="L2280" s="41"/>
      <c r="M2280" s="41"/>
    </row>
    <row r="2281" spans="2:13" x14ac:dyDescent="0.25">
      <c r="B2281" s="66"/>
      <c r="C2281" s="13"/>
      <c r="D2281" s="13"/>
      <c r="E2281" s="13"/>
      <c r="F2281" s="13"/>
      <c r="G2281" s="13"/>
      <c r="H2281" s="41"/>
      <c r="I2281" s="41"/>
      <c r="J2281" s="41"/>
      <c r="K2281" s="41"/>
      <c r="L2281" s="41"/>
      <c r="M2281" s="41"/>
    </row>
    <row r="2282" spans="2:13" x14ac:dyDescent="0.25">
      <c r="B2282" s="66"/>
      <c r="C2282" s="13"/>
      <c r="D2282" s="13"/>
      <c r="E2282" s="13"/>
      <c r="F2282" s="13"/>
      <c r="G2282" s="13"/>
      <c r="H2282" s="41"/>
      <c r="I2282" s="41"/>
      <c r="J2282" s="41"/>
      <c r="K2282" s="41"/>
      <c r="L2282" s="41"/>
      <c r="M2282" s="41"/>
    </row>
    <row r="2283" spans="2:13" x14ac:dyDescent="0.25">
      <c r="B2283" s="66"/>
      <c r="C2283" s="13"/>
      <c r="D2283" s="13"/>
      <c r="E2283" s="13"/>
      <c r="F2283" s="13"/>
      <c r="G2283" s="13"/>
      <c r="H2283" s="41"/>
      <c r="I2283" s="41"/>
      <c r="J2283" s="41"/>
      <c r="K2283" s="41"/>
      <c r="L2283" s="41"/>
      <c r="M2283" s="41"/>
    </row>
    <row r="2284" spans="2:13" x14ac:dyDescent="0.25">
      <c r="B2284" s="66"/>
      <c r="C2284" s="13"/>
      <c r="D2284" s="13"/>
      <c r="E2284" s="13"/>
      <c r="F2284" s="13"/>
      <c r="G2284" s="13"/>
      <c r="H2284" s="41"/>
      <c r="I2284" s="41"/>
      <c r="J2284" s="41"/>
      <c r="K2284" s="41"/>
      <c r="L2284" s="41"/>
      <c r="M2284" s="41"/>
    </row>
    <row r="2285" spans="2:13" x14ac:dyDescent="0.25">
      <c r="B2285" s="66"/>
      <c r="C2285" s="13"/>
      <c r="D2285" s="13"/>
      <c r="E2285" s="13"/>
      <c r="F2285" s="13"/>
      <c r="G2285" s="13"/>
      <c r="H2285" s="41"/>
      <c r="I2285" s="41"/>
      <c r="J2285" s="41"/>
      <c r="K2285" s="41"/>
      <c r="L2285" s="41"/>
      <c r="M2285" s="41"/>
    </row>
    <row r="2286" spans="2:13" x14ac:dyDescent="0.25">
      <c r="B2286" s="66"/>
      <c r="C2286" s="13"/>
      <c r="D2286" s="13"/>
      <c r="E2286" s="13"/>
      <c r="F2286" s="13"/>
      <c r="G2286" s="13"/>
      <c r="H2286" s="41"/>
      <c r="I2286" s="41"/>
      <c r="J2286" s="41"/>
      <c r="K2286" s="41"/>
      <c r="L2286" s="41"/>
      <c r="M2286" s="41"/>
    </row>
    <row r="2287" spans="2:13" x14ac:dyDescent="0.25">
      <c r="B2287" s="66"/>
      <c r="C2287" s="13"/>
      <c r="D2287" s="13"/>
      <c r="E2287" s="13"/>
      <c r="F2287" s="13"/>
      <c r="G2287" s="13"/>
      <c r="H2287" s="41"/>
      <c r="I2287" s="41"/>
      <c r="J2287" s="41"/>
      <c r="K2287" s="41"/>
      <c r="L2287" s="41"/>
      <c r="M2287" s="41"/>
    </row>
    <row r="2288" spans="2:13" x14ac:dyDescent="0.25">
      <c r="B2288" s="66"/>
      <c r="C2288" s="13"/>
      <c r="D2288" s="13"/>
      <c r="E2288" s="13"/>
      <c r="F2288" s="13"/>
      <c r="G2288" s="13"/>
      <c r="H2288" s="41"/>
      <c r="I2288" s="41"/>
      <c r="J2288" s="41"/>
      <c r="K2288" s="41"/>
      <c r="L2288" s="41"/>
      <c r="M2288" s="41"/>
    </row>
    <row r="2289" spans="2:13" x14ac:dyDescent="0.25">
      <c r="B2289" s="66"/>
      <c r="C2289" s="13"/>
      <c r="D2289" s="13"/>
      <c r="E2289" s="13"/>
      <c r="F2289" s="13"/>
      <c r="G2289" s="13"/>
      <c r="H2289" s="41"/>
      <c r="I2289" s="41"/>
      <c r="J2289" s="41"/>
      <c r="K2289" s="41"/>
      <c r="L2289" s="41"/>
      <c r="M2289" s="41"/>
    </row>
    <row r="2290" spans="2:13" x14ac:dyDescent="0.25">
      <c r="B2290" s="66"/>
      <c r="C2290" s="13"/>
      <c r="D2290" s="13"/>
      <c r="E2290" s="13"/>
      <c r="F2290" s="13"/>
      <c r="G2290" s="13"/>
      <c r="H2290" s="41"/>
      <c r="I2290" s="41"/>
      <c r="J2290" s="41"/>
      <c r="K2290" s="41"/>
      <c r="L2290" s="41"/>
      <c r="M2290" s="41"/>
    </row>
    <row r="2291" spans="2:13" x14ac:dyDescent="0.25">
      <c r="B2291" s="66"/>
      <c r="C2291" s="13"/>
      <c r="D2291" s="13"/>
      <c r="E2291" s="13"/>
      <c r="F2291" s="13"/>
      <c r="G2291" s="13"/>
      <c r="H2291" s="41"/>
      <c r="I2291" s="41"/>
      <c r="J2291" s="41"/>
      <c r="K2291" s="41"/>
      <c r="L2291" s="41"/>
      <c r="M2291" s="41"/>
    </row>
    <row r="2292" spans="2:13" x14ac:dyDescent="0.25">
      <c r="B2292" s="66"/>
      <c r="C2292" s="13"/>
      <c r="D2292" s="13"/>
      <c r="E2292" s="13"/>
      <c r="F2292" s="13"/>
      <c r="G2292" s="13"/>
      <c r="H2292" s="41"/>
      <c r="I2292" s="41"/>
      <c r="J2292" s="41"/>
      <c r="K2292" s="41"/>
      <c r="L2292" s="41"/>
      <c r="M2292" s="41"/>
    </row>
    <row r="2293" spans="2:13" x14ac:dyDescent="0.25">
      <c r="B2293" s="66"/>
      <c r="C2293" s="13"/>
      <c r="D2293" s="13"/>
      <c r="E2293" s="13"/>
      <c r="F2293" s="13"/>
      <c r="G2293" s="13"/>
      <c r="H2293" s="41"/>
      <c r="I2293" s="41"/>
      <c r="J2293" s="41"/>
      <c r="K2293" s="41"/>
      <c r="L2293" s="41"/>
      <c r="M2293" s="41"/>
    </row>
    <row r="2294" spans="2:13" x14ac:dyDescent="0.25">
      <c r="B2294" s="66"/>
      <c r="C2294" s="13"/>
      <c r="D2294" s="13"/>
      <c r="E2294" s="13"/>
      <c r="F2294" s="13"/>
      <c r="G2294" s="13"/>
      <c r="H2294" s="41"/>
      <c r="I2294" s="41"/>
      <c r="J2294" s="41"/>
      <c r="K2294" s="41"/>
      <c r="L2294" s="41"/>
      <c r="M2294" s="41"/>
    </row>
    <row r="2295" spans="2:13" x14ac:dyDescent="0.25">
      <c r="B2295" s="66"/>
      <c r="C2295" s="13"/>
      <c r="D2295" s="13"/>
      <c r="E2295" s="13"/>
      <c r="F2295" s="13"/>
      <c r="G2295" s="13"/>
      <c r="H2295" s="41"/>
      <c r="I2295" s="41"/>
      <c r="J2295" s="41"/>
      <c r="K2295" s="41"/>
      <c r="L2295" s="41"/>
      <c r="M2295" s="41"/>
    </row>
    <row r="2296" spans="2:13" x14ac:dyDescent="0.25">
      <c r="B2296" s="66"/>
      <c r="C2296" s="13"/>
      <c r="D2296" s="13"/>
      <c r="E2296" s="13"/>
      <c r="F2296" s="13"/>
      <c r="G2296" s="13"/>
      <c r="H2296" s="41"/>
      <c r="I2296" s="41"/>
      <c r="J2296" s="41"/>
      <c r="K2296" s="41"/>
      <c r="L2296" s="41"/>
      <c r="M2296" s="41"/>
    </row>
    <row r="2297" spans="2:13" x14ac:dyDescent="0.25">
      <c r="B2297" s="66"/>
      <c r="C2297" s="13"/>
      <c r="D2297" s="13"/>
      <c r="E2297" s="13"/>
      <c r="F2297" s="13"/>
      <c r="G2297" s="13"/>
      <c r="H2297" s="41"/>
      <c r="I2297" s="41"/>
      <c r="J2297" s="41"/>
      <c r="K2297" s="41"/>
      <c r="L2297" s="41"/>
      <c r="M2297" s="41"/>
    </row>
    <row r="2298" spans="2:13" x14ac:dyDescent="0.25">
      <c r="B2298" s="66"/>
      <c r="C2298" s="13"/>
      <c r="D2298" s="13"/>
      <c r="E2298" s="13"/>
      <c r="F2298" s="13"/>
      <c r="G2298" s="13"/>
      <c r="H2298" s="41"/>
      <c r="I2298" s="41"/>
      <c r="J2298" s="41"/>
      <c r="K2298" s="41"/>
      <c r="L2298" s="41"/>
      <c r="M2298" s="41"/>
    </row>
    <row r="2299" spans="2:13" x14ac:dyDescent="0.25">
      <c r="B2299" s="66"/>
      <c r="C2299" s="13"/>
      <c r="D2299" s="13"/>
      <c r="E2299" s="13"/>
      <c r="F2299" s="13"/>
      <c r="G2299" s="13"/>
      <c r="H2299" s="41"/>
      <c r="I2299" s="41"/>
      <c r="J2299" s="41"/>
      <c r="K2299" s="41"/>
      <c r="L2299" s="41"/>
      <c r="M2299" s="41"/>
    </row>
    <row r="2300" spans="2:13" x14ac:dyDescent="0.25">
      <c r="B2300" s="66"/>
      <c r="C2300" s="13"/>
      <c r="D2300" s="13"/>
      <c r="E2300" s="13"/>
      <c r="F2300" s="13"/>
      <c r="G2300" s="13"/>
      <c r="H2300" s="41"/>
      <c r="I2300" s="41"/>
      <c r="J2300" s="41"/>
      <c r="K2300" s="41"/>
      <c r="L2300" s="41"/>
      <c r="M2300" s="41"/>
    </row>
    <row r="2301" spans="2:13" x14ac:dyDescent="0.25">
      <c r="B2301" s="66"/>
      <c r="C2301" s="13"/>
      <c r="D2301" s="13"/>
      <c r="E2301" s="13"/>
      <c r="F2301" s="13"/>
      <c r="G2301" s="13"/>
      <c r="H2301" s="41"/>
      <c r="I2301" s="41"/>
      <c r="J2301" s="41"/>
      <c r="K2301" s="41"/>
      <c r="L2301" s="41"/>
      <c r="M2301" s="41"/>
    </row>
    <row r="2302" spans="2:13" x14ac:dyDescent="0.25">
      <c r="B2302" s="66"/>
      <c r="C2302" s="13"/>
      <c r="D2302" s="13"/>
      <c r="E2302" s="13"/>
      <c r="F2302" s="13"/>
      <c r="G2302" s="13"/>
      <c r="H2302" s="41"/>
      <c r="I2302" s="41"/>
      <c r="J2302" s="41"/>
      <c r="K2302" s="41"/>
      <c r="L2302" s="41"/>
      <c r="M2302" s="41"/>
    </row>
    <row r="2303" spans="2:13" x14ac:dyDescent="0.25">
      <c r="B2303" s="66"/>
      <c r="C2303" s="13"/>
      <c r="D2303" s="13"/>
      <c r="E2303" s="13"/>
      <c r="F2303" s="13"/>
      <c r="G2303" s="13"/>
      <c r="H2303" s="41"/>
      <c r="I2303" s="41"/>
      <c r="J2303" s="41"/>
      <c r="K2303" s="41"/>
      <c r="L2303" s="41"/>
      <c r="M2303" s="41"/>
    </row>
    <row r="2304" spans="2:13" x14ac:dyDescent="0.25">
      <c r="B2304" s="66"/>
      <c r="C2304" s="13"/>
      <c r="D2304" s="13"/>
      <c r="E2304" s="13"/>
      <c r="F2304" s="13"/>
      <c r="G2304" s="13"/>
      <c r="H2304" s="41"/>
      <c r="I2304" s="41"/>
      <c r="J2304" s="41"/>
      <c r="K2304" s="41"/>
      <c r="L2304" s="41"/>
      <c r="M2304" s="41"/>
    </row>
    <row r="2305" spans="2:13" x14ac:dyDescent="0.25">
      <c r="B2305" s="66"/>
      <c r="C2305" s="13"/>
      <c r="D2305" s="13"/>
      <c r="E2305" s="13"/>
      <c r="F2305" s="13"/>
      <c r="G2305" s="13"/>
      <c r="H2305" s="41"/>
      <c r="I2305" s="41"/>
      <c r="J2305" s="41"/>
      <c r="K2305" s="41"/>
      <c r="L2305" s="41"/>
      <c r="M2305" s="41"/>
    </row>
    <row r="2306" spans="2:13" x14ac:dyDescent="0.25">
      <c r="B2306" s="66"/>
      <c r="C2306" s="13"/>
      <c r="D2306" s="13"/>
      <c r="E2306" s="13"/>
      <c r="F2306" s="13"/>
      <c r="G2306" s="13"/>
      <c r="H2306" s="41"/>
      <c r="I2306" s="41"/>
      <c r="J2306" s="41"/>
      <c r="K2306" s="41"/>
      <c r="L2306" s="41"/>
      <c r="M2306" s="41"/>
    </row>
    <row r="2307" spans="2:13" x14ac:dyDescent="0.25">
      <c r="B2307" s="66"/>
      <c r="C2307" s="13"/>
      <c r="D2307" s="13"/>
      <c r="E2307" s="13"/>
      <c r="F2307" s="13"/>
      <c r="G2307" s="13"/>
      <c r="H2307" s="41"/>
      <c r="I2307" s="41"/>
      <c r="J2307" s="41"/>
      <c r="K2307" s="41"/>
      <c r="L2307" s="41"/>
      <c r="M2307" s="41"/>
    </row>
    <row r="2308" spans="2:13" x14ac:dyDescent="0.25">
      <c r="B2308" s="66"/>
      <c r="C2308" s="13"/>
      <c r="D2308" s="13"/>
      <c r="E2308" s="13"/>
      <c r="F2308" s="13"/>
      <c r="G2308" s="13"/>
      <c r="H2308" s="41"/>
      <c r="I2308" s="41"/>
      <c r="J2308" s="41"/>
      <c r="K2308" s="41"/>
      <c r="L2308" s="41"/>
      <c r="M2308" s="41"/>
    </row>
    <row r="2309" spans="2:13" x14ac:dyDescent="0.25">
      <c r="B2309" s="66"/>
      <c r="C2309" s="13"/>
      <c r="D2309" s="13"/>
      <c r="E2309" s="13"/>
      <c r="F2309" s="13"/>
      <c r="G2309" s="13"/>
      <c r="H2309" s="41"/>
      <c r="I2309" s="41"/>
      <c r="J2309" s="41"/>
      <c r="K2309" s="41"/>
      <c r="L2309" s="41"/>
      <c r="M2309" s="41"/>
    </row>
    <row r="2310" spans="2:13" x14ac:dyDescent="0.25">
      <c r="B2310" s="66"/>
      <c r="C2310" s="13"/>
      <c r="D2310" s="13"/>
      <c r="E2310" s="13"/>
      <c r="F2310" s="13"/>
      <c r="G2310" s="13"/>
      <c r="H2310" s="41"/>
      <c r="I2310" s="41"/>
      <c r="J2310" s="41"/>
      <c r="K2310" s="41"/>
      <c r="L2310" s="41"/>
      <c r="M2310" s="41"/>
    </row>
    <row r="2311" spans="2:13" x14ac:dyDescent="0.25">
      <c r="B2311" s="66"/>
      <c r="C2311" s="13"/>
      <c r="D2311" s="13"/>
      <c r="E2311" s="13"/>
      <c r="F2311" s="13"/>
      <c r="G2311" s="13"/>
      <c r="H2311" s="41"/>
      <c r="I2311" s="41"/>
      <c r="J2311" s="41"/>
      <c r="K2311" s="41"/>
      <c r="L2311" s="41"/>
      <c r="M2311" s="41"/>
    </row>
    <row r="2312" spans="2:13" x14ac:dyDescent="0.25">
      <c r="B2312" s="66"/>
      <c r="C2312" s="13"/>
      <c r="D2312" s="13"/>
      <c r="E2312" s="13"/>
      <c r="F2312" s="13"/>
      <c r="G2312" s="13"/>
      <c r="H2312" s="41"/>
      <c r="I2312" s="41"/>
      <c r="J2312" s="41"/>
      <c r="K2312" s="41"/>
      <c r="L2312" s="41"/>
      <c r="M2312" s="41"/>
    </row>
    <row r="2313" spans="2:13" x14ac:dyDescent="0.25">
      <c r="B2313" s="66"/>
      <c r="C2313" s="13"/>
      <c r="D2313" s="13"/>
      <c r="E2313" s="13"/>
      <c r="F2313" s="13"/>
      <c r="G2313" s="13"/>
      <c r="H2313" s="41"/>
      <c r="I2313" s="41"/>
      <c r="J2313" s="41"/>
      <c r="K2313" s="41"/>
      <c r="L2313" s="41"/>
      <c r="M2313" s="41"/>
    </row>
    <row r="2314" spans="2:13" x14ac:dyDescent="0.25">
      <c r="B2314" s="66"/>
      <c r="C2314" s="13"/>
      <c r="D2314" s="13"/>
      <c r="E2314" s="13"/>
      <c r="F2314" s="13"/>
      <c r="G2314" s="13"/>
      <c r="H2314" s="41"/>
      <c r="I2314" s="41"/>
      <c r="J2314" s="41"/>
      <c r="K2314" s="41"/>
      <c r="L2314" s="41"/>
      <c r="M2314" s="41"/>
    </row>
    <row r="2315" spans="2:13" x14ac:dyDescent="0.25">
      <c r="B2315" s="66"/>
      <c r="C2315" s="13"/>
      <c r="D2315" s="13"/>
      <c r="E2315" s="13"/>
      <c r="F2315" s="13"/>
      <c r="G2315" s="13"/>
      <c r="H2315" s="41"/>
      <c r="I2315" s="41"/>
      <c r="J2315" s="41"/>
      <c r="K2315" s="41"/>
      <c r="L2315" s="41"/>
      <c r="M2315" s="41"/>
    </row>
    <row r="2316" spans="2:13" x14ac:dyDescent="0.25">
      <c r="B2316" s="66"/>
      <c r="C2316" s="13"/>
      <c r="D2316" s="13"/>
      <c r="E2316" s="13"/>
      <c r="F2316" s="13"/>
      <c r="G2316" s="13"/>
      <c r="H2316" s="41"/>
      <c r="I2316" s="41"/>
      <c r="J2316" s="41"/>
      <c r="K2316" s="41"/>
      <c r="L2316" s="41"/>
      <c r="M2316" s="41"/>
    </row>
    <row r="2317" spans="2:13" x14ac:dyDescent="0.25">
      <c r="B2317" s="66"/>
      <c r="C2317" s="13"/>
      <c r="D2317" s="13"/>
      <c r="E2317" s="13"/>
      <c r="F2317" s="13"/>
      <c r="G2317" s="13"/>
      <c r="H2317" s="41"/>
      <c r="I2317" s="41"/>
      <c r="J2317" s="41"/>
      <c r="K2317" s="41"/>
      <c r="L2317" s="41"/>
      <c r="M2317" s="41"/>
    </row>
    <row r="2318" spans="2:13" x14ac:dyDescent="0.25">
      <c r="B2318" s="66"/>
      <c r="C2318" s="13"/>
      <c r="D2318" s="13"/>
      <c r="E2318" s="13"/>
      <c r="F2318" s="13"/>
      <c r="G2318" s="13"/>
      <c r="H2318" s="41"/>
      <c r="I2318" s="41"/>
      <c r="J2318" s="41"/>
      <c r="K2318" s="41"/>
      <c r="L2318" s="41"/>
      <c r="M2318" s="41"/>
    </row>
    <row r="2319" spans="2:13" x14ac:dyDescent="0.25">
      <c r="B2319" s="66"/>
      <c r="C2319" s="13"/>
      <c r="D2319" s="13"/>
      <c r="E2319" s="13"/>
      <c r="F2319" s="13"/>
      <c r="G2319" s="13"/>
      <c r="H2319" s="41"/>
      <c r="I2319" s="41"/>
      <c r="J2319" s="41"/>
      <c r="K2319" s="41"/>
      <c r="L2319" s="41"/>
      <c r="M2319" s="41"/>
    </row>
    <row r="2320" spans="2:13" x14ac:dyDescent="0.25">
      <c r="B2320" s="66"/>
      <c r="C2320" s="13"/>
      <c r="D2320" s="13"/>
      <c r="E2320" s="13"/>
      <c r="F2320" s="13"/>
      <c r="G2320" s="13"/>
      <c r="H2320" s="41"/>
      <c r="I2320" s="41"/>
      <c r="J2320" s="41"/>
      <c r="K2320" s="41"/>
      <c r="L2320" s="41"/>
      <c r="M2320" s="41"/>
    </row>
    <row r="2321" spans="2:13" x14ac:dyDescent="0.25">
      <c r="B2321" s="66"/>
      <c r="C2321" s="13"/>
      <c r="D2321" s="13"/>
      <c r="E2321" s="13"/>
      <c r="F2321" s="13"/>
      <c r="G2321" s="13"/>
      <c r="H2321" s="41"/>
      <c r="I2321" s="41"/>
      <c r="J2321" s="41"/>
      <c r="K2321" s="41"/>
      <c r="L2321" s="41"/>
      <c r="M2321" s="41"/>
    </row>
    <row r="2322" spans="2:13" x14ac:dyDescent="0.25">
      <c r="B2322" s="66"/>
      <c r="C2322" s="13"/>
      <c r="D2322" s="13"/>
      <c r="E2322" s="13"/>
      <c r="F2322" s="13"/>
      <c r="G2322" s="13"/>
      <c r="H2322" s="41"/>
      <c r="I2322" s="41"/>
      <c r="J2322" s="41"/>
      <c r="K2322" s="41"/>
      <c r="L2322" s="41"/>
      <c r="M2322" s="41"/>
    </row>
    <row r="2323" spans="2:13" x14ac:dyDescent="0.25">
      <c r="B2323" s="66"/>
      <c r="C2323" s="13"/>
      <c r="D2323" s="13"/>
      <c r="E2323" s="13"/>
      <c r="F2323" s="13"/>
      <c r="G2323" s="13"/>
      <c r="H2323" s="41"/>
      <c r="I2323" s="41"/>
      <c r="J2323" s="41"/>
      <c r="K2323" s="41"/>
      <c r="L2323" s="41"/>
      <c r="M2323" s="41"/>
    </row>
    <row r="2324" spans="2:13" x14ac:dyDescent="0.25">
      <c r="B2324" s="66"/>
      <c r="C2324" s="13"/>
      <c r="D2324" s="13"/>
      <c r="E2324" s="13"/>
      <c r="F2324" s="13"/>
      <c r="G2324" s="13"/>
      <c r="H2324" s="41"/>
      <c r="I2324" s="41"/>
      <c r="J2324" s="41"/>
      <c r="K2324" s="41"/>
      <c r="L2324" s="41"/>
      <c r="M2324" s="41"/>
    </row>
    <row r="2325" spans="2:13" x14ac:dyDescent="0.25">
      <c r="B2325" s="66"/>
      <c r="C2325" s="13"/>
      <c r="D2325" s="13"/>
      <c r="E2325" s="13"/>
      <c r="F2325" s="13"/>
      <c r="G2325" s="13"/>
      <c r="H2325" s="41"/>
      <c r="I2325" s="41"/>
      <c r="J2325" s="41"/>
      <c r="K2325" s="41"/>
      <c r="L2325" s="41"/>
      <c r="M2325" s="41"/>
    </row>
    <row r="2326" spans="2:13" x14ac:dyDescent="0.25">
      <c r="B2326" s="66"/>
      <c r="C2326" s="13"/>
      <c r="D2326" s="13"/>
      <c r="E2326" s="13"/>
      <c r="F2326" s="13"/>
      <c r="G2326" s="13"/>
      <c r="H2326" s="41"/>
      <c r="I2326" s="41"/>
      <c r="J2326" s="41"/>
      <c r="K2326" s="41"/>
      <c r="L2326" s="41"/>
      <c r="M2326" s="41"/>
    </row>
    <row r="2327" spans="2:13" x14ac:dyDescent="0.25">
      <c r="B2327" s="66"/>
      <c r="C2327" s="13"/>
      <c r="D2327" s="13"/>
      <c r="E2327" s="13"/>
      <c r="F2327" s="13"/>
      <c r="G2327" s="13"/>
      <c r="H2327" s="41"/>
      <c r="I2327" s="41"/>
      <c r="J2327" s="41"/>
      <c r="K2327" s="41"/>
      <c r="L2327" s="41"/>
      <c r="M2327" s="41"/>
    </row>
    <row r="2328" spans="2:13" x14ac:dyDescent="0.25">
      <c r="B2328" s="66"/>
      <c r="C2328" s="13"/>
      <c r="D2328" s="13"/>
      <c r="E2328" s="13"/>
      <c r="F2328" s="13"/>
      <c r="G2328" s="13"/>
      <c r="H2328" s="41"/>
      <c r="I2328" s="41"/>
      <c r="J2328" s="41"/>
      <c r="K2328" s="41"/>
      <c r="L2328" s="41"/>
      <c r="M2328" s="41"/>
    </row>
    <row r="2329" spans="2:13" x14ac:dyDescent="0.25">
      <c r="B2329" s="66"/>
      <c r="C2329" s="13"/>
      <c r="D2329" s="13"/>
      <c r="E2329" s="13"/>
      <c r="F2329" s="13"/>
      <c r="G2329" s="13"/>
      <c r="H2329" s="41"/>
      <c r="I2329" s="41"/>
      <c r="J2329" s="41"/>
      <c r="K2329" s="41"/>
      <c r="L2329" s="41"/>
      <c r="M2329" s="41"/>
    </row>
    <row r="2330" spans="2:13" x14ac:dyDescent="0.25">
      <c r="B2330" s="66"/>
      <c r="C2330" s="13"/>
      <c r="D2330" s="13"/>
      <c r="E2330" s="13"/>
      <c r="F2330" s="13"/>
      <c r="G2330" s="13"/>
      <c r="H2330" s="41"/>
      <c r="I2330" s="41"/>
      <c r="J2330" s="41"/>
      <c r="K2330" s="41"/>
      <c r="L2330" s="41"/>
      <c r="M2330" s="41"/>
    </row>
    <row r="2331" spans="2:13" x14ac:dyDescent="0.25">
      <c r="B2331" s="66"/>
      <c r="C2331" s="13"/>
      <c r="D2331" s="13"/>
      <c r="E2331" s="13"/>
      <c r="F2331" s="13"/>
      <c r="G2331" s="13"/>
      <c r="H2331" s="41"/>
      <c r="I2331" s="41"/>
      <c r="J2331" s="41"/>
      <c r="K2331" s="41"/>
      <c r="L2331" s="41"/>
      <c r="M2331" s="41"/>
    </row>
    <row r="2332" spans="2:13" x14ac:dyDescent="0.25">
      <c r="B2332" s="66"/>
      <c r="C2332" s="13"/>
      <c r="D2332" s="13"/>
      <c r="E2332" s="13"/>
      <c r="F2332" s="13"/>
      <c r="G2332" s="13"/>
      <c r="H2332" s="41"/>
      <c r="I2332" s="41"/>
      <c r="J2332" s="41"/>
      <c r="K2332" s="41"/>
      <c r="L2332" s="41"/>
      <c r="M2332" s="41"/>
    </row>
    <row r="2333" spans="2:13" x14ac:dyDescent="0.25">
      <c r="B2333" s="66"/>
      <c r="C2333" s="13"/>
      <c r="D2333" s="13"/>
      <c r="E2333" s="13"/>
      <c r="F2333" s="13"/>
      <c r="G2333" s="13"/>
      <c r="H2333" s="41"/>
      <c r="I2333" s="41"/>
      <c r="J2333" s="41"/>
      <c r="K2333" s="41"/>
      <c r="L2333" s="41"/>
      <c r="M2333" s="41"/>
    </row>
    <row r="2334" spans="2:13" x14ac:dyDescent="0.25">
      <c r="B2334" s="66"/>
      <c r="C2334" s="13"/>
      <c r="D2334" s="13"/>
      <c r="E2334" s="13"/>
      <c r="F2334" s="13"/>
      <c r="G2334" s="13"/>
      <c r="H2334" s="41"/>
      <c r="I2334" s="41"/>
      <c r="J2334" s="41"/>
      <c r="K2334" s="41"/>
      <c r="L2334" s="41"/>
      <c r="M2334" s="41"/>
    </row>
    <row r="2335" spans="2:13" x14ac:dyDescent="0.25">
      <c r="B2335" s="66"/>
      <c r="C2335" s="13"/>
      <c r="D2335" s="13"/>
      <c r="E2335" s="13"/>
      <c r="F2335" s="13"/>
      <c r="G2335" s="13"/>
      <c r="H2335" s="41"/>
      <c r="I2335" s="41"/>
      <c r="J2335" s="41"/>
      <c r="K2335" s="41"/>
      <c r="L2335" s="41"/>
      <c r="M2335" s="41"/>
    </row>
    <row r="2336" spans="2:13" x14ac:dyDescent="0.25">
      <c r="B2336" s="66"/>
      <c r="C2336" s="13"/>
      <c r="D2336" s="13"/>
      <c r="E2336" s="13"/>
      <c r="F2336" s="13"/>
      <c r="G2336" s="13"/>
      <c r="H2336" s="41"/>
      <c r="I2336" s="41"/>
      <c r="J2336" s="41"/>
      <c r="K2336" s="41"/>
      <c r="L2336" s="41"/>
      <c r="M2336" s="41"/>
    </row>
    <row r="2337" spans="2:13" x14ac:dyDescent="0.25">
      <c r="B2337" s="66"/>
      <c r="C2337" s="13"/>
      <c r="D2337" s="13"/>
      <c r="E2337" s="13"/>
      <c r="F2337" s="13"/>
      <c r="G2337" s="13"/>
      <c r="H2337" s="41"/>
      <c r="I2337" s="41"/>
      <c r="J2337" s="41"/>
      <c r="K2337" s="41"/>
      <c r="L2337" s="41"/>
      <c r="M2337" s="41"/>
    </row>
    <row r="2338" spans="2:13" x14ac:dyDescent="0.25">
      <c r="B2338" s="66"/>
      <c r="C2338" s="13"/>
      <c r="D2338" s="13"/>
      <c r="E2338" s="13"/>
      <c r="F2338" s="13"/>
      <c r="G2338" s="13"/>
      <c r="H2338" s="41"/>
      <c r="I2338" s="41"/>
      <c r="J2338" s="41"/>
      <c r="K2338" s="41"/>
      <c r="L2338" s="41"/>
      <c r="M2338" s="41"/>
    </row>
    <row r="2339" spans="2:13" x14ac:dyDescent="0.25">
      <c r="B2339" s="66"/>
      <c r="C2339" s="13"/>
      <c r="D2339" s="13"/>
      <c r="E2339" s="13"/>
      <c r="F2339" s="13"/>
      <c r="G2339" s="13"/>
      <c r="H2339" s="41"/>
      <c r="I2339" s="41"/>
      <c r="J2339" s="41"/>
      <c r="K2339" s="41"/>
      <c r="L2339" s="41"/>
      <c r="M2339" s="41"/>
    </row>
    <row r="2340" spans="2:13" x14ac:dyDescent="0.25">
      <c r="B2340" s="66"/>
      <c r="C2340" s="13"/>
      <c r="D2340" s="13"/>
      <c r="E2340" s="13"/>
      <c r="F2340" s="13"/>
      <c r="G2340" s="13"/>
      <c r="H2340" s="41"/>
      <c r="I2340" s="41"/>
      <c r="J2340" s="41"/>
      <c r="K2340" s="41"/>
      <c r="L2340" s="41"/>
      <c r="M2340" s="41"/>
    </row>
    <row r="2341" spans="2:13" x14ac:dyDescent="0.25">
      <c r="B2341" s="66"/>
      <c r="C2341" s="13"/>
      <c r="D2341" s="13"/>
      <c r="E2341" s="13"/>
      <c r="F2341" s="13"/>
      <c r="G2341" s="13"/>
      <c r="H2341" s="41"/>
      <c r="I2341" s="41"/>
      <c r="J2341" s="41"/>
      <c r="K2341" s="41"/>
      <c r="L2341" s="41"/>
      <c r="M2341" s="41"/>
    </row>
    <row r="2342" spans="2:13" x14ac:dyDescent="0.25">
      <c r="B2342" s="66"/>
      <c r="C2342" s="13"/>
      <c r="D2342" s="13"/>
      <c r="E2342" s="13"/>
      <c r="F2342" s="13"/>
      <c r="G2342" s="13"/>
      <c r="H2342" s="41"/>
      <c r="I2342" s="41"/>
      <c r="J2342" s="41"/>
      <c r="K2342" s="41"/>
      <c r="L2342" s="41"/>
      <c r="M2342" s="41"/>
    </row>
    <row r="2343" spans="2:13" x14ac:dyDescent="0.25">
      <c r="B2343" s="66"/>
      <c r="C2343" s="13"/>
      <c r="D2343" s="13"/>
      <c r="E2343" s="13"/>
      <c r="F2343" s="13"/>
      <c r="G2343" s="13"/>
      <c r="H2343" s="41"/>
      <c r="I2343" s="41"/>
      <c r="J2343" s="41"/>
      <c r="K2343" s="41"/>
      <c r="L2343" s="41"/>
      <c r="M2343" s="41"/>
    </row>
    <row r="2344" spans="2:13" x14ac:dyDescent="0.25">
      <c r="B2344" s="66"/>
      <c r="C2344" s="13"/>
      <c r="D2344" s="13"/>
      <c r="E2344" s="13"/>
      <c r="F2344" s="13"/>
      <c r="G2344" s="13"/>
      <c r="H2344" s="41"/>
      <c r="I2344" s="41"/>
      <c r="J2344" s="41"/>
      <c r="K2344" s="41"/>
      <c r="L2344" s="41"/>
      <c r="M2344" s="41"/>
    </row>
    <row r="2345" spans="2:13" x14ac:dyDescent="0.25">
      <c r="B2345" s="66"/>
      <c r="C2345" s="13"/>
      <c r="D2345" s="13"/>
      <c r="E2345" s="13"/>
      <c r="F2345" s="13"/>
      <c r="G2345" s="13"/>
      <c r="H2345" s="41"/>
      <c r="I2345" s="41"/>
      <c r="J2345" s="41"/>
      <c r="K2345" s="41"/>
      <c r="L2345" s="41"/>
      <c r="M2345" s="41"/>
    </row>
    <row r="2346" spans="2:13" x14ac:dyDescent="0.25">
      <c r="B2346" s="66"/>
      <c r="C2346" s="13"/>
      <c r="D2346" s="13"/>
      <c r="E2346" s="13"/>
      <c r="F2346" s="13"/>
      <c r="G2346" s="13"/>
      <c r="H2346" s="41"/>
      <c r="I2346" s="41"/>
      <c r="J2346" s="41"/>
      <c r="K2346" s="41"/>
      <c r="L2346" s="41"/>
      <c r="M2346" s="41"/>
    </row>
    <row r="2347" spans="2:13" x14ac:dyDescent="0.25">
      <c r="B2347" s="66"/>
      <c r="C2347" s="13"/>
      <c r="D2347" s="13"/>
      <c r="E2347" s="13"/>
      <c r="F2347" s="13"/>
      <c r="G2347" s="13"/>
      <c r="H2347" s="41"/>
      <c r="I2347" s="41"/>
      <c r="J2347" s="41"/>
      <c r="K2347" s="41"/>
      <c r="L2347" s="41"/>
      <c r="M2347" s="41"/>
    </row>
    <row r="2348" spans="2:13" x14ac:dyDescent="0.25">
      <c r="B2348" s="66"/>
      <c r="C2348" s="13"/>
      <c r="D2348" s="13"/>
      <c r="E2348" s="13"/>
      <c r="F2348" s="13"/>
      <c r="G2348" s="13"/>
      <c r="H2348" s="41"/>
      <c r="I2348" s="41"/>
      <c r="J2348" s="41"/>
      <c r="K2348" s="41"/>
      <c r="L2348" s="41"/>
      <c r="M2348" s="41"/>
    </row>
    <row r="2349" spans="2:13" x14ac:dyDescent="0.25">
      <c r="B2349" s="66"/>
      <c r="C2349" s="13"/>
      <c r="D2349" s="13"/>
      <c r="E2349" s="13"/>
      <c r="F2349" s="13"/>
      <c r="G2349" s="13"/>
      <c r="H2349" s="41"/>
      <c r="I2349" s="41"/>
      <c r="J2349" s="41"/>
      <c r="K2349" s="41"/>
      <c r="L2349" s="41"/>
      <c r="M2349" s="41"/>
    </row>
    <row r="2350" spans="2:13" x14ac:dyDescent="0.25">
      <c r="B2350" s="66"/>
      <c r="C2350" s="13"/>
      <c r="D2350" s="13"/>
      <c r="E2350" s="13"/>
      <c r="F2350" s="13"/>
      <c r="G2350" s="13"/>
      <c r="H2350" s="41"/>
      <c r="I2350" s="41"/>
      <c r="J2350" s="41"/>
      <c r="K2350" s="41"/>
      <c r="L2350" s="41"/>
      <c r="M2350" s="41"/>
    </row>
    <row r="2351" spans="2:13" x14ac:dyDescent="0.25">
      <c r="B2351" s="66"/>
      <c r="C2351" s="13"/>
      <c r="D2351" s="13"/>
      <c r="E2351" s="13"/>
      <c r="F2351" s="13"/>
      <c r="G2351" s="13"/>
      <c r="H2351" s="41"/>
      <c r="I2351" s="41"/>
      <c r="J2351" s="41"/>
      <c r="K2351" s="41"/>
      <c r="L2351" s="41"/>
      <c r="M2351" s="41"/>
    </row>
    <row r="2352" spans="2:13" x14ac:dyDescent="0.25">
      <c r="B2352" s="66"/>
      <c r="C2352" s="13"/>
      <c r="D2352" s="13"/>
      <c r="E2352" s="13"/>
      <c r="F2352" s="13"/>
      <c r="G2352" s="13"/>
      <c r="H2352" s="41"/>
      <c r="I2352" s="41"/>
      <c r="J2352" s="41"/>
      <c r="K2352" s="41"/>
      <c r="L2352" s="41"/>
      <c r="M2352" s="41"/>
    </row>
    <row r="2353" spans="2:13" x14ac:dyDescent="0.25">
      <c r="B2353" s="66"/>
      <c r="C2353" s="13"/>
      <c r="D2353" s="13"/>
      <c r="E2353" s="13"/>
      <c r="F2353" s="13"/>
      <c r="G2353" s="13"/>
      <c r="H2353" s="41"/>
      <c r="I2353" s="41"/>
      <c r="J2353" s="41"/>
      <c r="K2353" s="41"/>
      <c r="L2353" s="41"/>
      <c r="M2353" s="41"/>
    </row>
    <row r="2354" spans="2:13" x14ac:dyDescent="0.25">
      <c r="B2354" s="66"/>
      <c r="C2354" s="13"/>
      <c r="D2354" s="13"/>
      <c r="E2354" s="13"/>
      <c r="F2354" s="13"/>
      <c r="G2354" s="13"/>
      <c r="H2354" s="41"/>
      <c r="I2354" s="41"/>
      <c r="J2354" s="41"/>
      <c r="K2354" s="41"/>
      <c r="L2354" s="41"/>
      <c r="M2354" s="41"/>
    </row>
    <row r="2355" spans="2:13" x14ac:dyDescent="0.25">
      <c r="B2355" s="66"/>
      <c r="C2355" s="13"/>
      <c r="D2355" s="13"/>
      <c r="E2355" s="13"/>
      <c r="F2355" s="13"/>
      <c r="G2355" s="13"/>
      <c r="H2355" s="41"/>
      <c r="I2355" s="41"/>
      <c r="J2355" s="41"/>
      <c r="K2355" s="41"/>
      <c r="L2355" s="41"/>
      <c r="M2355" s="41"/>
    </row>
    <row r="2356" spans="2:13" x14ac:dyDescent="0.25">
      <c r="B2356" s="66"/>
      <c r="C2356" s="13"/>
      <c r="D2356" s="13"/>
      <c r="E2356" s="13"/>
      <c r="F2356" s="13"/>
      <c r="G2356" s="13"/>
      <c r="H2356" s="41"/>
      <c r="I2356" s="41"/>
      <c r="J2356" s="41"/>
      <c r="K2356" s="41"/>
      <c r="L2356" s="41"/>
      <c r="M2356" s="41"/>
    </row>
    <row r="2357" spans="2:13" x14ac:dyDescent="0.25">
      <c r="B2357" s="66"/>
      <c r="C2357" s="13"/>
      <c r="D2357" s="13"/>
      <c r="E2357" s="13"/>
      <c r="F2357" s="13"/>
      <c r="G2357" s="13"/>
      <c r="H2357" s="41"/>
      <c r="I2357" s="41"/>
      <c r="J2357" s="41"/>
      <c r="K2357" s="41"/>
      <c r="L2357" s="41"/>
      <c r="M2357" s="41"/>
    </row>
    <row r="2358" spans="2:13" x14ac:dyDescent="0.25">
      <c r="B2358" s="66"/>
      <c r="C2358" s="13"/>
      <c r="D2358" s="13"/>
      <c r="E2358" s="13"/>
      <c r="F2358" s="13"/>
      <c r="G2358" s="13"/>
      <c r="H2358" s="41"/>
      <c r="I2358" s="41"/>
      <c r="J2358" s="41"/>
      <c r="K2358" s="41"/>
      <c r="L2358" s="41"/>
      <c r="M2358" s="41"/>
    </row>
    <row r="2359" spans="2:13" x14ac:dyDescent="0.25">
      <c r="B2359" s="66"/>
      <c r="C2359" s="13"/>
      <c r="D2359" s="13"/>
      <c r="E2359" s="13"/>
      <c r="F2359" s="13"/>
      <c r="G2359" s="13"/>
      <c r="H2359" s="41"/>
      <c r="I2359" s="41"/>
      <c r="J2359" s="41"/>
      <c r="K2359" s="41"/>
      <c r="L2359" s="41"/>
      <c r="M2359" s="41"/>
    </row>
    <row r="2360" spans="2:13" x14ac:dyDescent="0.25">
      <c r="B2360" s="66"/>
      <c r="C2360" s="13"/>
      <c r="D2360" s="13"/>
      <c r="E2360" s="13"/>
      <c r="F2360" s="13"/>
      <c r="G2360" s="13"/>
      <c r="H2360" s="41"/>
      <c r="I2360" s="41"/>
      <c r="J2360" s="41"/>
      <c r="K2360" s="41"/>
      <c r="L2360" s="41"/>
      <c r="M2360" s="41"/>
    </row>
    <row r="2361" spans="2:13" x14ac:dyDescent="0.25">
      <c r="B2361" s="66"/>
      <c r="C2361" s="13"/>
      <c r="D2361" s="13"/>
      <c r="E2361" s="13"/>
      <c r="F2361" s="13"/>
      <c r="G2361" s="13"/>
      <c r="H2361" s="41"/>
      <c r="I2361" s="41"/>
      <c r="J2361" s="41"/>
      <c r="K2361" s="41"/>
      <c r="L2361" s="41"/>
      <c r="M2361" s="41"/>
    </row>
    <row r="2362" spans="2:13" x14ac:dyDescent="0.25">
      <c r="B2362" s="66"/>
      <c r="C2362" s="13"/>
      <c r="D2362" s="13"/>
      <c r="E2362" s="13"/>
      <c r="F2362" s="13"/>
      <c r="G2362" s="13"/>
      <c r="H2362" s="41"/>
      <c r="I2362" s="41"/>
      <c r="J2362" s="41"/>
      <c r="K2362" s="41"/>
      <c r="L2362" s="41"/>
      <c r="M2362" s="41"/>
    </row>
    <row r="2363" spans="2:13" x14ac:dyDescent="0.25">
      <c r="B2363" s="66"/>
      <c r="C2363" s="13"/>
      <c r="D2363" s="13"/>
      <c r="E2363" s="13"/>
      <c r="F2363" s="13"/>
      <c r="G2363" s="13"/>
      <c r="H2363" s="41"/>
      <c r="I2363" s="41"/>
      <c r="J2363" s="41"/>
      <c r="K2363" s="41"/>
      <c r="L2363" s="41"/>
      <c r="M2363" s="41"/>
    </row>
    <row r="2364" spans="2:13" x14ac:dyDescent="0.25">
      <c r="B2364" s="66"/>
      <c r="C2364" s="13"/>
      <c r="D2364" s="13"/>
      <c r="E2364" s="13"/>
      <c r="F2364" s="13"/>
      <c r="G2364" s="13"/>
      <c r="H2364" s="41"/>
      <c r="I2364" s="41"/>
      <c r="J2364" s="41"/>
      <c r="K2364" s="41"/>
      <c r="L2364" s="41"/>
      <c r="M2364" s="41"/>
    </row>
    <row r="2365" spans="2:13" x14ac:dyDescent="0.25">
      <c r="B2365" s="66"/>
      <c r="C2365" s="13"/>
      <c r="D2365" s="13"/>
      <c r="E2365" s="13"/>
      <c r="F2365" s="13"/>
      <c r="G2365" s="13"/>
      <c r="H2365" s="41"/>
      <c r="I2365" s="41"/>
      <c r="J2365" s="41"/>
      <c r="K2365" s="41"/>
      <c r="L2365" s="41"/>
      <c r="M2365" s="41"/>
    </row>
    <row r="2366" spans="2:13" x14ac:dyDescent="0.25">
      <c r="B2366" s="66"/>
      <c r="C2366" s="13"/>
      <c r="D2366" s="13"/>
      <c r="E2366" s="13"/>
      <c r="F2366" s="13"/>
      <c r="G2366" s="13"/>
      <c r="H2366" s="41"/>
      <c r="I2366" s="41"/>
      <c r="J2366" s="41"/>
      <c r="K2366" s="41"/>
      <c r="L2366" s="41"/>
      <c r="M2366" s="41"/>
    </row>
    <row r="2367" spans="2:13" x14ac:dyDescent="0.25">
      <c r="B2367" s="66"/>
      <c r="C2367" s="13"/>
      <c r="D2367" s="13"/>
      <c r="E2367" s="13"/>
      <c r="F2367" s="13"/>
      <c r="G2367" s="13"/>
      <c r="H2367" s="41"/>
      <c r="I2367" s="41"/>
      <c r="J2367" s="41"/>
      <c r="K2367" s="41"/>
      <c r="L2367" s="41"/>
      <c r="M2367" s="41"/>
    </row>
    <row r="2368" spans="2:13" x14ac:dyDescent="0.25">
      <c r="B2368" s="66"/>
      <c r="C2368" s="13"/>
      <c r="D2368" s="13"/>
      <c r="E2368" s="13"/>
      <c r="F2368" s="13"/>
      <c r="G2368" s="13"/>
      <c r="H2368" s="41"/>
      <c r="I2368" s="41"/>
      <c r="J2368" s="41"/>
      <c r="K2368" s="41"/>
      <c r="L2368" s="41"/>
      <c r="M2368" s="41"/>
    </row>
    <row r="2369" spans="2:13" x14ac:dyDescent="0.25">
      <c r="B2369" s="66"/>
      <c r="C2369" s="13"/>
      <c r="D2369" s="13"/>
      <c r="E2369" s="13"/>
      <c r="F2369" s="13"/>
      <c r="G2369" s="13"/>
      <c r="H2369" s="41"/>
      <c r="I2369" s="41"/>
      <c r="J2369" s="41"/>
      <c r="K2369" s="41"/>
      <c r="L2369" s="41"/>
      <c r="M2369" s="41"/>
    </row>
    <row r="2370" spans="2:13" x14ac:dyDescent="0.25">
      <c r="B2370" s="66"/>
      <c r="C2370" s="13"/>
      <c r="D2370" s="13"/>
      <c r="E2370" s="13"/>
      <c r="F2370" s="13"/>
      <c r="G2370" s="13"/>
      <c r="H2370" s="41"/>
      <c r="I2370" s="41"/>
      <c r="J2370" s="41"/>
      <c r="K2370" s="41"/>
      <c r="L2370" s="41"/>
      <c r="M2370" s="41"/>
    </row>
    <row r="2371" spans="2:13" x14ac:dyDescent="0.25">
      <c r="B2371" s="66"/>
      <c r="C2371" s="13"/>
      <c r="D2371" s="13"/>
      <c r="E2371" s="13"/>
      <c r="F2371" s="13"/>
      <c r="G2371" s="13"/>
      <c r="H2371" s="41"/>
      <c r="I2371" s="41"/>
      <c r="J2371" s="41"/>
      <c r="K2371" s="41"/>
      <c r="L2371" s="41"/>
      <c r="M2371" s="41"/>
    </row>
    <row r="2372" spans="2:13" x14ac:dyDescent="0.25">
      <c r="B2372" s="66"/>
      <c r="C2372" s="13"/>
      <c r="D2372" s="13"/>
      <c r="E2372" s="13"/>
      <c r="F2372" s="13"/>
      <c r="G2372" s="13"/>
      <c r="H2372" s="41"/>
      <c r="I2372" s="41"/>
      <c r="J2372" s="41"/>
      <c r="K2372" s="41"/>
      <c r="L2372" s="41"/>
      <c r="M2372" s="41"/>
    </row>
    <row r="2373" spans="2:13" x14ac:dyDescent="0.25">
      <c r="B2373" s="66"/>
      <c r="C2373" s="13"/>
      <c r="D2373" s="13"/>
      <c r="E2373" s="13"/>
      <c r="F2373" s="13"/>
      <c r="G2373" s="13"/>
      <c r="H2373" s="41"/>
      <c r="I2373" s="41"/>
      <c r="J2373" s="41"/>
      <c r="K2373" s="41"/>
      <c r="L2373" s="41"/>
      <c r="M2373" s="41"/>
    </row>
    <row r="2374" spans="2:13" x14ac:dyDescent="0.25">
      <c r="B2374" s="66"/>
      <c r="C2374" s="13"/>
      <c r="D2374" s="13"/>
      <c r="E2374" s="13"/>
      <c r="F2374" s="13"/>
      <c r="G2374" s="13"/>
      <c r="H2374" s="41"/>
      <c r="I2374" s="41"/>
      <c r="J2374" s="41"/>
      <c r="K2374" s="41"/>
      <c r="L2374" s="41"/>
      <c r="M2374" s="41"/>
    </row>
    <row r="2375" spans="2:13" x14ac:dyDescent="0.25">
      <c r="B2375" s="66"/>
      <c r="C2375" s="13"/>
      <c r="D2375" s="13"/>
      <c r="E2375" s="13"/>
      <c r="F2375" s="13"/>
      <c r="G2375" s="13"/>
      <c r="H2375" s="41"/>
      <c r="I2375" s="41"/>
      <c r="J2375" s="41"/>
      <c r="K2375" s="41"/>
      <c r="L2375" s="41"/>
      <c r="M2375" s="41"/>
    </row>
    <row r="2376" spans="2:13" x14ac:dyDescent="0.25">
      <c r="B2376" s="66"/>
      <c r="C2376" s="13"/>
      <c r="D2376" s="13"/>
      <c r="E2376" s="13"/>
      <c r="F2376" s="13"/>
      <c r="G2376" s="13"/>
      <c r="H2376" s="41"/>
      <c r="I2376" s="41"/>
      <c r="J2376" s="41"/>
      <c r="K2376" s="41"/>
      <c r="L2376" s="41"/>
      <c r="M2376" s="41"/>
    </row>
    <row r="2377" spans="2:13" x14ac:dyDescent="0.25">
      <c r="B2377" s="66"/>
      <c r="C2377" s="13"/>
      <c r="D2377" s="13"/>
      <c r="E2377" s="13"/>
      <c r="F2377" s="13"/>
      <c r="G2377" s="13"/>
      <c r="H2377" s="41"/>
      <c r="I2377" s="41"/>
      <c r="J2377" s="41"/>
      <c r="K2377" s="41"/>
      <c r="L2377" s="41"/>
      <c r="M2377" s="41"/>
    </row>
    <row r="2378" spans="2:13" x14ac:dyDescent="0.25">
      <c r="B2378" s="66"/>
      <c r="C2378" s="13"/>
      <c r="D2378" s="13"/>
      <c r="E2378" s="13"/>
      <c r="F2378" s="13"/>
      <c r="G2378" s="13"/>
      <c r="H2378" s="41"/>
      <c r="I2378" s="41"/>
      <c r="J2378" s="41"/>
      <c r="K2378" s="41"/>
      <c r="L2378" s="41"/>
      <c r="M2378" s="41"/>
    </row>
    <row r="2379" spans="2:13" x14ac:dyDescent="0.25">
      <c r="B2379" s="66"/>
      <c r="C2379" s="13"/>
      <c r="D2379" s="13"/>
      <c r="E2379" s="13"/>
      <c r="F2379" s="13"/>
      <c r="G2379" s="13"/>
      <c r="H2379" s="41"/>
      <c r="I2379" s="41"/>
      <c r="J2379" s="41"/>
      <c r="K2379" s="41"/>
      <c r="L2379" s="41"/>
      <c r="M2379" s="41"/>
    </row>
    <row r="2380" spans="2:13" x14ac:dyDescent="0.25">
      <c r="B2380" s="66"/>
      <c r="C2380" s="13"/>
      <c r="D2380" s="13"/>
      <c r="E2380" s="13"/>
      <c r="F2380" s="13"/>
      <c r="G2380" s="13"/>
      <c r="H2380" s="41"/>
      <c r="I2380" s="41"/>
      <c r="J2380" s="41"/>
      <c r="K2380" s="41"/>
      <c r="L2380" s="41"/>
      <c r="M2380" s="41"/>
    </row>
    <row r="2381" spans="2:13" x14ac:dyDescent="0.25">
      <c r="B2381" s="66"/>
      <c r="C2381" s="13"/>
      <c r="D2381" s="13"/>
      <c r="E2381" s="13"/>
      <c r="F2381" s="13"/>
      <c r="G2381" s="13"/>
      <c r="H2381" s="41"/>
      <c r="I2381" s="41"/>
      <c r="J2381" s="41"/>
      <c r="K2381" s="41"/>
      <c r="L2381" s="41"/>
      <c r="M2381" s="41"/>
    </row>
    <row r="2382" spans="2:13" x14ac:dyDescent="0.25">
      <c r="B2382" s="66"/>
      <c r="C2382" s="13"/>
      <c r="D2382" s="13"/>
      <c r="E2382" s="13"/>
      <c r="F2382" s="13"/>
      <c r="G2382" s="13"/>
      <c r="H2382" s="41"/>
      <c r="I2382" s="41"/>
      <c r="J2382" s="41"/>
      <c r="K2382" s="41"/>
      <c r="L2382" s="41"/>
      <c r="M2382" s="41"/>
    </row>
    <row r="2383" spans="2:13" x14ac:dyDescent="0.25">
      <c r="B2383" s="66"/>
      <c r="C2383" s="13"/>
      <c r="D2383" s="13"/>
      <c r="E2383" s="13"/>
      <c r="F2383" s="13"/>
      <c r="G2383" s="13"/>
      <c r="H2383" s="41"/>
      <c r="I2383" s="41"/>
      <c r="J2383" s="41"/>
      <c r="K2383" s="41"/>
      <c r="L2383" s="41"/>
      <c r="M2383" s="41"/>
    </row>
    <row r="2384" spans="2:13" x14ac:dyDescent="0.25">
      <c r="B2384" s="66"/>
      <c r="C2384" s="13"/>
      <c r="D2384" s="13"/>
      <c r="E2384" s="13"/>
      <c r="F2384" s="13"/>
      <c r="G2384" s="13"/>
      <c r="H2384" s="41"/>
      <c r="I2384" s="41"/>
      <c r="J2384" s="41"/>
      <c r="K2384" s="41"/>
      <c r="L2384" s="41"/>
      <c r="M2384" s="41"/>
    </row>
    <row r="2385" spans="2:13" x14ac:dyDescent="0.25">
      <c r="B2385" s="66"/>
      <c r="C2385" s="13"/>
      <c r="D2385" s="13"/>
      <c r="E2385" s="13"/>
      <c r="F2385" s="13"/>
      <c r="G2385" s="13"/>
      <c r="H2385" s="41"/>
      <c r="I2385" s="41"/>
      <c r="J2385" s="41"/>
      <c r="K2385" s="41"/>
      <c r="L2385" s="41"/>
      <c r="M2385" s="41"/>
    </row>
    <row r="2386" spans="2:13" x14ac:dyDescent="0.25">
      <c r="B2386" s="66"/>
      <c r="C2386" s="13"/>
      <c r="D2386" s="13"/>
      <c r="E2386" s="13"/>
      <c r="F2386" s="13"/>
      <c r="G2386" s="13"/>
      <c r="H2386" s="41"/>
      <c r="I2386" s="41"/>
      <c r="J2386" s="41"/>
      <c r="K2386" s="41"/>
      <c r="L2386" s="41"/>
      <c r="M2386" s="41"/>
    </row>
    <row r="2387" spans="2:13" x14ac:dyDescent="0.25">
      <c r="B2387" s="66"/>
      <c r="C2387" s="13"/>
      <c r="D2387" s="13"/>
      <c r="E2387" s="13"/>
      <c r="F2387" s="13"/>
      <c r="G2387" s="13"/>
      <c r="H2387" s="41"/>
      <c r="I2387" s="41"/>
      <c r="J2387" s="41"/>
      <c r="K2387" s="41"/>
      <c r="L2387" s="41"/>
      <c r="M2387" s="41"/>
    </row>
    <row r="2388" spans="2:13" x14ac:dyDescent="0.25">
      <c r="B2388" s="66"/>
      <c r="C2388" s="13"/>
      <c r="D2388" s="13"/>
      <c r="E2388" s="13"/>
      <c r="F2388" s="13"/>
      <c r="G2388" s="13"/>
      <c r="H2388" s="41"/>
      <c r="I2388" s="41"/>
      <c r="J2388" s="41"/>
      <c r="K2388" s="41"/>
      <c r="L2388" s="41"/>
      <c r="M2388" s="41"/>
    </row>
    <row r="2389" spans="2:13" x14ac:dyDescent="0.25">
      <c r="B2389" s="66"/>
      <c r="C2389" s="13"/>
      <c r="D2389" s="13"/>
      <c r="E2389" s="13"/>
      <c r="F2389" s="13"/>
      <c r="G2389" s="13"/>
      <c r="H2389" s="41"/>
      <c r="I2389" s="41"/>
      <c r="J2389" s="41"/>
      <c r="K2389" s="41"/>
      <c r="L2389" s="41"/>
      <c r="M2389" s="41"/>
    </row>
    <row r="2390" spans="2:13" x14ac:dyDescent="0.25">
      <c r="B2390" s="66"/>
      <c r="C2390" s="13"/>
      <c r="D2390" s="13"/>
      <c r="E2390" s="13"/>
      <c r="F2390" s="13"/>
      <c r="G2390" s="13"/>
      <c r="H2390" s="41"/>
      <c r="I2390" s="41"/>
      <c r="J2390" s="41"/>
      <c r="K2390" s="41"/>
      <c r="L2390" s="41"/>
      <c r="M2390" s="41"/>
    </row>
    <row r="2391" spans="2:13" x14ac:dyDescent="0.25">
      <c r="B2391" s="66"/>
      <c r="C2391" s="13"/>
      <c r="D2391" s="13"/>
      <c r="E2391" s="13"/>
      <c r="F2391" s="13"/>
      <c r="G2391" s="13"/>
      <c r="H2391" s="41"/>
      <c r="I2391" s="41"/>
      <c r="J2391" s="41"/>
      <c r="K2391" s="41"/>
      <c r="L2391" s="41"/>
      <c r="M2391" s="41"/>
    </row>
    <row r="2392" spans="2:13" x14ac:dyDescent="0.25">
      <c r="B2392" s="66"/>
      <c r="C2392" s="13"/>
      <c r="D2392" s="13"/>
      <c r="E2392" s="13"/>
      <c r="F2392" s="13"/>
      <c r="G2392" s="13"/>
      <c r="H2392" s="41"/>
      <c r="I2392" s="41"/>
      <c r="J2392" s="41"/>
      <c r="K2392" s="41"/>
      <c r="L2392" s="41"/>
      <c r="M2392" s="41"/>
    </row>
    <row r="2393" spans="2:13" x14ac:dyDescent="0.25">
      <c r="B2393" s="66"/>
      <c r="C2393" s="13"/>
      <c r="D2393" s="13"/>
      <c r="E2393" s="13"/>
      <c r="F2393" s="13"/>
      <c r="G2393" s="13"/>
      <c r="H2393" s="41"/>
      <c r="I2393" s="41"/>
      <c r="J2393" s="41"/>
      <c r="K2393" s="41"/>
      <c r="L2393" s="41"/>
      <c r="M2393" s="41"/>
    </row>
    <row r="2394" spans="2:13" x14ac:dyDescent="0.25">
      <c r="B2394" s="66"/>
      <c r="C2394" s="13"/>
      <c r="D2394" s="13"/>
      <c r="E2394" s="13"/>
      <c r="F2394" s="13"/>
      <c r="G2394" s="13"/>
      <c r="H2394" s="41"/>
      <c r="I2394" s="41"/>
      <c r="J2394" s="41"/>
      <c r="K2394" s="41"/>
      <c r="L2394" s="41"/>
      <c r="M2394" s="41"/>
    </row>
    <row r="2395" spans="2:13" x14ac:dyDescent="0.25">
      <c r="B2395" s="66"/>
      <c r="C2395" s="13"/>
      <c r="D2395" s="13"/>
      <c r="E2395" s="13"/>
      <c r="F2395" s="13"/>
      <c r="G2395" s="13"/>
      <c r="H2395" s="41"/>
      <c r="I2395" s="41"/>
      <c r="J2395" s="41"/>
      <c r="K2395" s="41"/>
      <c r="L2395" s="41"/>
      <c r="M2395" s="41"/>
    </row>
    <row r="2396" spans="2:13" x14ac:dyDescent="0.25">
      <c r="B2396" s="66"/>
      <c r="C2396" s="13"/>
      <c r="D2396" s="13"/>
      <c r="E2396" s="13"/>
      <c r="F2396" s="13"/>
      <c r="G2396" s="13"/>
      <c r="H2396" s="41"/>
      <c r="I2396" s="41"/>
      <c r="J2396" s="41"/>
      <c r="K2396" s="41"/>
      <c r="L2396" s="41"/>
      <c r="M2396" s="41"/>
    </row>
    <row r="2397" spans="2:13" x14ac:dyDescent="0.25">
      <c r="B2397" s="66"/>
      <c r="C2397" s="13"/>
      <c r="D2397" s="13"/>
      <c r="E2397" s="13"/>
      <c r="F2397" s="13"/>
      <c r="G2397" s="13"/>
      <c r="H2397" s="41"/>
      <c r="I2397" s="41"/>
      <c r="J2397" s="41"/>
      <c r="K2397" s="41"/>
      <c r="L2397" s="41"/>
      <c r="M2397" s="41"/>
    </row>
    <row r="2398" spans="2:13" x14ac:dyDescent="0.25">
      <c r="B2398" s="66"/>
      <c r="C2398" s="13"/>
      <c r="D2398" s="13"/>
      <c r="E2398" s="13"/>
      <c r="F2398" s="13"/>
      <c r="G2398" s="13"/>
      <c r="H2398" s="41"/>
      <c r="I2398" s="41"/>
      <c r="J2398" s="41"/>
      <c r="K2398" s="41"/>
      <c r="L2398" s="41"/>
      <c r="M2398" s="41"/>
    </row>
    <row r="2399" spans="2:13" x14ac:dyDescent="0.25">
      <c r="B2399" s="66"/>
      <c r="C2399" s="13"/>
      <c r="D2399" s="13"/>
      <c r="E2399" s="13"/>
      <c r="F2399" s="13"/>
      <c r="G2399" s="13"/>
      <c r="H2399" s="41"/>
      <c r="I2399" s="41"/>
      <c r="J2399" s="41"/>
      <c r="K2399" s="41"/>
      <c r="L2399" s="41"/>
      <c r="M2399" s="41"/>
    </row>
    <row r="2400" spans="2:13" x14ac:dyDescent="0.25">
      <c r="B2400" s="66"/>
      <c r="C2400" s="13"/>
      <c r="D2400" s="13"/>
      <c r="E2400" s="13"/>
      <c r="F2400" s="13"/>
      <c r="G2400" s="13"/>
      <c r="H2400" s="41"/>
      <c r="I2400" s="41"/>
      <c r="J2400" s="41"/>
      <c r="K2400" s="41"/>
      <c r="L2400" s="41"/>
      <c r="M2400" s="41"/>
    </row>
    <row r="2401" spans="2:13" x14ac:dyDescent="0.25">
      <c r="B2401" s="66"/>
      <c r="C2401" s="13"/>
      <c r="D2401" s="13"/>
      <c r="E2401" s="13"/>
      <c r="F2401" s="13"/>
      <c r="G2401" s="13"/>
      <c r="H2401" s="41"/>
      <c r="I2401" s="41"/>
      <c r="J2401" s="41"/>
      <c r="K2401" s="41"/>
      <c r="L2401" s="41"/>
      <c r="M2401" s="41"/>
    </row>
    <row r="2402" spans="2:13" x14ac:dyDescent="0.25">
      <c r="B2402" s="66"/>
      <c r="C2402" s="13"/>
      <c r="D2402" s="13"/>
      <c r="E2402" s="13"/>
      <c r="F2402" s="13"/>
      <c r="G2402" s="13"/>
      <c r="H2402" s="41"/>
      <c r="I2402" s="41"/>
      <c r="J2402" s="41"/>
      <c r="K2402" s="41"/>
      <c r="L2402" s="41"/>
      <c r="M2402" s="41"/>
    </row>
    <row r="2403" spans="2:13" x14ac:dyDescent="0.25">
      <c r="B2403" s="66"/>
      <c r="C2403" s="13"/>
      <c r="D2403" s="13"/>
      <c r="E2403" s="13"/>
      <c r="F2403" s="13"/>
      <c r="G2403" s="13"/>
      <c r="H2403" s="41"/>
      <c r="I2403" s="41"/>
      <c r="J2403" s="41"/>
      <c r="K2403" s="41"/>
      <c r="L2403" s="41"/>
      <c r="M2403" s="41"/>
    </row>
    <row r="2404" spans="2:13" x14ac:dyDescent="0.25">
      <c r="B2404" s="66"/>
      <c r="C2404" s="13"/>
      <c r="D2404" s="13"/>
      <c r="E2404" s="13"/>
      <c r="F2404" s="13"/>
      <c r="G2404" s="13"/>
      <c r="H2404" s="41"/>
      <c r="I2404" s="41"/>
      <c r="J2404" s="41"/>
      <c r="K2404" s="41"/>
      <c r="L2404" s="41"/>
      <c r="M2404" s="41"/>
    </row>
    <row r="2405" spans="2:13" x14ac:dyDescent="0.25">
      <c r="B2405" s="66"/>
      <c r="C2405" s="13"/>
      <c r="D2405" s="13"/>
      <c r="E2405" s="13"/>
      <c r="F2405" s="13"/>
      <c r="G2405" s="13"/>
      <c r="H2405" s="41"/>
      <c r="I2405" s="41"/>
      <c r="J2405" s="41"/>
      <c r="K2405" s="41"/>
      <c r="L2405" s="41"/>
      <c r="M2405" s="41"/>
    </row>
    <row r="2406" spans="2:13" x14ac:dyDescent="0.25">
      <c r="B2406" s="66"/>
      <c r="C2406" s="13"/>
      <c r="D2406" s="13"/>
      <c r="E2406" s="13"/>
      <c r="F2406" s="13"/>
      <c r="G2406" s="13"/>
      <c r="H2406" s="41"/>
      <c r="I2406" s="41"/>
      <c r="J2406" s="41"/>
      <c r="K2406" s="41"/>
      <c r="L2406" s="41"/>
      <c r="M2406" s="41"/>
    </row>
    <row r="2407" spans="2:13" x14ac:dyDescent="0.25">
      <c r="B2407" s="66"/>
      <c r="C2407" s="13"/>
      <c r="D2407" s="13"/>
      <c r="E2407" s="13"/>
      <c r="F2407" s="13"/>
      <c r="G2407" s="13"/>
      <c r="H2407" s="41"/>
      <c r="I2407" s="41"/>
      <c r="J2407" s="41"/>
      <c r="K2407" s="41"/>
      <c r="L2407" s="41"/>
      <c r="M2407" s="41"/>
    </row>
    <row r="2408" spans="2:13" x14ac:dyDescent="0.25">
      <c r="B2408" s="66"/>
      <c r="C2408" s="13"/>
      <c r="D2408" s="13"/>
      <c r="E2408" s="13"/>
      <c r="F2408" s="13"/>
      <c r="G2408" s="13"/>
      <c r="H2408" s="41"/>
      <c r="I2408" s="41"/>
      <c r="J2408" s="41"/>
      <c r="K2408" s="41"/>
      <c r="L2408" s="41"/>
      <c r="M2408" s="41"/>
    </row>
    <row r="2409" spans="2:13" x14ac:dyDescent="0.25">
      <c r="B2409" s="66"/>
      <c r="C2409" s="13"/>
      <c r="D2409" s="13"/>
      <c r="E2409" s="13"/>
      <c r="F2409" s="13"/>
      <c r="G2409" s="13"/>
      <c r="H2409" s="41"/>
      <c r="I2409" s="41"/>
      <c r="J2409" s="41"/>
      <c r="K2409" s="41"/>
      <c r="L2409" s="41"/>
      <c r="M2409" s="41"/>
    </row>
    <row r="2410" spans="2:13" x14ac:dyDescent="0.25">
      <c r="B2410" s="66"/>
      <c r="C2410" s="13"/>
      <c r="D2410" s="13"/>
      <c r="E2410" s="13"/>
      <c r="F2410" s="13"/>
      <c r="G2410" s="13"/>
      <c r="H2410" s="41"/>
      <c r="I2410" s="41"/>
      <c r="J2410" s="41"/>
      <c r="K2410" s="41"/>
      <c r="L2410" s="41"/>
      <c r="M2410" s="41"/>
    </row>
    <row r="2411" spans="2:13" x14ac:dyDescent="0.25">
      <c r="B2411" s="66"/>
      <c r="C2411" s="13"/>
      <c r="D2411" s="13"/>
      <c r="E2411" s="13"/>
      <c r="F2411" s="13"/>
      <c r="G2411" s="13"/>
      <c r="H2411" s="41"/>
      <c r="I2411" s="41"/>
      <c r="J2411" s="41"/>
      <c r="K2411" s="41"/>
      <c r="L2411" s="41"/>
      <c r="M2411" s="41"/>
    </row>
    <row r="2412" spans="2:13" x14ac:dyDescent="0.25">
      <c r="B2412" s="66"/>
      <c r="C2412" s="13"/>
      <c r="D2412" s="13"/>
      <c r="E2412" s="13"/>
      <c r="F2412" s="13"/>
      <c r="G2412" s="13"/>
      <c r="H2412" s="41"/>
      <c r="I2412" s="41"/>
      <c r="J2412" s="41"/>
      <c r="K2412" s="41"/>
      <c r="L2412" s="41"/>
      <c r="M2412" s="41"/>
    </row>
    <row r="2413" spans="2:13" x14ac:dyDescent="0.25">
      <c r="B2413" s="66"/>
      <c r="C2413" s="13"/>
      <c r="D2413" s="13"/>
      <c r="E2413" s="13"/>
      <c r="F2413" s="13"/>
      <c r="G2413" s="13"/>
      <c r="H2413" s="41"/>
      <c r="I2413" s="41"/>
      <c r="J2413" s="41"/>
      <c r="K2413" s="41"/>
      <c r="L2413" s="41"/>
      <c r="M2413" s="41"/>
    </row>
    <row r="2414" spans="2:13" x14ac:dyDescent="0.25">
      <c r="B2414" s="66"/>
      <c r="C2414" s="13"/>
      <c r="D2414" s="13"/>
      <c r="E2414" s="13"/>
      <c r="F2414" s="13"/>
      <c r="G2414" s="13"/>
      <c r="H2414" s="41"/>
      <c r="I2414" s="41"/>
      <c r="J2414" s="41"/>
      <c r="K2414" s="41"/>
      <c r="L2414" s="41"/>
      <c r="M2414" s="41"/>
    </row>
    <row r="2415" spans="2:13" x14ac:dyDescent="0.25">
      <c r="B2415" s="66"/>
      <c r="C2415" s="13"/>
      <c r="D2415" s="13"/>
      <c r="E2415" s="13"/>
      <c r="F2415" s="13"/>
      <c r="G2415" s="13"/>
      <c r="H2415" s="41"/>
      <c r="I2415" s="41"/>
      <c r="J2415" s="41"/>
      <c r="K2415" s="41"/>
      <c r="L2415" s="41"/>
      <c r="M2415" s="41"/>
    </row>
    <row r="2416" spans="2:13" x14ac:dyDescent="0.25">
      <c r="B2416" s="66"/>
      <c r="C2416" s="13"/>
      <c r="D2416" s="13"/>
      <c r="E2416" s="13"/>
      <c r="F2416" s="13"/>
      <c r="G2416" s="13"/>
      <c r="H2416" s="41"/>
      <c r="I2416" s="41"/>
      <c r="J2416" s="41"/>
      <c r="K2416" s="41"/>
      <c r="L2416" s="41"/>
      <c r="M2416" s="41"/>
    </row>
    <row r="2417" spans="2:13" x14ac:dyDescent="0.25">
      <c r="B2417" s="66"/>
      <c r="C2417" s="13"/>
      <c r="D2417" s="13"/>
      <c r="E2417" s="13"/>
      <c r="F2417" s="13"/>
      <c r="G2417" s="13"/>
      <c r="H2417" s="41"/>
      <c r="I2417" s="41"/>
      <c r="J2417" s="41"/>
      <c r="K2417" s="41"/>
      <c r="L2417" s="41"/>
      <c r="M2417" s="41"/>
    </row>
    <row r="2418" spans="2:13" x14ac:dyDescent="0.25">
      <c r="B2418" s="66"/>
      <c r="C2418" s="13"/>
      <c r="D2418" s="13"/>
      <c r="E2418" s="13"/>
      <c r="F2418" s="13"/>
      <c r="G2418" s="13"/>
      <c r="H2418" s="41"/>
      <c r="I2418" s="41"/>
      <c r="J2418" s="41"/>
      <c r="K2418" s="41"/>
      <c r="L2418" s="41"/>
      <c r="M2418" s="41"/>
    </row>
    <row r="2419" spans="2:13" x14ac:dyDescent="0.25">
      <c r="B2419" s="66"/>
      <c r="C2419" s="13"/>
      <c r="D2419" s="13"/>
      <c r="E2419" s="13"/>
      <c r="F2419" s="13"/>
      <c r="G2419" s="13"/>
      <c r="H2419" s="41"/>
      <c r="I2419" s="41"/>
      <c r="J2419" s="41"/>
      <c r="K2419" s="41"/>
      <c r="L2419" s="41"/>
      <c r="M2419" s="41"/>
    </row>
    <row r="2420" spans="2:13" x14ac:dyDescent="0.25">
      <c r="B2420" s="66"/>
      <c r="C2420" s="13"/>
      <c r="D2420" s="13"/>
      <c r="E2420" s="13"/>
      <c r="F2420" s="13"/>
      <c r="G2420" s="13"/>
      <c r="H2420" s="41"/>
      <c r="I2420" s="41"/>
      <c r="J2420" s="41"/>
      <c r="K2420" s="41"/>
      <c r="L2420" s="41"/>
      <c r="M2420" s="41"/>
    </row>
    <row r="2421" spans="2:13" x14ac:dyDescent="0.25">
      <c r="B2421" s="66"/>
      <c r="C2421" s="13"/>
      <c r="D2421" s="13"/>
      <c r="E2421" s="13"/>
      <c r="F2421" s="13"/>
      <c r="G2421" s="13"/>
      <c r="H2421" s="41"/>
      <c r="I2421" s="41"/>
      <c r="J2421" s="41"/>
      <c r="K2421" s="41"/>
      <c r="L2421" s="41"/>
      <c r="M2421" s="41"/>
    </row>
    <row r="2422" spans="2:13" x14ac:dyDescent="0.25">
      <c r="B2422" s="66"/>
      <c r="C2422" s="13"/>
      <c r="D2422" s="13"/>
      <c r="E2422" s="13"/>
      <c r="F2422" s="13"/>
      <c r="G2422" s="13"/>
      <c r="H2422" s="41"/>
      <c r="I2422" s="41"/>
      <c r="J2422" s="41"/>
      <c r="K2422" s="41"/>
      <c r="L2422" s="41"/>
      <c r="M2422" s="41"/>
    </row>
    <row r="2423" spans="2:13" x14ac:dyDescent="0.25">
      <c r="B2423" s="66"/>
      <c r="C2423" s="13"/>
      <c r="D2423" s="13"/>
      <c r="E2423" s="13"/>
      <c r="F2423" s="13"/>
      <c r="G2423" s="13"/>
      <c r="H2423" s="41"/>
      <c r="I2423" s="41"/>
      <c r="J2423" s="41"/>
      <c r="K2423" s="41"/>
      <c r="L2423" s="41"/>
      <c r="M2423" s="41"/>
    </row>
    <row r="2424" spans="2:13" x14ac:dyDescent="0.25">
      <c r="B2424" s="66"/>
      <c r="C2424" s="13"/>
      <c r="D2424" s="13"/>
      <c r="E2424" s="13"/>
      <c r="F2424" s="13"/>
      <c r="G2424" s="13"/>
      <c r="H2424" s="41"/>
      <c r="I2424" s="41"/>
      <c r="J2424" s="41"/>
      <c r="K2424" s="41"/>
      <c r="L2424" s="41"/>
      <c r="M2424" s="41"/>
    </row>
    <row r="2425" spans="2:13" x14ac:dyDescent="0.25">
      <c r="B2425" s="66"/>
      <c r="C2425" s="13"/>
      <c r="D2425" s="13"/>
      <c r="E2425" s="13"/>
      <c r="F2425" s="13"/>
      <c r="G2425" s="13"/>
      <c r="H2425" s="41"/>
      <c r="I2425" s="41"/>
      <c r="J2425" s="41"/>
      <c r="K2425" s="41"/>
      <c r="L2425" s="41"/>
      <c r="M2425" s="41"/>
    </row>
    <row r="2426" spans="2:13" x14ac:dyDescent="0.25">
      <c r="B2426" s="66"/>
      <c r="C2426" s="13"/>
      <c r="D2426" s="13"/>
      <c r="E2426" s="13"/>
      <c r="F2426" s="13"/>
      <c r="G2426" s="13"/>
      <c r="H2426" s="41"/>
      <c r="I2426" s="41"/>
      <c r="J2426" s="41"/>
      <c r="K2426" s="41"/>
      <c r="L2426" s="41"/>
      <c r="M2426" s="41"/>
    </row>
    <row r="2427" spans="2:13" x14ac:dyDescent="0.25">
      <c r="B2427" s="66"/>
      <c r="C2427" s="13"/>
      <c r="D2427" s="13"/>
      <c r="E2427" s="13"/>
      <c r="F2427" s="13"/>
      <c r="G2427" s="13"/>
      <c r="H2427" s="41"/>
      <c r="I2427" s="41"/>
      <c r="J2427" s="41"/>
      <c r="K2427" s="41"/>
      <c r="L2427" s="41"/>
      <c r="M2427" s="41"/>
    </row>
    <row r="2428" spans="2:13" x14ac:dyDescent="0.25">
      <c r="B2428" s="66"/>
      <c r="C2428" s="13"/>
      <c r="D2428" s="13"/>
      <c r="E2428" s="13"/>
      <c r="F2428" s="13"/>
      <c r="G2428" s="13"/>
      <c r="H2428" s="41"/>
      <c r="I2428" s="41"/>
      <c r="J2428" s="41"/>
      <c r="K2428" s="41"/>
      <c r="L2428" s="41"/>
      <c r="M2428" s="41"/>
    </row>
    <row r="2429" spans="2:13" x14ac:dyDescent="0.25">
      <c r="B2429" s="66"/>
      <c r="C2429" s="13"/>
      <c r="D2429" s="13"/>
      <c r="E2429" s="13"/>
      <c r="F2429" s="13"/>
      <c r="G2429" s="13"/>
      <c r="H2429" s="41"/>
      <c r="I2429" s="41"/>
      <c r="J2429" s="41"/>
      <c r="K2429" s="41"/>
      <c r="L2429" s="41"/>
      <c r="M2429" s="41"/>
    </row>
    <row r="2430" spans="2:13" x14ac:dyDescent="0.25">
      <c r="B2430" s="66"/>
      <c r="C2430" s="13"/>
      <c r="D2430" s="13"/>
      <c r="E2430" s="13"/>
      <c r="F2430" s="13"/>
      <c r="G2430" s="13"/>
      <c r="H2430" s="41"/>
      <c r="I2430" s="41"/>
      <c r="J2430" s="41"/>
      <c r="K2430" s="41"/>
      <c r="L2430" s="41"/>
      <c r="M2430" s="41"/>
    </row>
    <row r="2431" spans="2:13" x14ac:dyDescent="0.25">
      <c r="B2431" s="66"/>
      <c r="C2431" s="13"/>
      <c r="D2431" s="13"/>
      <c r="E2431" s="13"/>
      <c r="F2431" s="13"/>
      <c r="G2431" s="13"/>
      <c r="H2431" s="41"/>
      <c r="I2431" s="41"/>
      <c r="J2431" s="41"/>
      <c r="K2431" s="41"/>
      <c r="L2431" s="41"/>
      <c r="M2431" s="41"/>
    </row>
    <row r="2432" spans="2:13" x14ac:dyDescent="0.25">
      <c r="B2432" s="66"/>
      <c r="C2432" s="13"/>
      <c r="D2432" s="13"/>
      <c r="E2432" s="13"/>
      <c r="F2432" s="13"/>
      <c r="G2432" s="13"/>
      <c r="H2432" s="41"/>
      <c r="I2432" s="41"/>
      <c r="J2432" s="41"/>
      <c r="K2432" s="41"/>
      <c r="L2432" s="41"/>
      <c r="M2432" s="41"/>
    </row>
    <row r="2433" spans="2:13" x14ac:dyDescent="0.25">
      <c r="B2433" s="66"/>
      <c r="C2433" s="13"/>
      <c r="D2433" s="13"/>
      <c r="E2433" s="13"/>
      <c r="F2433" s="13"/>
      <c r="G2433" s="13"/>
      <c r="H2433" s="41"/>
      <c r="I2433" s="41"/>
      <c r="J2433" s="41"/>
      <c r="K2433" s="41"/>
      <c r="L2433" s="41"/>
      <c r="M2433" s="41"/>
    </row>
    <row r="2434" spans="2:13" x14ac:dyDescent="0.25">
      <c r="B2434" s="66"/>
      <c r="C2434" s="13"/>
      <c r="D2434" s="13"/>
      <c r="E2434" s="13"/>
      <c r="F2434" s="13"/>
      <c r="G2434" s="13"/>
      <c r="H2434" s="41"/>
      <c r="I2434" s="41"/>
      <c r="J2434" s="41"/>
      <c r="K2434" s="41"/>
      <c r="L2434" s="41"/>
      <c r="M2434" s="41"/>
    </row>
    <row r="2435" spans="2:13" x14ac:dyDescent="0.25">
      <c r="B2435" s="66"/>
      <c r="C2435" s="13"/>
      <c r="D2435" s="13"/>
      <c r="E2435" s="13"/>
      <c r="F2435" s="13"/>
      <c r="G2435" s="13"/>
      <c r="H2435" s="41"/>
      <c r="I2435" s="41"/>
      <c r="J2435" s="41"/>
      <c r="K2435" s="41"/>
      <c r="L2435" s="41"/>
      <c r="M2435" s="41"/>
    </row>
    <row r="2436" spans="2:13" x14ac:dyDescent="0.25">
      <c r="B2436" s="66"/>
      <c r="C2436" s="13"/>
      <c r="D2436" s="13"/>
      <c r="E2436" s="13"/>
      <c r="F2436" s="13"/>
      <c r="G2436" s="13"/>
      <c r="H2436" s="41"/>
      <c r="I2436" s="41"/>
      <c r="J2436" s="41"/>
      <c r="K2436" s="41"/>
      <c r="L2436" s="41"/>
      <c r="M2436" s="41"/>
    </row>
    <row r="2437" spans="2:13" x14ac:dyDescent="0.25">
      <c r="B2437" s="66"/>
      <c r="C2437" s="13"/>
      <c r="D2437" s="13"/>
      <c r="E2437" s="13"/>
      <c r="F2437" s="13"/>
      <c r="G2437" s="13"/>
      <c r="H2437" s="41"/>
      <c r="I2437" s="41"/>
      <c r="J2437" s="41"/>
      <c r="K2437" s="41"/>
      <c r="L2437" s="41"/>
      <c r="M2437" s="41"/>
    </row>
    <row r="2438" spans="2:13" x14ac:dyDescent="0.25">
      <c r="B2438" s="66"/>
      <c r="C2438" s="13"/>
      <c r="D2438" s="13"/>
      <c r="E2438" s="13"/>
      <c r="F2438" s="13"/>
      <c r="G2438" s="13"/>
      <c r="H2438" s="41"/>
      <c r="I2438" s="41"/>
      <c r="J2438" s="41"/>
      <c r="K2438" s="41"/>
      <c r="L2438" s="41"/>
      <c r="M2438" s="41"/>
    </row>
    <row r="2439" spans="2:13" x14ac:dyDescent="0.25">
      <c r="B2439" s="66"/>
      <c r="C2439" s="13"/>
      <c r="D2439" s="13"/>
      <c r="E2439" s="13"/>
      <c r="F2439" s="13"/>
      <c r="G2439" s="13"/>
      <c r="H2439" s="41"/>
      <c r="I2439" s="41"/>
      <c r="J2439" s="41"/>
      <c r="K2439" s="41"/>
      <c r="L2439" s="41"/>
      <c r="M2439" s="41"/>
    </row>
    <row r="2440" spans="2:13" x14ac:dyDescent="0.25">
      <c r="B2440" s="66"/>
      <c r="C2440" s="13"/>
      <c r="D2440" s="13"/>
      <c r="E2440" s="13"/>
      <c r="F2440" s="13"/>
      <c r="G2440" s="13"/>
      <c r="H2440" s="41"/>
      <c r="I2440" s="41"/>
      <c r="J2440" s="41"/>
      <c r="K2440" s="41"/>
      <c r="L2440" s="41"/>
      <c r="M2440" s="41"/>
    </row>
    <row r="2441" spans="2:13" x14ac:dyDescent="0.25">
      <c r="B2441" s="66"/>
      <c r="C2441" s="13"/>
      <c r="D2441" s="13"/>
      <c r="E2441" s="13"/>
      <c r="F2441" s="13"/>
      <c r="G2441" s="13"/>
      <c r="H2441" s="41"/>
      <c r="I2441" s="41"/>
      <c r="J2441" s="41"/>
      <c r="K2441" s="41"/>
      <c r="L2441" s="41"/>
      <c r="M2441" s="41"/>
    </row>
    <row r="2442" spans="2:13" x14ac:dyDescent="0.25">
      <c r="B2442" s="66"/>
      <c r="C2442" s="13"/>
      <c r="D2442" s="13"/>
      <c r="E2442" s="13"/>
      <c r="F2442" s="13"/>
      <c r="G2442" s="13"/>
      <c r="H2442" s="41"/>
      <c r="I2442" s="41"/>
      <c r="J2442" s="41"/>
      <c r="K2442" s="41"/>
      <c r="L2442" s="41"/>
      <c r="M2442" s="41"/>
    </row>
    <row r="2443" spans="2:13" x14ac:dyDescent="0.25">
      <c r="B2443" s="66"/>
      <c r="C2443" s="13"/>
      <c r="D2443" s="13"/>
      <c r="E2443" s="13"/>
      <c r="F2443" s="13"/>
      <c r="G2443" s="13"/>
      <c r="H2443" s="41"/>
      <c r="I2443" s="41"/>
      <c r="J2443" s="41"/>
      <c r="K2443" s="41"/>
      <c r="L2443" s="41"/>
      <c r="M2443" s="41"/>
    </row>
    <row r="2444" spans="2:13" x14ac:dyDescent="0.25">
      <c r="B2444" s="66"/>
      <c r="C2444" s="13"/>
      <c r="D2444" s="13"/>
      <c r="E2444" s="13"/>
      <c r="F2444" s="13"/>
      <c r="G2444" s="13"/>
      <c r="H2444" s="41"/>
      <c r="I2444" s="41"/>
      <c r="J2444" s="41"/>
      <c r="K2444" s="41"/>
      <c r="L2444" s="41"/>
      <c r="M2444" s="41"/>
    </row>
    <row r="2445" spans="2:13" x14ac:dyDescent="0.25">
      <c r="B2445" s="66"/>
      <c r="C2445" s="13"/>
      <c r="D2445" s="13"/>
      <c r="E2445" s="13"/>
      <c r="F2445" s="13"/>
      <c r="G2445" s="13"/>
      <c r="H2445" s="41"/>
      <c r="I2445" s="41"/>
      <c r="J2445" s="41"/>
      <c r="K2445" s="41"/>
      <c r="L2445" s="41"/>
      <c r="M2445" s="41"/>
    </row>
    <row r="2446" spans="2:13" x14ac:dyDescent="0.25">
      <c r="B2446" s="66"/>
      <c r="C2446" s="13"/>
      <c r="D2446" s="13"/>
      <c r="E2446" s="13"/>
      <c r="F2446" s="13"/>
      <c r="G2446" s="13"/>
      <c r="H2446" s="41"/>
      <c r="I2446" s="41"/>
      <c r="J2446" s="41"/>
      <c r="K2446" s="41"/>
      <c r="L2446" s="41"/>
      <c r="M2446" s="41"/>
    </row>
    <row r="2447" spans="2:13" x14ac:dyDescent="0.25">
      <c r="B2447" s="66"/>
      <c r="C2447" s="13"/>
      <c r="D2447" s="13"/>
      <c r="E2447" s="13"/>
      <c r="F2447" s="13"/>
      <c r="G2447" s="13"/>
      <c r="H2447" s="41"/>
      <c r="I2447" s="41"/>
      <c r="J2447" s="41"/>
      <c r="K2447" s="41"/>
      <c r="L2447" s="41"/>
      <c r="M2447" s="41"/>
    </row>
    <row r="2448" spans="2:13" x14ac:dyDescent="0.25">
      <c r="B2448" s="66"/>
      <c r="C2448" s="13"/>
      <c r="D2448" s="13"/>
      <c r="E2448" s="13"/>
      <c r="F2448" s="13"/>
      <c r="G2448" s="13"/>
      <c r="H2448" s="41"/>
      <c r="I2448" s="41"/>
      <c r="J2448" s="41"/>
      <c r="K2448" s="41"/>
      <c r="L2448" s="41"/>
      <c r="M2448" s="41"/>
    </row>
    <row r="2449" spans="2:13" x14ac:dyDescent="0.25">
      <c r="B2449" s="66"/>
      <c r="C2449" s="13"/>
      <c r="D2449" s="13"/>
      <c r="E2449" s="13"/>
      <c r="F2449" s="13"/>
      <c r="G2449" s="13"/>
      <c r="H2449" s="41"/>
      <c r="I2449" s="41"/>
      <c r="J2449" s="41"/>
      <c r="K2449" s="41"/>
      <c r="L2449" s="41"/>
      <c r="M2449" s="41"/>
    </row>
    <row r="2450" spans="2:13" x14ac:dyDescent="0.25">
      <c r="B2450" s="66"/>
      <c r="C2450" s="13"/>
      <c r="D2450" s="13"/>
      <c r="E2450" s="13"/>
      <c r="F2450" s="13"/>
      <c r="G2450" s="13"/>
      <c r="H2450" s="41"/>
      <c r="I2450" s="41"/>
      <c r="J2450" s="41"/>
      <c r="K2450" s="41"/>
      <c r="L2450" s="41"/>
      <c r="M2450" s="41"/>
    </row>
    <row r="2451" spans="2:13" x14ac:dyDescent="0.25">
      <c r="B2451" s="66"/>
      <c r="C2451" s="13"/>
      <c r="D2451" s="13"/>
      <c r="E2451" s="13"/>
      <c r="F2451" s="13"/>
      <c r="G2451" s="13"/>
      <c r="H2451" s="41"/>
      <c r="I2451" s="41"/>
      <c r="J2451" s="41"/>
      <c r="K2451" s="41"/>
      <c r="L2451" s="41"/>
      <c r="M2451" s="41"/>
    </row>
    <row r="2452" spans="2:13" x14ac:dyDescent="0.25">
      <c r="B2452" s="66"/>
      <c r="C2452" s="13"/>
      <c r="D2452" s="13"/>
      <c r="E2452" s="13"/>
      <c r="F2452" s="13"/>
      <c r="G2452" s="13"/>
      <c r="H2452" s="41"/>
      <c r="I2452" s="41"/>
      <c r="J2452" s="41"/>
      <c r="K2452" s="41"/>
      <c r="L2452" s="41"/>
      <c r="M2452" s="41"/>
    </row>
    <row r="2453" spans="2:13" x14ac:dyDescent="0.25">
      <c r="B2453" s="66"/>
      <c r="C2453" s="13"/>
      <c r="D2453" s="13"/>
      <c r="E2453" s="13"/>
      <c r="F2453" s="13"/>
      <c r="G2453" s="13"/>
      <c r="H2453" s="41"/>
      <c r="I2453" s="41"/>
      <c r="J2453" s="41"/>
      <c r="K2453" s="41"/>
      <c r="L2453" s="41"/>
      <c r="M2453" s="41"/>
    </row>
    <row r="2454" spans="2:13" x14ac:dyDescent="0.25">
      <c r="B2454" s="66"/>
      <c r="C2454" s="13"/>
      <c r="D2454" s="13"/>
      <c r="E2454" s="13"/>
      <c r="F2454" s="13"/>
      <c r="G2454" s="13"/>
      <c r="H2454" s="41"/>
      <c r="I2454" s="41"/>
      <c r="J2454" s="41"/>
      <c r="K2454" s="41"/>
      <c r="L2454" s="41"/>
      <c r="M2454" s="41"/>
    </row>
    <row r="2455" spans="2:13" x14ac:dyDescent="0.25">
      <c r="B2455" s="66"/>
      <c r="C2455" s="13"/>
      <c r="D2455" s="13"/>
      <c r="E2455" s="13"/>
      <c r="F2455" s="13"/>
      <c r="G2455" s="13"/>
      <c r="H2455" s="41"/>
      <c r="I2455" s="41"/>
      <c r="J2455" s="41"/>
      <c r="K2455" s="41"/>
      <c r="L2455" s="41"/>
      <c r="M2455" s="41"/>
    </row>
    <row r="2456" spans="2:13" x14ac:dyDescent="0.25">
      <c r="B2456" s="66"/>
      <c r="C2456" s="13"/>
      <c r="D2456" s="13"/>
      <c r="E2456" s="13"/>
      <c r="F2456" s="13"/>
      <c r="G2456" s="13"/>
      <c r="H2456" s="41"/>
      <c r="I2456" s="41"/>
      <c r="J2456" s="41"/>
      <c r="K2456" s="41"/>
      <c r="L2456" s="41"/>
      <c r="M2456" s="41"/>
    </row>
    <row r="2457" spans="2:13" x14ac:dyDescent="0.25">
      <c r="B2457" s="66"/>
      <c r="C2457" s="13"/>
      <c r="D2457" s="13"/>
      <c r="E2457" s="13"/>
      <c r="F2457" s="13"/>
      <c r="G2457" s="13"/>
      <c r="H2457" s="41"/>
      <c r="I2457" s="41"/>
      <c r="J2457" s="41"/>
      <c r="K2457" s="41"/>
      <c r="L2457" s="41"/>
      <c r="M2457" s="41"/>
    </row>
    <row r="2458" spans="2:13" x14ac:dyDescent="0.25">
      <c r="B2458" s="66"/>
      <c r="C2458" s="13"/>
      <c r="D2458" s="13"/>
      <c r="E2458" s="13"/>
      <c r="F2458" s="13"/>
      <c r="G2458" s="13"/>
      <c r="H2458" s="41"/>
      <c r="I2458" s="41"/>
      <c r="J2458" s="41"/>
      <c r="K2458" s="41"/>
      <c r="L2458" s="41"/>
      <c r="M2458" s="41"/>
    </row>
    <row r="2459" spans="2:13" x14ac:dyDescent="0.25">
      <c r="B2459" s="66"/>
      <c r="C2459" s="13"/>
      <c r="D2459" s="13"/>
      <c r="E2459" s="13"/>
      <c r="F2459" s="13"/>
      <c r="G2459" s="13"/>
      <c r="H2459" s="41"/>
      <c r="I2459" s="41"/>
      <c r="J2459" s="41"/>
      <c r="K2459" s="41"/>
      <c r="L2459" s="41"/>
      <c r="M2459" s="41"/>
    </row>
    <row r="2460" spans="2:13" x14ac:dyDescent="0.25">
      <c r="B2460" s="66"/>
      <c r="C2460" s="13"/>
      <c r="D2460" s="13"/>
      <c r="E2460" s="13"/>
      <c r="F2460" s="13"/>
      <c r="G2460" s="13"/>
      <c r="H2460" s="41"/>
      <c r="I2460" s="41"/>
      <c r="J2460" s="41"/>
      <c r="K2460" s="41"/>
      <c r="L2460" s="41"/>
      <c r="M2460" s="41"/>
    </row>
    <row r="2461" spans="2:13" x14ac:dyDescent="0.25">
      <c r="B2461" s="66"/>
      <c r="C2461" s="13"/>
      <c r="D2461" s="13"/>
      <c r="E2461" s="13"/>
      <c r="F2461" s="13"/>
      <c r="G2461" s="13"/>
      <c r="H2461" s="41"/>
      <c r="I2461" s="41"/>
      <c r="J2461" s="41"/>
      <c r="K2461" s="41"/>
      <c r="L2461" s="41"/>
      <c r="M2461" s="41"/>
    </row>
    <row r="2462" spans="2:13" x14ac:dyDescent="0.25">
      <c r="B2462" s="66"/>
      <c r="C2462" s="13"/>
      <c r="D2462" s="13"/>
      <c r="E2462" s="13"/>
      <c r="F2462" s="13"/>
      <c r="G2462" s="13"/>
      <c r="H2462" s="41"/>
      <c r="I2462" s="41"/>
      <c r="J2462" s="41"/>
      <c r="K2462" s="41"/>
      <c r="L2462" s="41"/>
      <c r="M2462" s="41"/>
    </row>
    <row r="2463" spans="2:13" x14ac:dyDescent="0.25">
      <c r="B2463" s="66"/>
      <c r="C2463" s="13"/>
      <c r="D2463" s="13"/>
      <c r="E2463" s="13"/>
      <c r="F2463" s="13"/>
      <c r="G2463" s="13"/>
      <c r="H2463" s="41"/>
      <c r="I2463" s="41"/>
      <c r="J2463" s="41"/>
      <c r="K2463" s="41"/>
      <c r="L2463" s="41"/>
      <c r="M2463" s="41"/>
    </row>
    <row r="2464" spans="2:13" x14ac:dyDescent="0.25">
      <c r="B2464" s="66"/>
      <c r="C2464" s="13"/>
      <c r="D2464" s="13"/>
      <c r="E2464" s="13"/>
      <c r="F2464" s="13"/>
      <c r="G2464" s="13"/>
      <c r="H2464" s="41"/>
      <c r="I2464" s="41"/>
      <c r="J2464" s="41"/>
      <c r="K2464" s="41"/>
      <c r="L2464" s="41"/>
      <c r="M2464" s="41"/>
    </row>
    <row r="2465" spans="2:13" x14ac:dyDescent="0.25">
      <c r="B2465" s="66"/>
      <c r="C2465" s="13"/>
      <c r="D2465" s="13"/>
      <c r="E2465" s="13"/>
      <c r="F2465" s="13"/>
      <c r="G2465" s="13"/>
      <c r="H2465" s="41"/>
      <c r="I2465" s="41"/>
      <c r="J2465" s="41"/>
      <c r="K2465" s="41"/>
      <c r="L2465" s="41"/>
      <c r="M2465" s="41"/>
    </row>
    <row r="2466" spans="2:13" x14ac:dyDescent="0.25">
      <c r="B2466" s="66"/>
      <c r="C2466" s="13"/>
      <c r="D2466" s="13"/>
      <c r="E2466" s="13"/>
      <c r="F2466" s="13"/>
      <c r="G2466" s="13"/>
      <c r="H2466" s="41"/>
      <c r="I2466" s="41"/>
      <c r="J2466" s="41"/>
      <c r="K2466" s="41"/>
      <c r="L2466" s="41"/>
      <c r="M2466" s="41"/>
    </row>
    <row r="2467" spans="2:13" x14ac:dyDescent="0.25">
      <c r="B2467" s="66"/>
      <c r="C2467" s="13"/>
      <c r="D2467" s="13"/>
      <c r="E2467" s="13"/>
      <c r="F2467" s="13"/>
      <c r="G2467" s="13"/>
      <c r="H2467" s="41"/>
      <c r="I2467" s="41"/>
      <c r="J2467" s="41"/>
      <c r="K2467" s="41"/>
      <c r="L2467" s="41"/>
      <c r="M2467" s="41"/>
    </row>
    <row r="2468" spans="2:13" x14ac:dyDescent="0.25">
      <c r="B2468" s="66"/>
      <c r="C2468" s="13"/>
      <c r="D2468" s="13"/>
      <c r="E2468" s="13"/>
      <c r="F2468" s="13"/>
      <c r="G2468" s="13"/>
      <c r="H2468" s="41"/>
      <c r="I2468" s="41"/>
      <c r="J2468" s="41"/>
      <c r="K2468" s="41"/>
      <c r="L2468" s="41"/>
      <c r="M2468" s="41"/>
    </row>
    <row r="2469" spans="2:13" x14ac:dyDescent="0.25">
      <c r="B2469" s="66"/>
      <c r="C2469" s="13"/>
      <c r="D2469" s="13"/>
      <c r="E2469" s="13"/>
      <c r="F2469" s="13"/>
      <c r="G2469" s="13"/>
      <c r="H2469" s="41"/>
      <c r="I2469" s="41"/>
      <c r="J2469" s="41"/>
      <c r="K2469" s="41"/>
      <c r="L2469" s="41"/>
      <c r="M2469" s="41"/>
    </row>
    <row r="2470" spans="2:13" x14ac:dyDescent="0.25">
      <c r="B2470" s="66"/>
      <c r="C2470" s="13"/>
      <c r="D2470" s="13"/>
      <c r="E2470" s="13"/>
      <c r="F2470" s="13"/>
      <c r="G2470" s="13"/>
      <c r="H2470" s="41"/>
      <c r="I2470" s="41"/>
      <c r="J2470" s="41"/>
      <c r="K2470" s="41"/>
      <c r="L2470" s="41"/>
      <c r="M2470" s="41"/>
    </row>
    <row r="2471" spans="2:13" x14ac:dyDescent="0.25">
      <c r="B2471" s="66"/>
      <c r="C2471" s="13"/>
      <c r="D2471" s="13"/>
      <c r="E2471" s="13"/>
      <c r="F2471" s="13"/>
      <c r="G2471" s="13"/>
      <c r="H2471" s="41"/>
      <c r="I2471" s="41"/>
      <c r="J2471" s="41"/>
      <c r="K2471" s="41"/>
      <c r="L2471" s="41"/>
      <c r="M2471" s="41"/>
    </row>
    <row r="2472" spans="2:13" x14ac:dyDescent="0.25">
      <c r="B2472" s="66"/>
      <c r="C2472" s="13"/>
      <c r="D2472" s="13"/>
      <c r="E2472" s="13"/>
      <c r="F2472" s="13"/>
      <c r="G2472" s="13"/>
      <c r="H2472" s="41"/>
      <c r="I2472" s="41"/>
      <c r="J2472" s="41"/>
      <c r="K2472" s="41"/>
      <c r="L2472" s="41"/>
      <c r="M2472" s="41"/>
    </row>
    <row r="2473" spans="2:13" x14ac:dyDescent="0.25">
      <c r="B2473" s="66"/>
      <c r="C2473" s="13"/>
      <c r="D2473" s="13"/>
      <c r="E2473" s="13"/>
      <c r="F2473" s="13"/>
      <c r="G2473" s="13"/>
      <c r="H2473" s="41"/>
      <c r="I2473" s="41"/>
      <c r="J2473" s="41"/>
      <c r="K2473" s="41"/>
      <c r="L2473" s="41"/>
      <c r="M2473" s="41"/>
    </row>
    <row r="2474" spans="2:13" x14ac:dyDescent="0.25">
      <c r="B2474" s="66"/>
      <c r="C2474" s="13"/>
      <c r="D2474" s="13"/>
      <c r="E2474" s="13"/>
      <c r="F2474" s="13"/>
      <c r="G2474" s="13"/>
      <c r="H2474" s="41"/>
      <c r="I2474" s="41"/>
      <c r="J2474" s="41"/>
      <c r="K2474" s="41"/>
      <c r="L2474" s="41"/>
      <c r="M2474" s="41"/>
    </row>
    <row r="2475" spans="2:13" x14ac:dyDescent="0.25">
      <c r="B2475" s="66"/>
      <c r="C2475" s="13"/>
      <c r="D2475" s="13"/>
      <c r="E2475" s="13"/>
      <c r="F2475" s="13"/>
      <c r="G2475" s="13"/>
      <c r="H2475" s="41"/>
      <c r="I2475" s="41"/>
      <c r="J2475" s="41"/>
      <c r="K2475" s="41"/>
      <c r="L2475" s="41"/>
      <c r="M2475" s="41"/>
    </row>
    <row r="2476" spans="2:13" x14ac:dyDescent="0.25">
      <c r="B2476" s="66"/>
      <c r="C2476" s="13"/>
      <c r="D2476" s="13"/>
      <c r="E2476" s="13"/>
      <c r="F2476" s="13"/>
      <c r="G2476" s="13"/>
      <c r="H2476" s="41"/>
      <c r="I2476" s="41"/>
      <c r="J2476" s="41"/>
      <c r="K2476" s="41"/>
      <c r="L2476" s="41"/>
      <c r="M2476" s="41"/>
    </row>
    <row r="2477" spans="2:13" x14ac:dyDescent="0.25">
      <c r="B2477" s="66"/>
      <c r="C2477" s="13"/>
      <c r="D2477" s="13"/>
      <c r="E2477" s="13"/>
      <c r="F2477" s="13"/>
      <c r="G2477" s="13"/>
      <c r="H2477" s="41"/>
      <c r="I2477" s="41"/>
      <c r="J2477" s="41"/>
      <c r="K2477" s="41"/>
      <c r="L2477" s="41"/>
      <c r="M2477" s="41"/>
    </row>
    <row r="2478" spans="2:13" x14ac:dyDescent="0.25">
      <c r="B2478" s="66"/>
      <c r="C2478" s="13"/>
      <c r="D2478" s="13"/>
      <c r="E2478" s="13"/>
      <c r="F2478" s="13"/>
      <c r="G2478" s="13"/>
      <c r="H2478" s="41"/>
      <c r="I2478" s="41"/>
      <c r="J2478" s="41"/>
      <c r="K2478" s="41"/>
      <c r="L2478" s="41"/>
      <c r="M2478" s="41"/>
    </row>
    <row r="2479" spans="2:13" x14ac:dyDescent="0.25">
      <c r="B2479" s="66"/>
      <c r="C2479" s="13"/>
      <c r="D2479" s="13"/>
      <c r="E2479" s="13"/>
      <c r="F2479" s="13"/>
      <c r="G2479" s="13"/>
      <c r="H2479" s="41"/>
      <c r="I2479" s="41"/>
      <c r="J2479" s="41"/>
      <c r="K2479" s="41"/>
      <c r="L2479" s="41"/>
      <c r="M2479" s="41"/>
    </row>
    <row r="2480" spans="2:13" x14ac:dyDescent="0.25">
      <c r="B2480" s="66"/>
      <c r="C2480" s="13"/>
      <c r="D2480" s="13"/>
      <c r="E2480" s="13"/>
      <c r="F2480" s="13"/>
      <c r="G2480" s="13"/>
      <c r="H2480" s="41"/>
      <c r="I2480" s="41"/>
      <c r="J2480" s="41"/>
      <c r="K2480" s="41"/>
      <c r="L2480" s="41"/>
      <c r="M2480" s="41"/>
    </row>
    <row r="2481" spans="2:13" x14ac:dyDescent="0.25">
      <c r="B2481" s="66"/>
      <c r="C2481" s="13"/>
      <c r="D2481" s="13"/>
      <c r="E2481" s="13"/>
      <c r="F2481" s="13"/>
      <c r="G2481" s="13"/>
      <c r="H2481" s="41"/>
      <c r="I2481" s="41"/>
      <c r="J2481" s="41"/>
      <c r="K2481" s="41"/>
      <c r="L2481" s="41"/>
      <c r="M2481" s="41"/>
    </row>
    <row r="2482" spans="2:13" x14ac:dyDescent="0.25">
      <c r="B2482" s="66"/>
      <c r="C2482" s="13"/>
      <c r="D2482" s="13"/>
      <c r="E2482" s="13"/>
      <c r="F2482" s="13"/>
      <c r="G2482" s="13"/>
      <c r="H2482" s="41"/>
      <c r="I2482" s="41"/>
      <c r="J2482" s="41"/>
      <c r="K2482" s="41"/>
      <c r="L2482" s="41"/>
      <c r="M2482" s="41"/>
    </row>
    <row r="2483" spans="2:13" x14ac:dyDescent="0.25">
      <c r="B2483" s="66"/>
      <c r="C2483" s="13"/>
      <c r="D2483" s="13"/>
      <c r="E2483" s="13"/>
      <c r="F2483" s="13"/>
      <c r="G2483" s="13"/>
      <c r="H2483" s="41"/>
      <c r="I2483" s="41"/>
      <c r="J2483" s="41"/>
      <c r="K2483" s="41"/>
      <c r="L2483" s="41"/>
      <c r="M2483" s="41"/>
    </row>
    <row r="2484" spans="2:13" x14ac:dyDescent="0.25">
      <c r="B2484" s="66"/>
      <c r="C2484" s="13"/>
      <c r="D2484" s="13"/>
      <c r="E2484" s="13"/>
      <c r="F2484" s="13"/>
      <c r="G2484" s="13"/>
      <c r="H2484" s="41"/>
      <c r="I2484" s="41"/>
      <c r="J2484" s="41"/>
      <c r="K2484" s="41"/>
      <c r="L2484" s="41"/>
      <c r="M2484" s="41"/>
    </row>
    <row r="2485" spans="2:13" x14ac:dyDescent="0.25">
      <c r="B2485" s="66"/>
      <c r="C2485" s="13"/>
      <c r="D2485" s="13"/>
      <c r="E2485" s="13"/>
      <c r="F2485" s="13"/>
      <c r="G2485" s="13"/>
      <c r="H2485" s="41"/>
      <c r="I2485" s="41"/>
      <c r="J2485" s="41"/>
      <c r="K2485" s="41"/>
      <c r="L2485" s="41"/>
      <c r="M2485" s="41"/>
    </row>
    <row r="2486" spans="2:13" x14ac:dyDescent="0.25">
      <c r="B2486" s="66"/>
      <c r="C2486" s="13"/>
      <c r="D2486" s="13"/>
      <c r="E2486" s="13"/>
      <c r="F2486" s="13"/>
      <c r="G2486" s="13"/>
      <c r="H2486" s="41"/>
      <c r="I2486" s="41"/>
      <c r="J2486" s="41"/>
      <c r="K2486" s="41"/>
      <c r="L2486" s="41"/>
      <c r="M2486" s="41"/>
    </row>
    <row r="2487" spans="2:13" x14ac:dyDescent="0.25">
      <c r="B2487" s="66"/>
      <c r="C2487" s="13"/>
      <c r="D2487" s="13"/>
      <c r="E2487" s="13"/>
      <c r="F2487" s="13"/>
      <c r="G2487" s="13"/>
      <c r="H2487" s="41"/>
      <c r="I2487" s="41"/>
      <c r="J2487" s="41"/>
      <c r="K2487" s="41"/>
      <c r="L2487" s="41"/>
      <c r="M2487" s="41"/>
    </row>
    <row r="2488" spans="2:13" x14ac:dyDescent="0.25">
      <c r="B2488" s="66"/>
      <c r="C2488" s="13"/>
      <c r="D2488" s="13"/>
      <c r="E2488" s="13"/>
      <c r="F2488" s="13"/>
      <c r="G2488" s="13"/>
      <c r="H2488" s="41"/>
      <c r="I2488" s="41"/>
      <c r="J2488" s="41"/>
      <c r="K2488" s="41"/>
      <c r="L2488" s="41"/>
      <c r="M2488" s="41"/>
    </row>
    <row r="2489" spans="2:13" x14ac:dyDescent="0.25">
      <c r="B2489" s="66"/>
      <c r="C2489" s="13"/>
      <c r="D2489" s="13"/>
      <c r="E2489" s="13"/>
      <c r="F2489" s="13"/>
      <c r="G2489" s="13"/>
      <c r="H2489" s="41"/>
      <c r="I2489" s="41"/>
      <c r="J2489" s="41"/>
      <c r="K2489" s="41"/>
      <c r="L2489" s="41"/>
      <c r="M2489" s="41"/>
    </row>
    <row r="2490" spans="2:13" x14ac:dyDescent="0.25">
      <c r="B2490" s="66"/>
      <c r="C2490" s="13"/>
      <c r="D2490" s="13"/>
      <c r="E2490" s="13"/>
      <c r="F2490" s="13"/>
      <c r="G2490" s="13"/>
      <c r="H2490" s="41"/>
      <c r="I2490" s="41"/>
      <c r="J2490" s="41"/>
      <c r="K2490" s="41"/>
      <c r="L2490" s="41"/>
      <c r="M2490" s="41"/>
    </row>
    <row r="2491" spans="2:13" x14ac:dyDescent="0.25">
      <c r="B2491" s="66"/>
      <c r="C2491" s="13"/>
      <c r="D2491" s="13"/>
      <c r="E2491" s="13"/>
      <c r="F2491" s="13"/>
      <c r="G2491" s="13"/>
      <c r="H2491" s="41"/>
      <c r="I2491" s="41"/>
      <c r="J2491" s="41"/>
      <c r="K2491" s="41"/>
      <c r="L2491" s="41"/>
      <c r="M2491" s="41"/>
    </row>
    <row r="2492" spans="2:13" x14ac:dyDescent="0.25">
      <c r="B2492" s="66"/>
      <c r="C2492" s="13"/>
      <c r="D2492" s="13"/>
      <c r="E2492" s="13"/>
      <c r="F2492" s="13"/>
      <c r="G2492" s="13"/>
      <c r="H2492" s="41"/>
      <c r="I2492" s="41"/>
      <c r="J2492" s="41"/>
      <c r="K2492" s="41"/>
      <c r="L2492" s="41"/>
      <c r="M2492" s="41"/>
    </row>
    <row r="2493" spans="2:13" x14ac:dyDescent="0.25">
      <c r="B2493" s="66"/>
      <c r="C2493" s="13"/>
      <c r="D2493" s="13"/>
      <c r="E2493" s="13"/>
      <c r="F2493" s="13"/>
      <c r="G2493" s="13"/>
      <c r="H2493" s="41"/>
      <c r="I2493" s="41"/>
      <c r="J2493" s="41"/>
      <c r="K2493" s="41"/>
      <c r="L2493" s="41"/>
      <c r="M2493" s="41"/>
    </row>
    <row r="2494" spans="2:13" x14ac:dyDescent="0.25">
      <c r="B2494" s="66"/>
      <c r="C2494" s="13"/>
      <c r="D2494" s="13"/>
      <c r="E2494" s="13"/>
      <c r="F2494" s="13"/>
      <c r="G2494" s="13"/>
      <c r="H2494" s="41"/>
      <c r="I2494" s="41"/>
      <c r="J2494" s="41"/>
      <c r="K2494" s="41"/>
      <c r="L2494" s="41"/>
      <c r="M2494" s="41"/>
    </row>
    <row r="2495" spans="2:13" x14ac:dyDescent="0.25">
      <c r="B2495" s="66"/>
      <c r="C2495" s="13"/>
      <c r="D2495" s="13"/>
      <c r="E2495" s="13"/>
      <c r="F2495" s="13"/>
      <c r="G2495" s="13"/>
      <c r="H2495" s="41"/>
      <c r="I2495" s="41"/>
      <c r="J2495" s="41"/>
      <c r="K2495" s="41"/>
      <c r="L2495" s="41"/>
      <c r="M2495" s="41"/>
    </row>
    <row r="2496" spans="2:13" x14ac:dyDescent="0.25">
      <c r="B2496" s="66"/>
      <c r="C2496" s="13"/>
      <c r="D2496" s="13"/>
      <c r="E2496" s="13"/>
      <c r="F2496" s="13"/>
      <c r="G2496" s="13"/>
      <c r="H2496" s="41"/>
      <c r="I2496" s="41"/>
      <c r="J2496" s="41"/>
      <c r="K2496" s="41"/>
      <c r="L2496" s="41"/>
      <c r="M2496" s="41"/>
    </row>
    <row r="2497" spans="2:13" x14ac:dyDescent="0.25">
      <c r="B2497" s="66"/>
      <c r="C2497" s="13"/>
      <c r="D2497" s="13"/>
      <c r="E2497" s="13"/>
      <c r="F2497" s="13"/>
      <c r="G2497" s="13"/>
      <c r="H2497" s="41"/>
      <c r="I2497" s="41"/>
      <c r="J2497" s="41"/>
      <c r="K2497" s="41"/>
      <c r="L2497" s="41"/>
      <c r="M2497" s="41"/>
    </row>
    <row r="2498" spans="2:13" x14ac:dyDescent="0.25">
      <c r="B2498" s="66"/>
      <c r="C2498" s="13"/>
      <c r="D2498" s="13"/>
      <c r="E2498" s="13"/>
      <c r="F2498" s="13"/>
      <c r="G2498" s="13"/>
      <c r="H2498" s="41"/>
      <c r="I2498" s="41"/>
      <c r="J2498" s="41"/>
      <c r="K2498" s="41"/>
      <c r="L2498" s="41"/>
      <c r="M2498" s="41"/>
    </row>
    <row r="2499" spans="2:13" x14ac:dyDescent="0.25">
      <c r="B2499" s="66"/>
      <c r="C2499" s="13"/>
      <c r="D2499" s="13"/>
      <c r="E2499" s="13"/>
      <c r="F2499" s="13"/>
      <c r="G2499" s="13"/>
      <c r="H2499" s="41"/>
      <c r="I2499" s="41"/>
      <c r="J2499" s="41"/>
      <c r="K2499" s="41"/>
      <c r="L2499" s="41"/>
      <c r="M2499" s="41"/>
    </row>
    <row r="2500" spans="2:13" x14ac:dyDescent="0.25">
      <c r="B2500" s="66"/>
      <c r="C2500" s="13"/>
      <c r="D2500" s="13"/>
      <c r="E2500" s="13"/>
      <c r="F2500" s="13"/>
      <c r="G2500" s="13"/>
      <c r="H2500" s="41"/>
      <c r="I2500" s="41"/>
      <c r="J2500" s="41"/>
      <c r="K2500" s="41"/>
      <c r="L2500" s="41"/>
      <c r="M2500" s="41"/>
    </row>
    <row r="2501" spans="2:13" x14ac:dyDescent="0.25">
      <c r="B2501" s="66"/>
      <c r="C2501" s="13"/>
      <c r="D2501" s="13"/>
      <c r="E2501" s="13"/>
      <c r="F2501" s="13"/>
      <c r="G2501" s="13"/>
      <c r="H2501" s="41"/>
      <c r="I2501" s="41"/>
      <c r="J2501" s="41"/>
      <c r="K2501" s="41"/>
      <c r="L2501" s="41"/>
      <c r="M2501" s="41"/>
    </row>
    <row r="2502" spans="2:13" x14ac:dyDescent="0.25">
      <c r="B2502" s="66"/>
      <c r="C2502" s="13"/>
      <c r="D2502" s="13"/>
      <c r="E2502" s="13"/>
      <c r="F2502" s="13"/>
      <c r="G2502" s="13"/>
      <c r="H2502" s="41"/>
      <c r="I2502" s="41"/>
      <c r="J2502" s="41"/>
      <c r="K2502" s="41"/>
      <c r="L2502" s="41"/>
      <c r="M2502" s="41"/>
    </row>
    <row r="2503" spans="2:13" x14ac:dyDescent="0.25">
      <c r="B2503" s="66"/>
      <c r="C2503" s="13"/>
      <c r="D2503" s="13"/>
      <c r="E2503" s="13"/>
      <c r="F2503" s="13"/>
      <c r="G2503" s="13"/>
      <c r="H2503" s="41"/>
      <c r="I2503" s="41"/>
      <c r="J2503" s="41"/>
      <c r="K2503" s="41"/>
      <c r="L2503" s="41"/>
      <c r="M2503" s="41"/>
    </row>
    <row r="2504" spans="2:13" x14ac:dyDescent="0.25">
      <c r="B2504" s="66"/>
      <c r="C2504" s="13"/>
      <c r="D2504" s="13"/>
      <c r="E2504" s="13"/>
      <c r="F2504" s="13"/>
      <c r="G2504" s="13"/>
      <c r="H2504" s="41"/>
      <c r="I2504" s="41"/>
      <c r="J2504" s="41"/>
      <c r="K2504" s="41"/>
      <c r="L2504" s="41"/>
      <c r="M2504" s="41"/>
    </row>
    <row r="2505" spans="2:13" x14ac:dyDescent="0.25">
      <c r="B2505" s="66"/>
      <c r="C2505" s="13"/>
      <c r="D2505" s="13"/>
      <c r="E2505" s="13"/>
      <c r="F2505" s="13"/>
      <c r="G2505" s="13"/>
      <c r="H2505" s="41"/>
      <c r="I2505" s="41"/>
      <c r="J2505" s="41"/>
      <c r="K2505" s="41"/>
      <c r="L2505" s="41"/>
      <c r="M2505" s="41"/>
    </row>
    <row r="2506" spans="2:13" x14ac:dyDescent="0.25">
      <c r="B2506" s="66"/>
      <c r="C2506" s="13"/>
      <c r="D2506" s="13"/>
      <c r="E2506" s="13"/>
      <c r="F2506" s="13"/>
      <c r="G2506" s="13"/>
      <c r="H2506" s="41"/>
      <c r="I2506" s="41"/>
      <c r="J2506" s="41"/>
      <c r="K2506" s="41"/>
      <c r="L2506" s="41"/>
      <c r="M2506" s="41"/>
    </row>
    <row r="2507" spans="2:13" x14ac:dyDescent="0.25">
      <c r="B2507" s="66"/>
      <c r="C2507" s="13"/>
      <c r="D2507" s="13"/>
      <c r="E2507" s="13"/>
      <c r="F2507" s="13"/>
      <c r="G2507" s="13"/>
      <c r="H2507" s="41"/>
      <c r="I2507" s="41"/>
      <c r="J2507" s="41"/>
      <c r="K2507" s="41"/>
      <c r="L2507" s="41"/>
      <c r="M2507" s="41"/>
    </row>
    <row r="2508" spans="2:13" x14ac:dyDescent="0.25">
      <c r="B2508" s="66"/>
      <c r="C2508" s="13"/>
      <c r="D2508" s="13"/>
      <c r="E2508" s="13"/>
      <c r="F2508" s="13"/>
      <c r="G2508" s="13"/>
      <c r="H2508" s="41"/>
      <c r="I2508" s="41"/>
      <c r="J2508" s="41"/>
      <c r="K2508" s="41"/>
      <c r="L2508" s="41"/>
      <c r="M2508" s="41"/>
    </row>
    <row r="2509" spans="2:13" x14ac:dyDescent="0.25">
      <c r="B2509" s="66"/>
      <c r="C2509" s="13"/>
      <c r="D2509" s="13"/>
      <c r="E2509" s="13"/>
      <c r="F2509" s="13"/>
      <c r="G2509" s="13"/>
      <c r="H2509" s="41"/>
      <c r="I2509" s="41"/>
      <c r="J2509" s="41"/>
      <c r="K2509" s="41"/>
      <c r="L2509" s="41"/>
      <c r="M2509" s="41"/>
    </row>
    <row r="2510" spans="2:13" x14ac:dyDescent="0.25">
      <c r="B2510" s="66"/>
      <c r="C2510" s="13"/>
      <c r="D2510" s="13"/>
      <c r="E2510" s="13"/>
      <c r="F2510" s="13"/>
      <c r="G2510" s="13"/>
      <c r="H2510" s="41"/>
      <c r="I2510" s="41"/>
      <c r="J2510" s="41"/>
      <c r="K2510" s="41"/>
      <c r="L2510" s="41"/>
      <c r="M2510" s="41"/>
    </row>
    <row r="2511" spans="2:13" x14ac:dyDescent="0.25">
      <c r="B2511" s="66"/>
      <c r="C2511" s="13"/>
      <c r="D2511" s="13"/>
      <c r="E2511" s="13"/>
      <c r="F2511" s="13"/>
      <c r="G2511" s="13"/>
      <c r="H2511" s="41"/>
      <c r="I2511" s="41"/>
      <c r="J2511" s="41"/>
      <c r="K2511" s="41"/>
      <c r="L2511" s="41"/>
      <c r="M2511" s="41"/>
    </row>
    <row r="2512" spans="2:13" x14ac:dyDescent="0.25">
      <c r="B2512" s="66"/>
      <c r="C2512" s="13"/>
      <c r="D2512" s="13"/>
      <c r="E2512" s="13"/>
      <c r="F2512" s="13"/>
      <c r="G2512" s="13"/>
      <c r="H2512" s="41"/>
      <c r="I2512" s="41"/>
      <c r="J2512" s="41"/>
      <c r="K2512" s="41"/>
      <c r="L2512" s="41"/>
      <c r="M2512" s="41"/>
    </row>
    <row r="2513" spans="2:13" x14ac:dyDescent="0.25">
      <c r="B2513" s="66"/>
      <c r="C2513" s="13"/>
      <c r="D2513" s="13"/>
      <c r="E2513" s="13"/>
      <c r="F2513" s="13"/>
      <c r="G2513" s="13"/>
      <c r="H2513" s="41"/>
      <c r="I2513" s="41"/>
      <c r="J2513" s="41"/>
      <c r="K2513" s="41"/>
      <c r="L2513" s="41"/>
      <c r="M2513" s="41"/>
    </row>
    <row r="2514" spans="2:13" x14ac:dyDescent="0.25">
      <c r="B2514" s="66"/>
      <c r="C2514" s="13"/>
      <c r="D2514" s="13"/>
      <c r="E2514" s="13"/>
      <c r="F2514" s="13"/>
      <c r="G2514" s="13"/>
      <c r="H2514" s="41"/>
      <c r="I2514" s="41"/>
      <c r="J2514" s="41"/>
      <c r="K2514" s="41"/>
      <c r="L2514" s="41"/>
      <c r="M2514" s="41"/>
    </row>
    <row r="2515" spans="2:13" x14ac:dyDescent="0.25">
      <c r="B2515" s="66"/>
      <c r="C2515" s="13"/>
      <c r="D2515" s="13"/>
      <c r="E2515" s="13"/>
      <c r="F2515" s="13"/>
      <c r="G2515" s="13"/>
      <c r="H2515" s="41"/>
      <c r="I2515" s="41"/>
      <c r="J2515" s="41"/>
      <c r="K2515" s="41"/>
      <c r="L2515" s="41"/>
      <c r="M2515" s="41"/>
    </row>
    <row r="2516" spans="2:13" x14ac:dyDescent="0.25">
      <c r="B2516" s="66"/>
      <c r="C2516" s="13"/>
      <c r="D2516" s="13"/>
      <c r="E2516" s="13"/>
      <c r="F2516" s="13"/>
      <c r="G2516" s="13"/>
      <c r="H2516" s="41"/>
      <c r="I2516" s="41"/>
      <c r="J2516" s="41"/>
      <c r="K2516" s="41"/>
      <c r="L2516" s="41"/>
      <c r="M2516" s="41"/>
    </row>
    <row r="2517" spans="2:13" x14ac:dyDescent="0.25">
      <c r="B2517" s="66"/>
      <c r="C2517" s="13"/>
      <c r="D2517" s="13"/>
      <c r="E2517" s="13"/>
      <c r="F2517" s="13"/>
      <c r="G2517" s="13"/>
      <c r="H2517" s="41"/>
      <c r="I2517" s="41"/>
      <c r="J2517" s="41"/>
      <c r="K2517" s="41"/>
      <c r="L2517" s="41"/>
      <c r="M2517" s="41"/>
    </row>
    <row r="2518" spans="2:13" x14ac:dyDescent="0.25">
      <c r="B2518" s="66"/>
      <c r="C2518" s="13"/>
      <c r="D2518" s="13"/>
      <c r="E2518" s="13"/>
      <c r="F2518" s="13"/>
      <c r="G2518" s="13"/>
      <c r="H2518" s="41"/>
      <c r="I2518" s="41"/>
      <c r="J2518" s="41"/>
      <c r="K2518" s="41"/>
      <c r="L2518" s="41"/>
      <c r="M2518" s="41"/>
    </row>
    <row r="2519" spans="2:13" x14ac:dyDescent="0.25">
      <c r="B2519" s="66"/>
      <c r="C2519" s="13"/>
      <c r="D2519" s="13"/>
      <c r="E2519" s="13"/>
      <c r="F2519" s="13"/>
      <c r="G2519" s="13"/>
      <c r="H2519" s="41"/>
      <c r="I2519" s="41"/>
      <c r="J2519" s="41"/>
      <c r="K2519" s="41"/>
      <c r="L2519" s="41"/>
      <c r="M2519" s="41"/>
    </row>
    <row r="2520" spans="2:13" x14ac:dyDescent="0.25">
      <c r="B2520" s="66"/>
      <c r="C2520" s="13"/>
      <c r="D2520" s="13"/>
      <c r="E2520" s="13"/>
      <c r="F2520" s="13"/>
      <c r="G2520" s="13"/>
      <c r="H2520" s="41"/>
      <c r="I2520" s="41"/>
      <c r="J2520" s="41"/>
      <c r="K2520" s="41"/>
      <c r="L2520" s="41"/>
      <c r="M2520" s="41"/>
    </row>
    <row r="2521" spans="2:13" x14ac:dyDescent="0.25">
      <c r="B2521" s="66"/>
      <c r="C2521" s="13"/>
      <c r="D2521" s="13"/>
      <c r="E2521" s="13"/>
      <c r="F2521" s="13"/>
      <c r="G2521" s="13"/>
      <c r="H2521" s="41"/>
      <c r="I2521" s="41"/>
      <c r="J2521" s="41"/>
      <c r="K2521" s="41"/>
      <c r="L2521" s="41"/>
      <c r="M2521" s="41"/>
    </row>
    <row r="2522" spans="2:13" x14ac:dyDescent="0.25">
      <c r="B2522" s="66"/>
      <c r="C2522" s="13"/>
      <c r="D2522" s="13"/>
      <c r="E2522" s="13"/>
      <c r="F2522" s="13"/>
      <c r="G2522" s="13"/>
      <c r="H2522" s="41"/>
      <c r="I2522" s="41"/>
      <c r="J2522" s="41"/>
      <c r="K2522" s="41"/>
      <c r="L2522" s="41"/>
      <c r="M2522" s="41"/>
    </row>
    <row r="2523" spans="2:13" x14ac:dyDescent="0.25">
      <c r="B2523" s="66"/>
      <c r="C2523" s="13"/>
      <c r="D2523" s="13"/>
      <c r="E2523" s="13"/>
      <c r="F2523" s="13"/>
      <c r="G2523" s="13"/>
      <c r="H2523" s="41"/>
      <c r="I2523" s="41"/>
      <c r="J2523" s="41"/>
      <c r="K2523" s="41"/>
      <c r="L2523" s="41"/>
      <c r="M2523" s="41"/>
    </row>
    <row r="2524" spans="2:13" x14ac:dyDescent="0.25">
      <c r="B2524" s="66"/>
      <c r="C2524" s="13"/>
      <c r="D2524" s="13"/>
      <c r="E2524" s="13"/>
      <c r="F2524" s="13"/>
      <c r="G2524" s="13"/>
      <c r="H2524" s="41"/>
      <c r="I2524" s="41"/>
      <c r="J2524" s="41"/>
      <c r="K2524" s="41"/>
      <c r="L2524" s="41"/>
      <c r="M2524" s="41"/>
    </row>
    <row r="2525" spans="2:13" x14ac:dyDescent="0.25">
      <c r="B2525" s="66"/>
      <c r="C2525" s="13"/>
      <c r="D2525" s="13"/>
      <c r="E2525" s="13"/>
      <c r="F2525" s="13"/>
      <c r="G2525" s="13"/>
      <c r="H2525" s="41"/>
      <c r="I2525" s="41"/>
      <c r="J2525" s="41"/>
      <c r="K2525" s="41"/>
      <c r="L2525" s="41"/>
      <c r="M2525" s="41"/>
    </row>
    <row r="2526" spans="2:13" x14ac:dyDescent="0.25">
      <c r="B2526" s="66"/>
      <c r="C2526" s="13"/>
      <c r="D2526" s="13"/>
      <c r="E2526" s="13"/>
      <c r="F2526" s="13"/>
      <c r="G2526" s="13"/>
      <c r="H2526" s="41"/>
      <c r="I2526" s="41"/>
      <c r="J2526" s="41"/>
      <c r="K2526" s="41"/>
      <c r="L2526" s="41"/>
      <c r="M2526" s="41"/>
    </row>
    <row r="2527" spans="2:13" x14ac:dyDescent="0.25">
      <c r="B2527" s="66"/>
      <c r="C2527" s="13"/>
      <c r="D2527" s="13"/>
      <c r="E2527" s="13"/>
      <c r="F2527" s="13"/>
      <c r="G2527" s="13"/>
      <c r="H2527" s="41"/>
      <c r="I2527" s="41"/>
      <c r="J2527" s="41"/>
      <c r="K2527" s="41"/>
      <c r="L2527" s="41"/>
      <c r="M2527" s="41"/>
    </row>
    <row r="2528" spans="2:13" x14ac:dyDescent="0.25">
      <c r="B2528" s="66"/>
      <c r="C2528" s="13"/>
      <c r="D2528" s="13"/>
      <c r="E2528" s="13"/>
      <c r="F2528" s="13"/>
      <c r="G2528" s="13"/>
      <c r="H2528" s="41"/>
      <c r="I2528" s="41"/>
      <c r="J2528" s="41"/>
      <c r="K2528" s="41"/>
      <c r="L2528" s="41"/>
      <c r="M2528" s="41"/>
    </row>
    <row r="2529" spans="2:13" x14ac:dyDescent="0.25">
      <c r="B2529" s="66"/>
      <c r="C2529" s="13"/>
      <c r="D2529" s="13"/>
      <c r="E2529" s="13"/>
      <c r="F2529" s="13"/>
      <c r="G2529" s="13"/>
      <c r="H2529" s="41"/>
      <c r="I2529" s="41"/>
      <c r="J2529" s="41"/>
      <c r="K2529" s="41"/>
      <c r="L2529" s="41"/>
      <c r="M2529" s="41"/>
    </row>
    <row r="2530" spans="2:13" x14ac:dyDescent="0.25">
      <c r="B2530" s="66"/>
      <c r="C2530" s="13"/>
      <c r="D2530" s="13"/>
      <c r="E2530" s="13"/>
      <c r="F2530" s="13"/>
      <c r="G2530" s="13"/>
      <c r="H2530" s="41"/>
      <c r="I2530" s="41"/>
      <c r="J2530" s="41"/>
      <c r="K2530" s="41"/>
      <c r="L2530" s="41"/>
      <c r="M2530" s="41"/>
    </row>
    <row r="2531" spans="2:13" x14ac:dyDescent="0.25">
      <c r="B2531" s="66"/>
      <c r="C2531" s="13"/>
      <c r="D2531" s="13"/>
      <c r="E2531" s="13"/>
      <c r="F2531" s="13"/>
      <c r="G2531" s="13"/>
      <c r="H2531" s="41"/>
      <c r="I2531" s="41"/>
      <c r="J2531" s="41"/>
      <c r="K2531" s="41"/>
      <c r="L2531" s="41"/>
      <c r="M2531" s="41"/>
    </row>
    <row r="2532" spans="2:13" x14ac:dyDescent="0.25">
      <c r="B2532" s="66"/>
      <c r="C2532" s="13"/>
      <c r="D2532" s="13"/>
      <c r="E2532" s="13"/>
      <c r="F2532" s="13"/>
      <c r="G2532" s="13"/>
      <c r="H2532" s="41"/>
      <c r="I2532" s="41"/>
      <c r="J2532" s="41"/>
      <c r="K2532" s="41"/>
      <c r="L2532" s="41"/>
      <c r="M2532" s="41"/>
    </row>
    <row r="2533" spans="2:13" x14ac:dyDescent="0.25">
      <c r="B2533" s="66"/>
      <c r="C2533" s="13"/>
      <c r="D2533" s="13"/>
      <c r="E2533" s="13"/>
      <c r="F2533" s="13"/>
      <c r="G2533" s="13"/>
      <c r="H2533" s="41"/>
      <c r="I2533" s="41"/>
      <c r="J2533" s="41"/>
      <c r="K2533" s="41"/>
      <c r="L2533" s="41"/>
      <c r="M2533" s="41"/>
    </row>
    <row r="2534" spans="2:13" x14ac:dyDescent="0.25">
      <c r="B2534" s="66"/>
      <c r="C2534" s="13"/>
      <c r="D2534" s="13"/>
      <c r="E2534" s="13"/>
      <c r="F2534" s="13"/>
      <c r="G2534" s="13"/>
      <c r="H2534" s="41"/>
      <c r="I2534" s="41"/>
      <c r="J2534" s="41"/>
      <c r="K2534" s="41"/>
      <c r="L2534" s="41"/>
      <c r="M2534" s="41"/>
    </row>
    <row r="2535" spans="2:13" x14ac:dyDescent="0.25">
      <c r="B2535" s="66"/>
      <c r="C2535" s="13"/>
      <c r="D2535" s="13"/>
      <c r="E2535" s="13"/>
      <c r="F2535" s="13"/>
      <c r="G2535" s="13"/>
      <c r="H2535" s="41"/>
      <c r="I2535" s="41"/>
      <c r="J2535" s="41"/>
      <c r="K2535" s="41"/>
      <c r="L2535" s="41"/>
      <c r="M2535" s="41"/>
    </row>
    <row r="2536" spans="2:13" x14ac:dyDescent="0.25">
      <c r="B2536" s="66"/>
      <c r="C2536" s="13"/>
      <c r="D2536" s="13"/>
      <c r="E2536" s="13"/>
      <c r="F2536" s="13"/>
      <c r="G2536" s="13"/>
      <c r="H2536" s="41"/>
      <c r="I2536" s="41"/>
      <c r="J2536" s="41"/>
      <c r="K2536" s="41"/>
      <c r="L2536" s="41"/>
      <c r="M2536" s="41"/>
    </row>
    <row r="2537" spans="2:13" x14ac:dyDescent="0.25">
      <c r="B2537" s="66"/>
      <c r="C2537" s="13"/>
      <c r="D2537" s="13"/>
      <c r="E2537" s="13"/>
      <c r="F2537" s="13"/>
      <c r="G2537" s="13"/>
      <c r="H2537" s="41"/>
      <c r="I2537" s="41"/>
      <c r="J2537" s="41"/>
      <c r="K2537" s="41"/>
      <c r="L2537" s="41"/>
      <c r="M2537" s="41"/>
    </row>
    <row r="2538" spans="2:13" x14ac:dyDescent="0.25">
      <c r="B2538" s="66"/>
      <c r="C2538" s="13"/>
      <c r="D2538" s="13"/>
      <c r="E2538" s="13"/>
      <c r="F2538" s="13"/>
      <c r="G2538" s="13"/>
      <c r="H2538" s="41"/>
      <c r="I2538" s="41"/>
      <c r="J2538" s="41"/>
      <c r="K2538" s="41"/>
      <c r="L2538" s="41"/>
      <c r="M2538" s="41"/>
    </row>
    <row r="2539" spans="2:13" x14ac:dyDescent="0.25">
      <c r="B2539" s="66"/>
      <c r="C2539" s="13"/>
      <c r="D2539" s="13"/>
      <c r="E2539" s="13"/>
      <c r="F2539" s="13"/>
      <c r="G2539" s="13"/>
      <c r="H2539" s="41"/>
      <c r="I2539" s="41"/>
      <c r="J2539" s="41"/>
      <c r="K2539" s="41"/>
      <c r="L2539" s="41"/>
      <c r="M2539" s="41"/>
    </row>
    <row r="2540" spans="2:13" x14ac:dyDescent="0.25">
      <c r="B2540" s="66"/>
      <c r="C2540" s="13"/>
      <c r="D2540" s="13"/>
      <c r="E2540" s="13"/>
      <c r="F2540" s="13"/>
      <c r="G2540" s="13"/>
      <c r="H2540" s="41"/>
      <c r="I2540" s="41"/>
      <c r="J2540" s="41"/>
      <c r="K2540" s="41"/>
      <c r="L2540" s="41"/>
      <c r="M2540" s="41"/>
    </row>
    <row r="2541" spans="2:13" x14ac:dyDescent="0.25">
      <c r="B2541" s="66"/>
      <c r="C2541" s="13"/>
      <c r="D2541" s="13"/>
      <c r="E2541" s="13"/>
      <c r="F2541" s="13"/>
      <c r="G2541" s="13"/>
      <c r="H2541" s="41"/>
      <c r="I2541" s="41"/>
      <c r="J2541" s="41"/>
      <c r="K2541" s="41"/>
      <c r="L2541" s="41"/>
      <c r="M2541" s="41"/>
    </row>
    <row r="2542" spans="2:13" x14ac:dyDescent="0.25">
      <c r="B2542" s="66"/>
      <c r="C2542" s="13"/>
      <c r="D2542" s="13"/>
      <c r="E2542" s="13"/>
      <c r="F2542" s="13"/>
      <c r="G2542" s="13"/>
      <c r="H2542" s="41"/>
      <c r="I2542" s="41"/>
      <c r="J2542" s="41"/>
      <c r="K2542" s="41"/>
      <c r="L2542" s="41"/>
      <c r="M2542" s="41"/>
    </row>
    <row r="2543" spans="2:13" x14ac:dyDescent="0.25">
      <c r="B2543" s="66"/>
      <c r="C2543" s="13"/>
      <c r="D2543" s="13"/>
      <c r="E2543" s="13"/>
      <c r="F2543" s="13"/>
      <c r="G2543" s="13"/>
      <c r="H2543" s="41"/>
      <c r="I2543" s="41"/>
      <c r="J2543" s="41"/>
      <c r="K2543" s="41"/>
      <c r="L2543" s="41"/>
      <c r="M2543" s="41"/>
    </row>
    <row r="2544" spans="2:13" x14ac:dyDescent="0.25">
      <c r="B2544" s="66"/>
      <c r="C2544" s="13"/>
      <c r="D2544" s="13"/>
      <c r="E2544" s="13"/>
      <c r="F2544" s="13"/>
      <c r="G2544" s="13"/>
      <c r="H2544" s="41"/>
      <c r="I2544" s="41"/>
      <c r="J2544" s="41"/>
      <c r="K2544" s="41"/>
      <c r="L2544" s="41"/>
      <c r="M2544" s="41"/>
    </row>
    <row r="2545" spans="2:13" x14ac:dyDescent="0.25">
      <c r="B2545" s="66"/>
      <c r="C2545" s="13"/>
      <c r="D2545" s="13"/>
      <c r="E2545" s="13"/>
      <c r="F2545" s="13"/>
      <c r="G2545" s="13"/>
      <c r="H2545" s="41"/>
      <c r="I2545" s="41"/>
      <c r="J2545" s="41"/>
      <c r="K2545" s="41"/>
      <c r="L2545" s="41"/>
      <c r="M2545" s="41"/>
    </row>
    <row r="2546" spans="2:13" x14ac:dyDescent="0.25">
      <c r="B2546" s="66"/>
      <c r="C2546" s="13"/>
      <c r="D2546" s="13"/>
      <c r="E2546" s="13"/>
      <c r="F2546" s="13"/>
      <c r="G2546" s="13"/>
      <c r="H2546" s="41"/>
      <c r="I2546" s="41"/>
      <c r="J2546" s="41"/>
      <c r="K2546" s="41"/>
      <c r="L2546" s="41"/>
      <c r="M2546" s="41"/>
    </row>
    <row r="2547" spans="2:13" x14ac:dyDescent="0.25">
      <c r="B2547" s="66"/>
      <c r="C2547" s="13"/>
      <c r="D2547" s="13"/>
      <c r="E2547" s="13"/>
      <c r="F2547" s="13"/>
      <c r="G2547" s="13"/>
      <c r="H2547" s="41"/>
      <c r="I2547" s="41"/>
      <c r="J2547" s="41"/>
      <c r="K2547" s="41"/>
      <c r="L2547" s="41"/>
      <c r="M2547" s="41"/>
    </row>
    <row r="2548" spans="2:13" x14ac:dyDescent="0.25">
      <c r="B2548" s="66"/>
      <c r="C2548" s="13"/>
      <c r="D2548" s="13"/>
      <c r="E2548" s="13"/>
      <c r="F2548" s="13"/>
      <c r="G2548" s="13"/>
      <c r="H2548" s="41"/>
      <c r="I2548" s="41"/>
      <c r="J2548" s="41"/>
      <c r="K2548" s="41"/>
      <c r="L2548" s="41"/>
      <c r="M2548" s="41"/>
    </row>
    <row r="2549" spans="2:13" x14ac:dyDescent="0.25">
      <c r="B2549" s="66"/>
      <c r="C2549" s="13"/>
      <c r="D2549" s="13"/>
      <c r="E2549" s="13"/>
      <c r="F2549" s="13"/>
      <c r="G2549" s="13"/>
      <c r="H2549" s="41"/>
      <c r="I2549" s="41"/>
      <c r="J2549" s="41"/>
      <c r="K2549" s="41"/>
      <c r="L2549" s="41"/>
      <c r="M2549" s="41"/>
    </row>
    <row r="2550" spans="2:13" x14ac:dyDescent="0.25">
      <c r="B2550" s="66"/>
      <c r="C2550" s="13"/>
      <c r="D2550" s="13"/>
      <c r="E2550" s="13"/>
      <c r="F2550" s="13"/>
      <c r="G2550" s="13"/>
      <c r="H2550" s="41"/>
      <c r="I2550" s="41"/>
      <c r="J2550" s="41"/>
      <c r="K2550" s="41"/>
      <c r="L2550" s="41"/>
      <c r="M2550" s="41"/>
    </row>
    <row r="2551" spans="2:13" x14ac:dyDescent="0.25">
      <c r="B2551" s="66"/>
      <c r="C2551" s="13"/>
      <c r="D2551" s="13"/>
      <c r="E2551" s="13"/>
      <c r="F2551" s="13"/>
      <c r="G2551" s="13"/>
      <c r="H2551" s="41"/>
      <c r="I2551" s="41"/>
      <c r="J2551" s="41"/>
      <c r="K2551" s="41"/>
      <c r="L2551" s="41"/>
      <c r="M2551" s="41"/>
    </row>
    <row r="2552" spans="2:13" x14ac:dyDescent="0.25">
      <c r="B2552" s="66"/>
      <c r="C2552" s="13"/>
      <c r="D2552" s="13"/>
      <c r="E2552" s="13"/>
      <c r="F2552" s="13"/>
      <c r="G2552" s="13"/>
      <c r="H2552" s="41"/>
      <c r="I2552" s="41"/>
      <c r="J2552" s="41"/>
      <c r="K2552" s="41"/>
      <c r="L2552" s="41"/>
      <c r="M2552" s="41"/>
    </row>
    <row r="2553" spans="2:13" x14ac:dyDescent="0.25">
      <c r="B2553" s="66"/>
      <c r="C2553" s="13"/>
      <c r="D2553" s="13"/>
      <c r="E2553" s="13"/>
      <c r="F2553" s="13"/>
      <c r="G2553" s="13"/>
      <c r="H2553" s="41"/>
      <c r="I2553" s="41"/>
      <c r="J2553" s="41"/>
      <c r="K2553" s="41"/>
      <c r="L2553" s="41"/>
      <c r="M2553" s="41"/>
    </row>
    <row r="2554" spans="2:13" x14ac:dyDescent="0.25">
      <c r="B2554" s="66"/>
      <c r="C2554" s="13"/>
      <c r="D2554" s="13"/>
      <c r="E2554" s="13"/>
      <c r="F2554" s="13"/>
      <c r="G2554" s="13"/>
      <c r="H2554" s="41"/>
      <c r="I2554" s="41"/>
      <c r="J2554" s="41"/>
      <c r="K2554" s="41"/>
      <c r="L2554" s="41"/>
      <c r="M2554" s="41"/>
    </row>
    <row r="2555" spans="2:13" x14ac:dyDescent="0.25">
      <c r="B2555" s="66"/>
      <c r="C2555" s="13"/>
      <c r="D2555" s="13"/>
      <c r="E2555" s="13"/>
      <c r="F2555" s="13"/>
      <c r="G2555" s="13"/>
      <c r="H2555" s="41"/>
      <c r="I2555" s="41"/>
      <c r="J2555" s="41"/>
      <c r="K2555" s="41"/>
      <c r="L2555" s="41"/>
      <c r="M2555" s="41"/>
    </row>
    <row r="2556" spans="2:13" x14ac:dyDescent="0.25">
      <c r="B2556" s="66"/>
      <c r="C2556" s="13"/>
      <c r="D2556" s="13"/>
      <c r="E2556" s="13"/>
      <c r="F2556" s="13"/>
      <c r="G2556" s="13"/>
      <c r="H2556" s="41"/>
      <c r="I2556" s="41"/>
      <c r="J2556" s="41"/>
      <c r="K2556" s="41"/>
      <c r="L2556" s="41"/>
      <c r="M2556" s="41"/>
    </row>
    <row r="2557" spans="2:13" x14ac:dyDescent="0.25">
      <c r="B2557" s="66"/>
      <c r="C2557" s="13"/>
      <c r="D2557" s="13"/>
      <c r="E2557" s="13"/>
      <c r="F2557" s="13"/>
      <c r="G2557" s="13"/>
      <c r="H2557" s="41"/>
      <c r="I2557" s="41"/>
      <c r="J2557" s="41"/>
      <c r="K2557" s="41"/>
      <c r="L2557" s="41"/>
      <c r="M2557" s="41"/>
    </row>
    <row r="2558" spans="2:13" x14ac:dyDescent="0.25">
      <c r="B2558" s="66"/>
      <c r="C2558" s="13"/>
      <c r="D2558" s="13"/>
      <c r="E2558" s="13"/>
      <c r="F2558" s="13"/>
      <c r="G2558" s="13"/>
      <c r="H2558" s="41"/>
      <c r="I2558" s="41"/>
      <c r="J2558" s="41"/>
      <c r="K2558" s="41"/>
      <c r="L2558" s="41"/>
      <c r="M2558" s="41"/>
    </row>
    <row r="2559" spans="2:13" x14ac:dyDescent="0.25">
      <c r="B2559" s="66"/>
      <c r="C2559" s="13"/>
      <c r="D2559" s="13"/>
      <c r="E2559" s="13"/>
      <c r="F2559" s="13"/>
      <c r="G2559" s="13"/>
      <c r="H2559" s="41"/>
      <c r="I2559" s="41"/>
      <c r="J2559" s="41"/>
      <c r="K2559" s="41"/>
      <c r="L2559" s="41"/>
      <c r="M2559" s="41"/>
    </row>
    <row r="2560" spans="2:13" x14ac:dyDescent="0.25">
      <c r="B2560" s="66"/>
      <c r="C2560" s="13"/>
      <c r="D2560" s="13"/>
      <c r="E2560" s="13"/>
      <c r="F2560" s="13"/>
      <c r="G2560" s="13"/>
      <c r="H2560" s="41"/>
      <c r="I2560" s="41"/>
      <c r="J2560" s="41"/>
      <c r="K2560" s="41"/>
      <c r="L2560" s="41"/>
      <c r="M2560" s="41"/>
    </row>
    <row r="2561" spans="2:13" x14ac:dyDescent="0.25">
      <c r="B2561" s="66"/>
      <c r="C2561" s="13"/>
      <c r="D2561" s="13"/>
      <c r="E2561" s="13"/>
      <c r="F2561" s="13"/>
      <c r="G2561" s="13"/>
      <c r="H2561" s="41"/>
      <c r="I2561" s="41"/>
      <c r="J2561" s="41"/>
      <c r="K2561" s="41"/>
      <c r="L2561" s="41"/>
      <c r="M2561" s="41"/>
    </row>
    <row r="2562" spans="2:13" x14ac:dyDescent="0.25">
      <c r="B2562" s="66"/>
      <c r="C2562" s="13"/>
      <c r="D2562" s="13"/>
      <c r="E2562" s="13"/>
      <c r="F2562" s="13"/>
      <c r="G2562" s="13"/>
      <c r="H2562" s="41"/>
      <c r="I2562" s="41"/>
      <c r="J2562" s="41"/>
      <c r="K2562" s="41"/>
      <c r="L2562" s="41"/>
      <c r="M2562" s="41"/>
    </row>
    <row r="2563" spans="2:13" x14ac:dyDescent="0.25">
      <c r="B2563" s="66"/>
      <c r="C2563" s="13"/>
      <c r="D2563" s="13"/>
      <c r="E2563" s="13"/>
      <c r="F2563" s="13"/>
      <c r="G2563" s="13"/>
      <c r="H2563" s="41"/>
      <c r="I2563" s="41"/>
      <c r="J2563" s="41"/>
      <c r="K2563" s="41"/>
      <c r="L2563" s="41"/>
      <c r="M2563" s="41"/>
    </row>
    <row r="2564" spans="2:13" x14ac:dyDescent="0.25">
      <c r="B2564" s="66"/>
      <c r="C2564" s="13"/>
      <c r="D2564" s="13"/>
      <c r="E2564" s="13"/>
      <c r="F2564" s="13"/>
      <c r="G2564" s="13"/>
      <c r="H2564" s="41"/>
      <c r="I2564" s="41"/>
      <c r="J2564" s="41"/>
      <c r="K2564" s="41"/>
      <c r="L2564" s="41"/>
      <c r="M2564" s="41"/>
    </row>
    <row r="2565" spans="2:13" x14ac:dyDescent="0.25">
      <c r="B2565" s="66"/>
      <c r="C2565" s="13"/>
      <c r="D2565" s="13"/>
      <c r="E2565" s="13"/>
      <c r="F2565" s="13"/>
      <c r="G2565" s="13"/>
      <c r="H2565" s="41"/>
      <c r="I2565" s="41"/>
      <c r="J2565" s="41"/>
      <c r="K2565" s="41"/>
      <c r="L2565" s="41"/>
      <c r="M2565" s="41"/>
    </row>
    <row r="2566" spans="2:13" x14ac:dyDescent="0.25">
      <c r="B2566" s="66"/>
      <c r="C2566" s="13"/>
      <c r="D2566" s="13"/>
      <c r="E2566" s="13"/>
      <c r="F2566" s="13"/>
      <c r="G2566" s="13"/>
      <c r="H2566" s="41"/>
      <c r="I2566" s="41"/>
      <c r="J2566" s="41"/>
      <c r="K2566" s="41"/>
      <c r="L2566" s="41"/>
      <c r="M2566" s="41"/>
    </row>
    <row r="2567" spans="2:13" x14ac:dyDescent="0.25">
      <c r="B2567" s="66"/>
      <c r="C2567" s="13"/>
      <c r="D2567" s="13"/>
      <c r="E2567" s="13"/>
      <c r="F2567" s="13"/>
      <c r="G2567" s="13"/>
      <c r="H2567" s="41"/>
      <c r="I2567" s="41"/>
      <c r="J2567" s="41"/>
      <c r="K2567" s="41"/>
      <c r="L2567" s="41"/>
      <c r="M2567" s="41"/>
    </row>
    <row r="2568" spans="2:13" x14ac:dyDescent="0.25">
      <c r="B2568" s="66"/>
      <c r="C2568" s="13"/>
      <c r="D2568" s="13"/>
      <c r="E2568" s="13"/>
      <c r="F2568" s="13"/>
      <c r="G2568" s="13"/>
      <c r="H2568" s="41"/>
      <c r="I2568" s="41"/>
      <c r="J2568" s="41"/>
      <c r="K2568" s="41"/>
      <c r="L2568" s="41"/>
      <c r="M2568" s="41"/>
    </row>
    <row r="2569" spans="2:13" x14ac:dyDescent="0.25">
      <c r="B2569" s="66"/>
      <c r="C2569" s="13"/>
      <c r="D2569" s="13"/>
      <c r="E2569" s="13"/>
      <c r="F2569" s="13"/>
      <c r="G2569" s="13"/>
      <c r="H2569" s="41"/>
      <c r="I2569" s="41"/>
      <c r="J2569" s="41"/>
      <c r="K2569" s="41"/>
      <c r="L2569" s="41"/>
      <c r="M2569" s="41"/>
    </row>
    <row r="2570" spans="2:13" x14ac:dyDescent="0.25">
      <c r="B2570" s="66"/>
      <c r="C2570" s="13"/>
      <c r="D2570" s="13"/>
      <c r="E2570" s="13"/>
      <c r="F2570" s="13"/>
      <c r="G2570" s="13"/>
      <c r="H2570" s="41"/>
      <c r="I2570" s="41"/>
      <c r="J2570" s="41"/>
      <c r="K2570" s="41"/>
      <c r="L2570" s="41"/>
      <c r="M2570" s="41"/>
    </row>
    <row r="2571" spans="2:13" x14ac:dyDescent="0.25">
      <c r="B2571" s="66"/>
      <c r="C2571" s="13"/>
      <c r="D2571" s="13"/>
      <c r="E2571" s="13"/>
      <c r="F2571" s="13"/>
      <c r="G2571" s="13"/>
      <c r="H2571" s="41"/>
      <c r="I2571" s="41"/>
      <c r="J2571" s="41"/>
      <c r="K2571" s="41"/>
      <c r="L2571" s="41"/>
      <c r="M2571" s="41"/>
    </row>
    <row r="2572" spans="2:13" x14ac:dyDescent="0.25">
      <c r="B2572" s="66"/>
      <c r="C2572" s="13"/>
      <c r="D2572" s="13"/>
      <c r="E2572" s="13"/>
      <c r="F2572" s="13"/>
      <c r="G2572" s="13"/>
      <c r="H2572" s="41"/>
      <c r="I2572" s="41"/>
      <c r="J2572" s="41"/>
      <c r="K2572" s="41"/>
      <c r="L2572" s="41"/>
      <c r="M2572" s="41"/>
    </row>
    <row r="2573" spans="2:13" x14ac:dyDescent="0.25">
      <c r="B2573" s="66"/>
      <c r="C2573" s="13"/>
      <c r="D2573" s="13"/>
      <c r="E2573" s="13"/>
      <c r="F2573" s="13"/>
      <c r="G2573" s="13"/>
      <c r="H2573" s="41"/>
      <c r="I2573" s="41"/>
      <c r="J2573" s="41"/>
      <c r="K2573" s="41"/>
      <c r="L2573" s="41"/>
      <c r="M2573" s="41"/>
    </row>
    <row r="2574" spans="2:13" x14ac:dyDescent="0.25">
      <c r="B2574" s="66"/>
      <c r="C2574" s="13"/>
      <c r="D2574" s="13"/>
      <c r="E2574" s="13"/>
      <c r="F2574" s="13"/>
      <c r="G2574" s="13"/>
      <c r="H2574" s="41"/>
      <c r="I2574" s="41"/>
      <c r="J2574" s="41"/>
      <c r="K2574" s="41"/>
      <c r="L2574" s="41"/>
      <c r="M2574" s="41"/>
    </row>
    <row r="2575" spans="2:13" x14ac:dyDescent="0.25">
      <c r="B2575" s="66"/>
      <c r="C2575" s="13"/>
      <c r="D2575" s="13"/>
      <c r="E2575" s="13"/>
      <c r="F2575" s="13"/>
      <c r="G2575" s="13"/>
      <c r="H2575" s="41"/>
      <c r="I2575" s="41"/>
      <c r="J2575" s="41"/>
      <c r="K2575" s="41"/>
      <c r="L2575" s="41"/>
      <c r="M2575" s="41"/>
    </row>
    <row r="2576" spans="2:13" x14ac:dyDescent="0.25">
      <c r="B2576" s="66"/>
      <c r="C2576" s="13"/>
      <c r="D2576" s="13"/>
      <c r="E2576" s="13"/>
      <c r="F2576" s="13"/>
      <c r="G2576" s="13"/>
      <c r="H2576" s="41"/>
      <c r="I2576" s="41"/>
      <c r="J2576" s="41"/>
      <c r="K2576" s="41"/>
      <c r="L2576" s="41"/>
      <c r="M2576" s="41"/>
    </row>
    <row r="2577" spans="2:13" x14ac:dyDescent="0.25">
      <c r="B2577" s="66"/>
      <c r="C2577" s="13"/>
      <c r="D2577" s="13"/>
      <c r="E2577" s="13"/>
      <c r="F2577" s="13"/>
      <c r="G2577" s="13"/>
      <c r="H2577" s="41"/>
      <c r="I2577" s="41"/>
      <c r="J2577" s="41"/>
      <c r="K2577" s="41"/>
      <c r="L2577" s="41"/>
      <c r="M2577" s="41"/>
    </row>
    <row r="2578" spans="2:13" x14ac:dyDescent="0.25">
      <c r="B2578" s="66"/>
      <c r="C2578" s="13"/>
      <c r="D2578" s="13"/>
      <c r="E2578" s="13"/>
      <c r="F2578" s="13"/>
      <c r="G2578" s="13"/>
      <c r="H2578" s="41"/>
      <c r="I2578" s="41"/>
      <c r="J2578" s="41"/>
      <c r="K2578" s="41"/>
      <c r="L2578" s="41"/>
      <c r="M2578" s="41"/>
    </row>
    <row r="2579" spans="2:13" x14ac:dyDescent="0.25">
      <c r="B2579" s="66"/>
      <c r="C2579" s="13"/>
      <c r="D2579" s="13"/>
      <c r="E2579" s="13"/>
      <c r="F2579" s="13"/>
      <c r="G2579" s="13"/>
      <c r="H2579" s="41"/>
      <c r="I2579" s="41"/>
      <c r="J2579" s="41"/>
      <c r="K2579" s="41"/>
      <c r="L2579" s="41"/>
      <c r="M2579" s="41"/>
    </row>
    <row r="2580" spans="2:13" x14ac:dyDescent="0.25">
      <c r="B2580" s="66"/>
      <c r="C2580" s="13"/>
      <c r="D2580" s="13"/>
      <c r="E2580" s="13"/>
      <c r="F2580" s="13"/>
      <c r="G2580" s="13"/>
      <c r="H2580" s="41"/>
      <c r="I2580" s="41"/>
      <c r="J2580" s="41"/>
      <c r="K2580" s="41"/>
      <c r="L2580" s="41"/>
      <c r="M2580" s="41"/>
    </row>
    <row r="2581" spans="2:13" x14ac:dyDescent="0.25">
      <c r="B2581" s="66"/>
      <c r="C2581" s="13"/>
      <c r="D2581" s="13"/>
      <c r="E2581" s="13"/>
      <c r="F2581" s="13"/>
      <c r="G2581" s="13"/>
      <c r="H2581" s="41"/>
      <c r="I2581" s="41"/>
      <c r="J2581" s="41"/>
      <c r="K2581" s="41"/>
      <c r="L2581" s="41"/>
      <c r="M2581" s="41"/>
    </row>
    <row r="2582" spans="2:13" x14ac:dyDescent="0.25">
      <c r="B2582" s="66"/>
      <c r="C2582" s="13"/>
      <c r="D2582" s="13"/>
      <c r="E2582" s="13"/>
      <c r="F2582" s="13"/>
      <c r="G2582" s="13"/>
      <c r="H2582" s="41"/>
      <c r="I2582" s="41"/>
      <c r="J2582" s="41"/>
      <c r="K2582" s="41"/>
      <c r="L2582" s="41"/>
      <c r="M2582" s="41"/>
    </row>
    <row r="2583" spans="2:13" x14ac:dyDescent="0.25">
      <c r="B2583" s="66"/>
      <c r="C2583" s="13"/>
      <c r="D2583" s="13"/>
      <c r="E2583" s="13"/>
      <c r="F2583" s="13"/>
      <c r="G2583" s="13"/>
      <c r="H2583" s="41"/>
      <c r="I2583" s="41"/>
      <c r="J2583" s="41"/>
      <c r="K2583" s="41"/>
      <c r="L2583" s="41"/>
      <c r="M2583" s="41"/>
    </row>
    <row r="2584" spans="2:13" x14ac:dyDescent="0.25">
      <c r="B2584" s="66"/>
      <c r="C2584" s="13"/>
      <c r="D2584" s="13"/>
      <c r="E2584" s="13"/>
      <c r="F2584" s="13"/>
      <c r="G2584" s="13"/>
      <c r="H2584" s="41"/>
      <c r="I2584" s="41"/>
      <c r="J2584" s="41"/>
      <c r="K2584" s="41"/>
      <c r="L2584" s="41"/>
      <c r="M2584" s="41"/>
    </row>
    <row r="2585" spans="2:13" x14ac:dyDescent="0.25">
      <c r="B2585" s="66"/>
      <c r="C2585" s="13"/>
      <c r="D2585" s="13"/>
      <c r="E2585" s="13"/>
      <c r="F2585" s="13"/>
      <c r="G2585" s="13"/>
      <c r="H2585" s="41"/>
      <c r="I2585" s="41"/>
      <c r="J2585" s="41"/>
      <c r="K2585" s="41"/>
      <c r="L2585" s="41"/>
      <c r="M2585" s="41"/>
    </row>
    <row r="2586" spans="2:13" x14ac:dyDescent="0.25">
      <c r="B2586" s="66"/>
      <c r="C2586" s="13"/>
      <c r="D2586" s="13"/>
      <c r="E2586" s="13"/>
      <c r="F2586" s="13"/>
      <c r="G2586" s="13"/>
      <c r="H2586" s="41"/>
      <c r="I2586" s="41"/>
      <c r="J2586" s="41"/>
      <c r="K2586" s="41"/>
      <c r="L2586" s="41"/>
      <c r="M2586" s="41"/>
    </row>
    <row r="2587" spans="2:13" x14ac:dyDescent="0.25">
      <c r="B2587" s="66"/>
      <c r="C2587" s="13"/>
      <c r="D2587" s="13"/>
      <c r="E2587" s="13"/>
      <c r="F2587" s="13"/>
      <c r="G2587" s="13"/>
      <c r="H2587" s="41"/>
      <c r="I2587" s="41"/>
      <c r="J2587" s="41"/>
      <c r="K2587" s="41"/>
      <c r="L2587" s="41"/>
      <c r="M2587" s="41"/>
    </row>
    <row r="2588" spans="2:13" x14ac:dyDescent="0.25">
      <c r="B2588" s="66"/>
      <c r="C2588" s="13"/>
      <c r="D2588" s="13"/>
      <c r="E2588" s="13"/>
      <c r="F2588" s="13"/>
      <c r="G2588" s="13"/>
      <c r="H2588" s="41"/>
      <c r="I2588" s="41"/>
      <c r="J2588" s="41"/>
      <c r="K2588" s="41"/>
      <c r="L2588" s="41"/>
      <c r="M2588" s="41"/>
    </row>
    <row r="2589" spans="2:13" x14ac:dyDescent="0.25">
      <c r="B2589" s="66"/>
      <c r="C2589" s="13"/>
      <c r="D2589" s="13"/>
      <c r="E2589" s="13"/>
      <c r="F2589" s="13"/>
      <c r="G2589" s="13"/>
      <c r="H2589" s="41"/>
      <c r="I2589" s="41"/>
      <c r="J2589" s="41"/>
      <c r="K2589" s="41"/>
      <c r="L2589" s="41"/>
      <c r="M2589" s="41"/>
    </row>
    <row r="2590" spans="2:13" x14ac:dyDescent="0.25">
      <c r="B2590" s="66"/>
      <c r="C2590" s="13"/>
      <c r="D2590" s="13"/>
      <c r="E2590" s="13"/>
      <c r="F2590" s="13"/>
      <c r="G2590" s="13"/>
      <c r="H2590" s="41"/>
      <c r="I2590" s="41"/>
      <c r="J2590" s="41"/>
      <c r="K2590" s="41"/>
      <c r="L2590" s="41"/>
      <c r="M2590" s="41"/>
    </row>
    <row r="2591" spans="2:13" x14ac:dyDescent="0.25">
      <c r="B2591" s="66"/>
      <c r="C2591" s="13"/>
      <c r="D2591" s="13"/>
      <c r="E2591" s="13"/>
      <c r="F2591" s="13"/>
      <c r="G2591" s="13"/>
      <c r="H2591" s="41"/>
      <c r="I2591" s="41"/>
      <c r="J2591" s="41"/>
      <c r="K2591" s="41"/>
      <c r="L2591" s="41"/>
      <c r="M2591" s="41"/>
    </row>
    <row r="2592" spans="2:13" x14ac:dyDescent="0.25">
      <c r="B2592" s="66"/>
      <c r="C2592" s="13"/>
      <c r="D2592" s="13"/>
      <c r="E2592" s="13"/>
      <c r="F2592" s="13"/>
      <c r="G2592" s="13"/>
      <c r="H2592" s="41"/>
      <c r="I2592" s="41"/>
      <c r="J2592" s="41"/>
      <c r="K2592" s="41"/>
      <c r="L2592" s="41"/>
      <c r="M2592" s="41"/>
    </row>
    <row r="2593" spans="2:13" x14ac:dyDescent="0.25">
      <c r="B2593" s="66"/>
      <c r="C2593" s="13"/>
      <c r="D2593" s="13"/>
      <c r="E2593" s="13"/>
      <c r="F2593" s="13"/>
      <c r="G2593" s="13"/>
      <c r="H2593" s="41"/>
      <c r="I2593" s="41"/>
      <c r="J2593" s="41"/>
      <c r="K2593" s="41"/>
      <c r="L2593" s="41"/>
      <c r="M2593" s="41"/>
    </row>
    <row r="2594" spans="2:13" x14ac:dyDescent="0.25">
      <c r="B2594" s="66"/>
      <c r="C2594" s="13"/>
      <c r="D2594" s="13"/>
      <c r="E2594" s="13"/>
      <c r="F2594" s="13"/>
      <c r="G2594" s="13"/>
      <c r="H2594" s="41"/>
      <c r="I2594" s="41"/>
      <c r="J2594" s="41"/>
      <c r="K2594" s="41"/>
      <c r="L2594" s="41"/>
      <c r="M2594" s="41"/>
    </row>
    <row r="2595" spans="2:13" x14ac:dyDescent="0.25">
      <c r="B2595" s="66"/>
      <c r="C2595" s="13"/>
      <c r="D2595" s="13"/>
      <c r="E2595" s="13"/>
      <c r="F2595" s="13"/>
      <c r="G2595" s="13"/>
      <c r="H2595" s="41"/>
      <c r="I2595" s="41"/>
      <c r="J2595" s="41"/>
      <c r="K2595" s="41"/>
      <c r="L2595" s="41"/>
      <c r="M2595" s="41"/>
    </row>
    <row r="2596" spans="2:13" x14ac:dyDescent="0.25">
      <c r="B2596" s="66"/>
      <c r="C2596" s="13"/>
      <c r="D2596" s="13"/>
      <c r="E2596" s="13"/>
      <c r="F2596" s="13"/>
      <c r="G2596" s="13"/>
      <c r="H2596" s="41"/>
      <c r="I2596" s="41"/>
      <c r="J2596" s="41"/>
      <c r="K2596" s="41"/>
      <c r="L2596" s="41"/>
      <c r="M2596" s="41"/>
    </row>
    <row r="2597" spans="2:13" x14ac:dyDescent="0.25">
      <c r="B2597" s="66"/>
      <c r="C2597" s="13"/>
      <c r="D2597" s="13"/>
      <c r="E2597" s="13"/>
      <c r="F2597" s="13"/>
      <c r="G2597" s="13"/>
      <c r="H2597" s="41"/>
      <c r="I2597" s="41"/>
      <c r="J2597" s="41"/>
      <c r="K2597" s="41"/>
      <c r="L2597" s="41"/>
      <c r="M2597" s="41"/>
    </row>
    <row r="2598" spans="2:13" x14ac:dyDescent="0.25">
      <c r="B2598" s="66"/>
      <c r="C2598" s="13"/>
      <c r="D2598" s="13"/>
      <c r="E2598" s="13"/>
      <c r="F2598" s="13"/>
      <c r="G2598" s="13"/>
      <c r="H2598" s="41"/>
      <c r="I2598" s="41"/>
      <c r="J2598" s="41"/>
      <c r="K2598" s="41"/>
      <c r="L2598" s="41"/>
      <c r="M2598" s="41"/>
    </row>
    <row r="2599" spans="2:13" x14ac:dyDescent="0.25">
      <c r="B2599" s="66"/>
      <c r="C2599" s="13"/>
      <c r="D2599" s="13"/>
      <c r="E2599" s="13"/>
      <c r="F2599" s="13"/>
      <c r="G2599" s="13"/>
      <c r="H2599" s="41"/>
      <c r="I2599" s="41"/>
      <c r="J2599" s="41"/>
      <c r="K2599" s="41"/>
      <c r="L2599" s="41"/>
      <c r="M2599" s="41"/>
    </row>
    <row r="2600" spans="2:13" x14ac:dyDescent="0.25">
      <c r="B2600" s="66"/>
      <c r="C2600" s="13"/>
      <c r="D2600" s="13"/>
      <c r="E2600" s="13"/>
      <c r="F2600" s="13"/>
      <c r="G2600" s="13"/>
      <c r="H2600" s="41"/>
      <c r="I2600" s="41"/>
      <c r="J2600" s="41"/>
      <c r="K2600" s="41"/>
      <c r="L2600" s="41"/>
      <c r="M2600" s="41"/>
    </row>
    <row r="2601" spans="2:13" x14ac:dyDescent="0.25">
      <c r="B2601" s="66"/>
      <c r="C2601" s="13"/>
      <c r="D2601" s="13"/>
      <c r="E2601" s="13"/>
      <c r="F2601" s="13"/>
      <c r="G2601" s="13"/>
      <c r="H2601" s="41"/>
      <c r="I2601" s="41"/>
      <c r="J2601" s="41"/>
      <c r="K2601" s="41"/>
      <c r="L2601" s="41"/>
      <c r="M2601" s="41"/>
    </row>
    <row r="2602" spans="2:13" x14ac:dyDescent="0.25">
      <c r="B2602" s="66"/>
      <c r="C2602" s="13"/>
      <c r="D2602" s="13"/>
      <c r="E2602" s="13"/>
      <c r="F2602" s="13"/>
      <c r="G2602" s="13"/>
      <c r="H2602" s="41"/>
      <c r="I2602" s="41"/>
      <c r="J2602" s="41"/>
      <c r="K2602" s="41"/>
      <c r="L2602" s="41"/>
      <c r="M2602" s="41"/>
    </row>
    <row r="2603" spans="2:13" x14ac:dyDescent="0.25">
      <c r="B2603" s="66"/>
      <c r="C2603" s="13"/>
      <c r="D2603" s="13"/>
      <c r="E2603" s="13"/>
      <c r="F2603" s="13"/>
      <c r="G2603" s="13"/>
      <c r="H2603" s="41"/>
      <c r="I2603" s="41"/>
      <c r="J2603" s="41"/>
      <c r="K2603" s="41"/>
      <c r="L2603" s="41"/>
      <c r="M2603" s="41"/>
    </row>
    <row r="2604" spans="2:13" x14ac:dyDescent="0.25">
      <c r="B2604" s="66"/>
      <c r="C2604" s="13"/>
      <c r="D2604" s="13"/>
      <c r="E2604" s="13"/>
      <c r="F2604" s="13"/>
      <c r="G2604" s="13"/>
      <c r="H2604" s="41"/>
      <c r="I2604" s="41"/>
      <c r="J2604" s="41"/>
      <c r="K2604" s="41"/>
      <c r="L2604" s="41"/>
      <c r="M2604" s="41"/>
    </row>
    <row r="2605" spans="2:13" x14ac:dyDescent="0.25">
      <c r="B2605" s="66"/>
      <c r="C2605" s="13"/>
      <c r="D2605" s="13"/>
      <c r="E2605" s="13"/>
      <c r="F2605" s="13"/>
      <c r="G2605" s="13"/>
      <c r="H2605" s="41"/>
      <c r="I2605" s="41"/>
      <c r="J2605" s="41"/>
      <c r="K2605" s="41"/>
      <c r="L2605" s="41"/>
      <c r="M2605" s="41"/>
    </row>
    <row r="2606" spans="2:13" x14ac:dyDescent="0.25">
      <c r="B2606" s="66"/>
      <c r="C2606" s="13"/>
      <c r="D2606" s="13"/>
      <c r="E2606" s="13"/>
      <c r="F2606" s="13"/>
      <c r="G2606" s="13"/>
      <c r="H2606" s="41"/>
      <c r="I2606" s="41"/>
      <c r="J2606" s="41"/>
      <c r="K2606" s="41"/>
      <c r="L2606" s="41"/>
      <c r="M2606" s="41"/>
    </row>
    <row r="2607" spans="2:13" x14ac:dyDescent="0.25">
      <c r="B2607" s="66"/>
      <c r="C2607" s="13"/>
      <c r="D2607" s="13"/>
      <c r="E2607" s="13"/>
      <c r="F2607" s="13"/>
      <c r="G2607" s="13"/>
      <c r="H2607" s="41"/>
      <c r="I2607" s="41"/>
      <c r="J2607" s="41"/>
      <c r="K2607" s="41"/>
      <c r="L2607" s="41"/>
      <c r="M2607" s="41"/>
    </row>
    <row r="2608" spans="2:13" x14ac:dyDescent="0.25">
      <c r="B2608" s="66"/>
      <c r="C2608" s="13"/>
      <c r="D2608" s="13"/>
      <c r="E2608" s="13"/>
      <c r="F2608" s="13"/>
      <c r="G2608" s="13"/>
      <c r="H2608" s="41"/>
      <c r="I2608" s="41"/>
      <c r="J2608" s="41"/>
      <c r="K2608" s="41"/>
      <c r="L2608" s="41"/>
      <c r="M2608" s="41"/>
    </row>
    <row r="2609" spans="2:13" x14ac:dyDescent="0.25">
      <c r="B2609" s="66"/>
      <c r="C2609" s="13"/>
      <c r="D2609" s="13"/>
      <c r="E2609" s="13"/>
      <c r="F2609" s="13"/>
      <c r="G2609" s="13"/>
      <c r="H2609" s="41"/>
      <c r="I2609" s="41"/>
      <c r="J2609" s="41"/>
      <c r="K2609" s="41"/>
      <c r="L2609" s="41"/>
      <c r="M2609" s="41"/>
    </row>
    <row r="2610" spans="2:13" x14ac:dyDescent="0.25">
      <c r="B2610" s="66"/>
      <c r="C2610" s="13"/>
      <c r="D2610" s="13"/>
      <c r="E2610" s="13"/>
      <c r="F2610" s="13"/>
      <c r="G2610" s="13"/>
      <c r="H2610" s="41"/>
      <c r="I2610" s="41"/>
      <c r="J2610" s="41"/>
      <c r="K2610" s="41"/>
      <c r="L2610" s="41"/>
      <c r="M2610" s="41"/>
    </row>
    <row r="2611" spans="2:13" x14ac:dyDescent="0.25">
      <c r="B2611" s="66"/>
      <c r="C2611" s="13"/>
      <c r="D2611" s="13"/>
      <c r="E2611" s="13"/>
      <c r="F2611" s="13"/>
      <c r="G2611" s="13"/>
      <c r="H2611" s="41"/>
      <c r="I2611" s="41"/>
      <c r="J2611" s="41"/>
      <c r="K2611" s="41"/>
      <c r="L2611" s="41"/>
      <c r="M2611" s="41"/>
    </row>
    <row r="2612" spans="2:13" x14ac:dyDescent="0.25">
      <c r="B2612" s="66"/>
      <c r="C2612" s="13"/>
      <c r="D2612" s="13"/>
      <c r="E2612" s="13"/>
      <c r="F2612" s="13"/>
      <c r="G2612" s="13"/>
      <c r="H2612" s="41"/>
      <c r="I2612" s="41"/>
      <c r="J2612" s="41"/>
      <c r="K2612" s="41"/>
      <c r="L2612" s="41"/>
      <c r="M2612" s="41"/>
    </row>
    <row r="2613" spans="2:13" x14ac:dyDescent="0.25">
      <c r="B2613" s="66"/>
      <c r="C2613" s="13"/>
      <c r="D2613" s="13"/>
      <c r="E2613" s="13"/>
      <c r="F2613" s="13"/>
      <c r="G2613" s="13"/>
      <c r="H2613" s="41"/>
      <c r="I2613" s="41"/>
      <c r="J2613" s="41"/>
      <c r="K2613" s="41"/>
      <c r="L2613" s="41"/>
      <c r="M2613" s="41"/>
    </row>
    <row r="2614" spans="2:13" x14ac:dyDescent="0.25">
      <c r="B2614" s="66"/>
      <c r="C2614" s="13"/>
      <c r="D2614" s="13"/>
      <c r="E2614" s="13"/>
      <c r="F2614" s="13"/>
      <c r="G2614" s="13"/>
      <c r="H2614" s="41"/>
      <c r="I2614" s="41"/>
      <c r="J2614" s="41"/>
      <c r="K2614" s="41"/>
      <c r="L2614" s="41"/>
      <c r="M2614" s="41"/>
    </row>
    <row r="2615" spans="2:13" x14ac:dyDescent="0.25">
      <c r="B2615" s="66"/>
      <c r="C2615" s="13"/>
      <c r="D2615" s="13"/>
      <c r="E2615" s="13"/>
      <c r="F2615" s="13"/>
      <c r="G2615" s="13"/>
      <c r="H2615" s="41"/>
      <c r="I2615" s="41"/>
      <c r="J2615" s="41"/>
      <c r="K2615" s="41"/>
      <c r="L2615" s="41"/>
      <c r="M2615" s="41"/>
    </row>
    <row r="2616" spans="2:13" x14ac:dyDescent="0.25">
      <c r="B2616" s="66"/>
      <c r="C2616" s="13"/>
      <c r="D2616" s="13"/>
      <c r="E2616" s="13"/>
      <c r="F2616" s="13"/>
      <c r="G2616" s="13"/>
      <c r="H2616" s="41"/>
      <c r="I2616" s="41"/>
      <c r="J2616" s="41"/>
      <c r="K2616" s="41"/>
      <c r="L2616" s="41"/>
      <c r="M2616" s="41"/>
    </row>
    <row r="2617" spans="2:13" x14ac:dyDescent="0.25">
      <c r="B2617" s="66"/>
      <c r="C2617" s="13"/>
      <c r="D2617" s="13"/>
      <c r="E2617" s="13"/>
      <c r="F2617" s="13"/>
      <c r="G2617" s="13"/>
      <c r="H2617" s="41"/>
      <c r="I2617" s="41"/>
      <c r="J2617" s="41"/>
      <c r="K2617" s="41"/>
      <c r="L2617" s="41"/>
      <c r="M2617" s="41"/>
    </row>
    <row r="2618" spans="2:13" x14ac:dyDescent="0.25">
      <c r="B2618" s="66"/>
      <c r="C2618" s="13"/>
      <c r="D2618" s="13"/>
      <c r="E2618" s="13"/>
      <c r="F2618" s="13"/>
      <c r="G2618" s="13"/>
      <c r="H2618" s="41"/>
      <c r="I2618" s="41"/>
      <c r="J2618" s="41"/>
      <c r="K2618" s="41"/>
      <c r="L2618" s="41"/>
      <c r="M2618" s="41"/>
    </row>
    <row r="2619" spans="2:13" x14ac:dyDescent="0.25">
      <c r="B2619" s="66"/>
      <c r="C2619" s="13"/>
      <c r="D2619" s="13"/>
      <c r="E2619" s="13"/>
      <c r="F2619" s="13"/>
      <c r="G2619" s="13"/>
      <c r="H2619" s="41"/>
      <c r="I2619" s="41"/>
      <c r="J2619" s="41"/>
      <c r="K2619" s="41"/>
      <c r="L2619" s="41"/>
      <c r="M2619" s="41"/>
    </row>
    <row r="2620" spans="2:13" x14ac:dyDescent="0.25">
      <c r="B2620" s="66"/>
      <c r="C2620" s="13"/>
      <c r="D2620" s="13"/>
      <c r="E2620" s="13"/>
      <c r="F2620" s="13"/>
      <c r="G2620" s="13"/>
      <c r="H2620" s="41"/>
      <c r="I2620" s="41"/>
      <c r="J2620" s="41"/>
      <c r="K2620" s="41"/>
      <c r="L2620" s="41"/>
      <c r="M2620" s="41"/>
    </row>
    <row r="2621" spans="2:13" x14ac:dyDescent="0.25">
      <c r="B2621" s="66"/>
      <c r="C2621" s="13"/>
      <c r="D2621" s="13"/>
      <c r="E2621" s="13"/>
      <c r="F2621" s="13"/>
      <c r="G2621" s="13"/>
      <c r="H2621" s="41"/>
      <c r="I2621" s="41"/>
      <c r="J2621" s="41"/>
      <c r="K2621" s="41"/>
      <c r="L2621" s="41"/>
      <c r="M2621" s="41"/>
    </row>
    <row r="2622" spans="2:13" x14ac:dyDescent="0.25">
      <c r="B2622" s="66"/>
      <c r="C2622" s="13"/>
      <c r="D2622" s="13"/>
      <c r="E2622" s="13"/>
      <c r="F2622" s="13"/>
      <c r="G2622" s="13"/>
      <c r="H2622" s="41"/>
      <c r="I2622" s="41"/>
      <c r="J2622" s="41"/>
      <c r="K2622" s="41"/>
      <c r="L2622" s="41"/>
      <c r="M2622" s="41"/>
    </row>
    <row r="2623" spans="2:13" x14ac:dyDescent="0.25">
      <c r="B2623" s="66"/>
      <c r="C2623" s="13"/>
      <c r="D2623" s="13"/>
      <c r="E2623" s="13"/>
      <c r="F2623" s="13"/>
      <c r="G2623" s="13"/>
      <c r="H2623" s="41"/>
      <c r="I2623" s="41"/>
      <c r="J2623" s="41"/>
      <c r="K2623" s="41"/>
      <c r="L2623" s="41"/>
      <c r="M2623" s="41"/>
    </row>
    <row r="2624" spans="2:13" x14ac:dyDescent="0.25">
      <c r="B2624" s="66"/>
      <c r="C2624" s="13"/>
      <c r="D2624" s="13"/>
      <c r="E2624" s="13"/>
      <c r="F2624" s="13"/>
      <c r="G2624" s="13"/>
      <c r="H2624" s="41"/>
      <c r="I2624" s="41"/>
      <c r="J2624" s="41"/>
      <c r="K2624" s="41"/>
      <c r="L2624" s="41"/>
      <c r="M2624" s="41"/>
    </row>
    <row r="2625" spans="2:13" x14ac:dyDescent="0.25">
      <c r="B2625" s="66"/>
      <c r="C2625" s="13"/>
      <c r="D2625" s="13"/>
      <c r="E2625" s="13"/>
      <c r="F2625" s="13"/>
      <c r="G2625" s="13"/>
      <c r="H2625" s="41"/>
      <c r="I2625" s="41"/>
      <c r="J2625" s="41"/>
      <c r="K2625" s="41"/>
      <c r="L2625" s="41"/>
      <c r="M2625" s="41"/>
    </row>
    <row r="2626" spans="2:13" x14ac:dyDescent="0.25">
      <c r="B2626" s="66"/>
      <c r="C2626" s="13"/>
      <c r="D2626" s="13"/>
      <c r="E2626" s="13"/>
      <c r="F2626" s="13"/>
      <c r="G2626" s="13"/>
      <c r="H2626" s="41"/>
      <c r="I2626" s="41"/>
      <c r="J2626" s="41"/>
      <c r="K2626" s="41"/>
      <c r="L2626" s="41"/>
      <c r="M2626" s="41"/>
    </row>
    <row r="2627" spans="2:13" x14ac:dyDescent="0.25">
      <c r="B2627" s="66"/>
      <c r="C2627" s="13"/>
      <c r="D2627" s="13"/>
      <c r="E2627" s="13"/>
      <c r="F2627" s="13"/>
      <c r="G2627" s="13"/>
      <c r="H2627" s="41"/>
      <c r="I2627" s="41"/>
      <c r="J2627" s="41"/>
      <c r="K2627" s="41"/>
      <c r="L2627" s="41"/>
      <c r="M2627" s="41"/>
    </row>
    <row r="2628" spans="2:13" x14ac:dyDescent="0.25">
      <c r="B2628" s="66"/>
      <c r="C2628" s="13"/>
      <c r="D2628" s="13"/>
      <c r="E2628" s="13"/>
      <c r="F2628" s="13"/>
      <c r="G2628" s="13"/>
      <c r="H2628" s="41"/>
      <c r="I2628" s="41"/>
      <c r="J2628" s="41"/>
      <c r="K2628" s="41"/>
      <c r="L2628" s="41"/>
      <c r="M2628" s="41"/>
    </row>
    <row r="2629" spans="2:13" x14ac:dyDescent="0.25">
      <c r="B2629" s="66"/>
      <c r="C2629" s="13"/>
      <c r="D2629" s="13"/>
      <c r="E2629" s="13"/>
      <c r="F2629" s="13"/>
      <c r="G2629" s="13"/>
      <c r="H2629" s="41"/>
      <c r="I2629" s="41"/>
      <c r="J2629" s="41"/>
      <c r="K2629" s="41"/>
      <c r="L2629" s="41"/>
      <c r="M2629" s="41"/>
    </row>
    <row r="2630" spans="2:13" x14ac:dyDescent="0.25">
      <c r="B2630" s="66"/>
      <c r="C2630" s="13"/>
      <c r="D2630" s="13"/>
      <c r="E2630" s="13"/>
      <c r="F2630" s="13"/>
      <c r="G2630" s="13"/>
      <c r="H2630" s="41"/>
      <c r="I2630" s="41"/>
      <c r="J2630" s="41"/>
      <c r="K2630" s="41"/>
      <c r="L2630" s="41"/>
      <c r="M2630" s="41"/>
    </row>
    <row r="2631" spans="2:13" x14ac:dyDescent="0.25">
      <c r="B2631" s="66"/>
      <c r="C2631" s="13"/>
      <c r="D2631" s="13"/>
      <c r="E2631" s="13"/>
      <c r="F2631" s="13"/>
      <c r="G2631" s="13"/>
      <c r="H2631" s="41"/>
      <c r="I2631" s="41"/>
      <c r="J2631" s="41"/>
      <c r="K2631" s="41"/>
      <c r="L2631" s="41"/>
      <c r="M2631" s="41"/>
    </row>
    <row r="2632" spans="2:13" x14ac:dyDescent="0.25">
      <c r="B2632" s="66"/>
      <c r="C2632" s="13"/>
      <c r="D2632" s="13"/>
      <c r="E2632" s="13"/>
      <c r="F2632" s="13"/>
      <c r="G2632" s="13"/>
      <c r="H2632" s="41"/>
      <c r="I2632" s="41"/>
      <c r="J2632" s="41"/>
      <c r="K2632" s="41"/>
      <c r="L2632" s="41"/>
      <c r="M2632" s="41"/>
    </row>
    <row r="2633" spans="2:13" x14ac:dyDescent="0.25">
      <c r="B2633" s="66"/>
      <c r="C2633" s="13"/>
      <c r="D2633" s="13"/>
      <c r="E2633" s="13"/>
      <c r="F2633" s="13"/>
      <c r="G2633" s="13"/>
      <c r="H2633" s="41"/>
      <c r="I2633" s="41"/>
      <c r="J2633" s="41"/>
      <c r="K2633" s="41"/>
      <c r="L2633" s="41"/>
      <c r="M2633" s="41"/>
    </row>
    <row r="2634" spans="2:13" x14ac:dyDescent="0.25">
      <c r="B2634" s="66"/>
      <c r="C2634" s="13"/>
      <c r="D2634" s="13"/>
      <c r="E2634" s="13"/>
      <c r="F2634" s="13"/>
      <c r="G2634" s="13"/>
      <c r="H2634" s="41"/>
      <c r="I2634" s="41"/>
      <c r="J2634" s="41"/>
      <c r="K2634" s="41"/>
      <c r="L2634" s="41"/>
      <c r="M2634" s="41"/>
    </row>
    <row r="2635" spans="2:13" x14ac:dyDescent="0.25">
      <c r="B2635" s="66"/>
      <c r="C2635" s="13"/>
      <c r="D2635" s="13"/>
      <c r="E2635" s="13"/>
      <c r="F2635" s="13"/>
      <c r="G2635" s="13"/>
      <c r="H2635" s="41"/>
      <c r="I2635" s="41"/>
      <c r="J2635" s="41"/>
      <c r="K2635" s="41"/>
      <c r="L2635" s="41"/>
      <c r="M2635" s="41"/>
    </row>
    <row r="2636" spans="2:13" x14ac:dyDescent="0.25">
      <c r="B2636" s="66"/>
      <c r="C2636" s="13"/>
      <c r="D2636" s="13"/>
      <c r="E2636" s="13"/>
      <c r="F2636" s="13"/>
      <c r="G2636" s="13"/>
      <c r="H2636" s="41"/>
      <c r="I2636" s="41"/>
      <c r="J2636" s="41"/>
      <c r="K2636" s="41"/>
      <c r="L2636" s="41"/>
      <c r="M2636" s="41"/>
    </row>
    <row r="2637" spans="2:13" x14ac:dyDescent="0.25">
      <c r="B2637" s="66"/>
      <c r="C2637" s="13"/>
      <c r="D2637" s="13"/>
      <c r="E2637" s="13"/>
      <c r="F2637" s="13"/>
      <c r="G2637" s="13"/>
      <c r="H2637" s="41"/>
      <c r="I2637" s="41"/>
      <c r="J2637" s="41"/>
      <c r="K2637" s="41"/>
      <c r="L2637" s="41"/>
      <c r="M2637" s="41"/>
    </row>
    <row r="2638" spans="2:13" x14ac:dyDescent="0.25">
      <c r="B2638" s="66"/>
      <c r="C2638" s="13"/>
      <c r="D2638" s="13"/>
      <c r="E2638" s="13"/>
      <c r="F2638" s="13"/>
      <c r="G2638" s="13"/>
      <c r="H2638" s="41"/>
      <c r="I2638" s="41"/>
      <c r="J2638" s="41"/>
      <c r="K2638" s="41"/>
      <c r="L2638" s="41"/>
      <c r="M2638" s="41"/>
    </row>
    <row r="2639" spans="2:13" x14ac:dyDescent="0.25">
      <c r="B2639" s="66"/>
      <c r="C2639" s="13"/>
      <c r="D2639" s="13"/>
      <c r="E2639" s="13"/>
      <c r="F2639" s="13"/>
      <c r="G2639" s="13"/>
      <c r="H2639" s="41"/>
      <c r="I2639" s="41"/>
      <c r="J2639" s="41"/>
      <c r="K2639" s="41"/>
      <c r="L2639" s="41"/>
      <c r="M2639" s="41"/>
    </row>
    <row r="2640" spans="2:13" x14ac:dyDescent="0.25">
      <c r="B2640" s="66"/>
      <c r="C2640" s="13"/>
      <c r="D2640" s="13"/>
      <c r="E2640" s="13"/>
      <c r="F2640" s="13"/>
      <c r="G2640" s="13"/>
      <c r="H2640" s="41"/>
      <c r="I2640" s="41"/>
      <c r="J2640" s="41"/>
      <c r="K2640" s="41"/>
      <c r="L2640" s="41"/>
      <c r="M2640" s="41"/>
    </row>
    <row r="2641" spans="2:13" x14ac:dyDescent="0.25">
      <c r="B2641" s="66"/>
      <c r="C2641" s="13"/>
      <c r="D2641" s="13"/>
      <c r="E2641" s="13"/>
      <c r="F2641" s="13"/>
      <c r="G2641" s="13"/>
      <c r="H2641" s="41"/>
      <c r="I2641" s="41"/>
      <c r="J2641" s="41"/>
      <c r="K2641" s="41"/>
      <c r="L2641" s="41"/>
      <c r="M2641" s="41"/>
    </row>
    <row r="2642" spans="2:13" x14ac:dyDescent="0.25">
      <c r="B2642" s="66"/>
      <c r="C2642" s="13"/>
      <c r="D2642" s="13"/>
      <c r="E2642" s="13"/>
      <c r="F2642" s="13"/>
      <c r="G2642" s="13"/>
      <c r="H2642" s="41"/>
      <c r="I2642" s="41"/>
      <c r="J2642" s="41"/>
      <c r="K2642" s="41"/>
      <c r="L2642" s="41"/>
      <c r="M2642" s="41"/>
    </row>
    <row r="2643" spans="2:13" x14ac:dyDescent="0.25">
      <c r="B2643" s="66"/>
      <c r="C2643" s="13"/>
      <c r="D2643" s="13"/>
      <c r="E2643" s="13"/>
      <c r="F2643" s="13"/>
      <c r="G2643" s="13"/>
      <c r="H2643" s="41"/>
      <c r="I2643" s="41"/>
      <c r="J2643" s="41"/>
      <c r="K2643" s="41"/>
      <c r="L2643" s="41"/>
      <c r="M2643" s="41"/>
    </row>
    <row r="2644" spans="2:13" x14ac:dyDescent="0.25">
      <c r="B2644" s="66"/>
      <c r="C2644" s="13"/>
      <c r="D2644" s="13"/>
      <c r="E2644" s="13"/>
      <c r="F2644" s="13"/>
      <c r="G2644" s="13"/>
      <c r="H2644" s="41"/>
      <c r="I2644" s="41"/>
      <c r="J2644" s="41"/>
      <c r="K2644" s="41"/>
      <c r="L2644" s="41"/>
      <c r="M2644" s="41"/>
    </row>
    <row r="2645" spans="2:13" x14ac:dyDescent="0.25">
      <c r="B2645" s="66"/>
      <c r="C2645" s="13"/>
      <c r="D2645" s="13"/>
      <c r="E2645" s="13"/>
      <c r="F2645" s="13"/>
      <c r="G2645" s="13"/>
      <c r="H2645" s="41"/>
      <c r="I2645" s="41"/>
      <c r="J2645" s="41"/>
      <c r="K2645" s="41"/>
      <c r="L2645" s="41"/>
      <c r="M2645" s="41"/>
    </row>
    <row r="2646" spans="2:13" x14ac:dyDescent="0.25">
      <c r="B2646" s="66"/>
      <c r="C2646" s="13"/>
      <c r="D2646" s="13"/>
      <c r="E2646" s="13"/>
      <c r="F2646" s="13"/>
      <c r="G2646" s="13"/>
      <c r="H2646" s="41"/>
      <c r="I2646" s="41"/>
      <c r="J2646" s="41"/>
      <c r="K2646" s="41"/>
      <c r="L2646" s="41"/>
      <c r="M2646" s="41"/>
    </row>
    <row r="2647" spans="2:13" x14ac:dyDescent="0.25">
      <c r="B2647" s="66"/>
      <c r="C2647" s="13"/>
      <c r="D2647" s="13"/>
      <c r="E2647" s="13"/>
      <c r="F2647" s="13"/>
      <c r="G2647" s="13"/>
      <c r="H2647" s="41"/>
      <c r="I2647" s="41"/>
      <c r="J2647" s="41"/>
      <c r="K2647" s="41"/>
      <c r="L2647" s="41"/>
      <c r="M2647" s="41"/>
    </row>
    <row r="2648" spans="2:13" x14ac:dyDescent="0.25">
      <c r="B2648" s="66"/>
      <c r="C2648" s="13"/>
      <c r="D2648" s="13"/>
      <c r="E2648" s="13"/>
      <c r="F2648" s="13"/>
      <c r="G2648" s="13"/>
      <c r="H2648" s="41"/>
      <c r="I2648" s="41"/>
      <c r="J2648" s="41"/>
      <c r="K2648" s="41"/>
      <c r="L2648" s="41"/>
      <c r="M2648" s="41"/>
    </row>
    <row r="2649" spans="2:13" x14ac:dyDescent="0.25">
      <c r="B2649" s="66"/>
      <c r="C2649" s="13"/>
      <c r="D2649" s="13"/>
      <c r="E2649" s="13"/>
      <c r="F2649" s="13"/>
      <c r="G2649" s="13"/>
      <c r="H2649" s="41"/>
      <c r="I2649" s="41"/>
      <c r="J2649" s="41"/>
      <c r="K2649" s="41"/>
      <c r="L2649" s="41"/>
      <c r="M2649" s="41"/>
    </row>
    <row r="2650" spans="2:13" x14ac:dyDescent="0.25">
      <c r="B2650" s="66"/>
      <c r="C2650" s="13"/>
      <c r="D2650" s="13"/>
      <c r="E2650" s="13"/>
      <c r="F2650" s="13"/>
      <c r="G2650" s="13"/>
      <c r="H2650" s="41"/>
      <c r="I2650" s="41"/>
      <c r="J2650" s="41"/>
      <c r="K2650" s="41"/>
      <c r="L2650" s="41"/>
      <c r="M2650" s="41"/>
    </row>
    <row r="2651" spans="2:13" x14ac:dyDescent="0.25">
      <c r="B2651" s="66"/>
      <c r="C2651" s="13"/>
      <c r="D2651" s="13"/>
      <c r="E2651" s="13"/>
      <c r="F2651" s="13"/>
      <c r="G2651" s="13"/>
      <c r="H2651" s="41"/>
      <c r="I2651" s="41"/>
      <c r="J2651" s="41"/>
      <c r="K2651" s="41"/>
      <c r="L2651" s="41"/>
      <c r="M2651" s="41"/>
    </row>
    <row r="2652" spans="2:13" x14ac:dyDescent="0.25">
      <c r="B2652" s="66"/>
      <c r="C2652" s="13"/>
      <c r="D2652" s="13"/>
      <c r="E2652" s="13"/>
      <c r="F2652" s="13"/>
      <c r="G2652" s="13"/>
      <c r="H2652" s="41"/>
      <c r="I2652" s="41"/>
      <c r="J2652" s="41"/>
      <c r="K2652" s="41"/>
      <c r="L2652" s="41"/>
      <c r="M2652" s="41"/>
    </row>
    <row r="2653" spans="2:13" x14ac:dyDescent="0.25">
      <c r="B2653" s="66"/>
      <c r="C2653" s="13"/>
      <c r="D2653" s="13"/>
      <c r="E2653" s="13"/>
      <c r="F2653" s="13"/>
      <c r="G2653" s="13"/>
      <c r="H2653" s="41"/>
      <c r="I2653" s="41"/>
      <c r="J2653" s="41"/>
      <c r="K2653" s="41"/>
      <c r="L2653" s="41"/>
      <c r="M2653" s="41"/>
    </row>
    <row r="2654" spans="2:13" x14ac:dyDescent="0.25">
      <c r="B2654" s="66"/>
      <c r="C2654" s="13"/>
      <c r="D2654" s="13"/>
      <c r="E2654" s="13"/>
      <c r="F2654" s="13"/>
      <c r="G2654" s="13"/>
      <c r="H2654" s="41"/>
      <c r="I2654" s="41"/>
      <c r="J2654" s="41"/>
      <c r="K2654" s="41"/>
      <c r="L2654" s="41"/>
      <c r="M2654" s="41"/>
    </row>
    <row r="2655" spans="2:13" x14ac:dyDescent="0.25">
      <c r="B2655" s="66"/>
      <c r="C2655" s="13"/>
      <c r="D2655" s="13"/>
      <c r="E2655" s="13"/>
      <c r="F2655" s="13"/>
      <c r="G2655" s="13"/>
      <c r="H2655" s="41"/>
      <c r="I2655" s="41"/>
      <c r="J2655" s="41"/>
      <c r="K2655" s="41"/>
      <c r="L2655" s="41"/>
      <c r="M2655" s="41"/>
    </row>
    <row r="2656" spans="2:13" x14ac:dyDescent="0.25">
      <c r="B2656" s="66"/>
      <c r="C2656" s="13"/>
      <c r="D2656" s="13"/>
      <c r="E2656" s="13"/>
      <c r="F2656" s="13"/>
      <c r="G2656" s="13"/>
      <c r="H2656" s="41"/>
      <c r="I2656" s="41"/>
      <c r="J2656" s="41"/>
      <c r="K2656" s="41"/>
      <c r="L2656" s="41"/>
      <c r="M2656" s="41"/>
    </row>
    <row r="2657" spans="2:13" x14ac:dyDescent="0.25">
      <c r="B2657" s="66"/>
      <c r="C2657" s="13"/>
      <c r="D2657" s="13"/>
      <c r="E2657" s="13"/>
      <c r="F2657" s="13"/>
      <c r="G2657" s="13"/>
      <c r="H2657" s="41"/>
      <c r="I2657" s="41"/>
      <c r="J2657" s="41"/>
      <c r="K2657" s="41"/>
      <c r="L2657" s="41"/>
      <c r="M2657" s="41"/>
    </row>
    <row r="2658" spans="2:13" x14ac:dyDescent="0.25">
      <c r="B2658" s="66"/>
      <c r="C2658" s="13"/>
      <c r="D2658" s="13"/>
      <c r="E2658" s="13"/>
      <c r="F2658" s="13"/>
      <c r="G2658" s="13"/>
      <c r="H2658" s="41"/>
      <c r="I2658" s="41"/>
      <c r="J2658" s="41"/>
      <c r="K2658" s="41"/>
      <c r="L2658" s="41"/>
      <c r="M2658" s="41"/>
    </row>
    <row r="2659" spans="2:13" x14ac:dyDescent="0.25">
      <c r="B2659" s="66"/>
      <c r="C2659" s="13"/>
      <c r="D2659" s="13"/>
      <c r="E2659" s="13"/>
      <c r="F2659" s="13"/>
      <c r="G2659" s="13"/>
      <c r="H2659" s="41"/>
      <c r="I2659" s="41"/>
      <c r="J2659" s="41"/>
      <c r="K2659" s="41"/>
      <c r="L2659" s="41"/>
      <c r="M2659" s="41"/>
    </row>
    <row r="2660" spans="2:13" x14ac:dyDescent="0.25">
      <c r="B2660" s="66"/>
      <c r="C2660" s="13"/>
      <c r="D2660" s="13"/>
      <c r="E2660" s="13"/>
      <c r="F2660" s="13"/>
      <c r="G2660" s="13"/>
      <c r="H2660" s="41"/>
      <c r="I2660" s="41"/>
      <c r="J2660" s="41"/>
      <c r="K2660" s="41"/>
      <c r="L2660" s="41"/>
      <c r="M2660" s="41"/>
    </row>
    <row r="2661" spans="2:13" x14ac:dyDescent="0.25">
      <c r="B2661" s="66"/>
      <c r="C2661" s="13"/>
      <c r="D2661" s="13"/>
      <c r="E2661" s="13"/>
      <c r="F2661" s="13"/>
      <c r="G2661" s="13"/>
      <c r="H2661" s="41"/>
      <c r="I2661" s="41"/>
      <c r="J2661" s="41"/>
      <c r="K2661" s="41"/>
      <c r="L2661" s="41"/>
      <c r="M2661" s="41"/>
    </row>
    <row r="2662" spans="2:13" x14ac:dyDescent="0.25">
      <c r="B2662" s="66"/>
      <c r="C2662" s="13"/>
      <c r="D2662" s="13"/>
      <c r="E2662" s="13"/>
      <c r="F2662" s="13"/>
      <c r="G2662" s="13"/>
      <c r="H2662" s="41"/>
      <c r="I2662" s="41"/>
      <c r="J2662" s="41"/>
      <c r="K2662" s="41"/>
      <c r="L2662" s="41"/>
      <c r="M2662" s="41"/>
    </row>
    <row r="2663" spans="2:13" x14ac:dyDescent="0.25">
      <c r="B2663" s="66"/>
      <c r="C2663" s="13"/>
      <c r="D2663" s="13"/>
      <c r="E2663" s="13"/>
      <c r="F2663" s="13"/>
      <c r="G2663" s="13"/>
      <c r="H2663" s="41"/>
      <c r="I2663" s="41"/>
      <c r="J2663" s="41"/>
      <c r="K2663" s="41"/>
      <c r="L2663" s="41"/>
      <c r="M2663" s="41"/>
    </row>
    <row r="2664" spans="2:13" x14ac:dyDescent="0.25">
      <c r="B2664" s="66"/>
      <c r="C2664" s="13"/>
      <c r="D2664" s="13"/>
      <c r="E2664" s="13"/>
      <c r="F2664" s="13"/>
      <c r="G2664" s="13"/>
      <c r="H2664" s="41"/>
      <c r="I2664" s="41"/>
      <c r="J2664" s="41"/>
      <c r="K2664" s="41"/>
      <c r="L2664" s="41"/>
      <c r="M2664" s="41"/>
    </row>
    <row r="2665" spans="2:13" x14ac:dyDescent="0.25">
      <c r="B2665" s="66"/>
      <c r="C2665" s="13"/>
      <c r="D2665" s="13"/>
      <c r="E2665" s="13"/>
      <c r="F2665" s="13"/>
      <c r="G2665" s="13"/>
      <c r="H2665" s="41"/>
      <c r="I2665" s="41"/>
      <c r="J2665" s="41"/>
      <c r="K2665" s="41"/>
      <c r="L2665" s="41"/>
      <c r="M2665" s="41"/>
    </row>
    <row r="2666" spans="2:13" x14ac:dyDescent="0.25">
      <c r="B2666" s="66"/>
      <c r="C2666" s="13"/>
      <c r="D2666" s="13"/>
      <c r="E2666" s="13"/>
      <c r="F2666" s="13"/>
      <c r="G2666" s="13"/>
      <c r="H2666" s="41"/>
      <c r="I2666" s="41"/>
      <c r="J2666" s="41"/>
      <c r="K2666" s="41"/>
      <c r="L2666" s="41"/>
      <c r="M2666" s="41"/>
    </row>
    <row r="2667" spans="2:13" x14ac:dyDescent="0.25">
      <c r="B2667" s="66"/>
      <c r="C2667" s="13"/>
      <c r="D2667" s="13"/>
      <c r="E2667" s="13"/>
      <c r="F2667" s="13"/>
      <c r="G2667" s="13"/>
      <c r="H2667" s="41"/>
      <c r="I2667" s="41"/>
      <c r="J2667" s="41"/>
      <c r="K2667" s="41"/>
      <c r="L2667" s="41"/>
      <c r="M2667" s="41"/>
    </row>
    <row r="2668" spans="2:13" x14ac:dyDescent="0.25">
      <c r="B2668" s="66"/>
      <c r="C2668" s="13"/>
      <c r="D2668" s="13"/>
      <c r="E2668" s="13"/>
      <c r="F2668" s="13"/>
      <c r="G2668" s="13"/>
      <c r="H2668" s="41"/>
      <c r="I2668" s="41"/>
      <c r="J2668" s="41"/>
      <c r="K2668" s="41"/>
      <c r="L2668" s="41"/>
      <c r="M2668" s="41"/>
    </row>
    <row r="2669" spans="2:13" x14ac:dyDescent="0.25">
      <c r="B2669" s="66"/>
      <c r="C2669" s="13"/>
      <c r="D2669" s="13"/>
      <c r="E2669" s="13"/>
      <c r="F2669" s="13"/>
      <c r="G2669" s="13"/>
      <c r="H2669" s="41"/>
      <c r="I2669" s="41"/>
      <c r="J2669" s="41"/>
      <c r="K2669" s="41"/>
      <c r="L2669" s="41"/>
      <c r="M2669" s="41"/>
    </row>
    <row r="2670" spans="2:13" x14ac:dyDescent="0.25">
      <c r="B2670" s="66"/>
      <c r="C2670" s="13"/>
      <c r="D2670" s="13"/>
      <c r="E2670" s="13"/>
      <c r="F2670" s="13"/>
      <c r="G2670" s="13"/>
      <c r="H2670" s="41"/>
      <c r="I2670" s="41"/>
      <c r="J2670" s="41"/>
      <c r="K2670" s="41"/>
      <c r="L2670" s="41"/>
      <c r="M2670" s="41"/>
    </row>
    <row r="2671" spans="2:13" x14ac:dyDescent="0.25">
      <c r="B2671" s="66"/>
      <c r="C2671" s="13"/>
      <c r="D2671" s="13"/>
      <c r="E2671" s="13"/>
      <c r="F2671" s="13"/>
      <c r="G2671" s="13"/>
      <c r="H2671" s="41"/>
      <c r="I2671" s="41"/>
      <c r="J2671" s="41"/>
      <c r="K2671" s="41"/>
      <c r="L2671" s="41"/>
      <c r="M2671" s="41"/>
    </row>
    <row r="2672" spans="2:13" x14ac:dyDescent="0.25">
      <c r="B2672" s="66"/>
      <c r="C2672" s="13"/>
      <c r="D2672" s="13"/>
      <c r="E2672" s="13"/>
      <c r="F2672" s="13"/>
      <c r="G2672" s="13"/>
      <c r="H2672" s="41"/>
      <c r="I2672" s="41"/>
      <c r="J2672" s="41"/>
      <c r="K2672" s="41"/>
      <c r="L2672" s="41"/>
      <c r="M2672" s="41"/>
    </row>
    <row r="2673" spans="2:13" x14ac:dyDescent="0.25">
      <c r="B2673" s="66"/>
      <c r="C2673" s="13"/>
      <c r="D2673" s="13"/>
      <c r="E2673" s="13"/>
      <c r="F2673" s="13"/>
      <c r="G2673" s="13"/>
      <c r="H2673" s="41"/>
      <c r="I2673" s="41"/>
      <c r="J2673" s="41"/>
      <c r="K2673" s="41"/>
      <c r="L2673" s="41"/>
      <c r="M2673" s="41"/>
    </row>
    <row r="2674" spans="2:13" x14ac:dyDescent="0.25">
      <c r="B2674" s="66"/>
      <c r="C2674" s="13"/>
      <c r="D2674" s="13"/>
      <c r="E2674" s="13"/>
      <c r="F2674" s="13"/>
      <c r="G2674" s="13"/>
      <c r="H2674" s="41"/>
      <c r="I2674" s="41"/>
      <c r="J2674" s="41"/>
      <c r="K2674" s="41"/>
      <c r="L2674" s="41"/>
      <c r="M2674" s="41"/>
    </row>
    <row r="2675" spans="2:13" x14ac:dyDescent="0.25">
      <c r="B2675" s="66"/>
      <c r="C2675" s="13"/>
      <c r="D2675" s="13"/>
      <c r="E2675" s="13"/>
      <c r="F2675" s="13"/>
      <c r="G2675" s="13"/>
      <c r="H2675" s="41"/>
      <c r="I2675" s="41"/>
      <c r="J2675" s="41"/>
      <c r="K2675" s="41"/>
      <c r="L2675" s="41"/>
      <c r="M2675" s="41"/>
    </row>
    <row r="2676" spans="2:13" x14ac:dyDescent="0.25">
      <c r="B2676" s="66"/>
      <c r="C2676" s="13"/>
      <c r="D2676" s="13"/>
      <c r="E2676" s="13"/>
      <c r="F2676" s="13"/>
      <c r="G2676" s="13"/>
      <c r="H2676" s="41"/>
      <c r="I2676" s="41"/>
      <c r="J2676" s="41"/>
      <c r="K2676" s="41"/>
      <c r="L2676" s="41"/>
      <c r="M2676" s="41"/>
    </row>
    <row r="2677" spans="2:13" x14ac:dyDescent="0.25">
      <c r="B2677" s="66"/>
      <c r="C2677" s="13"/>
      <c r="D2677" s="13"/>
      <c r="E2677" s="13"/>
      <c r="F2677" s="13"/>
      <c r="G2677" s="13"/>
      <c r="H2677" s="41"/>
      <c r="I2677" s="41"/>
      <c r="J2677" s="41"/>
      <c r="K2677" s="41"/>
      <c r="L2677" s="41"/>
      <c r="M2677" s="41"/>
    </row>
    <row r="2678" spans="2:13" x14ac:dyDescent="0.25">
      <c r="B2678" s="66"/>
      <c r="C2678" s="13"/>
      <c r="D2678" s="13"/>
      <c r="E2678" s="13"/>
      <c r="F2678" s="13"/>
      <c r="G2678" s="13"/>
      <c r="H2678" s="41"/>
      <c r="I2678" s="41"/>
      <c r="J2678" s="41"/>
      <c r="K2678" s="41"/>
      <c r="L2678" s="41"/>
      <c r="M2678" s="41"/>
    </row>
    <row r="2679" spans="2:13" x14ac:dyDescent="0.25">
      <c r="B2679" s="66"/>
      <c r="C2679" s="13"/>
      <c r="D2679" s="13"/>
      <c r="E2679" s="13"/>
      <c r="F2679" s="13"/>
      <c r="G2679" s="13"/>
      <c r="H2679" s="41"/>
      <c r="I2679" s="41"/>
      <c r="J2679" s="41"/>
      <c r="K2679" s="41"/>
      <c r="L2679" s="41"/>
      <c r="M2679" s="41"/>
    </row>
    <row r="2680" spans="2:13" x14ac:dyDescent="0.25">
      <c r="B2680" s="66"/>
      <c r="C2680" s="13"/>
      <c r="D2680" s="13"/>
      <c r="E2680" s="13"/>
      <c r="F2680" s="13"/>
      <c r="G2680" s="13"/>
      <c r="H2680" s="41"/>
      <c r="I2680" s="41"/>
      <c r="J2680" s="41"/>
      <c r="K2680" s="41"/>
      <c r="L2680" s="41"/>
      <c r="M2680" s="41"/>
    </row>
    <row r="2681" spans="2:13" x14ac:dyDescent="0.25">
      <c r="B2681" s="66"/>
      <c r="C2681" s="13"/>
      <c r="D2681" s="13"/>
      <c r="E2681" s="13"/>
      <c r="F2681" s="13"/>
      <c r="G2681" s="13"/>
      <c r="H2681" s="41"/>
      <c r="I2681" s="41"/>
      <c r="J2681" s="41"/>
      <c r="K2681" s="41"/>
      <c r="L2681" s="41"/>
      <c r="M2681" s="41"/>
    </row>
    <row r="2682" spans="2:13" x14ac:dyDescent="0.25">
      <c r="B2682" s="66"/>
      <c r="C2682" s="13"/>
      <c r="D2682" s="13"/>
      <c r="E2682" s="13"/>
      <c r="F2682" s="13"/>
      <c r="G2682" s="13"/>
      <c r="H2682" s="41"/>
      <c r="I2682" s="41"/>
      <c r="J2682" s="41"/>
      <c r="K2682" s="41"/>
      <c r="L2682" s="41"/>
      <c r="M2682" s="41"/>
    </row>
    <row r="2683" spans="2:13" x14ac:dyDescent="0.25">
      <c r="B2683" s="66"/>
      <c r="C2683" s="13"/>
      <c r="D2683" s="13"/>
      <c r="E2683" s="13"/>
      <c r="F2683" s="13"/>
      <c r="G2683" s="13"/>
      <c r="H2683" s="41"/>
      <c r="I2683" s="41"/>
      <c r="J2683" s="41"/>
      <c r="K2683" s="41"/>
      <c r="L2683" s="41"/>
      <c r="M2683" s="41"/>
    </row>
    <row r="2684" spans="2:13" x14ac:dyDescent="0.25">
      <c r="B2684" s="66"/>
      <c r="C2684" s="13"/>
      <c r="D2684" s="13"/>
      <c r="E2684" s="13"/>
      <c r="F2684" s="13"/>
      <c r="G2684" s="13"/>
      <c r="H2684" s="41"/>
      <c r="I2684" s="41"/>
      <c r="J2684" s="41"/>
      <c r="K2684" s="41"/>
      <c r="L2684" s="41"/>
      <c r="M2684" s="41"/>
    </row>
    <row r="2685" spans="2:13" x14ac:dyDescent="0.25">
      <c r="B2685" s="66"/>
      <c r="C2685" s="13"/>
      <c r="D2685" s="13"/>
      <c r="E2685" s="13"/>
      <c r="F2685" s="13"/>
      <c r="G2685" s="13"/>
      <c r="H2685" s="41"/>
      <c r="I2685" s="41"/>
      <c r="J2685" s="41"/>
      <c r="K2685" s="41"/>
      <c r="L2685" s="41"/>
      <c r="M2685" s="41"/>
    </row>
    <row r="2686" spans="2:13" x14ac:dyDescent="0.25">
      <c r="B2686" s="66"/>
      <c r="C2686" s="13"/>
      <c r="D2686" s="13"/>
      <c r="E2686" s="13"/>
      <c r="F2686" s="13"/>
      <c r="G2686" s="13"/>
      <c r="H2686" s="41"/>
      <c r="I2686" s="41"/>
      <c r="J2686" s="41"/>
      <c r="K2686" s="41"/>
      <c r="L2686" s="41"/>
      <c r="M2686" s="41"/>
    </row>
    <row r="2687" spans="2:13" x14ac:dyDescent="0.25">
      <c r="B2687" s="66"/>
      <c r="C2687" s="13"/>
      <c r="D2687" s="13"/>
      <c r="E2687" s="13"/>
      <c r="F2687" s="13"/>
      <c r="G2687" s="13"/>
      <c r="H2687" s="41"/>
      <c r="I2687" s="41"/>
      <c r="J2687" s="41"/>
      <c r="K2687" s="41"/>
      <c r="L2687" s="41"/>
      <c r="M2687" s="41"/>
    </row>
    <row r="2688" spans="2:13" x14ac:dyDescent="0.25">
      <c r="B2688" s="66"/>
      <c r="C2688" s="13"/>
      <c r="D2688" s="13"/>
      <c r="E2688" s="13"/>
      <c r="F2688" s="13"/>
      <c r="G2688" s="13"/>
      <c r="H2688" s="41"/>
      <c r="I2688" s="41"/>
      <c r="J2688" s="41"/>
      <c r="K2688" s="41"/>
      <c r="L2688" s="41"/>
      <c r="M2688" s="41"/>
    </row>
    <row r="2689" spans="2:13" x14ac:dyDescent="0.25">
      <c r="B2689" s="66"/>
      <c r="C2689" s="13"/>
      <c r="D2689" s="13"/>
      <c r="E2689" s="13"/>
      <c r="F2689" s="13"/>
      <c r="G2689" s="13"/>
      <c r="H2689" s="41"/>
      <c r="I2689" s="41"/>
      <c r="J2689" s="41"/>
      <c r="K2689" s="41"/>
      <c r="L2689" s="41"/>
      <c r="M2689" s="41"/>
    </row>
    <row r="2690" spans="2:13" x14ac:dyDescent="0.25">
      <c r="B2690" s="66"/>
      <c r="C2690" s="13"/>
      <c r="D2690" s="13"/>
      <c r="E2690" s="13"/>
      <c r="F2690" s="13"/>
      <c r="G2690" s="13"/>
      <c r="H2690" s="41"/>
      <c r="I2690" s="41"/>
      <c r="J2690" s="41"/>
      <c r="K2690" s="41"/>
      <c r="L2690" s="41"/>
      <c r="M2690" s="41"/>
    </row>
    <row r="2691" spans="2:13" x14ac:dyDescent="0.25">
      <c r="B2691" s="66"/>
      <c r="C2691" s="13"/>
      <c r="D2691" s="13"/>
      <c r="E2691" s="13"/>
      <c r="F2691" s="13"/>
      <c r="G2691" s="13"/>
      <c r="H2691" s="41"/>
      <c r="I2691" s="41"/>
      <c r="J2691" s="41"/>
      <c r="K2691" s="41"/>
      <c r="L2691" s="41"/>
      <c r="M2691" s="41"/>
    </row>
    <row r="2692" spans="2:13" x14ac:dyDescent="0.25">
      <c r="B2692" s="66"/>
      <c r="C2692" s="13"/>
      <c r="D2692" s="13"/>
      <c r="E2692" s="13"/>
      <c r="F2692" s="13"/>
      <c r="G2692" s="13"/>
      <c r="H2692" s="41"/>
      <c r="I2692" s="41"/>
      <c r="J2692" s="41"/>
      <c r="K2692" s="41"/>
      <c r="L2692" s="41"/>
      <c r="M2692" s="41"/>
    </row>
    <row r="2693" spans="2:13" x14ac:dyDescent="0.25">
      <c r="B2693" s="66"/>
      <c r="C2693" s="13"/>
      <c r="D2693" s="13"/>
      <c r="E2693" s="13"/>
      <c r="F2693" s="13"/>
      <c r="G2693" s="13"/>
      <c r="H2693" s="41"/>
      <c r="I2693" s="41"/>
      <c r="J2693" s="41"/>
      <c r="K2693" s="41"/>
      <c r="L2693" s="41"/>
      <c r="M2693" s="41"/>
    </row>
    <row r="2694" spans="2:13" x14ac:dyDescent="0.25">
      <c r="B2694" s="66"/>
      <c r="C2694" s="13"/>
      <c r="D2694" s="13"/>
      <c r="E2694" s="13"/>
      <c r="F2694" s="13"/>
      <c r="G2694" s="13"/>
      <c r="H2694" s="41"/>
      <c r="I2694" s="41"/>
      <c r="J2694" s="41"/>
      <c r="K2694" s="41"/>
      <c r="L2694" s="41"/>
      <c r="M2694" s="41"/>
    </row>
    <row r="2695" spans="2:13" x14ac:dyDescent="0.25">
      <c r="B2695" s="66"/>
      <c r="C2695" s="13"/>
      <c r="D2695" s="13"/>
      <c r="E2695" s="13"/>
      <c r="F2695" s="13"/>
      <c r="G2695" s="13"/>
      <c r="H2695" s="41"/>
      <c r="I2695" s="41"/>
      <c r="J2695" s="41"/>
      <c r="K2695" s="41"/>
      <c r="L2695" s="41"/>
      <c r="M2695" s="41"/>
    </row>
    <row r="2696" spans="2:13" x14ac:dyDescent="0.25">
      <c r="B2696" s="66"/>
      <c r="C2696" s="13"/>
      <c r="D2696" s="13"/>
      <c r="E2696" s="13"/>
      <c r="F2696" s="13"/>
      <c r="G2696" s="13"/>
      <c r="H2696" s="41"/>
      <c r="I2696" s="41"/>
      <c r="J2696" s="41"/>
      <c r="K2696" s="41"/>
      <c r="L2696" s="41"/>
      <c r="M2696" s="41"/>
    </row>
    <row r="2697" spans="2:13" x14ac:dyDescent="0.25">
      <c r="B2697" s="66"/>
      <c r="C2697" s="13"/>
      <c r="D2697" s="13"/>
      <c r="E2697" s="13"/>
      <c r="F2697" s="13"/>
      <c r="G2697" s="13"/>
      <c r="H2697" s="41"/>
      <c r="I2697" s="41"/>
      <c r="J2697" s="41"/>
      <c r="K2697" s="41"/>
      <c r="L2697" s="41"/>
      <c r="M2697" s="41"/>
    </row>
    <row r="2698" spans="2:13" x14ac:dyDescent="0.25">
      <c r="B2698" s="66"/>
      <c r="C2698" s="13"/>
      <c r="D2698" s="13"/>
      <c r="E2698" s="13"/>
      <c r="F2698" s="13"/>
      <c r="G2698" s="13"/>
      <c r="H2698" s="41"/>
      <c r="I2698" s="41"/>
      <c r="J2698" s="41"/>
      <c r="K2698" s="41"/>
      <c r="L2698" s="41"/>
      <c r="M2698" s="41"/>
    </row>
    <row r="2699" spans="2:13" x14ac:dyDescent="0.25">
      <c r="B2699" s="66"/>
      <c r="C2699" s="13"/>
      <c r="D2699" s="13"/>
      <c r="E2699" s="13"/>
      <c r="F2699" s="13"/>
      <c r="G2699" s="13"/>
      <c r="H2699" s="41"/>
      <c r="I2699" s="41"/>
      <c r="J2699" s="41"/>
      <c r="K2699" s="41"/>
      <c r="L2699" s="41"/>
      <c r="M2699" s="41"/>
    </row>
    <row r="2700" spans="2:13" x14ac:dyDescent="0.25">
      <c r="B2700" s="66"/>
      <c r="C2700" s="13"/>
      <c r="D2700" s="13"/>
      <c r="E2700" s="13"/>
      <c r="F2700" s="13"/>
      <c r="G2700" s="13"/>
      <c r="H2700" s="41"/>
      <c r="I2700" s="41"/>
      <c r="J2700" s="41"/>
      <c r="K2700" s="41"/>
      <c r="L2700" s="41"/>
      <c r="M2700" s="41"/>
    </row>
    <row r="2701" spans="2:13" x14ac:dyDescent="0.25">
      <c r="B2701" s="66"/>
      <c r="C2701" s="13"/>
      <c r="D2701" s="13"/>
      <c r="E2701" s="13"/>
      <c r="F2701" s="13"/>
      <c r="G2701" s="13"/>
      <c r="H2701" s="41"/>
      <c r="I2701" s="41"/>
      <c r="J2701" s="41"/>
      <c r="K2701" s="41"/>
      <c r="L2701" s="41"/>
      <c r="M2701" s="41"/>
    </row>
    <row r="2702" spans="2:13" x14ac:dyDescent="0.25">
      <c r="B2702" s="66"/>
      <c r="C2702" s="13"/>
      <c r="D2702" s="13"/>
      <c r="E2702" s="13"/>
      <c r="F2702" s="13"/>
      <c r="G2702" s="13"/>
      <c r="H2702" s="41"/>
      <c r="I2702" s="41"/>
      <c r="J2702" s="41"/>
      <c r="K2702" s="41"/>
      <c r="L2702" s="41"/>
      <c r="M2702" s="41"/>
    </row>
    <row r="2703" spans="2:13" x14ac:dyDescent="0.25">
      <c r="B2703" s="66"/>
      <c r="C2703" s="13"/>
      <c r="D2703" s="13"/>
      <c r="E2703" s="13"/>
      <c r="F2703" s="13"/>
      <c r="G2703" s="13"/>
      <c r="H2703" s="41"/>
      <c r="I2703" s="41"/>
      <c r="J2703" s="41"/>
      <c r="K2703" s="41"/>
      <c r="L2703" s="41"/>
      <c r="M2703" s="41"/>
    </row>
    <row r="2704" spans="2:13" x14ac:dyDescent="0.25">
      <c r="B2704" s="66"/>
      <c r="C2704" s="13"/>
      <c r="D2704" s="13"/>
      <c r="E2704" s="13"/>
      <c r="F2704" s="13"/>
      <c r="G2704" s="13"/>
      <c r="H2704" s="41"/>
      <c r="I2704" s="41"/>
      <c r="J2704" s="41"/>
      <c r="K2704" s="41"/>
      <c r="L2704" s="41"/>
      <c r="M2704" s="41"/>
    </row>
    <row r="2705" spans="2:13" x14ac:dyDescent="0.25">
      <c r="B2705" s="66"/>
      <c r="C2705" s="13"/>
      <c r="D2705" s="13"/>
      <c r="E2705" s="13"/>
      <c r="F2705" s="13"/>
      <c r="G2705" s="13"/>
      <c r="H2705" s="41"/>
      <c r="I2705" s="41"/>
      <c r="J2705" s="41"/>
      <c r="K2705" s="41"/>
      <c r="L2705" s="41"/>
      <c r="M2705" s="41"/>
    </row>
    <row r="2706" spans="2:13" x14ac:dyDescent="0.25">
      <c r="B2706" s="66"/>
      <c r="C2706" s="13"/>
      <c r="D2706" s="13"/>
      <c r="E2706" s="13"/>
      <c r="F2706" s="13"/>
      <c r="G2706" s="13"/>
      <c r="H2706" s="41"/>
      <c r="I2706" s="41"/>
      <c r="J2706" s="41"/>
      <c r="K2706" s="41"/>
      <c r="L2706" s="41"/>
      <c r="M2706" s="41"/>
    </row>
    <row r="2707" spans="2:13" x14ac:dyDescent="0.25">
      <c r="B2707" s="66"/>
      <c r="C2707" s="13"/>
      <c r="D2707" s="13"/>
      <c r="E2707" s="13"/>
      <c r="F2707" s="13"/>
      <c r="G2707" s="13"/>
      <c r="H2707" s="41"/>
      <c r="I2707" s="41"/>
      <c r="J2707" s="41"/>
      <c r="K2707" s="41"/>
      <c r="L2707" s="41"/>
      <c r="M2707" s="41"/>
    </row>
    <row r="2708" spans="2:13" x14ac:dyDescent="0.25">
      <c r="B2708" s="66"/>
      <c r="C2708" s="13"/>
      <c r="D2708" s="13"/>
      <c r="E2708" s="13"/>
      <c r="F2708" s="13"/>
      <c r="G2708" s="13"/>
      <c r="H2708" s="41"/>
      <c r="I2708" s="41"/>
      <c r="J2708" s="41"/>
      <c r="K2708" s="41"/>
      <c r="L2708" s="41"/>
      <c r="M2708" s="41"/>
    </row>
    <row r="2709" spans="2:13" x14ac:dyDescent="0.25">
      <c r="B2709" s="66"/>
      <c r="C2709" s="13"/>
      <c r="D2709" s="13"/>
      <c r="E2709" s="13"/>
      <c r="F2709" s="13"/>
      <c r="G2709" s="13"/>
      <c r="H2709" s="41"/>
      <c r="I2709" s="41"/>
      <c r="J2709" s="41"/>
      <c r="K2709" s="41"/>
      <c r="L2709" s="41"/>
      <c r="M2709" s="41"/>
    </row>
    <row r="2710" spans="2:13" x14ac:dyDescent="0.25">
      <c r="B2710" s="66"/>
      <c r="C2710" s="13"/>
      <c r="D2710" s="13"/>
      <c r="E2710" s="13"/>
      <c r="F2710" s="13"/>
      <c r="G2710" s="13"/>
      <c r="H2710" s="41"/>
      <c r="I2710" s="41"/>
      <c r="J2710" s="41"/>
      <c r="K2710" s="41"/>
      <c r="L2710" s="41"/>
      <c r="M2710" s="41"/>
    </row>
    <row r="2711" spans="2:13" x14ac:dyDescent="0.25">
      <c r="B2711" s="66"/>
      <c r="C2711" s="13"/>
      <c r="D2711" s="13"/>
      <c r="E2711" s="13"/>
      <c r="F2711" s="13"/>
      <c r="G2711" s="13"/>
      <c r="H2711" s="41"/>
      <c r="I2711" s="41"/>
      <c r="J2711" s="41"/>
      <c r="K2711" s="41"/>
      <c r="L2711" s="41"/>
      <c r="M2711" s="41"/>
    </row>
    <row r="2712" spans="2:13" x14ac:dyDescent="0.25">
      <c r="B2712" s="66"/>
      <c r="C2712" s="13"/>
      <c r="D2712" s="13"/>
      <c r="E2712" s="13"/>
      <c r="F2712" s="13"/>
      <c r="G2712" s="13"/>
      <c r="H2712" s="41"/>
      <c r="I2712" s="41"/>
      <c r="J2712" s="41"/>
      <c r="K2712" s="41"/>
      <c r="L2712" s="41"/>
      <c r="M2712" s="41"/>
    </row>
    <row r="2713" spans="2:13" x14ac:dyDescent="0.25">
      <c r="B2713" s="66"/>
      <c r="C2713" s="13"/>
      <c r="D2713" s="13"/>
      <c r="E2713" s="13"/>
      <c r="F2713" s="13"/>
      <c r="G2713" s="13"/>
      <c r="H2713" s="41"/>
      <c r="I2713" s="41"/>
      <c r="J2713" s="41"/>
      <c r="K2713" s="41"/>
      <c r="L2713" s="41"/>
      <c r="M2713" s="41"/>
    </row>
    <row r="2714" spans="2:13" x14ac:dyDescent="0.25">
      <c r="B2714" s="66"/>
      <c r="C2714" s="13"/>
      <c r="D2714" s="13"/>
      <c r="E2714" s="13"/>
      <c r="F2714" s="13"/>
      <c r="G2714" s="13"/>
      <c r="H2714" s="41"/>
      <c r="I2714" s="41"/>
      <c r="J2714" s="41"/>
      <c r="K2714" s="41"/>
      <c r="L2714" s="41"/>
      <c r="M2714" s="41"/>
    </row>
    <row r="2715" spans="2:13" x14ac:dyDescent="0.25">
      <c r="B2715" s="66"/>
      <c r="C2715" s="13"/>
      <c r="D2715" s="13"/>
      <c r="E2715" s="13"/>
      <c r="F2715" s="13"/>
      <c r="G2715" s="13"/>
      <c r="H2715" s="41"/>
      <c r="I2715" s="41"/>
      <c r="J2715" s="41"/>
      <c r="K2715" s="41"/>
      <c r="L2715" s="41"/>
      <c r="M2715" s="41"/>
    </row>
    <row r="2716" spans="2:13" x14ac:dyDescent="0.25">
      <c r="B2716" s="66"/>
      <c r="C2716" s="13"/>
      <c r="D2716" s="13"/>
      <c r="E2716" s="13"/>
      <c r="F2716" s="13"/>
      <c r="G2716" s="13"/>
      <c r="H2716" s="41"/>
      <c r="I2716" s="41"/>
      <c r="J2716" s="41"/>
      <c r="K2716" s="41"/>
      <c r="L2716" s="41"/>
      <c r="M2716" s="41"/>
    </row>
    <row r="2717" spans="2:13" x14ac:dyDescent="0.25">
      <c r="B2717" s="66"/>
      <c r="C2717" s="13"/>
      <c r="D2717" s="13"/>
      <c r="E2717" s="13"/>
      <c r="F2717" s="13"/>
      <c r="G2717" s="13"/>
      <c r="H2717" s="41"/>
      <c r="I2717" s="41"/>
      <c r="J2717" s="41"/>
      <c r="K2717" s="41"/>
      <c r="L2717" s="41"/>
      <c r="M2717" s="41"/>
    </row>
    <row r="2718" spans="2:13" x14ac:dyDescent="0.25">
      <c r="B2718" s="66"/>
      <c r="C2718" s="13"/>
      <c r="D2718" s="13"/>
      <c r="E2718" s="13"/>
      <c r="F2718" s="13"/>
      <c r="G2718" s="13"/>
      <c r="H2718" s="41"/>
      <c r="I2718" s="41"/>
      <c r="J2718" s="41"/>
      <c r="K2718" s="41"/>
      <c r="L2718" s="41"/>
      <c r="M2718" s="41"/>
    </row>
    <row r="2719" spans="2:13" x14ac:dyDescent="0.25">
      <c r="B2719" s="66"/>
      <c r="C2719" s="13"/>
      <c r="D2719" s="13"/>
      <c r="E2719" s="13"/>
      <c r="F2719" s="13"/>
      <c r="G2719" s="13"/>
      <c r="H2719" s="41"/>
      <c r="I2719" s="41"/>
      <c r="J2719" s="41"/>
      <c r="K2719" s="41"/>
      <c r="L2719" s="41"/>
      <c r="M2719" s="41"/>
    </row>
    <row r="2720" spans="2:13" x14ac:dyDescent="0.25">
      <c r="B2720" s="66"/>
      <c r="C2720" s="13"/>
      <c r="D2720" s="13"/>
      <c r="E2720" s="13"/>
      <c r="F2720" s="13"/>
      <c r="G2720" s="13"/>
      <c r="H2720" s="41"/>
      <c r="I2720" s="41"/>
      <c r="J2720" s="41"/>
      <c r="K2720" s="41"/>
      <c r="L2720" s="41"/>
      <c r="M2720" s="41"/>
    </row>
    <row r="2721" spans="2:13" x14ac:dyDescent="0.25">
      <c r="B2721" s="66"/>
      <c r="C2721" s="13"/>
      <c r="D2721" s="13"/>
      <c r="E2721" s="13"/>
      <c r="F2721" s="13"/>
      <c r="G2721" s="13"/>
      <c r="H2721" s="41"/>
      <c r="I2721" s="41"/>
      <c r="J2721" s="41"/>
      <c r="K2721" s="41"/>
      <c r="L2721" s="41"/>
      <c r="M2721" s="41"/>
    </row>
    <row r="2722" spans="2:13" x14ac:dyDescent="0.25">
      <c r="B2722" s="66"/>
      <c r="C2722" s="13"/>
      <c r="D2722" s="13"/>
      <c r="E2722" s="13"/>
      <c r="F2722" s="13"/>
      <c r="G2722" s="13"/>
      <c r="H2722" s="41"/>
      <c r="I2722" s="41"/>
      <c r="J2722" s="41"/>
      <c r="K2722" s="41"/>
      <c r="L2722" s="41"/>
      <c r="M2722" s="41"/>
    </row>
    <row r="2723" spans="2:13" x14ac:dyDescent="0.25">
      <c r="B2723" s="66"/>
      <c r="C2723" s="13"/>
      <c r="D2723" s="13"/>
      <c r="E2723" s="13"/>
      <c r="F2723" s="13"/>
      <c r="G2723" s="13"/>
      <c r="H2723" s="41"/>
      <c r="I2723" s="41"/>
      <c r="J2723" s="41"/>
      <c r="K2723" s="41"/>
      <c r="L2723" s="41"/>
      <c r="M2723" s="41"/>
    </row>
    <row r="2724" spans="2:13" x14ac:dyDescent="0.25">
      <c r="B2724" s="66"/>
      <c r="C2724" s="13"/>
      <c r="D2724" s="13"/>
      <c r="E2724" s="13"/>
      <c r="F2724" s="13"/>
      <c r="G2724" s="13"/>
      <c r="H2724" s="41"/>
      <c r="I2724" s="41"/>
      <c r="J2724" s="41"/>
      <c r="K2724" s="41"/>
      <c r="L2724" s="41"/>
      <c r="M2724" s="41"/>
    </row>
    <row r="2725" spans="2:13" x14ac:dyDescent="0.25">
      <c r="B2725" s="66"/>
      <c r="C2725" s="13"/>
      <c r="D2725" s="13"/>
      <c r="E2725" s="13"/>
      <c r="F2725" s="13"/>
      <c r="G2725" s="13"/>
      <c r="H2725" s="41"/>
      <c r="I2725" s="41"/>
      <c r="J2725" s="41"/>
      <c r="K2725" s="41"/>
      <c r="L2725" s="41"/>
      <c r="M2725" s="41"/>
    </row>
    <row r="2726" spans="2:13" x14ac:dyDescent="0.25">
      <c r="B2726" s="66"/>
      <c r="C2726" s="13"/>
      <c r="D2726" s="13"/>
      <c r="E2726" s="13"/>
      <c r="F2726" s="13"/>
      <c r="G2726" s="13"/>
      <c r="H2726" s="41"/>
      <c r="I2726" s="41"/>
      <c r="J2726" s="41"/>
      <c r="K2726" s="41"/>
      <c r="L2726" s="41"/>
      <c r="M2726" s="41"/>
    </row>
    <row r="2727" spans="2:13" x14ac:dyDescent="0.25">
      <c r="B2727" s="66"/>
      <c r="C2727" s="13"/>
      <c r="D2727" s="13"/>
      <c r="E2727" s="13"/>
      <c r="F2727" s="13"/>
      <c r="G2727" s="13"/>
      <c r="H2727" s="41"/>
      <c r="I2727" s="41"/>
      <c r="J2727" s="41"/>
      <c r="K2727" s="41"/>
      <c r="L2727" s="41"/>
      <c r="M2727" s="41"/>
    </row>
    <row r="2728" spans="2:13" x14ac:dyDescent="0.25">
      <c r="B2728" s="66"/>
      <c r="C2728" s="13"/>
      <c r="D2728" s="13"/>
      <c r="E2728" s="13"/>
      <c r="F2728" s="13"/>
      <c r="G2728" s="13"/>
      <c r="H2728" s="41"/>
      <c r="I2728" s="41"/>
      <c r="J2728" s="41"/>
      <c r="K2728" s="41"/>
      <c r="L2728" s="41"/>
      <c r="M2728" s="41"/>
    </row>
    <row r="2729" spans="2:13" x14ac:dyDescent="0.25">
      <c r="B2729" s="66"/>
      <c r="C2729" s="13"/>
      <c r="D2729" s="13"/>
      <c r="E2729" s="13"/>
      <c r="F2729" s="13"/>
      <c r="G2729" s="13"/>
      <c r="H2729" s="41"/>
      <c r="I2729" s="41"/>
      <c r="J2729" s="41"/>
      <c r="K2729" s="41"/>
      <c r="L2729" s="41"/>
      <c r="M2729" s="41"/>
    </row>
    <row r="2730" spans="2:13" x14ac:dyDescent="0.25">
      <c r="B2730" s="66"/>
      <c r="C2730" s="13"/>
      <c r="D2730" s="13"/>
      <c r="E2730" s="13"/>
      <c r="F2730" s="13"/>
      <c r="G2730" s="13"/>
      <c r="H2730" s="41"/>
      <c r="I2730" s="41"/>
      <c r="J2730" s="41"/>
      <c r="K2730" s="41"/>
      <c r="L2730" s="41"/>
      <c r="M2730" s="41"/>
    </row>
    <row r="2731" spans="2:13" x14ac:dyDescent="0.25">
      <c r="B2731" s="66"/>
      <c r="C2731" s="13"/>
      <c r="D2731" s="13"/>
      <c r="E2731" s="13"/>
      <c r="F2731" s="13"/>
      <c r="G2731" s="13"/>
      <c r="H2731" s="41"/>
      <c r="I2731" s="41"/>
      <c r="J2731" s="41"/>
      <c r="K2731" s="41"/>
      <c r="L2731" s="41"/>
      <c r="M2731" s="41"/>
    </row>
    <row r="2732" spans="2:13" x14ac:dyDescent="0.25">
      <c r="B2732" s="66"/>
      <c r="C2732" s="13"/>
      <c r="D2732" s="13"/>
      <c r="E2732" s="13"/>
      <c r="F2732" s="13"/>
      <c r="G2732" s="13"/>
      <c r="H2732" s="41"/>
      <c r="I2732" s="41"/>
      <c r="J2732" s="41"/>
      <c r="K2732" s="41"/>
      <c r="L2732" s="41"/>
      <c r="M2732" s="41"/>
    </row>
    <row r="2733" spans="2:13" x14ac:dyDescent="0.25">
      <c r="B2733" s="66"/>
      <c r="C2733" s="13"/>
      <c r="D2733" s="13"/>
      <c r="E2733" s="13"/>
      <c r="F2733" s="13"/>
      <c r="G2733" s="13"/>
      <c r="H2733" s="41"/>
      <c r="I2733" s="41"/>
      <c r="J2733" s="41"/>
      <c r="K2733" s="41"/>
      <c r="L2733" s="41"/>
      <c r="M2733" s="41"/>
    </row>
    <row r="2734" spans="2:13" x14ac:dyDescent="0.25">
      <c r="B2734" s="66"/>
      <c r="C2734" s="13"/>
      <c r="D2734" s="13"/>
      <c r="E2734" s="13"/>
      <c r="F2734" s="13"/>
      <c r="G2734" s="13"/>
      <c r="H2734" s="41"/>
      <c r="I2734" s="41"/>
      <c r="J2734" s="41"/>
      <c r="K2734" s="41"/>
      <c r="L2734" s="41"/>
      <c r="M2734" s="41"/>
    </row>
    <row r="2735" spans="2:13" x14ac:dyDescent="0.25">
      <c r="B2735" s="66"/>
      <c r="C2735" s="13"/>
      <c r="D2735" s="13"/>
      <c r="E2735" s="13"/>
      <c r="F2735" s="13"/>
      <c r="G2735" s="13"/>
      <c r="H2735" s="41"/>
      <c r="I2735" s="41"/>
      <c r="J2735" s="41"/>
      <c r="K2735" s="41"/>
      <c r="L2735" s="41"/>
      <c r="M2735" s="41"/>
    </row>
    <row r="2736" spans="2:13" x14ac:dyDescent="0.25">
      <c r="B2736" s="66"/>
      <c r="C2736" s="13"/>
      <c r="D2736" s="13"/>
      <c r="E2736" s="13"/>
      <c r="F2736" s="13"/>
      <c r="G2736" s="13"/>
      <c r="H2736" s="41"/>
      <c r="I2736" s="41"/>
      <c r="J2736" s="41"/>
      <c r="K2736" s="41"/>
      <c r="L2736" s="41"/>
      <c r="M2736" s="41"/>
    </row>
    <row r="2737" spans="2:13" x14ac:dyDescent="0.25">
      <c r="B2737" s="66"/>
      <c r="C2737" s="13"/>
      <c r="D2737" s="13"/>
      <c r="E2737" s="13"/>
      <c r="F2737" s="13"/>
      <c r="G2737" s="13"/>
      <c r="H2737" s="41"/>
      <c r="I2737" s="41"/>
      <c r="J2737" s="41"/>
      <c r="K2737" s="41"/>
      <c r="L2737" s="41"/>
      <c r="M2737" s="41"/>
    </row>
    <row r="2738" spans="2:13" x14ac:dyDescent="0.25">
      <c r="B2738" s="66"/>
      <c r="C2738" s="13"/>
      <c r="D2738" s="13"/>
      <c r="E2738" s="13"/>
      <c r="F2738" s="13"/>
      <c r="G2738" s="13"/>
      <c r="H2738" s="41"/>
      <c r="I2738" s="41"/>
      <c r="J2738" s="41"/>
      <c r="K2738" s="41"/>
      <c r="L2738" s="41"/>
      <c r="M2738" s="41"/>
    </row>
    <row r="2739" spans="2:13" x14ac:dyDescent="0.25">
      <c r="B2739" s="66"/>
      <c r="C2739" s="13"/>
      <c r="D2739" s="13"/>
      <c r="E2739" s="13"/>
      <c r="F2739" s="13"/>
      <c r="G2739" s="13"/>
      <c r="H2739" s="41"/>
      <c r="I2739" s="41"/>
      <c r="J2739" s="41"/>
      <c r="K2739" s="41"/>
      <c r="L2739" s="41"/>
      <c r="M2739" s="41"/>
    </row>
    <row r="2740" spans="2:13" x14ac:dyDescent="0.25">
      <c r="B2740" s="66"/>
      <c r="C2740" s="13"/>
      <c r="D2740" s="13"/>
      <c r="E2740" s="13"/>
      <c r="F2740" s="13"/>
      <c r="G2740" s="13"/>
      <c r="H2740" s="41"/>
      <c r="I2740" s="41"/>
      <c r="J2740" s="41"/>
      <c r="K2740" s="41"/>
      <c r="L2740" s="41"/>
      <c r="M2740" s="41"/>
    </row>
    <row r="2741" spans="2:13" x14ac:dyDescent="0.25">
      <c r="B2741" s="66"/>
      <c r="C2741" s="13"/>
      <c r="D2741" s="13"/>
      <c r="E2741" s="13"/>
      <c r="F2741" s="13"/>
      <c r="G2741" s="13"/>
      <c r="H2741" s="41"/>
      <c r="I2741" s="41"/>
      <c r="J2741" s="41"/>
      <c r="K2741" s="41"/>
      <c r="L2741" s="41"/>
      <c r="M2741" s="41"/>
    </row>
    <row r="2742" spans="2:13" x14ac:dyDescent="0.25">
      <c r="B2742" s="66"/>
      <c r="C2742" s="13"/>
      <c r="D2742" s="13"/>
      <c r="E2742" s="13"/>
      <c r="F2742" s="13"/>
      <c r="G2742" s="13"/>
      <c r="H2742" s="41"/>
      <c r="I2742" s="41"/>
      <c r="J2742" s="41"/>
      <c r="K2742" s="41"/>
      <c r="L2742" s="41"/>
      <c r="M2742" s="41"/>
    </row>
    <row r="2743" spans="2:13" x14ac:dyDescent="0.25">
      <c r="B2743" s="66"/>
      <c r="C2743" s="13"/>
      <c r="D2743" s="13"/>
      <c r="E2743" s="13"/>
      <c r="F2743" s="13"/>
      <c r="G2743" s="13"/>
      <c r="H2743" s="41"/>
      <c r="I2743" s="41"/>
      <c r="J2743" s="41"/>
      <c r="K2743" s="41"/>
      <c r="L2743" s="41"/>
      <c r="M2743" s="41"/>
    </row>
    <row r="2744" spans="2:13" x14ac:dyDescent="0.25">
      <c r="B2744" s="66"/>
      <c r="C2744" s="13"/>
      <c r="D2744" s="13"/>
      <c r="E2744" s="13"/>
      <c r="F2744" s="13"/>
      <c r="G2744" s="13"/>
      <c r="H2744" s="41"/>
      <c r="I2744" s="41"/>
      <c r="J2744" s="41"/>
      <c r="K2744" s="41"/>
      <c r="L2744" s="41"/>
      <c r="M2744" s="41"/>
    </row>
    <row r="2745" spans="2:13" x14ac:dyDescent="0.25">
      <c r="B2745" s="66"/>
      <c r="C2745" s="13"/>
      <c r="D2745" s="13"/>
      <c r="E2745" s="13"/>
      <c r="F2745" s="13"/>
      <c r="G2745" s="13"/>
      <c r="H2745" s="41"/>
      <c r="I2745" s="41"/>
      <c r="J2745" s="41"/>
      <c r="K2745" s="41"/>
      <c r="L2745" s="41"/>
      <c r="M2745" s="41"/>
    </row>
    <row r="2746" spans="2:13" x14ac:dyDescent="0.25">
      <c r="B2746" s="66"/>
      <c r="C2746" s="13"/>
      <c r="D2746" s="13"/>
      <c r="E2746" s="13"/>
      <c r="F2746" s="13"/>
      <c r="G2746" s="13"/>
      <c r="H2746" s="41"/>
      <c r="I2746" s="41"/>
      <c r="J2746" s="41"/>
      <c r="K2746" s="41"/>
      <c r="L2746" s="41"/>
      <c r="M2746" s="41"/>
    </row>
    <row r="2747" spans="2:13" x14ac:dyDescent="0.25">
      <c r="B2747" s="66"/>
      <c r="C2747" s="13"/>
      <c r="D2747" s="13"/>
      <c r="E2747" s="13"/>
      <c r="F2747" s="13"/>
      <c r="G2747" s="13"/>
      <c r="H2747" s="41"/>
      <c r="I2747" s="41"/>
      <c r="J2747" s="41"/>
      <c r="K2747" s="41"/>
      <c r="L2747" s="41"/>
      <c r="M2747" s="41"/>
    </row>
    <row r="2748" spans="2:13" x14ac:dyDescent="0.25">
      <c r="B2748" s="66"/>
      <c r="C2748" s="13"/>
      <c r="D2748" s="13"/>
      <c r="E2748" s="13"/>
      <c r="F2748" s="13"/>
      <c r="G2748" s="13"/>
      <c r="H2748" s="41"/>
      <c r="I2748" s="41"/>
      <c r="J2748" s="41"/>
      <c r="K2748" s="41"/>
      <c r="L2748" s="41"/>
      <c r="M2748" s="41"/>
    </row>
    <row r="2749" spans="2:13" x14ac:dyDescent="0.25">
      <c r="B2749" s="66"/>
      <c r="C2749" s="13"/>
      <c r="D2749" s="13"/>
      <c r="E2749" s="13"/>
      <c r="F2749" s="13"/>
      <c r="G2749" s="13"/>
      <c r="H2749" s="41"/>
      <c r="I2749" s="41"/>
      <c r="J2749" s="41"/>
      <c r="K2749" s="41"/>
      <c r="L2749" s="41"/>
      <c r="M2749" s="41"/>
    </row>
    <row r="2750" spans="2:13" x14ac:dyDescent="0.25">
      <c r="B2750" s="66"/>
      <c r="C2750" s="13"/>
      <c r="D2750" s="13"/>
      <c r="E2750" s="13"/>
      <c r="F2750" s="13"/>
      <c r="G2750" s="13"/>
      <c r="H2750" s="41"/>
      <c r="I2750" s="41"/>
      <c r="J2750" s="41"/>
      <c r="K2750" s="41"/>
      <c r="L2750" s="41"/>
      <c r="M2750" s="41"/>
    </row>
    <row r="2751" spans="2:13" x14ac:dyDescent="0.25">
      <c r="B2751" s="66"/>
      <c r="C2751" s="13"/>
      <c r="D2751" s="13"/>
      <c r="E2751" s="13"/>
      <c r="F2751" s="13"/>
      <c r="G2751" s="13"/>
      <c r="H2751" s="41"/>
      <c r="I2751" s="41"/>
      <c r="J2751" s="41"/>
      <c r="K2751" s="41"/>
      <c r="L2751" s="41"/>
      <c r="M2751" s="41"/>
    </row>
    <row r="2752" spans="2:13" x14ac:dyDescent="0.25">
      <c r="B2752" s="66"/>
      <c r="C2752" s="13"/>
      <c r="D2752" s="13"/>
      <c r="E2752" s="13"/>
      <c r="F2752" s="13"/>
      <c r="G2752" s="13"/>
      <c r="H2752" s="41"/>
      <c r="I2752" s="41"/>
      <c r="J2752" s="41"/>
      <c r="K2752" s="41"/>
      <c r="L2752" s="41"/>
      <c r="M2752" s="41"/>
    </row>
    <row r="2753" spans="2:13" x14ac:dyDescent="0.25">
      <c r="B2753" s="66"/>
      <c r="C2753" s="13"/>
      <c r="D2753" s="13"/>
      <c r="E2753" s="13"/>
      <c r="F2753" s="13"/>
      <c r="G2753" s="13"/>
      <c r="H2753" s="41"/>
      <c r="I2753" s="41"/>
      <c r="J2753" s="41"/>
      <c r="K2753" s="41"/>
      <c r="L2753" s="41"/>
      <c r="M2753" s="41"/>
    </row>
    <row r="2754" spans="2:13" x14ac:dyDescent="0.25">
      <c r="B2754" s="66"/>
      <c r="C2754" s="13"/>
      <c r="D2754" s="13"/>
      <c r="E2754" s="13"/>
      <c r="F2754" s="13"/>
      <c r="G2754" s="13"/>
      <c r="H2754" s="41"/>
      <c r="I2754" s="41"/>
      <c r="J2754" s="41"/>
      <c r="K2754" s="41"/>
      <c r="L2754" s="41"/>
      <c r="M2754" s="41"/>
    </row>
    <row r="2755" spans="2:13" x14ac:dyDescent="0.25">
      <c r="B2755" s="66"/>
      <c r="C2755" s="13"/>
      <c r="D2755" s="13"/>
      <c r="E2755" s="13"/>
      <c r="F2755" s="13"/>
      <c r="G2755" s="13"/>
      <c r="H2755" s="41"/>
      <c r="I2755" s="41"/>
      <c r="J2755" s="41"/>
      <c r="K2755" s="41"/>
      <c r="L2755" s="41"/>
      <c r="M2755" s="41"/>
    </row>
    <row r="2756" spans="2:13" x14ac:dyDescent="0.25">
      <c r="B2756" s="66"/>
      <c r="C2756" s="13"/>
      <c r="D2756" s="13"/>
      <c r="E2756" s="13"/>
      <c r="F2756" s="13"/>
      <c r="G2756" s="13"/>
      <c r="H2756" s="41"/>
      <c r="I2756" s="41"/>
      <c r="J2756" s="41"/>
      <c r="K2756" s="41"/>
      <c r="L2756" s="41"/>
      <c r="M2756" s="41"/>
    </row>
    <row r="2757" spans="2:13" x14ac:dyDescent="0.25">
      <c r="B2757" s="66"/>
      <c r="C2757" s="13"/>
      <c r="D2757" s="13"/>
      <c r="E2757" s="13"/>
      <c r="F2757" s="13"/>
      <c r="G2757" s="13"/>
      <c r="H2757" s="41"/>
      <c r="I2757" s="41"/>
      <c r="J2757" s="41"/>
      <c r="K2757" s="41"/>
      <c r="L2757" s="41"/>
      <c r="M2757" s="41"/>
    </row>
    <row r="2758" spans="2:13" x14ac:dyDescent="0.25">
      <c r="B2758" s="66"/>
      <c r="C2758" s="13"/>
      <c r="D2758" s="13"/>
      <c r="E2758" s="13"/>
      <c r="F2758" s="13"/>
      <c r="G2758" s="13"/>
      <c r="H2758" s="41"/>
      <c r="I2758" s="41"/>
      <c r="J2758" s="41"/>
      <c r="K2758" s="41"/>
      <c r="L2758" s="41"/>
      <c r="M2758" s="41"/>
    </row>
    <row r="2759" spans="2:13" x14ac:dyDescent="0.25">
      <c r="B2759" s="66"/>
      <c r="C2759" s="13"/>
      <c r="D2759" s="13"/>
      <c r="E2759" s="13"/>
      <c r="F2759" s="13"/>
      <c r="G2759" s="13"/>
      <c r="H2759" s="41"/>
      <c r="I2759" s="41"/>
      <c r="J2759" s="41"/>
      <c r="K2759" s="41"/>
      <c r="L2759" s="41"/>
      <c r="M2759" s="41"/>
    </row>
    <row r="2760" spans="2:13" x14ac:dyDescent="0.25">
      <c r="B2760" s="66"/>
      <c r="C2760" s="13"/>
      <c r="D2760" s="13"/>
      <c r="E2760" s="13"/>
      <c r="F2760" s="13"/>
      <c r="G2760" s="13"/>
      <c r="H2760" s="41"/>
      <c r="I2760" s="41"/>
      <c r="J2760" s="41"/>
      <c r="K2760" s="41"/>
      <c r="L2760" s="41"/>
      <c r="M2760" s="41"/>
    </row>
    <row r="2761" spans="2:13" x14ac:dyDescent="0.25">
      <c r="B2761" s="66"/>
      <c r="C2761" s="13"/>
      <c r="D2761" s="13"/>
      <c r="E2761" s="13"/>
      <c r="F2761" s="13"/>
      <c r="G2761" s="13"/>
      <c r="H2761" s="41"/>
      <c r="I2761" s="41"/>
      <c r="J2761" s="41"/>
      <c r="K2761" s="41"/>
      <c r="L2761" s="41"/>
      <c r="M2761" s="41"/>
    </row>
    <row r="2762" spans="2:13" x14ac:dyDescent="0.25">
      <c r="B2762" s="66"/>
      <c r="C2762" s="13"/>
      <c r="D2762" s="13"/>
      <c r="E2762" s="13"/>
      <c r="F2762" s="13"/>
      <c r="G2762" s="13"/>
      <c r="H2762" s="41"/>
      <c r="I2762" s="41"/>
      <c r="J2762" s="41"/>
      <c r="K2762" s="41"/>
      <c r="L2762" s="41"/>
      <c r="M2762" s="41"/>
    </row>
    <row r="2763" spans="2:13" x14ac:dyDescent="0.25">
      <c r="B2763" s="66"/>
      <c r="C2763" s="13"/>
      <c r="D2763" s="13"/>
      <c r="E2763" s="13"/>
      <c r="F2763" s="13"/>
      <c r="G2763" s="13"/>
      <c r="H2763" s="41"/>
      <c r="I2763" s="41"/>
      <c r="J2763" s="41"/>
      <c r="K2763" s="41"/>
      <c r="L2763" s="41"/>
      <c r="M2763" s="41"/>
    </row>
    <row r="2764" spans="2:13" x14ac:dyDescent="0.25">
      <c r="B2764" s="66"/>
      <c r="C2764" s="13"/>
      <c r="D2764" s="13"/>
      <c r="E2764" s="13"/>
      <c r="F2764" s="13"/>
      <c r="G2764" s="13"/>
      <c r="H2764" s="41"/>
      <c r="I2764" s="41"/>
      <c r="J2764" s="41"/>
      <c r="K2764" s="41"/>
      <c r="L2764" s="41"/>
      <c r="M2764" s="41"/>
    </row>
    <row r="2765" spans="2:13" x14ac:dyDescent="0.25">
      <c r="B2765" s="66"/>
      <c r="C2765" s="13"/>
      <c r="D2765" s="13"/>
      <c r="E2765" s="13"/>
      <c r="F2765" s="13"/>
      <c r="G2765" s="13"/>
      <c r="H2765" s="41"/>
      <c r="I2765" s="41"/>
      <c r="J2765" s="41"/>
      <c r="K2765" s="41"/>
      <c r="L2765" s="41"/>
      <c r="M2765" s="41"/>
    </row>
    <row r="2766" spans="2:13" x14ac:dyDescent="0.25">
      <c r="B2766" s="66"/>
      <c r="C2766" s="13"/>
      <c r="D2766" s="13"/>
      <c r="E2766" s="13"/>
      <c r="F2766" s="13"/>
      <c r="G2766" s="13"/>
      <c r="H2766" s="41"/>
      <c r="I2766" s="41"/>
      <c r="J2766" s="41"/>
      <c r="K2766" s="41"/>
      <c r="L2766" s="41"/>
      <c r="M2766" s="41"/>
    </row>
    <row r="2767" spans="2:13" x14ac:dyDescent="0.25">
      <c r="B2767" s="66"/>
      <c r="C2767" s="13"/>
      <c r="D2767" s="13"/>
      <c r="E2767" s="13"/>
      <c r="F2767" s="13"/>
      <c r="G2767" s="13"/>
      <c r="H2767" s="41"/>
      <c r="I2767" s="41"/>
      <c r="J2767" s="41"/>
      <c r="K2767" s="41"/>
      <c r="L2767" s="41"/>
      <c r="M2767" s="41"/>
    </row>
    <row r="2768" spans="2:13" x14ac:dyDescent="0.25">
      <c r="B2768" s="66"/>
      <c r="C2768" s="13"/>
      <c r="D2768" s="13"/>
      <c r="E2768" s="13"/>
      <c r="F2768" s="13"/>
      <c r="G2768" s="13"/>
      <c r="H2768" s="41"/>
      <c r="I2768" s="41"/>
      <c r="J2768" s="41"/>
      <c r="K2768" s="41"/>
      <c r="L2768" s="41"/>
      <c r="M2768" s="41"/>
    </row>
    <row r="2769" spans="2:13" x14ac:dyDescent="0.25">
      <c r="B2769" s="66"/>
      <c r="C2769" s="13"/>
      <c r="D2769" s="13"/>
      <c r="E2769" s="13"/>
      <c r="F2769" s="13"/>
      <c r="G2769" s="13"/>
      <c r="H2769" s="41"/>
      <c r="I2769" s="41"/>
      <c r="J2769" s="41"/>
      <c r="K2769" s="41"/>
      <c r="L2769" s="41"/>
      <c r="M2769" s="41"/>
    </row>
    <row r="2770" spans="2:13" x14ac:dyDescent="0.25">
      <c r="B2770" s="66"/>
      <c r="C2770" s="13"/>
      <c r="D2770" s="13"/>
      <c r="E2770" s="13"/>
      <c r="F2770" s="13"/>
      <c r="G2770" s="13"/>
      <c r="H2770" s="41"/>
      <c r="I2770" s="41"/>
      <c r="J2770" s="41"/>
      <c r="K2770" s="41"/>
      <c r="L2770" s="41"/>
      <c r="M2770" s="41"/>
    </row>
    <row r="2771" spans="2:13" x14ac:dyDescent="0.25">
      <c r="B2771" s="66"/>
      <c r="C2771" s="13"/>
      <c r="D2771" s="13"/>
      <c r="E2771" s="13"/>
      <c r="F2771" s="13"/>
      <c r="G2771" s="13"/>
      <c r="H2771" s="41"/>
      <c r="I2771" s="41"/>
      <c r="J2771" s="41"/>
      <c r="K2771" s="41"/>
      <c r="L2771" s="41"/>
      <c r="M2771" s="41"/>
    </row>
    <row r="2772" spans="2:13" x14ac:dyDescent="0.25">
      <c r="B2772" s="66"/>
      <c r="C2772" s="13"/>
      <c r="D2772" s="13"/>
      <c r="E2772" s="13"/>
      <c r="F2772" s="13"/>
      <c r="G2772" s="13"/>
      <c r="H2772" s="41"/>
      <c r="I2772" s="41"/>
      <c r="J2772" s="41"/>
      <c r="K2772" s="41"/>
      <c r="L2772" s="41"/>
      <c r="M2772" s="41"/>
    </row>
    <row r="2773" spans="2:13" x14ac:dyDescent="0.25">
      <c r="B2773" s="66"/>
      <c r="C2773" s="13"/>
      <c r="D2773" s="13"/>
      <c r="E2773" s="13"/>
      <c r="F2773" s="13"/>
      <c r="G2773" s="13"/>
      <c r="H2773" s="41"/>
      <c r="I2773" s="41"/>
      <c r="J2773" s="41"/>
      <c r="K2773" s="41"/>
      <c r="L2773" s="41"/>
      <c r="M2773" s="41"/>
    </row>
    <row r="2774" spans="2:13" x14ac:dyDescent="0.25">
      <c r="B2774" s="66"/>
      <c r="C2774" s="13"/>
      <c r="D2774" s="13"/>
      <c r="E2774" s="13"/>
      <c r="F2774" s="13"/>
      <c r="G2774" s="13"/>
      <c r="H2774" s="41"/>
      <c r="I2774" s="41"/>
      <c r="J2774" s="41"/>
      <c r="K2774" s="41"/>
      <c r="L2774" s="41"/>
      <c r="M2774" s="41"/>
    </row>
    <row r="2775" spans="2:13" x14ac:dyDescent="0.25">
      <c r="B2775" s="66"/>
      <c r="C2775" s="13"/>
      <c r="D2775" s="13"/>
      <c r="E2775" s="13"/>
      <c r="F2775" s="13"/>
      <c r="G2775" s="13"/>
      <c r="H2775" s="41"/>
      <c r="I2775" s="41"/>
      <c r="J2775" s="41"/>
      <c r="K2775" s="41"/>
      <c r="L2775" s="41"/>
      <c r="M2775" s="41"/>
    </row>
    <row r="2776" spans="2:13" x14ac:dyDescent="0.25">
      <c r="B2776" s="66"/>
      <c r="C2776" s="13"/>
      <c r="D2776" s="13"/>
      <c r="E2776" s="13"/>
      <c r="F2776" s="13"/>
      <c r="G2776" s="13"/>
      <c r="H2776" s="41"/>
      <c r="I2776" s="41"/>
      <c r="J2776" s="41"/>
      <c r="K2776" s="41"/>
      <c r="L2776" s="41"/>
      <c r="M2776" s="41"/>
    </row>
    <row r="2777" spans="2:13" x14ac:dyDescent="0.25">
      <c r="B2777" s="66"/>
      <c r="C2777" s="13"/>
      <c r="D2777" s="13"/>
      <c r="E2777" s="13"/>
      <c r="F2777" s="13"/>
      <c r="G2777" s="13"/>
      <c r="H2777" s="41"/>
      <c r="I2777" s="41"/>
      <c r="J2777" s="41"/>
      <c r="K2777" s="41"/>
      <c r="L2777" s="41"/>
      <c r="M2777" s="41"/>
    </row>
    <row r="2778" spans="2:13" x14ac:dyDescent="0.25">
      <c r="B2778" s="66"/>
      <c r="C2778" s="13"/>
      <c r="D2778" s="13"/>
      <c r="E2778" s="13"/>
      <c r="F2778" s="13"/>
      <c r="G2778" s="13"/>
      <c r="H2778" s="41"/>
      <c r="I2778" s="41"/>
      <c r="J2778" s="41"/>
      <c r="K2778" s="41"/>
      <c r="L2778" s="41"/>
      <c r="M2778" s="41"/>
    </row>
    <row r="2779" spans="2:13" x14ac:dyDescent="0.25">
      <c r="B2779" s="66"/>
      <c r="C2779" s="13"/>
      <c r="D2779" s="13"/>
      <c r="E2779" s="13"/>
      <c r="F2779" s="13"/>
      <c r="G2779" s="13"/>
      <c r="H2779" s="41"/>
      <c r="I2779" s="41"/>
      <c r="J2779" s="41"/>
      <c r="K2779" s="41"/>
      <c r="L2779" s="41"/>
      <c r="M2779" s="41"/>
    </row>
    <row r="2780" spans="2:13" x14ac:dyDescent="0.25">
      <c r="B2780" s="66"/>
      <c r="C2780" s="13"/>
      <c r="D2780" s="13"/>
      <c r="E2780" s="13"/>
      <c r="F2780" s="13"/>
      <c r="G2780" s="13"/>
      <c r="H2780" s="41"/>
      <c r="I2780" s="41"/>
      <c r="J2780" s="41"/>
      <c r="K2780" s="41"/>
      <c r="L2780" s="41"/>
      <c r="M2780" s="41"/>
    </row>
    <row r="2781" spans="2:13" x14ac:dyDescent="0.25">
      <c r="B2781" s="66"/>
      <c r="C2781" s="13"/>
      <c r="D2781" s="13"/>
      <c r="E2781" s="13"/>
      <c r="F2781" s="13"/>
      <c r="G2781" s="13"/>
      <c r="H2781" s="41"/>
      <c r="I2781" s="41"/>
      <c r="J2781" s="41"/>
      <c r="K2781" s="41"/>
      <c r="L2781" s="41"/>
      <c r="M2781" s="41"/>
    </row>
    <row r="2782" spans="2:13" x14ac:dyDescent="0.25">
      <c r="B2782" s="66"/>
      <c r="C2782" s="13"/>
      <c r="D2782" s="13"/>
      <c r="E2782" s="13"/>
      <c r="F2782" s="13"/>
      <c r="G2782" s="13"/>
      <c r="H2782" s="41"/>
      <c r="I2782" s="41"/>
      <c r="J2782" s="41"/>
      <c r="K2782" s="41"/>
      <c r="L2782" s="41"/>
      <c r="M2782" s="41"/>
    </row>
    <row r="2783" spans="2:13" x14ac:dyDescent="0.25">
      <c r="B2783" s="66"/>
      <c r="C2783" s="13"/>
      <c r="D2783" s="13"/>
      <c r="E2783" s="13"/>
      <c r="F2783" s="13"/>
      <c r="G2783" s="13"/>
      <c r="H2783" s="41"/>
      <c r="I2783" s="41"/>
      <c r="J2783" s="41"/>
      <c r="K2783" s="41"/>
      <c r="L2783" s="41"/>
      <c r="M2783" s="41"/>
    </row>
    <row r="2784" spans="2:13" x14ac:dyDescent="0.25">
      <c r="B2784" s="66"/>
      <c r="C2784" s="13"/>
      <c r="D2784" s="13"/>
      <c r="E2784" s="13"/>
      <c r="F2784" s="13"/>
      <c r="G2784" s="13"/>
      <c r="H2784" s="41"/>
      <c r="I2784" s="41"/>
      <c r="J2784" s="41"/>
      <c r="K2784" s="41"/>
      <c r="L2784" s="41"/>
      <c r="M2784" s="41"/>
    </row>
    <row r="2785" spans="2:13" x14ac:dyDescent="0.25">
      <c r="B2785" s="66"/>
      <c r="C2785" s="13"/>
      <c r="D2785" s="13"/>
      <c r="E2785" s="13"/>
      <c r="F2785" s="13"/>
      <c r="G2785" s="13"/>
      <c r="H2785" s="41"/>
      <c r="I2785" s="41"/>
      <c r="J2785" s="41"/>
      <c r="K2785" s="41"/>
      <c r="L2785" s="41"/>
      <c r="M2785" s="41"/>
    </row>
    <row r="2786" spans="2:13" x14ac:dyDescent="0.25">
      <c r="B2786" s="66"/>
      <c r="C2786" s="13"/>
      <c r="D2786" s="13"/>
      <c r="E2786" s="13"/>
      <c r="F2786" s="13"/>
      <c r="G2786" s="13"/>
      <c r="H2786" s="41"/>
      <c r="I2786" s="41"/>
      <c r="J2786" s="41"/>
      <c r="K2786" s="41"/>
      <c r="L2786" s="41"/>
      <c r="M2786" s="41"/>
    </row>
    <row r="2787" spans="2:13" x14ac:dyDescent="0.25">
      <c r="B2787" s="66"/>
      <c r="C2787" s="13"/>
      <c r="D2787" s="13"/>
      <c r="E2787" s="13"/>
      <c r="F2787" s="13"/>
      <c r="G2787" s="13"/>
      <c r="H2787" s="41"/>
      <c r="I2787" s="41"/>
      <c r="J2787" s="41"/>
      <c r="K2787" s="41"/>
      <c r="L2787" s="41"/>
      <c r="M2787" s="41"/>
    </row>
    <row r="2788" spans="2:13" x14ac:dyDescent="0.25">
      <c r="B2788" s="66"/>
      <c r="C2788" s="13"/>
      <c r="D2788" s="13"/>
      <c r="E2788" s="13"/>
      <c r="F2788" s="13"/>
      <c r="G2788" s="13"/>
      <c r="H2788" s="41"/>
      <c r="I2788" s="41"/>
      <c r="J2788" s="41"/>
      <c r="K2788" s="41"/>
      <c r="L2788" s="41"/>
      <c r="M2788" s="41"/>
    </row>
    <row r="2789" spans="2:13" x14ac:dyDescent="0.25">
      <c r="B2789" s="66"/>
      <c r="C2789" s="13"/>
      <c r="D2789" s="13"/>
      <c r="E2789" s="13"/>
      <c r="F2789" s="13"/>
      <c r="G2789" s="13"/>
      <c r="H2789" s="41"/>
      <c r="I2789" s="41"/>
      <c r="J2789" s="41"/>
      <c r="K2789" s="41"/>
      <c r="L2789" s="41"/>
      <c r="M2789" s="41"/>
    </row>
    <row r="2790" spans="2:13" x14ac:dyDescent="0.25">
      <c r="B2790" s="66"/>
      <c r="C2790" s="13"/>
      <c r="D2790" s="13"/>
      <c r="E2790" s="13"/>
      <c r="F2790" s="13"/>
      <c r="G2790" s="13"/>
      <c r="H2790" s="41"/>
      <c r="I2790" s="41"/>
      <c r="J2790" s="41"/>
      <c r="K2790" s="41"/>
      <c r="L2790" s="41"/>
      <c r="M2790" s="41"/>
    </row>
    <row r="2791" spans="2:13" x14ac:dyDescent="0.25">
      <c r="B2791" s="66"/>
      <c r="C2791" s="13"/>
      <c r="D2791" s="13"/>
      <c r="E2791" s="13"/>
      <c r="F2791" s="13"/>
      <c r="G2791" s="13"/>
      <c r="H2791" s="41"/>
      <c r="I2791" s="41"/>
      <c r="J2791" s="41"/>
      <c r="K2791" s="41"/>
      <c r="L2791" s="41"/>
      <c r="M2791" s="41"/>
    </row>
    <row r="2792" spans="2:13" x14ac:dyDescent="0.25">
      <c r="B2792" s="66"/>
      <c r="C2792" s="13"/>
      <c r="D2792" s="13"/>
      <c r="E2792" s="13"/>
      <c r="F2792" s="13"/>
      <c r="G2792" s="13"/>
      <c r="H2792" s="41"/>
      <c r="I2792" s="41"/>
      <c r="J2792" s="41"/>
      <c r="K2792" s="41"/>
      <c r="L2792" s="41"/>
      <c r="M2792" s="41"/>
    </row>
    <row r="2793" spans="2:13" x14ac:dyDescent="0.25">
      <c r="B2793" s="66"/>
      <c r="C2793" s="13"/>
      <c r="D2793" s="13"/>
      <c r="E2793" s="13"/>
      <c r="F2793" s="13"/>
      <c r="G2793" s="13"/>
      <c r="H2793" s="41"/>
      <c r="I2793" s="41"/>
      <c r="J2793" s="41"/>
      <c r="K2793" s="41"/>
      <c r="L2793" s="41"/>
      <c r="M2793" s="41"/>
    </row>
    <row r="2794" spans="2:13" x14ac:dyDescent="0.25">
      <c r="B2794" s="66"/>
      <c r="C2794" s="13"/>
      <c r="D2794" s="13"/>
      <c r="E2794" s="13"/>
      <c r="F2794" s="13"/>
      <c r="G2794" s="13"/>
      <c r="H2794" s="41"/>
      <c r="I2794" s="41"/>
      <c r="J2794" s="41"/>
      <c r="K2794" s="41"/>
      <c r="L2794" s="41"/>
      <c r="M2794" s="41"/>
    </row>
    <row r="2795" spans="2:13" x14ac:dyDescent="0.25">
      <c r="B2795" s="66"/>
      <c r="C2795" s="13"/>
      <c r="D2795" s="13"/>
      <c r="E2795" s="13"/>
      <c r="F2795" s="13"/>
      <c r="G2795" s="13"/>
      <c r="H2795" s="41"/>
      <c r="I2795" s="41"/>
      <c r="J2795" s="41"/>
      <c r="K2795" s="41"/>
      <c r="L2795" s="41"/>
      <c r="M2795" s="41"/>
    </row>
    <row r="2796" spans="2:13" x14ac:dyDescent="0.25">
      <c r="B2796" s="66"/>
      <c r="C2796" s="13"/>
      <c r="D2796" s="13"/>
      <c r="E2796" s="13"/>
      <c r="F2796" s="13"/>
      <c r="G2796" s="13"/>
      <c r="H2796" s="41"/>
      <c r="I2796" s="41"/>
      <c r="J2796" s="41"/>
      <c r="K2796" s="41"/>
      <c r="L2796" s="41"/>
      <c r="M2796" s="41"/>
    </row>
    <row r="2797" spans="2:13" x14ac:dyDescent="0.25">
      <c r="B2797" s="66"/>
      <c r="C2797" s="13"/>
      <c r="D2797" s="13"/>
      <c r="E2797" s="13"/>
      <c r="F2797" s="13"/>
      <c r="G2797" s="13"/>
      <c r="H2797" s="41"/>
      <c r="I2797" s="41"/>
      <c r="J2797" s="41"/>
      <c r="K2797" s="41"/>
      <c r="L2797" s="41"/>
      <c r="M2797" s="41"/>
    </row>
    <row r="2798" spans="2:13" x14ac:dyDescent="0.25">
      <c r="B2798" s="66"/>
      <c r="C2798" s="13"/>
      <c r="D2798" s="13"/>
      <c r="E2798" s="13"/>
      <c r="F2798" s="13"/>
      <c r="G2798" s="13"/>
      <c r="H2798" s="41"/>
      <c r="I2798" s="41"/>
      <c r="J2798" s="41"/>
      <c r="K2798" s="41"/>
      <c r="L2798" s="41"/>
      <c r="M2798" s="41"/>
    </row>
    <row r="2799" spans="2:13" x14ac:dyDescent="0.25">
      <c r="B2799" s="66"/>
      <c r="C2799" s="13"/>
      <c r="D2799" s="13"/>
      <c r="E2799" s="13"/>
      <c r="F2799" s="13"/>
      <c r="G2799" s="13"/>
      <c r="H2799" s="41"/>
      <c r="I2799" s="41"/>
      <c r="J2799" s="41"/>
      <c r="K2799" s="41"/>
      <c r="L2799" s="41"/>
      <c r="M2799" s="41"/>
    </row>
    <row r="2800" spans="2:13" x14ac:dyDescent="0.25">
      <c r="B2800" s="66"/>
      <c r="C2800" s="13"/>
      <c r="D2800" s="13"/>
      <c r="E2800" s="13"/>
      <c r="F2800" s="13"/>
      <c r="G2800" s="13"/>
      <c r="H2800" s="41"/>
      <c r="I2800" s="41"/>
      <c r="J2800" s="41"/>
      <c r="K2800" s="41"/>
      <c r="L2800" s="41"/>
      <c r="M2800" s="41"/>
    </row>
    <row r="2801" spans="2:13" x14ac:dyDescent="0.25">
      <c r="B2801" s="66"/>
      <c r="C2801" s="13"/>
      <c r="D2801" s="13"/>
      <c r="E2801" s="13"/>
      <c r="F2801" s="13"/>
      <c r="G2801" s="13"/>
      <c r="H2801" s="41"/>
      <c r="I2801" s="41"/>
      <c r="J2801" s="41"/>
      <c r="K2801" s="41"/>
      <c r="L2801" s="41"/>
      <c r="M2801" s="41"/>
    </row>
    <row r="2802" spans="2:13" x14ac:dyDescent="0.25">
      <c r="B2802" s="66"/>
      <c r="C2802" s="13"/>
      <c r="D2802" s="13"/>
      <c r="E2802" s="13"/>
      <c r="F2802" s="13"/>
      <c r="G2802" s="13"/>
      <c r="H2802" s="41"/>
      <c r="I2802" s="41"/>
      <c r="J2802" s="41"/>
      <c r="K2802" s="41"/>
      <c r="L2802" s="41"/>
      <c r="M2802" s="41"/>
    </row>
    <row r="2803" spans="2:13" x14ac:dyDescent="0.25">
      <c r="B2803" s="66"/>
      <c r="C2803" s="13"/>
      <c r="D2803" s="13"/>
      <c r="E2803" s="13"/>
      <c r="F2803" s="13"/>
      <c r="G2803" s="13"/>
      <c r="H2803" s="41"/>
      <c r="I2803" s="41"/>
      <c r="J2803" s="41"/>
      <c r="K2803" s="41"/>
      <c r="L2803" s="41"/>
      <c r="M2803" s="41"/>
    </row>
    <row r="2804" spans="2:13" x14ac:dyDescent="0.25">
      <c r="B2804" s="66"/>
      <c r="C2804" s="13"/>
      <c r="D2804" s="13"/>
      <c r="E2804" s="13"/>
      <c r="F2804" s="13"/>
      <c r="G2804" s="13"/>
      <c r="H2804" s="41"/>
      <c r="I2804" s="41"/>
      <c r="J2804" s="41"/>
      <c r="K2804" s="41"/>
      <c r="L2804" s="41"/>
      <c r="M2804" s="41"/>
    </row>
    <row r="2805" spans="2:13" x14ac:dyDescent="0.25">
      <c r="B2805" s="66"/>
      <c r="C2805" s="13"/>
      <c r="D2805" s="13"/>
      <c r="E2805" s="13"/>
      <c r="F2805" s="13"/>
      <c r="G2805" s="13"/>
      <c r="H2805" s="41"/>
      <c r="I2805" s="41"/>
      <c r="J2805" s="41"/>
      <c r="K2805" s="41"/>
      <c r="L2805" s="41"/>
      <c r="M2805" s="41"/>
    </row>
    <row r="2806" spans="2:13" x14ac:dyDescent="0.25">
      <c r="B2806" s="66"/>
      <c r="C2806" s="13"/>
      <c r="D2806" s="13"/>
      <c r="E2806" s="13"/>
      <c r="F2806" s="13"/>
      <c r="G2806" s="13"/>
      <c r="H2806" s="41"/>
      <c r="I2806" s="41"/>
      <c r="J2806" s="41"/>
      <c r="K2806" s="41"/>
      <c r="L2806" s="41"/>
      <c r="M2806" s="41"/>
    </row>
    <row r="2807" spans="2:13" x14ac:dyDescent="0.25">
      <c r="B2807" s="66"/>
      <c r="C2807" s="13"/>
      <c r="D2807" s="13"/>
      <c r="E2807" s="13"/>
      <c r="F2807" s="13"/>
      <c r="G2807" s="13"/>
      <c r="H2807" s="41"/>
      <c r="I2807" s="41"/>
      <c r="J2807" s="41"/>
      <c r="K2807" s="41"/>
      <c r="L2807" s="41"/>
      <c r="M2807" s="41"/>
    </row>
    <row r="2808" spans="2:13" x14ac:dyDescent="0.25">
      <c r="B2808" s="66"/>
      <c r="C2808" s="13"/>
      <c r="D2808" s="13"/>
      <c r="E2808" s="13"/>
      <c r="F2808" s="13"/>
      <c r="G2808" s="13"/>
      <c r="H2808" s="41"/>
      <c r="I2808" s="41"/>
      <c r="J2808" s="41"/>
      <c r="K2808" s="41"/>
      <c r="L2808" s="41"/>
      <c r="M2808" s="41"/>
    </row>
    <row r="2809" spans="2:13" x14ac:dyDescent="0.25">
      <c r="B2809" s="66"/>
      <c r="C2809" s="13"/>
      <c r="D2809" s="13"/>
      <c r="E2809" s="13"/>
      <c r="F2809" s="13"/>
      <c r="G2809" s="13"/>
      <c r="H2809" s="41"/>
      <c r="I2809" s="41"/>
      <c r="J2809" s="41"/>
      <c r="K2809" s="41"/>
      <c r="L2809" s="41"/>
      <c r="M2809" s="41"/>
    </row>
    <row r="2810" spans="2:13" x14ac:dyDescent="0.25">
      <c r="B2810" s="66"/>
      <c r="C2810" s="13"/>
      <c r="D2810" s="13"/>
      <c r="E2810" s="13"/>
      <c r="F2810" s="13"/>
      <c r="G2810" s="13"/>
      <c r="H2810" s="41"/>
      <c r="I2810" s="41"/>
      <c r="J2810" s="41"/>
      <c r="K2810" s="41"/>
      <c r="L2810" s="41"/>
      <c r="M2810" s="41"/>
    </row>
    <row r="2811" spans="2:13" x14ac:dyDescent="0.25">
      <c r="B2811" s="66"/>
      <c r="C2811" s="13"/>
      <c r="D2811" s="13"/>
      <c r="E2811" s="13"/>
      <c r="F2811" s="13"/>
      <c r="G2811" s="13"/>
      <c r="H2811" s="41"/>
      <c r="I2811" s="41"/>
      <c r="J2811" s="41"/>
      <c r="K2811" s="41"/>
      <c r="L2811" s="41"/>
      <c r="M2811" s="41"/>
    </row>
    <row r="2812" spans="2:13" x14ac:dyDescent="0.25">
      <c r="B2812" s="66"/>
      <c r="C2812" s="13"/>
      <c r="D2812" s="13"/>
      <c r="E2812" s="13"/>
      <c r="F2812" s="13"/>
      <c r="G2812" s="13"/>
      <c r="H2812" s="41"/>
      <c r="I2812" s="41"/>
      <c r="J2812" s="41"/>
      <c r="K2812" s="41"/>
      <c r="L2812" s="41"/>
      <c r="M2812" s="41"/>
    </row>
    <row r="2813" spans="2:13" x14ac:dyDescent="0.25">
      <c r="B2813" s="66"/>
      <c r="C2813" s="13"/>
      <c r="D2813" s="13"/>
      <c r="E2813" s="13"/>
      <c r="F2813" s="13"/>
      <c r="G2813" s="13"/>
      <c r="H2813" s="41"/>
      <c r="I2813" s="41"/>
      <c r="J2813" s="41"/>
      <c r="K2813" s="41"/>
      <c r="L2813" s="41"/>
      <c r="M2813" s="41"/>
    </row>
    <row r="2814" spans="2:13" x14ac:dyDescent="0.25">
      <c r="B2814" s="66"/>
      <c r="C2814" s="13"/>
      <c r="D2814" s="13"/>
      <c r="E2814" s="13"/>
      <c r="F2814" s="13"/>
      <c r="G2814" s="13"/>
      <c r="H2814" s="41"/>
      <c r="I2814" s="41"/>
      <c r="J2814" s="41"/>
      <c r="K2814" s="41"/>
      <c r="L2814" s="41"/>
      <c r="M2814" s="41"/>
    </row>
    <row r="2815" spans="2:13" x14ac:dyDescent="0.25">
      <c r="B2815" s="66"/>
      <c r="C2815" s="13"/>
      <c r="D2815" s="13"/>
      <c r="E2815" s="13"/>
      <c r="F2815" s="13"/>
      <c r="G2815" s="13"/>
      <c r="H2815" s="41"/>
      <c r="I2815" s="41"/>
      <c r="J2815" s="41"/>
      <c r="K2815" s="41"/>
      <c r="L2815" s="41"/>
      <c r="M2815" s="41"/>
    </row>
    <row r="2816" spans="2:13" x14ac:dyDescent="0.25">
      <c r="B2816" s="66"/>
      <c r="C2816" s="13"/>
      <c r="D2816" s="13"/>
      <c r="E2816" s="13"/>
      <c r="F2816" s="13"/>
      <c r="G2816" s="13"/>
      <c r="H2816" s="41"/>
      <c r="I2816" s="41"/>
      <c r="J2816" s="41"/>
      <c r="K2816" s="41"/>
      <c r="L2816" s="41"/>
      <c r="M2816" s="41"/>
    </row>
    <row r="2817" spans="2:13" x14ac:dyDescent="0.25">
      <c r="B2817" s="66"/>
      <c r="C2817" s="13"/>
      <c r="D2817" s="13"/>
      <c r="E2817" s="13"/>
      <c r="F2817" s="13"/>
      <c r="G2817" s="13"/>
      <c r="H2817" s="41"/>
      <c r="I2817" s="41"/>
      <c r="J2817" s="41"/>
      <c r="K2817" s="41"/>
      <c r="L2817" s="41"/>
      <c r="M2817" s="41"/>
    </row>
    <row r="2818" spans="2:13" x14ac:dyDescent="0.25">
      <c r="B2818" s="66"/>
      <c r="C2818" s="13"/>
      <c r="D2818" s="13"/>
      <c r="E2818" s="13"/>
      <c r="F2818" s="13"/>
      <c r="G2818" s="13"/>
      <c r="H2818" s="41"/>
      <c r="I2818" s="41"/>
      <c r="J2818" s="41"/>
      <c r="K2818" s="41"/>
      <c r="L2818" s="41"/>
      <c r="M2818" s="41"/>
    </row>
    <row r="2819" spans="2:13" x14ac:dyDescent="0.25">
      <c r="B2819" s="66"/>
      <c r="C2819" s="13"/>
      <c r="D2819" s="13"/>
      <c r="E2819" s="13"/>
      <c r="F2819" s="13"/>
      <c r="G2819" s="13"/>
      <c r="H2819" s="41"/>
      <c r="I2819" s="41"/>
      <c r="J2819" s="41"/>
      <c r="K2819" s="41"/>
      <c r="L2819" s="41"/>
      <c r="M2819" s="41"/>
    </row>
    <row r="2820" spans="2:13" x14ac:dyDescent="0.25">
      <c r="B2820" s="66"/>
      <c r="C2820" s="13"/>
      <c r="D2820" s="13"/>
      <c r="E2820" s="13"/>
      <c r="F2820" s="13"/>
      <c r="G2820" s="13"/>
      <c r="H2820" s="41"/>
      <c r="I2820" s="41"/>
      <c r="J2820" s="41"/>
      <c r="K2820" s="41"/>
      <c r="L2820" s="41"/>
      <c r="M2820" s="41"/>
    </row>
    <row r="2821" spans="2:13" x14ac:dyDescent="0.25">
      <c r="B2821" s="66"/>
      <c r="C2821" s="13"/>
      <c r="D2821" s="13"/>
      <c r="E2821" s="13"/>
      <c r="F2821" s="13"/>
      <c r="G2821" s="13"/>
      <c r="H2821" s="41"/>
      <c r="I2821" s="41"/>
      <c r="J2821" s="41"/>
      <c r="K2821" s="41"/>
      <c r="L2821" s="41"/>
      <c r="M2821" s="41"/>
    </row>
    <row r="2822" spans="2:13" x14ac:dyDescent="0.25">
      <c r="B2822" s="66"/>
      <c r="C2822" s="13"/>
      <c r="D2822" s="13"/>
      <c r="E2822" s="13"/>
      <c r="F2822" s="13"/>
      <c r="G2822" s="13"/>
      <c r="H2822" s="41"/>
      <c r="I2822" s="41"/>
      <c r="J2822" s="41"/>
      <c r="K2822" s="41"/>
      <c r="L2822" s="41"/>
      <c r="M2822" s="41"/>
    </row>
    <row r="2823" spans="2:13" x14ac:dyDescent="0.25">
      <c r="B2823" s="66"/>
      <c r="C2823" s="13"/>
      <c r="D2823" s="13"/>
      <c r="E2823" s="13"/>
      <c r="F2823" s="13"/>
      <c r="G2823" s="13"/>
      <c r="H2823" s="41"/>
      <c r="I2823" s="41"/>
      <c r="J2823" s="41"/>
      <c r="K2823" s="41"/>
      <c r="L2823" s="41"/>
      <c r="M2823" s="41"/>
    </row>
    <row r="2824" spans="2:13" x14ac:dyDescent="0.25">
      <c r="B2824" s="66"/>
      <c r="C2824" s="13"/>
      <c r="D2824" s="13"/>
      <c r="E2824" s="13"/>
      <c r="F2824" s="13"/>
      <c r="G2824" s="13"/>
      <c r="H2824" s="41"/>
      <c r="I2824" s="41"/>
      <c r="J2824" s="41"/>
      <c r="K2824" s="41"/>
      <c r="L2824" s="41"/>
      <c r="M2824" s="41"/>
    </row>
    <row r="2825" spans="2:13" x14ac:dyDescent="0.25">
      <c r="B2825" s="66"/>
      <c r="C2825" s="13"/>
      <c r="D2825" s="13"/>
      <c r="E2825" s="13"/>
      <c r="F2825" s="13"/>
      <c r="G2825" s="13"/>
      <c r="H2825" s="41"/>
      <c r="I2825" s="41"/>
      <c r="J2825" s="41"/>
      <c r="K2825" s="41"/>
      <c r="L2825" s="41"/>
      <c r="M2825" s="41"/>
    </row>
    <row r="2826" spans="2:13" x14ac:dyDescent="0.25">
      <c r="B2826" s="66"/>
      <c r="C2826" s="13"/>
      <c r="D2826" s="13"/>
      <c r="E2826" s="13"/>
      <c r="F2826" s="13"/>
      <c r="G2826" s="13"/>
      <c r="H2826" s="41"/>
      <c r="I2826" s="41"/>
      <c r="J2826" s="41"/>
      <c r="K2826" s="41"/>
      <c r="L2826" s="41"/>
      <c r="M2826" s="41"/>
    </row>
    <row r="2827" spans="2:13" x14ac:dyDescent="0.25">
      <c r="B2827" s="66"/>
      <c r="C2827" s="13"/>
      <c r="D2827" s="13"/>
      <c r="E2827" s="13"/>
      <c r="F2827" s="13"/>
      <c r="G2827" s="13"/>
      <c r="H2827" s="41"/>
      <c r="I2827" s="41"/>
      <c r="J2827" s="41"/>
      <c r="K2827" s="41"/>
      <c r="L2827" s="41"/>
      <c r="M2827" s="41"/>
    </row>
    <row r="2828" spans="2:13" x14ac:dyDescent="0.25">
      <c r="B2828" s="66"/>
      <c r="C2828" s="13"/>
      <c r="D2828" s="13"/>
      <c r="E2828" s="13"/>
      <c r="F2828" s="13"/>
      <c r="G2828" s="13"/>
      <c r="H2828" s="41"/>
      <c r="I2828" s="41"/>
      <c r="J2828" s="41"/>
      <c r="K2828" s="41"/>
      <c r="L2828" s="41"/>
      <c r="M2828" s="41"/>
    </row>
    <row r="2829" spans="2:13" x14ac:dyDescent="0.25">
      <c r="B2829" s="66"/>
      <c r="C2829" s="13"/>
      <c r="D2829" s="13"/>
      <c r="E2829" s="13"/>
      <c r="F2829" s="13"/>
      <c r="G2829" s="13"/>
      <c r="H2829" s="41"/>
      <c r="I2829" s="41"/>
      <c r="J2829" s="41"/>
      <c r="K2829" s="41"/>
      <c r="L2829" s="41"/>
      <c r="M2829" s="41"/>
    </row>
    <row r="2830" spans="2:13" x14ac:dyDescent="0.25">
      <c r="B2830" s="66"/>
      <c r="C2830" s="13"/>
      <c r="D2830" s="13"/>
      <c r="E2830" s="13"/>
      <c r="F2830" s="13"/>
      <c r="G2830" s="13"/>
      <c r="H2830" s="41"/>
      <c r="I2830" s="41"/>
      <c r="J2830" s="41"/>
      <c r="K2830" s="41"/>
      <c r="L2830" s="41"/>
      <c r="M2830" s="41"/>
    </row>
    <row r="2831" spans="2:13" x14ac:dyDescent="0.25">
      <c r="B2831" s="66"/>
      <c r="C2831" s="13"/>
      <c r="D2831" s="13"/>
      <c r="E2831" s="13"/>
      <c r="F2831" s="13"/>
      <c r="G2831" s="13"/>
      <c r="H2831" s="41"/>
      <c r="I2831" s="41"/>
      <c r="J2831" s="41"/>
      <c r="K2831" s="41"/>
      <c r="L2831" s="41"/>
      <c r="M2831" s="41"/>
    </row>
    <row r="2832" spans="2:13" x14ac:dyDescent="0.25">
      <c r="B2832" s="66"/>
      <c r="C2832" s="13"/>
      <c r="D2832" s="13"/>
      <c r="E2832" s="13"/>
      <c r="F2832" s="13"/>
      <c r="G2832" s="13"/>
      <c r="H2832" s="41"/>
      <c r="I2832" s="41"/>
      <c r="J2832" s="41"/>
      <c r="K2832" s="41"/>
      <c r="L2832" s="41"/>
      <c r="M2832" s="41"/>
    </row>
    <row r="2833" spans="2:13" x14ac:dyDescent="0.25">
      <c r="B2833" s="66"/>
      <c r="C2833" s="13"/>
      <c r="D2833" s="13"/>
      <c r="E2833" s="13"/>
      <c r="F2833" s="13"/>
      <c r="G2833" s="13"/>
      <c r="H2833" s="41"/>
      <c r="I2833" s="41"/>
      <c r="J2833" s="41"/>
      <c r="K2833" s="41"/>
      <c r="L2833" s="41"/>
      <c r="M2833" s="41"/>
    </row>
    <row r="2834" spans="2:13" x14ac:dyDescent="0.25">
      <c r="B2834" s="66"/>
      <c r="C2834" s="13"/>
      <c r="D2834" s="13"/>
      <c r="E2834" s="13"/>
      <c r="F2834" s="13"/>
      <c r="G2834" s="13"/>
      <c r="H2834" s="41"/>
      <c r="I2834" s="41"/>
      <c r="J2834" s="41"/>
      <c r="K2834" s="41"/>
      <c r="L2834" s="41"/>
      <c r="M2834" s="41"/>
    </row>
    <row r="2835" spans="2:13" x14ac:dyDescent="0.25">
      <c r="B2835" s="66"/>
      <c r="C2835" s="13"/>
      <c r="D2835" s="13"/>
      <c r="E2835" s="13"/>
      <c r="F2835" s="13"/>
      <c r="G2835" s="13"/>
      <c r="H2835" s="41"/>
      <c r="I2835" s="41"/>
      <c r="J2835" s="41"/>
      <c r="K2835" s="41"/>
      <c r="L2835" s="41"/>
      <c r="M2835" s="41"/>
    </row>
    <row r="2836" spans="2:13" x14ac:dyDescent="0.25">
      <c r="B2836" s="66"/>
      <c r="C2836" s="13"/>
      <c r="D2836" s="13"/>
      <c r="E2836" s="13"/>
      <c r="F2836" s="13"/>
      <c r="G2836" s="13"/>
      <c r="H2836" s="41"/>
      <c r="I2836" s="41"/>
      <c r="J2836" s="41"/>
      <c r="K2836" s="41"/>
      <c r="L2836" s="41"/>
      <c r="M2836" s="41"/>
    </row>
    <row r="2837" spans="2:13" x14ac:dyDescent="0.25">
      <c r="B2837" s="66"/>
      <c r="C2837" s="13"/>
      <c r="D2837" s="13"/>
      <c r="E2837" s="13"/>
      <c r="F2837" s="13"/>
      <c r="G2837" s="13"/>
      <c r="H2837" s="41"/>
      <c r="I2837" s="41"/>
      <c r="J2837" s="41"/>
      <c r="K2837" s="41"/>
      <c r="L2837" s="41"/>
      <c r="M2837" s="41"/>
    </row>
    <row r="2838" spans="2:13" x14ac:dyDescent="0.25">
      <c r="B2838" s="66"/>
      <c r="C2838" s="13"/>
      <c r="D2838" s="13"/>
      <c r="E2838" s="13"/>
      <c r="F2838" s="13"/>
      <c r="G2838" s="13"/>
      <c r="H2838" s="41"/>
      <c r="I2838" s="41"/>
      <c r="J2838" s="41"/>
      <c r="K2838" s="41"/>
      <c r="L2838" s="41"/>
      <c r="M2838" s="41"/>
    </row>
    <row r="2839" spans="2:13" x14ac:dyDescent="0.25">
      <c r="B2839" s="66"/>
      <c r="C2839" s="13"/>
      <c r="D2839" s="13"/>
      <c r="E2839" s="13"/>
      <c r="F2839" s="13"/>
      <c r="G2839" s="13"/>
      <c r="H2839" s="41"/>
      <c r="I2839" s="41"/>
      <c r="J2839" s="41"/>
      <c r="K2839" s="41"/>
      <c r="L2839" s="41"/>
      <c r="M2839" s="41"/>
    </row>
    <row r="2840" spans="2:13" x14ac:dyDescent="0.25">
      <c r="B2840" s="66"/>
      <c r="C2840" s="13"/>
      <c r="D2840" s="13"/>
      <c r="E2840" s="13"/>
      <c r="F2840" s="13"/>
      <c r="G2840" s="13"/>
      <c r="H2840" s="41"/>
      <c r="I2840" s="41"/>
      <c r="J2840" s="41"/>
      <c r="K2840" s="41"/>
      <c r="L2840" s="41"/>
      <c r="M2840" s="41"/>
    </row>
    <row r="2841" spans="2:13" x14ac:dyDescent="0.25">
      <c r="B2841" s="66"/>
      <c r="C2841" s="13"/>
      <c r="D2841" s="13"/>
      <c r="E2841" s="13"/>
      <c r="F2841" s="13"/>
      <c r="G2841" s="13"/>
      <c r="H2841" s="41"/>
      <c r="I2841" s="41"/>
      <c r="J2841" s="41"/>
      <c r="K2841" s="41"/>
      <c r="L2841" s="41"/>
      <c r="M2841" s="41"/>
    </row>
    <row r="2842" spans="2:13" x14ac:dyDescent="0.25">
      <c r="B2842" s="66"/>
      <c r="C2842" s="13"/>
      <c r="D2842" s="13"/>
      <c r="E2842" s="13"/>
      <c r="F2842" s="13"/>
      <c r="G2842" s="13"/>
      <c r="H2842" s="41"/>
      <c r="I2842" s="41"/>
      <c r="J2842" s="41"/>
      <c r="K2842" s="41"/>
      <c r="L2842" s="41"/>
      <c r="M2842" s="41"/>
    </row>
    <row r="2843" spans="2:13" x14ac:dyDescent="0.25">
      <c r="B2843" s="66"/>
      <c r="C2843" s="13"/>
      <c r="D2843" s="13"/>
      <c r="E2843" s="13"/>
      <c r="F2843" s="13"/>
      <c r="G2843" s="13"/>
      <c r="H2843" s="41"/>
      <c r="I2843" s="41"/>
      <c r="J2843" s="41"/>
      <c r="K2843" s="41"/>
      <c r="L2843" s="41"/>
      <c r="M2843" s="41"/>
    </row>
    <row r="2844" spans="2:13" x14ac:dyDescent="0.25">
      <c r="B2844" s="66"/>
      <c r="C2844" s="13"/>
      <c r="D2844" s="13"/>
      <c r="E2844" s="13"/>
      <c r="F2844" s="13"/>
      <c r="G2844" s="13"/>
      <c r="H2844" s="41"/>
      <c r="I2844" s="41"/>
      <c r="J2844" s="41"/>
      <c r="K2844" s="41"/>
      <c r="L2844" s="41"/>
      <c r="M2844" s="41"/>
    </row>
    <row r="2845" spans="2:13" x14ac:dyDescent="0.25">
      <c r="B2845" s="66"/>
      <c r="C2845" s="13"/>
      <c r="D2845" s="13"/>
      <c r="E2845" s="13"/>
      <c r="F2845" s="13"/>
      <c r="G2845" s="13"/>
      <c r="H2845" s="41"/>
      <c r="I2845" s="41"/>
      <c r="J2845" s="41"/>
      <c r="K2845" s="41"/>
      <c r="L2845" s="41"/>
      <c r="M2845" s="41"/>
    </row>
    <row r="2846" spans="2:13" x14ac:dyDescent="0.25">
      <c r="B2846" s="66"/>
      <c r="C2846" s="13"/>
      <c r="D2846" s="13"/>
      <c r="E2846" s="13"/>
      <c r="F2846" s="13"/>
      <c r="G2846" s="13"/>
      <c r="H2846" s="41"/>
      <c r="I2846" s="41"/>
      <c r="J2846" s="41"/>
      <c r="K2846" s="41"/>
      <c r="L2846" s="41"/>
      <c r="M2846" s="41"/>
    </row>
    <row r="2847" spans="2:13" x14ac:dyDescent="0.25">
      <c r="B2847" s="66"/>
      <c r="C2847" s="13"/>
      <c r="D2847" s="13"/>
      <c r="E2847" s="13"/>
      <c r="F2847" s="13"/>
      <c r="G2847" s="13"/>
      <c r="H2847" s="41"/>
      <c r="I2847" s="41"/>
      <c r="J2847" s="41"/>
      <c r="K2847" s="41"/>
      <c r="L2847" s="41"/>
      <c r="M2847" s="41"/>
    </row>
    <row r="2848" spans="2:13" x14ac:dyDescent="0.25">
      <c r="B2848" s="66"/>
      <c r="C2848" s="13"/>
      <c r="D2848" s="13"/>
      <c r="E2848" s="13"/>
      <c r="F2848" s="13"/>
      <c r="G2848" s="13"/>
      <c r="H2848" s="41"/>
      <c r="I2848" s="41"/>
      <c r="J2848" s="41"/>
      <c r="K2848" s="41"/>
      <c r="L2848" s="41"/>
      <c r="M2848" s="41"/>
    </row>
    <row r="2849" spans="2:13" x14ac:dyDescent="0.25">
      <c r="B2849" s="66"/>
      <c r="C2849" s="13"/>
      <c r="D2849" s="13"/>
      <c r="E2849" s="13"/>
      <c r="F2849" s="13"/>
      <c r="G2849" s="13"/>
      <c r="H2849" s="41"/>
      <c r="I2849" s="41"/>
      <c r="J2849" s="41"/>
      <c r="K2849" s="41"/>
      <c r="L2849" s="41"/>
      <c r="M2849" s="41"/>
    </row>
    <row r="2850" spans="2:13" x14ac:dyDescent="0.25">
      <c r="B2850" s="66"/>
      <c r="C2850" s="13"/>
      <c r="D2850" s="13"/>
      <c r="E2850" s="13"/>
      <c r="F2850" s="13"/>
      <c r="G2850" s="13"/>
      <c r="H2850" s="41"/>
      <c r="I2850" s="41"/>
      <c r="J2850" s="41"/>
      <c r="K2850" s="41"/>
      <c r="L2850" s="41"/>
      <c r="M2850" s="41"/>
    </row>
    <row r="2851" spans="2:13" x14ac:dyDescent="0.25">
      <c r="B2851" s="66"/>
      <c r="C2851" s="13"/>
      <c r="D2851" s="13"/>
      <c r="E2851" s="13"/>
      <c r="F2851" s="13"/>
      <c r="G2851" s="13"/>
      <c r="H2851" s="41"/>
      <c r="I2851" s="41"/>
      <c r="J2851" s="41"/>
      <c r="K2851" s="41"/>
      <c r="L2851" s="41"/>
      <c r="M2851" s="41"/>
    </row>
    <row r="2852" spans="2:13" x14ac:dyDescent="0.25">
      <c r="B2852" s="66"/>
      <c r="C2852" s="13"/>
      <c r="D2852" s="13"/>
      <c r="E2852" s="13"/>
      <c r="F2852" s="13"/>
      <c r="G2852" s="13"/>
      <c r="H2852" s="41"/>
      <c r="I2852" s="41"/>
      <c r="J2852" s="41"/>
      <c r="K2852" s="41"/>
      <c r="L2852" s="41"/>
      <c r="M2852" s="41"/>
    </row>
    <row r="2853" spans="2:13" x14ac:dyDescent="0.25">
      <c r="B2853" s="66"/>
      <c r="C2853" s="13"/>
      <c r="D2853" s="13"/>
      <c r="E2853" s="13"/>
      <c r="F2853" s="13"/>
      <c r="G2853" s="13"/>
      <c r="H2853" s="41"/>
      <c r="I2853" s="41"/>
      <c r="J2853" s="41"/>
      <c r="K2853" s="41"/>
      <c r="L2853" s="41"/>
      <c r="M2853" s="41"/>
    </row>
    <row r="2854" spans="2:13" x14ac:dyDescent="0.25">
      <c r="B2854" s="66"/>
      <c r="C2854" s="13"/>
      <c r="D2854" s="13"/>
      <c r="E2854" s="13"/>
      <c r="F2854" s="13"/>
      <c r="G2854" s="13"/>
      <c r="H2854" s="41"/>
      <c r="I2854" s="41"/>
      <c r="J2854" s="41"/>
      <c r="K2854" s="41"/>
      <c r="L2854" s="41"/>
      <c r="M2854" s="41"/>
    </row>
    <row r="2855" spans="2:13" x14ac:dyDescent="0.25">
      <c r="B2855" s="66"/>
      <c r="C2855" s="13"/>
      <c r="D2855" s="13"/>
      <c r="E2855" s="13"/>
      <c r="F2855" s="13"/>
      <c r="G2855" s="13"/>
      <c r="H2855" s="41"/>
      <c r="I2855" s="41"/>
      <c r="J2855" s="41"/>
      <c r="K2855" s="41"/>
      <c r="L2855" s="41"/>
      <c r="M2855" s="41"/>
    </row>
    <row r="2856" spans="2:13" x14ac:dyDescent="0.25">
      <c r="B2856" s="66"/>
      <c r="C2856" s="13"/>
      <c r="D2856" s="13"/>
      <c r="E2856" s="13"/>
      <c r="F2856" s="13"/>
      <c r="G2856" s="13"/>
      <c r="H2856" s="41"/>
      <c r="I2856" s="41"/>
      <c r="J2856" s="41"/>
      <c r="K2856" s="41"/>
      <c r="L2856" s="41"/>
      <c r="M2856" s="41"/>
    </row>
    <row r="2857" spans="2:13" x14ac:dyDescent="0.25">
      <c r="B2857" s="66"/>
      <c r="C2857" s="13"/>
      <c r="D2857" s="13"/>
      <c r="E2857" s="13"/>
      <c r="F2857" s="13"/>
      <c r="G2857" s="13"/>
      <c r="H2857" s="41"/>
      <c r="I2857" s="41"/>
      <c r="J2857" s="41"/>
      <c r="K2857" s="41"/>
      <c r="L2857" s="41"/>
      <c r="M2857" s="41"/>
    </row>
    <row r="2858" spans="2:13" x14ac:dyDescent="0.25">
      <c r="B2858" s="66"/>
      <c r="C2858" s="13"/>
      <c r="D2858" s="13"/>
      <c r="E2858" s="13"/>
      <c r="F2858" s="13"/>
      <c r="G2858" s="13"/>
      <c r="H2858" s="41"/>
      <c r="I2858" s="41"/>
      <c r="J2858" s="41"/>
      <c r="K2858" s="41"/>
      <c r="L2858" s="41"/>
      <c r="M2858" s="41"/>
    </row>
    <row r="2859" spans="2:13" x14ac:dyDescent="0.25">
      <c r="B2859" s="66"/>
      <c r="C2859" s="13"/>
      <c r="D2859" s="13"/>
      <c r="E2859" s="13"/>
      <c r="F2859" s="13"/>
      <c r="G2859" s="13"/>
      <c r="H2859" s="41"/>
      <c r="I2859" s="41"/>
      <c r="J2859" s="41"/>
      <c r="K2859" s="41"/>
      <c r="L2859" s="41"/>
      <c r="M2859" s="41"/>
    </row>
    <row r="2860" spans="2:13" x14ac:dyDescent="0.25">
      <c r="B2860" s="66"/>
      <c r="C2860" s="13"/>
      <c r="D2860" s="13"/>
      <c r="E2860" s="13"/>
      <c r="F2860" s="13"/>
      <c r="G2860" s="13"/>
      <c r="H2860" s="41"/>
      <c r="I2860" s="41"/>
      <c r="J2860" s="41"/>
      <c r="K2860" s="41"/>
      <c r="L2860" s="41"/>
      <c r="M2860" s="41"/>
    </row>
    <row r="2861" spans="2:13" x14ac:dyDescent="0.25">
      <c r="B2861" s="66"/>
      <c r="C2861" s="13"/>
      <c r="D2861" s="13"/>
      <c r="E2861" s="13"/>
      <c r="F2861" s="13"/>
      <c r="G2861" s="13"/>
      <c r="H2861" s="41"/>
      <c r="I2861" s="41"/>
      <c r="J2861" s="41"/>
      <c r="K2861" s="41"/>
      <c r="L2861" s="41"/>
      <c r="M2861" s="41"/>
    </row>
    <row r="2862" spans="2:13" x14ac:dyDescent="0.25">
      <c r="B2862" s="66"/>
      <c r="C2862" s="13"/>
      <c r="D2862" s="13"/>
      <c r="E2862" s="13"/>
      <c r="F2862" s="13"/>
      <c r="G2862" s="13"/>
      <c r="H2862" s="41"/>
      <c r="I2862" s="41"/>
      <c r="J2862" s="41"/>
      <c r="K2862" s="41"/>
      <c r="L2862" s="41"/>
      <c r="M2862" s="41"/>
    </row>
    <row r="2863" spans="2:13" x14ac:dyDescent="0.25">
      <c r="B2863" s="66"/>
      <c r="C2863" s="13"/>
      <c r="D2863" s="13"/>
      <c r="E2863" s="13"/>
      <c r="F2863" s="13"/>
      <c r="G2863" s="13"/>
      <c r="H2863" s="41"/>
      <c r="I2863" s="41"/>
      <c r="J2863" s="41"/>
      <c r="K2863" s="41"/>
      <c r="L2863" s="41"/>
      <c r="M2863" s="41"/>
    </row>
    <row r="2864" spans="2:13" x14ac:dyDescent="0.25">
      <c r="B2864" s="66"/>
      <c r="C2864" s="13"/>
      <c r="D2864" s="13"/>
      <c r="E2864" s="13"/>
      <c r="F2864" s="13"/>
      <c r="G2864" s="13"/>
      <c r="H2864" s="41"/>
      <c r="I2864" s="41"/>
      <c r="J2864" s="41"/>
      <c r="K2864" s="41"/>
      <c r="L2864" s="41"/>
      <c r="M2864" s="41"/>
    </row>
    <row r="2865" spans="2:13" x14ac:dyDescent="0.25">
      <c r="B2865" s="66"/>
      <c r="C2865" s="13"/>
      <c r="D2865" s="13"/>
      <c r="E2865" s="13"/>
      <c r="F2865" s="13"/>
      <c r="G2865" s="13"/>
      <c r="H2865" s="41"/>
      <c r="I2865" s="41"/>
      <c r="J2865" s="41"/>
      <c r="K2865" s="41"/>
      <c r="L2865" s="41"/>
      <c r="M2865" s="41"/>
    </row>
    <row r="2866" spans="2:13" x14ac:dyDescent="0.25">
      <c r="B2866" s="66"/>
      <c r="C2866" s="13"/>
      <c r="D2866" s="13"/>
      <c r="E2866" s="13"/>
      <c r="F2866" s="13"/>
      <c r="G2866" s="13"/>
      <c r="H2866" s="41"/>
      <c r="I2866" s="41"/>
      <c r="J2866" s="41"/>
      <c r="K2866" s="41"/>
      <c r="L2866" s="41"/>
      <c r="M2866" s="41"/>
    </row>
    <row r="2867" spans="2:13" x14ac:dyDescent="0.25">
      <c r="B2867" s="66"/>
      <c r="C2867" s="13"/>
      <c r="D2867" s="13"/>
      <c r="E2867" s="13"/>
      <c r="F2867" s="13"/>
      <c r="G2867" s="13"/>
      <c r="H2867" s="41"/>
      <c r="I2867" s="41"/>
      <c r="J2867" s="41"/>
      <c r="K2867" s="41"/>
      <c r="L2867" s="41"/>
      <c r="M2867" s="41"/>
    </row>
    <row r="2868" spans="2:13" x14ac:dyDescent="0.25">
      <c r="B2868" s="66"/>
      <c r="C2868" s="13"/>
      <c r="D2868" s="13"/>
      <c r="E2868" s="13"/>
      <c r="F2868" s="13"/>
      <c r="G2868" s="13"/>
      <c r="H2868" s="41"/>
      <c r="I2868" s="41"/>
      <c r="J2868" s="41"/>
      <c r="K2868" s="41"/>
      <c r="L2868" s="41"/>
      <c r="M2868" s="41"/>
    </row>
    <row r="2869" spans="2:13" x14ac:dyDescent="0.25">
      <c r="B2869" s="66"/>
      <c r="C2869" s="13"/>
      <c r="D2869" s="13"/>
      <c r="E2869" s="13"/>
      <c r="F2869" s="13"/>
      <c r="G2869" s="13"/>
      <c r="H2869" s="41"/>
      <c r="I2869" s="41"/>
      <c r="J2869" s="41"/>
      <c r="K2869" s="41"/>
      <c r="L2869" s="41"/>
      <c r="M2869" s="41"/>
    </row>
    <row r="2870" spans="2:13" x14ac:dyDescent="0.25">
      <c r="B2870" s="66"/>
      <c r="C2870" s="13"/>
      <c r="D2870" s="13"/>
      <c r="E2870" s="13"/>
      <c r="F2870" s="13"/>
      <c r="G2870" s="13"/>
      <c r="H2870" s="41"/>
      <c r="I2870" s="41"/>
      <c r="J2870" s="41"/>
      <c r="K2870" s="41"/>
      <c r="L2870" s="41"/>
      <c r="M2870" s="41"/>
    </row>
    <row r="2871" spans="2:13" x14ac:dyDescent="0.25">
      <c r="B2871" s="66"/>
      <c r="C2871" s="13"/>
      <c r="D2871" s="13"/>
      <c r="E2871" s="13"/>
      <c r="F2871" s="13"/>
      <c r="G2871" s="13"/>
      <c r="H2871" s="41"/>
      <c r="I2871" s="41"/>
      <c r="J2871" s="41"/>
      <c r="K2871" s="41"/>
      <c r="L2871" s="41"/>
      <c r="M2871" s="41"/>
    </row>
    <row r="2872" spans="2:13" x14ac:dyDescent="0.25">
      <c r="B2872" s="66"/>
      <c r="C2872" s="13"/>
      <c r="D2872" s="13"/>
      <c r="E2872" s="13"/>
      <c r="F2872" s="13"/>
      <c r="G2872" s="13"/>
      <c r="H2872" s="41"/>
      <c r="I2872" s="41"/>
      <c r="J2872" s="41"/>
      <c r="K2872" s="41"/>
      <c r="L2872" s="41"/>
      <c r="M2872" s="41"/>
    </row>
    <row r="2873" spans="2:13" x14ac:dyDescent="0.25">
      <c r="B2873" s="66"/>
      <c r="C2873" s="13"/>
      <c r="D2873" s="13"/>
      <c r="E2873" s="13"/>
      <c r="F2873" s="13"/>
      <c r="G2873" s="13"/>
      <c r="H2873" s="41"/>
      <c r="I2873" s="41"/>
      <c r="J2873" s="41"/>
      <c r="K2873" s="41"/>
      <c r="L2873" s="41"/>
      <c r="M2873" s="41"/>
    </row>
    <row r="2874" spans="2:13" x14ac:dyDescent="0.25">
      <c r="B2874" s="66"/>
      <c r="C2874" s="13"/>
      <c r="D2874" s="13"/>
      <c r="E2874" s="13"/>
      <c r="F2874" s="13"/>
      <c r="G2874" s="13"/>
      <c r="H2874" s="41"/>
      <c r="I2874" s="41"/>
      <c r="J2874" s="41"/>
      <c r="K2874" s="41"/>
      <c r="L2874" s="41"/>
      <c r="M2874" s="41"/>
    </row>
    <row r="2875" spans="2:13" x14ac:dyDescent="0.25">
      <c r="B2875" s="66"/>
      <c r="C2875" s="13"/>
      <c r="D2875" s="13"/>
      <c r="E2875" s="13"/>
      <c r="F2875" s="13"/>
      <c r="G2875" s="13"/>
      <c r="H2875" s="41"/>
      <c r="I2875" s="41"/>
      <c r="J2875" s="41"/>
      <c r="K2875" s="41"/>
      <c r="L2875" s="41"/>
      <c r="M2875" s="41"/>
    </row>
    <row r="2876" spans="2:13" x14ac:dyDescent="0.25">
      <c r="B2876" s="66"/>
      <c r="C2876" s="13"/>
      <c r="D2876" s="13"/>
      <c r="E2876" s="13"/>
      <c r="F2876" s="13"/>
      <c r="G2876" s="13"/>
      <c r="H2876" s="41"/>
      <c r="I2876" s="41"/>
      <c r="J2876" s="41"/>
      <c r="K2876" s="41"/>
      <c r="L2876" s="41"/>
      <c r="M2876" s="41"/>
    </row>
    <row r="2877" spans="2:13" x14ac:dyDescent="0.25">
      <c r="B2877" s="66"/>
      <c r="C2877" s="13"/>
      <c r="D2877" s="13"/>
      <c r="E2877" s="13"/>
      <c r="F2877" s="13"/>
      <c r="G2877" s="13"/>
      <c r="H2877" s="41"/>
      <c r="I2877" s="41"/>
      <c r="J2877" s="41"/>
      <c r="K2877" s="41"/>
      <c r="L2877" s="41"/>
      <c r="M2877" s="41"/>
    </row>
    <row r="2878" spans="2:13" x14ac:dyDescent="0.25">
      <c r="B2878" s="66"/>
      <c r="C2878" s="13"/>
      <c r="D2878" s="13"/>
      <c r="E2878" s="13"/>
      <c r="F2878" s="13"/>
      <c r="G2878" s="13"/>
      <c r="H2878" s="41"/>
      <c r="I2878" s="41"/>
      <c r="J2878" s="41"/>
      <c r="K2878" s="41"/>
      <c r="L2878" s="41"/>
      <c r="M2878" s="41"/>
    </row>
    <row r="2879" spans="2:13" x14ac:dyDescent="0.25">
      <c r="B2879" s="66"/>
      <c r="C2879" s="13"/>
      <c r="D2879" s="13"/>
      <c r="E2879" s="13"/>
      <c r="F2879" s="13"/>
      <c r="G2879" s="13"/>
      <c r="H2879" s="41"/>
      <c r="I2879" s="41"/>
      <c r="J2879" s="41"/>
      <c r="K2879" s="41"/>
      <c r="L2879" s="41"/>
      <c r="M2879" s="41"/>
    </row>
    <row r="2880" spans="2:13" x14ac:dyDescent="0.25">
      <c r="B2880" s="66"/>
      <c r="C2880" s="13"/>
      <c r="D2880" s="13"/>
      <c r="E2880" s="13"/>
      <c r="F2880" s="13"/>
      <c r="G2880" s="13"/>
      <c r="H2880" s="41"/>
      <c r="I2880" s="41"/>
      <c r="J2880" s="41"/>
      <c r="K2880" s="41"/>
      <c r="L2880" s="41"/>
      <c r="M2880" s="41"/>
    </row>
    <row r="2881" spans="2:13" x14ac:dyDescent="0.25">
      <c r="B2881" s="66"/>
      <c r="C2881" s="13"/>
      <c r="D2881" s="13"/>
      <c r="E2881" s="13"/>
      <c r="F2881" s="13"/>
      <c r="G2881" s="13"/>
      <c r="H2881" s="41"/>
      <c r="I2881" s="41"/>
      <c r="J2881" s="41"/>
      <c r="K2881" s="41"/>
      <c r="L2881" s="41"/>
      <c r="M2881" s="41"/>
    </row>
    <row r="2882" spans="2:13" x14ac:dyDescent="0.25">
      <c r="B2882" s="66"/>
      <c r="C2882" s="13"/>
      <c r="D2882" s="13"/>
      <c r="E2882" s="13"/>
      <c r="F2882" s="13"/>
      <c r="G2882" s="13"/>
      <c r="H2882" s="41"/>
      <c r="I2882" s="41"/>
      <c r="J2882" s="41"/>
      <c r="K2882" s="41"/>
      <c r="L2882" s="41"/>
      <c r="M2882" s="41"/>
    </row>
    <row r="2883" spans="2:13" x14ac:dyDescent="0.25">
      <c r="B2883" s="66"/>
      <c r="C2883" s="13"/>
      <c r="D2883" s="13"/>
      <c r="E2883" s="13"/>
      <c r="F2883" s="13"/>
      <c r="G2883" s="13"/>
      <c r="H2883" s="41"/>
      <c r="I2883" s="41"/>
      <c r="J2883" s="41"/>
      <c r="K2883" s="41"/>
      <c r="L2883" s="41"/>
      <c r="M2883" s="41"/>
    </row>
    <row r="2884" spans="2:13" x14ac:dyDescent="0.25">
      <c r="B2884" s="66"/>
      <c r="C2884" s="13"/>
      <c r="D2884" s="13"/>
      <c r="E2884" s="13"/>
      <c r="F2884" s="13"/>
      <c r="G2884" s="13"/>
      <c r="H2884" s="41"/>
      <c r="I2884" s="41"/>
      <c r="J2884" s="41"/>
      <c r="K2884" s="41"/>
      <c r="L2884" s="41"/>
      <c r="M2884" s="41"/>
    </row>
    <row r="2885" spans="2:13" x14ac:dyDescent="0.25">
      <c r="B2885" s="66"/>
      <c r="C2885" s="13"/>
      <c r="D2885" s="13"/>
      <c r="E2885" s="13"/>
      <c r="F2885" s="13"/>
      <c r="G2885" s="13"/>
      <c r="H2885" s="41"/>
      <c r="I2885" s="41"/>
      <c r="J2885" s="41"/>
      <c r="K2885" s="41"/>
      <c r="L2885" s="41"/>
      <c r="M2885" s="41"/>
    </row>
    <row r="2886" spans="2:13" x14ac:dyDescent="0.25">
      <c r="B2886" s="66"/>
      <c r="C2886" s="13"/>
      <c r="D2886" s="13"/>
      <c r="E2886" s="13"/>
      <c r="F2886" s="13"/>
      <c r="G2886" s="13"/>
      <c r="H2886" s="41"/>
      <c r="I2886" s="41"/>
      <c r="J2886" s="41"/>
      <c r="K2886" s="41"/>
      <c r="L2886" s="41"/>
      <c r="M2886" s="41"/>
    </row>
    <row r="2887" spans="2:13" x14ac:dyDescent="0.25">
      <c r="B2887" s="66"/>
      <c r="C2887" s="13"/>
      <c r="D2887" s="13"/>
      <c r="E2887" s="13"/>
      <c r="F2887" s="13"/>
      <c r="G2887" s="13"/>
      <c r="H2887" s="41"/>
      <c r="I2887" s="41"/>
      <c r="J2887" s="41"/>
      <c r="K2887" s="41"/>
      <c r="L2887" s="41"/>
      <c r="M2887" s="41"/>
    </row>
    <row r="2888" spans="2:13" x14ac:dyDescent="0.25">
      <c r="B2888" s="66"/>
      <c r="C2888" s="13"/>
      <c r="D2888" s="13"/>
      <c r="E2888" s="13"/>
      <c r="F2888" s="13"/>
      <c r="G2888" s="13"/>
      <c r="H2888" s="41"/>
      <c r="I2888" s="41"/>
      <c r="J2888" s="41"/>
      <c r="K2888" s="41"/>
      <c r="L2888" s="41"/>
      <c r="M2888" s="41"/>
    </row>
    <row r="2889" spans="2:13" x14ac:dyDescent="0.25">
      <c r="B2889" s="66"/>
      <c r="C2889" s="13"/>
      <c r="D2889" s="13"/>
      <c r="E2889" s="13"/>
      <c r="F2889" s="13"/>
      <c r="G2889" s="13"/>
      <c r="H2889" s="41"/>
      <c r="I2889" s="41"/>
      <c r="J2889" s="41"/>
      <c r="K2889" s="41"/>
      <c r="L2889" s="41"/>
      <c r="M2889" s="41"/>
    </row>
    <row r="2890" spans="2:13" x14ac:dyDescent="0.25">
      <c r="B2890" s="66"/>
      <c r="C2890" s="13"/>
      <c r="D2890" s="13"/>
      <c r="E2890" s="13"/>
      <c r="F2890" s="13"/>
      <c r="G2890" s="13"/>
      <c r="H2890" s="41"/>
      <c r="I2890" s="41"/>
      <c r="J2890" s="41"/>
      <c r="K2890" s="41"/>
      <c r="L2890" s="41"/>
      <c r="M2890" s="41"/>
    </row>
    <row r="2891" spans="2:13" x14ac:dyDescent="0.25">
      <c r="B2891" s="66"/>
      <c r="C2891" s="13"/>
      <c r="D2891" s="13"/>
      <c r="E2891" s="13"/>
      <c r="F2891" s="13"/>
      <c r="G2891" s="13"/>
      <c r="H2891" s="41"/>
      <c r="I2891" s="41"/>
      <c r="J2891" s="41"/>
      <c r="K2891" s="41"/>
      <c r="L2891" s="41"/>
      <c r="M2891" s="41"/>
    </row>
    <row r="2892" spans="2:13" x14ac:dyDescent="0.25">
      <c r="B2892" s="66"/>
      <c r="C2892" s="13"/>
      <c r="D2892" s="13"/>
      <c r="E2892" s="13"/>
      <c r="F2892" s="13"/>
      <c r="G2892" s="13"/>
      <c r="H2892" s="41"/>
      <c r="I2892" s="41"/>
      <c r="J2892" s="41"/>
      <c r="K2892" s="41"/>
      <c r="L2892" s="41"/>
      <c r="M2892" s="41"/>
    </row>
    <row r="2893" spans="2:13" x14ac:dyDescent="0.25">
      <c r="B2893" s="66"/>
      <c r="C2893" s="13"/>
      <c r="D2893" s="13"/>
      <c r="E2893" s="13"/>
      <c r="F2893" s="13"/>
      <c r="G2893" s="13"/>
      <c r="H2893" s="41"/>
      <c r="I2893" s="41"/>
      <c r="J2893" s="41"/>
      <c r="K2893" s="41"/>
      <c r="L2893" s="41"/>
      <c r="M2893" s="41"/>
    </row>
    <row r="2894" spans="2:13" x14ac:dyDescent="0.25">
      <c r="B2894" s="66"/>
      <c r="C2894" s="13"/>
      <c r="D2894" s="13"/>
      <c r="E2894" s="13"/>
      <c r="F2894" s="13"/>
      <c r="G2894" s="13"/>
      <c r="H2894" s="41"/>
      <c r="I2894" s="41"/>
      <c r="J2894" s="41"/>
      <c r="K2894" s="41"/>
      <c r="L2894" s="41"/>
      <c r="M2894" s="41"/>
    </row>
    <row r="2895" spans="2:13" x14ac:dyDescent="0.25">
      <c r="B2895" s="66"/>
      <c r="C2895" s="13"/>
      <c r="D2895" s="13"/>
      <c r="E2895" s="13"/>
      <c r="F2895" s="13"/>
      <c r="G2895" s="13"/>
      <c r="H2895" s="41"/>
      <c r="I2895" s="41"/>
      <c r="J2895" s="41"/>
      <c r="K2895" s="41"/>
      <c r="L2895" s="41"/>
      <c r="M2895" s="41"/>
    </row>
    <row r="2896" spans="2:13" x14ac:dyDescent="0.25">
      <c r="B2896" s="66"/>
      <c r="C2896" s="13"/>
      <c r="D2896" s="13"/>
      <c r="E2896" s="13"/>
      <c r="F2896" s="13"/>
      <c r="G2896" s="13"/>
      <c r="H2896" s="41"/>
      <c r="I2896" s="41"/>
      <c r="J2896" s="41"/>
      <c r="K2896" s="41"/>
      <c r="L2896" s="41"/>
      <c r="M2896" s="41"/>
    </row>
    <row r="2897" spans="2:13" x14ac:dyDescent="0.25">
      <c r="B2897" s="66"/>
      <c r="C2897" s="13"/>
      <c r="D2897" s="13"/>
      <c r="E2897" s="13"/>
      <c r="F2897" s="13"/>
      <c r="G2897" s="13"/>
      <c r="H2897" s="41"/>
      <c r="I2897" s="41"/>
      <c r="J2897" s="41"/>
      <c r="K2897" s="41"/>
      <c r="L2897" s="41"/>
      <c r="M2897" s="41"/>
    </row>
    <row r="2898" spans="2:13" x14ac:dyDescent="0.25">
      <c r="B2898" s="66"/>
      <c r="C2898" s="13"/>
      <c r="D2898" s="13"/>
      <c r="E2898" s="13"/>
      <c r="F2898" s="13"/>
      <c r="G2898" s="13"/>
      <c r="H2898" s="41"/>
      <c r="I2898" s="41"/>
      <c r="J2898" s="41"/>
      <c r="K2898" s="41"/>
      <c r="L2898" s="41"/>
      <c r="M2898" s="41"/>
    </row>
    <row r="2899" spans="2:13" x14ac:dyDescent="0.25">
      <c r="B2899" s="66"/>
      <c r="C2899" s="13"/>
      <c r="D2899" s="13"/>
      <c r="E2899" s="13"/>
      <c r="F2899" s="13"/>
      <c r="G2899" s="13"/>
      <c r="H2899" s="41"/>
      <c r="I2899" s="41"/>
      <c r="J2899" s="41"/>
      <c r="K2899" s="41"/>
      <c r="L2899" s="41"/>
      <c r="M2899" s="41"/>
    </row>
    <row r="2900" spans="2:13" x14ac:dyDescent="0.25">
      <c r="B2900" s="66"/>
      <c r="C2900" s="13"/>
      <c r="D2900" s="13"/>
      <c r="E2900" s="13"/>
      <c r="F2900" s="13"/>
      <c r="G2900" s="13"/>
      <c r="H2900" s="41"/>
      <c r="I2900" s="41"/>
      <c r="J2900" s="41"/>
      <c r="K2900" s="41"/>
      <c r="L2900" s="41"/>
      <c r="M2900" s="41"/>
    </row>
    <row r="2901" spans="2:13" x14ac:dyDescent="0.25">
      <c r="B2901" s="66"/>
      <c r="C2901" s="13"/>
      <c r="D2901" s="13"/>
      <c r="E2901" s="13"/>
      <c r="F2901" s="13"/>
      <c r="G2901" s="13"/>
      <c r="H2901" s="41"/>
      <c r="I2901" s="41"/>
      <c r="J2901" s="41"/>
      <c r="K2901" s="41"/>
      <c r="L2901" s="41"/>
      <c r="M2901" s="41"/>
    </row>
    <row r="2902" spans="2:13" x14ac:dyDescent="0.25">
      <c r="B2902" s="66"/>
      <c r="C2902" s="13"/>
      <c r="D2902" s="13"/>
      <c r="E2902" s="13"/>
      <c r="F2902" s="13"/>
      <c r="G2902" s="13"/>
      <c r="H2902" s="41"/>
      <c r="I2902" s="41"/>
      <c r="J2902" s="41"/>
      <c r="K2902" s="41"/>
      <c r="L2902" s="41"/>
      <c r="M2902" s="41"/>
    </row>
    <row r="2903" spans="2:13" x14ac:dyDescent="0.25">
      <c r="B2903" s="66"/>
      <c r="C2903" s="13"/>
      <c r="D2903" s="13"/>
      <c r="E2903" s="13"/>
      <c r="F2903" s="13"/>
      <c r="G2903" s="13"/>
      <c r="H2903" s="41"/>
      <c r="I2903" s="41"/>
      <c r="J2903" s="41"/>
      <c r="K2903" s="41"/>
      <c r="L2903" s="41"/>
      <c r="M2903" s="41"/>
    </row>
    <row r="2904" spans="2:13" x14ac:dyDescent="0.25">
      <c r="B2904" s="66"/>
      <c r="C2904" s="13"/>
      <c r="D2904" s="13"/>
      <c r="E2904" s="13"/>
      <c r="F2904" s="13"/>
      <c r="G2904" s="13"/>
      <c r="H2904" s="41"/>
      <c r="I2904" s="41"/>
      <c r="J2904" s="41"/>
      <c r="K2904" s="41"/>
      <c r="L2904" s="41"/>
      <c r="M2904" s="41"/>
    </row>
    <row r="2905" spans="2:13" x14ac:dyDescent="0.25">
      <c r="B2905" s="66"/>
      <c r="C2905" s="13"/>
      <c r="D2905" s="13"/>
      <c r="E2905" s="13"/>
      <c r="F2905" s="13"/>
      <c r="G2905" s="13"/>
      <c r="H2905" s="41"/>
      <c r="I2905" s="41"/>
      <c r="J2905" s="41"/>
      <c r="K2905" s="41"/>
      <c r="L2905" s="41"/>
      <c r="M2905" s="41"/>
    </row>
    <row r="2906" spans="2:13" x14ac:dyDescent="0.25">
      <c r="B2906" s="66"/>
      <c r="C2906" s="13"/>
      <c r="D2906" s="13"/>
      <c r="E2906" s="13"/>
      <c r="F2906" s="13"/>
      <c r="G2906" s="13"/>
      <c r="H2906" s="41"/>
      <c r="I2906" s="41"/>
      <c r="J2906" s="41"/>
      <c r="K2906" s="41"/>
      <c r="L2906" s="41"/>
      <c r="M2906" s="41"/>
    </row>
    <row r="2907" spans="2:13" x14ac:dyDescent="0.25">
      <c r="B2907" s="66"/>
      <c r="C2907" s="13"/>
      <c r="D2907" s="13"/>
      <c r="E2907" s="13"/>
      <c r="F2907" s="13"/>
      <c r="G2907" s="13"/>
      <c r="H2907" s="41"/>
      <c r="I2907" s="41"/>
      <c r="J2907" s="41"/>
      <c r="K2907" s="41"/>
      <c r="L2907" s="41"/>
      <c r="M2907" s="41"/>
    </row>
    <row r="2908" spans="2:13" x14ac:dyDescent="0.25">
      <c r="B2908" s="66"/>
      <c r="C2908" s="13"/>
      <c r="D2908" s="13"/>
      <c r="E2908" s="13"/>
      <c r="F2908" s="13"/>
      <c r="G2908" s="13"/>
      <c r="H2908" s="41"/>
      <c r="I2908" s="41"/>
      <c r="J2908" s="41"/>
      <c r="K2908" s="41"/>
      <c r="L2908" s="41"/>
      <c r="M2908" s="41"/>
    </row>
    <row r="2909" spans="2:13" x14ac:dyDescent="0.25">
      <c r="B2909" s="66"/>
      <c r="C2909" s="13"/>
      <c r="D2909" s="13"/>
      <c r="E2909" s="13"/>
      <c r="F2909" s="13"/>
      <c r="G2909" s="13"/>
      <c r="H2909" s="41"/>
      <c r="I2909" s="41"/>
      <c r="J2909" s="41"/>
      <c r="K2909" s="41"/>
      <c r="L2909" s="41"/>
      <c r="M2909" s="41"/>
    </row>
    <row r="2910" spans="2:13" x14ac:dyDescent="0.25">
      <c r="B2910" s="66"/>
      <c r="C2910" s="13"/>
      <c r="D2910" s="13"/>
      <c r="E2910" s="13"/>
      <c r="F2910" s="13"/>
      <c r="G2910" s="13"/>
      <c r="H2910" s="41"/>
      <c r="I2910" s="41"/>
      <c r="J2910" s="41"/>
      <c r="K2910" s="41"/>
      <c r="L2910" s="41"/>
      <c r="M2910" s="41"/>
    </row>
    <row r="2911" spans="2:13" x14ac:dyDescent="0.25">
      <c r="B2911" s="66"/>
      <c r="C2911" s="13"/>
      <c r="D2911" s="13"/>
      <c r="E2911" s="13"/>
      <c r="F2911" s="13"/>
      <c r="G2911" s="13"/>
      <c r="H2911" s="41"/>
      <c r="I2911" s="41"/>
      <c r="J2911" s="41"/>
      <c r="K2911" s="41"/>
      <c r="L2911" s="41"/>
      <c r="M2911" s="41"/>
    </row>
    <row r="2912" spans="2:13" x14ac:dyDescent="0.25">
      <c r="B2912" s="66"/>
      <c r="C2912" s="13"/>
      <c r="D2912" s="13"/>
      <c r="E2912" s="13"/>
      <c r="F2912" s="13"/>
      <c r="G2912" s="13"/>
      <c r="H2912" s="41"/>
      <c r="I2912" s="41"/>
      <c r="J2912" s="41"/>
      <c r="K2912" s="41"/>
      <c r="L2912" s="41"/>
      <c r="M2912" s="41"/>
    </row>
    <row r="2913" spans="2:13" x14ac:dyDescent="0.25">
      <c r="B2913" s="66"/>
      <c r="C2913" s="13"/>
      <c r="D2913" s="13"/>
      <c r="E2913" s="13"/>
      <c r="F2913" s="13"/>
      <c r="G2913" s="13"/>
      <c r="H2913" s="41"/>
      <c r="I2913" s="41"/>
      <c r="J2913" s="41"/>
      <c r="K2913" s="41"/>
      <c r="L2913" s="41"/>
      <c r="M2913" s="41"/>
    </row>
    <row r="2914" spans="2:13" x14ac:dyDescent="0.25">
      <c r="B2914" s="66"/>
      <c r="C2914" s="13"/>
      <c r="D2914" s="13"/>
      <c r="E2914" s="13"/>
      <c r="F2914" s="13"/>
      <c r="G2914" s="13"/>
      <c r="H2914" s="41"/>
      <c r="I2914" s="41"/>
      <c r="J2914" s="41"/>
      <c r="K2914" s="41"/>
      <c r="L2914" s="41"/>
      <c r="M2914" s="41"/>
    </row>
    <row r="2915" spans="2:13" x14ac:dyDescent="0.25">
      <c r="B2915" s="66"/>
      <c r="C2915" s="13"/>
      <c r="D2915" s="13"/>
      <c r="E2915" s="13"/>
      <c r="F2915" s="13"/>
      <c r="G2915" s="13"/>
      <c r="H2915" s="41"/>
      <c r="I2915" s="41"/>
      <c r="J2915" s="41"/>
      <c r="K2915" s="41"/>
      <c r="L2915" s="41"/>
      <c r="M2915" s="41"/>
    </row>
    <row r="2916" spans="2:13" x14ac:dyDescent="0.25">
      <c r="B2916" s="66"/>
      <c r="C2916" s="13"/>
      <c r="D2916" s="13"/>
      <c r="E2916" s="13"/>
      <c r="F2916" s="13"/>
      <c r="G2916" s="13"/>
      <c r="H2916" s="41"/>
      <c r="I2916" s="41"/>
      <c r="J2916" s="41"/>
      <c r="K2916" s="41"/>
      <c r="L2916" s="41"/>
      <c r="M2916" s="41"/>
    </row>
    <row r="2917" spans="2:13" x14ac:dyDescent="0.25">
      <c r="B2917" s="66"/>
      <c r="C2917" s="13"/>
      <c r="D2917" s="13"/>
      <c r="E2917" s="13"/>
      <c r="F2917" s="13"/>
      <c r="G2917" s="13"/>
      <c r="H2917" s="41"/>
      <c r="I2917" s="41"/>
      <c r="J2917" s="41"/>
      <c r="K2917" s="41"/>
      <c r="L2917" s="41"/>
      <c r="M2917" s="41"/>
    </row>
    <row r="2918" spans="2:13" x14ac:dyDescent="0.25">
      <c r="B2918" s="66"/>
      <c r="C2918" s="13"/>
      <c r="D2918" s="13"/>
      <c r="E2918" s="13"/>
      <c r="F2918" s="13"/>
      <c r="G2918" s="13"/>
      <c r="H2918" s="41"/>
      <c r="I2918" s="41"/>
      <c r="J2918" s="41"/>
      <c r="K2918" s="41"/>
      <c r="L2918" s="41"/>
      <c r="M2918" s="41"/>
    </row>
    <row r="2919" spans="2:13" x14ac:dyDescent="0.25">
      <c r="B2919" s="66"/>
      <c r="C2919" s="13"/>
      <c r="D2919" s="13"/>
      <c r="E2919" s="13"/>
      <c r="F2919" s="13"/>
      <c r="G2919" s="13"/>
      <c r="H2919" s="41"/>
      <c r="I2919" s="41"/>
      <c r="J2919" s="41"/>
      <c r="K2919" s="41"/>
      <c r="L2919" s="41"/>
      <c r="M2919" s="41"/>
    </row>
    <row r="2920" spans="2:13" x14ac:dyDescent="0.25">
      <c r="B2920" s="66"/>
      <c r="C2920" s="13"/>
      <c r="D2920" s="13"/>
      <c r="E2920" s="13"/>
      <c r="F2920" s="13"/>
      <c r="G2920" s="13"/>
      <c r="H2920" s="41"/>
      <c r="I2920" s="41"/>
      <c r="J2920" s="41"/>
      <c r="K2920" s="41"/>
      <c r="L2920" s="41"/>
      <c r="M2920" s="41"/>
    </row>
    <row r="2921" spans="2:13" x14ac:dyDescent="0.25">
      <c r="B2921" s="66"/>
      <c r="C2921" s="13"/>
      <c r="D2921" s="13"/>
      <c r="E2921" s="13"/>
      <c r="F2921" s="13"/>
      <c r="G2921" s="13"/>
      <c r="H2921" s="41"/>
      <c r="I2921" s="41"/>
      <c r="J2921" s="41"/>
      <c r="K2921" s="41"/>
      <c r="L2921" s="41"/>
      <c r="M2921" s="41"/>
    </row>
    <row r="2922" spans="2:13" x14ac:dyDescent="0.25">
      <c r="B2922" s="66"/>
      <c r="C2922" s="13"/>
      <c r="D2922" s="13"/>
      <c r="E2922" s="13"/>
      <c r="F2922" s="13"/>
      <c r="G2922" s="13"/>
      <c r="H2922" s="41"/>
      <c r="I2922" s="41"/>
      <c r="J2922" s="41"/>
      <c r="K2922" s="41"/>
      <c r="L2922" s="41"/>
      <c r="M2922" s="41"/>
    </row>
    <row r="2923" spans="2:13" x14ac:dyDescent="0.25">
      <c r="B2923" s="66"/>
      <c r="C2923" s="13"/>
      <c r="D2923" s="13"/>
      <c r="E2923" s="13"/>
      <c r="F2923" s="13"/>
      <c r="G2923" s="13"/>
      <c r="H2923" s="41"/>
      <c r="I2923" s="41"/>
      <c r="J2923" s="41"/>
      <c r="K2923" s="41"/>
      <c r="L2923" s="41"/>
      <c r="M2923" s="41"/>
    </row>
    <row r="2924" spans="2:13" x14ac:dyDescent="0.25">
      <c r="B2924" s="66"/>
      <c r="C2924" s="13"/>
      <c r="D2924" s="13"/>
      <c r="E2924" s="13"/>
      <c r="F2924" s="13"/>
      <c r="G2924" s="13"/>
      <c r="H2924" s="41"/>
      <c r="I2924" s="41"/>
      <c r="J2924" s="41"/>
      <c r="K2924" s="41"/>
      <c r="L2924" s="41"/>
      <c r="M2924" s="41"/>
    </row>
    <row r="2925" spans="2:13" x14ac:dyDescent="0.25">
      <c r="B2925" s="66"/>
      <c r="C2925" s="13"/>
      <c r="D2925" s="13"/>
      <c r="E2925" s="13"/>
      <c r="F2925" s="13"/>
      <c r="G2925" s="13"/>
      <c r="H2925" s="41"/>
      <c r="I2925" s="41"/>
      <c r="J2925" s="41"/>
      <c r="K2925" s="41"/>
      <c r="L2925" s="41"/>
      <c r="M2925" s="41"/>
    </row>
    <row r="2926" spans="2:13" x14ac:dyDescent="0.25">
      <c r="B2926" s="66"/>
      <c r="C2926" s="13"/>
      <c r="D2926" s="13"/>
      <c r="E2926" s="13"/>
      <c r="F2926" s="13"/>
      <c r="G2926" s="13"/>
      <c r="H2926" s="41"/>
      <c r="I2926" s="41"/>
      <c r="J2926" s="41"/>
      <c r="K2926" s="41"/>
      <c r="L2926" s="41"/>
      <c r="M2926" s="41"/>
    </row>
    <row r="2927" spans="2:13" x14ac:dyDescent="0.25">
      <c r="B2927" s="66"/>
      <c r="C2927" s="13"/>
      <c r="D2927" s="13"/>
      <c r="E2927" s="13"/>
      <c r="F2927" s="13"/>
      <c r="G2927" s="13"/>
      <c r="H2927" s="41"/>
      <c r="I2927" s="41"/>
      <c r="J2927" s="41"/>
      <c r="K2927" s="41"/>
      <c r="L2927" s="41"/>
      <c r="M2927" s="41"/>
    </row>
    <row r="2928" spans="2:13" x14ac:dyDescent="0.25">
      <c r="B2928" s="66"/>
      <c r="C2928" s="13"/>
      <c r="D2928" s="13"/>
      <c r="E2928" s="13"/>
      <c r="F2928" s="13"/>
      <c r="G2928" s="13"/>
      <c r="H2928" s="41"/>
      <c r="I2928" s="41"/>
      <c r="J2928" s="41"/>
      <c r="K2928" s="41"/>
      <c r="L2928" s="41"/>
      <c r="M2928" s="41"/>
    </row>
    <row r="2929" spans="2:13" x14ac:dyDescent="0.25">
      <c r="B2929" s="66"/>
      <c r="C2929" s="13"/>
      <c r="D2929" s="13"/>
      <c r="E2929" s="13"/>
      <c r="F2929" s="13"/>
      <c r="G2929" s="13"/>
      <c r="H2929" s="41"/>
      <c r="I2929" s="41"/>
      <c r="J2929" s="41"/>
      <c r="K2929" s="41"/>
      <c r="L2929" s="41"/>
      <c r="M2929" s="41"/>
    </row>
    <row r="2930" spans="2:13" x14ac:dyDescent="0.25">
      <c r="B2930" s="66"/>
      <c r="C2930" s="13"/>
      <c r="D2930" s="13"/>
      <c r="E2930" s="13"/>
      <c r="F2930" s="13"/>
      <c r="G2930" s="13"/>
      <c r="H2930" s="41"/>
      <c r="I2930" s="41"/>
      <c r="J2930" s="41"/>
      <c r="K2930" s="41"/>
      <c r="L2930" s="41"/>
      <c r="M2930" s="41"/>
    </row>
    <row r="2931" spans="2:13" x14ac:dyDescent="0.25">
      <c r="B2931" s="66"/>
      <c r="C2931" s="13"/>
      <c r="D2931" s="13"/>
      <c r="E2931" s="13"/>
      <c r="F2931" s="13"/>
      <c r="G2931" s="13"/>
      <c r="H2931" s="41"/>
      <c r="I2931" s="41"/>
      <c r="J2931" s="41"/>
      <c r="K2931" s="41"/>
      <c r="L2931" s="41"/>
      <c r="M2931" s="41"/>
    </row>
    <row r="2932" spans="2:13" x14ac:dyDescent="0.25">
      <c r="B2932" s="66"/>
      <c r="C2932" s="13"/>
      <c r="D2932" s="13"/>
      <c r="E2932" s="13"/>
      <c r="F2932" s="13"/>
      <c r="G2932" s="13"/>
      <c r="H2932" s="41"/>
      <c r="I2932" s="41"/>
      <c r="J2932" s="41"/>
      <c r="K2932" s="41"/>
      <c r="L2932" s="41"/>
      <c r="M2932" s="41"/>
    </row>
    <row r="2933" spans="2:13" x14ac:dyDescent="0.25">
      <c r="B2933" s="66"/>
      <c r="C2933" s="13"/>
      <c r="D2933" s="13"/>
      <c r="E2933" s="13"/>
      <c r="F2933" s="13"/>
      <c r="G2933" s="13"/>
      <c r="H2933" s="41"/>
      <c r="I2933" s="41"/>
      <c r="J2933" s="41"/>
      <c r="K2933" s="41"/>
      <c r="L2933" s="41"/>
      <c r="M2933" s="41"/>
    </row>
    <row r="2934" spans="2:13" x14ac:dyDescent="0.25">
      <c r="B2934" s="66"/>
      <c r="C2934" s="13"/>
      <c r="D2934" s="13"/>
      <c r="E2934" s="13"/>
      <c r="F2934" s="13"/>
      <c r="G2934" s="13"/>
      <c r="H2934" s="41"/>
      <c r="I2934" s="41"/>
      <c r="J2934" s="41"/>
      <c r="K2934" s="41"/>
      <c r="L2934" s="41"/>
      <c r="M2934" s="41"/>
    </row>
    <row r="2935" spans="2:13" x14ac:dyDescent="0.25">
      <c r="B2935" s="66"/>
      <c r="C2935" s="13"/>
      <c r="D2935" s="13"/>
      <c r="E2935" s="13"/>
      <c r="F2935" s="13"/>
      <c r="G2935" s="13"/>
      <c r="H2935" s="41"/>
      <c r="I2935" s="41"/>
      <c r="J2935" s="41"/>
      <c r="K2935" s="41"/>
      <c r="L2935" s="41"/>
      <c r="M2935" s="41"/>
    </row>
    <row r="2936" spans="2:13" x14ac:dyDescent="0.25">
      <c r="B2936" s="66"/>
      <c r="C2936" s="13"/>
      <c r="D2936" s="13"/>
      <c r="E2936" s="13"/>
      <c r="F2936" s="13"/>
      <c r="G2936" s="13"/>
      <c r="H2936" s="41"/>
      <c r="I2936" s="41"/>
      <c r="J2936" s="41"/>
      <c r="K2936" s="41"/>
      <c r="L2936" s="41"/>
      <c r="M2936" s="41"/>
    </row>
    <row r="2937" spans="2:13" x14ac:dyDescent="0.25">
      <c r="B2937" s="66"/>
      <c r="C2937" s="13"/>
      <c r="D2937" s="13"/>
      <c r="E2937" s="13"/>
      <c r="F2937" s="13"/>
      <c r="G2937" s="13"/>
      <c r="H2937" s="41"/>
      <c r="I2937" s="41"/>
      <c r="J2937" s="41"/>
      <c r="K2937" s="41"/>
      <c r="L2937" s="41"/>
      <c r="M2937" s="41"/>
    </row>
    <row r="2938" spans="2:13" x14ac:dyDescent="0.25">
      <c r="B2938" s="66"/>
      <c r="C2938" s="13"/>
      <c r="D2938" s="13"/>
      <c r="E2938" s="13"/>
      <c r="F2938" s="13"/>
      <c r="G2938" s="13"/>
      <c r="H2938" s="41"/>
      <c r="I2938" s="41"/>
      <c r="J2938" s="41"/>
      <c r="K2938" s="41"/>
      <c r="L2938" s="41"/>
      <c r="M2938" s="41"/>
    </row>
    <row r="2939" spans="2:13" x14ac:dyDescent="0.25">
      <c r="B2939" s="66"/>
      <c r="C2939" s="13"/>
      <c r="D2939" s="13"/>
      <c r="E2939" s="13"/>
      <c r="F2939" s="13"/>
      <c r="G2939" s="13"/>
      <c r="H2939" s="41"/>
      <c r="I2939" s="41"/>
      <c r="J2939" s="41"/>
      <c r="K2939" s="41"/>
      <c r="L2939" s="41"/>
      <c r="M2939" s="41"/>
    </row>
    <row r="2940" spans="2:13" x14ac:dyDescent="0.25">
      <c r="B2940" s="66"/>
      <c r="C2940" s="13"/>
      <c r="D2940" s="13"/>
      <c r="E2940" s="13"/>
      <c r="F2940" s="13"/>
      <c r="G2940" s="13"/>
      <c r="H2940" s="41"/>
      <c r="I2940" s="41"/>
      <c r="J2940" s="41"/>
      <c r="K2940" s="41"/>
      <c r="L2940" s="41"/>
      <c r="M2940" s="41"/>
    </row>
    <row r="2941" spans="2:13" x14ac:dyDescent="0.25">
      <c r="B2941" s="66"/>
      <c r="C2941" s="13"/>
      <c r="D2941" s="13"/>
      <c r="E2941" s="13"/>
      <c r="F2941" s="13"/>
      <c r="G2941" s="13"/>
      <c r="H2941" s="41"/>
      <c r="I2941" s="41"/>
      <c r="J2941" s="41"/>
      <c r="K2941" s="41"/>
      <c r="L2941" s="41"/>
      <c r="M2941" s="41"/>
    </row>
    <row r="2942" spans="2:13" x14ac:dyDescent="0.25">
      <c r="B2942" s="66"/>
      <c r="C2942" s="13"/>
      <c r="D2942" s="13"/>
      <c r="E2942" s="13"/>
      <c r="F2942" s="13"/>
      <c r="G2942" s="13"/>
      <c r="H2942" s="41"/>
      <c r="I2942" s="41"/>
      <c r="J2942" s="41"/>
      <c r="K2942" s="41"/>
      <c r="L2942" s="41"/>
      <c r="M2942" s="41"/>
    </row>
    <row r="2943" spans="2:13" x14ac:dyDescent="0.25">
      <c r="B2943" s="66"/>
      <c r="C2943" s="13"/>
      <c r="D2943" s="13"/>
      <c r="E2943" s="13"/>
      <c r="F2943" s="13"/>
      <c r="G2943" s="13"/>
      <c r="H2943" s="41"/>
      <c r="I2943" s="41"/>
      <c r="J2943" s="41"/>
      <c r="K2943" s="41"/>
      <c r="L2943" s="41"/>
      <c r="M2943" s="41"/>
    </row>
    <row r="2944" spans="2:13" x14ac:dyDescent="0.25">
      <c r="B2944" s="66"/>
      <c r="C2944" s="13"/>
      <c r="D2944" s="13"/>
      <c r="E2944" s="13"/>
      <c r="F2944" s="13"/>
      <c r="G2944" s="13"/>
      <c r="H2944" s="41"/>
      <c r="I2944" s="41"/>
      <c r="J2944" s="41"/>
      <c r="K2944" s="41"/>
      <c r="L2944" s="41"/>
      <c r="M2944" s="41"/>
    </row>
    <row r="2945" spans="2:13" x14ac:dyDescent="0.25">
      <c r="B2945" s="66"/>
      <c r="C2945" s="13"/>
      <c r="D2945" s="13"/>
      <c r="E2945" s="13"/>
      <c r="F2945" s="13"/>
      <c r="G2945" s="13"/>
      <c r="H2945" s="41"/>
      <c r="I2945" s="41"/>
      <c r="J2945" s="41"/>
      <c r="K2945" s="41"/>
      <c r="L2945" s="41"/>
      <c r="M2945" s="41"/>
    </row>
    <row r="2946" spans="2:13" x14ac:dyDescent="0.25">
      <c r="B2946" s="66"/>
      <c r="C2946" s="13"/>
      <c r="D2946" s="13"/>
      <c r="E2946" s="13"/>
      <c r="F2946" s="13"/>
      <c r="G2946" s="13"/>
      <c r="H2946" s="41"/>
      <c r="I2946" s="41"/>
      <c r="J2946" s="41"/>
      <c r="K2946" s="41"/>
      <c r="L2946" s="41"/>
      <c r="M2946" s="41"/>
    </row>
    <row r="2947" spans="2:13" x14ac:dyDescent="0.25">
      <c r="B2947" s="66"/>
      <c r="C2947" s="13"/>
      <c r="D2947" s="13"/>
      <c r="E2947" s="13"/>
      <c r="F2947" s="13"/>
      <c r="G2947" s="13"/>
      <c r="H2947" s="41"/>
      <c r="I2947" s="41"/>
      <c r="J2947" s="41"/>
      <c r="K2947" s="41"/>
      <c r="L2947" s="41"/>
      <c r="M2947" s="41"/>
    </row>
    <row r="2948" spans="2:13" x14ac:dyDescent="0.25">
      <c r="B2948" s="66"/>
      <c r="C2948" s="13"/>
      <c r="D2948" s="13"/>
      <c r="E2948" s="13"/>
      <c r="F2948" s="13"/>
      <c r="G2948" s="13"/>
      <c r="H2948" s="41"/>
      <c r="I2948" s="41"/>
      <c r="J2948" s="41"/>
      <c r="K2948" s="41"/>
      <c r="L2948" s="41"/>
      <c r="M2948" s="41"/>
    </row>
    <row r="2949" spans="2:13" x14ac:dyDescent="0.25">
      <c r="B2949" s="66"/>
      <c r="C2949" s="13"/>
      <c r="D2949" s="13"/>
      <c r="E2949" s="13"/>
      <c r="F2949" s="13"/>
      <c r="G2949" s="13"/>
      <c r="H2949" s="41"/>
      <c r="I2949" s="41"/>
      <c r="J2949" s="41"/>
      <c r="K2949" s="41"/>
      <c r="L2949" s="41"/>
      <c r="M2949" s="41"/>
    </row>
    <row r="2950" spans="2:13" x14ac:dyDescent="0.25">
      <c r="B2950" s="66"/>
      <c r="C2950" s="13"/>
      <c r="D2950" s="13"/>
      <c r="E2950" s="13"/>
      <c r="F2950" s="13"/>
      <c r="G2950" s="13"/>
      <c r="H2950" s="41"/>
      <c r="I2950" s="41"/>
      <c r="J2950" s="41"/>
      <c r="K2950" s="41"/>
      <c r="L2950" s="41"/>
      <c r="M2950" s="41"/>
    </row>
    <row r="2951" spans="2:13" x14ac:dyDescent="0.25">
      <c r="B2951" s="66"/>
      <c r="C2951" s="13"/>
      <c r="D2951" s="13"/>
      <c r="E2951" s="13"/>
      <c r="F2951" s="13"/>
      <c r="G2951" s="13"/>
      <c r="H2951" s="41"/>
      <c r="I2951" s="41"/>
      <c r="J2951" s="41"/>
      <c r="K2951" s="41"/>
      <c r="L2951" s="41"/>
      <c r="M2951" s="41"/>
    </row>
    <row r="2952" spans="2:13" x14ac:dyDescent="0.25">
      <c r="B2952" s="66"/>
      <c r="C2952" s="13"/>
      <c r="D2952" s="13"/>
      <c r="E2952" s="13"/>
      <c r="F2952" s="13"/>
      <c r="G2952" s="13"/>
      <c r="H2952" s="41"/>
      <c r="I2952" s="41"/>
      <c r="J2952" s="41"/>
      <c r="K2952" s="41"/>
      <c r="L2952" s="41"/>
      <c r="M2952" s="41"/>
    </row>
    <row r="2953" spans="2:13" x14ac:dyDescent="0.25">
      <c r="B2953" s="66"/>
      <c r="C2953" s="13"/>
      <c r="D2953" s="13"/>
      <c r="E2953" s="13"/>
      <c r="F2953" s="13"/>
      <c r="G2953" s="13"/>
      <c r="H2953" s="41"/>
      <c r="I2953" s="41"/>
      <c r="J2953" s="41"/>
      <c r="K2953" s="41"/>
      <c r="L2953" s="41"/>
      <c r="M2953" s="41"/>
    </row>
    <row r="2954" spans="2:13" x14ac:dyDescent="0.25">
      <c r="B2954" s="66"/>
      <c r="C2954" s="13"/>
      <c r="D2954" s="13"/>
      <c r="E2954" s="13"/>
      <c r="F2954" s="13"/>
      <c r="G2954" s="13"/>
      <c r="H2954" s="41"/>
      <c r="I2954" s="41"/>
      <c r="J2954" s="41"/>
      <c r="K2954" s="41"/>
      <c r="L2954" s="41"/>
      <c r="M2954" s="41"/>
    </row>
    <row r="2955" spans="2:13" x14ac:dyDescent="0.25">
      <c r="B2955" s="66"/>
      <c r="C2955" s="13"/>
      <c r="D2955" s="13"/>
      <c r="E2955" s="13"/>
      <c r="F2955" s="13"/>
      <c r="G2955" s="13"/>
      <c r="H2955" s="41"/>
      <c r="I2955" s="41"/>
      <c r="J2955" s="41"/>
      <c r="K2955" s="41"/>
      <c r="L2955" s="41"/>
      <c r="M2955" s="41"/>
    </row>
    <row r="2956" spans="2:13" x14ac:dyDescent="0.25">
      <c r="B2956" s="66"/>
      <c r="C2956" s="13"/>
      <c r="D2956" s="13"/>
      <c r="E2956" s="13"/>
      <c r="F2956" s="13"/>
      <c r="G2956" s="13"/>
      <c r="H2956" s="41"/>
      <c r="I2956" s="41"/>
      <c r="J2956" s="41"/>
      <c r="K2956" s="41"/>
      <c r="L2956" s="41"/>
      <c r="M2956" s="41"/>
    </row>
    <row r="2957" spans="2:13" x14ac:dyDescent="0.25">
      <c r="B2957" s="66"/>
      <c r="C2957" s="13"/>
      <c r="D2957" s="13"/>
      <c r="E2957" s="13"/>
      <c r="F2957" s="13"/>
      <c r="G2957" s="13"/>
      <c r="H2957" s="41"/>
      <c r="I2957" s="41"/>
      <c r="J2957" s="41"/>
      <c r="K2957" s="41"/>
      <c r="L2957" s="41"/>
      <c r="M2957" s="41"/>
    </row>
    <row r="2958" spans="2:13" x14ac:dyDescent="0.25">
      <c r="B2958" s="66"/>
      <c r="C2958" s="13"/>
      <c r="D2958" s="13"/>
      <c r="E2958" s="13"/>
      <c r="F2958" s="13"/>
      <c r="G2958" s="13"/>
      <c r="H2958" s="41"/>
      <c r="I2958" s="41"/>
      <c r="J2958" s="41"/>
      <c r="K2958" s="41"/>
      <c r="L2958" s="41"/>
      <c r="M2958" s="41"/>
    </row>
    <row r="2959" spans="2:13" x14ac:dyDescent="0.25">
      <c r="B2959" s="66"/>
      <c r="C2959" s="13"/>
      <c r="D2959" s="13"/>
      <c r="E2959" s="13"/>
      <c r="F2959" s="13"/>
      <c r="G2959" s="13"/>
      <c r="H2959" s="41"/>
      <c r="I2959" s="41"/>
      <c r="J2959" s="41"/>
      <c r="K2959" s="41"/>
      <c r="L2959" s="41"/>
      <c r="M2959" s="41"/>
    </row>
    <row r="2960" spans="2:13" x14ac:dyDescent="0.25">
      <c r="B2960" s="66"/>
      <c r="C2960" s="13"/>
      <c r="D2960" s="13"/>
      <c r="E2960" s="13"/>
      <c r="F2960" s="13"/>
      <c r="G2960" s="13"/>
      <c r="H2960" s="41"/>
      <c r="I2960" s="41"/>
      <c r="J2960" s="41"/>
      <c r="K2960" s="41"/>
      <c r="L2960" s="41"/>
      <c r="M2960" s="41"/>
    </row>
    <row r="2961" spans="2:13" x14ac:dyDescent="0.25">
      <c r="B2961" s="66"/>
      <c r="C2961" s="13"/>
      <c r="D2961" s="13"/>
      <c r="E2961" s="13"/>
      <c r="F2961" s="13"/>
      <c r="G2961" s="13"/>
      <c r="H2961" s="41"/>
      <c r="I2961" s="41"/>
      <c r="J2961" s="41"/>
      <c r="K2961" s="41"/>
      <c r="L2961" s="41"/>
      <c r="M2961" s="41"/>
    </row>
    <row r="2962" spans="2:13" x14ac:dyDescent="0.25">
      <c r="B2962" s="66"/>
      <c r="C2962" s="13"/>
      <c r="D2962" s="13"/>
      <c r="E2962" s="13"/>
      <c r="F2962" s="13"/>
      <c r="G2962" s="13"/>
      <c r="H2962" s="41"/>
      <c r="I2962" s="41"/>
      <c r="J2962" s="41"/>
      <c r="K2962" s="41"/>
      <c r="L2962" s="41"/>
      <c r="M2962" s="41"/>
    </row>
    <row r="2963" spans="2:13" x14ac:dyDescent="0.25">
      <c r="B2963" s="66"/>
      <c r="C2963" s="13"/>
      <c r="D2963" s="13"/>
      <c r="E2963" s="13"/>
      <c r="F2963" s="13"/>
      <c r="G2963" s="13"/>
      <c r="H2963" s="41"/>
      <c r="I2963" s="41"/>
      <c r="J2963" s="41"/>
      <c r="K2963" s="41"/>
      <c r="L2963" s="41"/>
      <c r="M2963" s="41"/>
    </row>
    <row r="2964" spans="2:13" x14ac:dyDescent="0.25">
      <c r="B2964" s="66"/>
      <c r="C2964" s="13"/>
      <c r="D2964" s="13"/>
      <c r="E2964" s="13"/>
      <c r="F2964" s="13"/>
      <c r="G2964" s="13"/>
      <c r="H2964" s="41"/>
      <c r="I2964" s="41"/>
      <c r="J2964" s="41"/>
      <c r="K2964" s="41"/>
      <c r="L2964" s="41"/>
      <c r="M2964" s="41"/>
    </row>
    <row r="2965" spans="2:13" x14ac:dyDescent="0.25">
      <c r="B2965" s="66"/>
      <c r="C2965" s="13"/>
      <c r="D2965" s="13"/>
      <c r="E2965" s="13"/>
      <c r="F2965" s="13"/>
      <c r="G2965" s="13"/>
      <c r="H2965" s="41"/>
      <c r="I2965" s="41"/>
      <c r="J2965" s="41"/>
      <c r="K2965" s="41"/>
      <c r="L2965" s="41"/>
      <c r="M2965" s="41"/>
    </row>
    <row r="2966" spans="2:13" x14ac:dyDescent="0.25">
      <c r="B2966" s="66"/>
      <c r="C2966" s="13"/>
      <c r="D2966" s="13"/>
      <c r="E2966" s="13"/>
      <c r="F2966" s="13"/>
      <c r="G2966" s="13"/>
      <c r="H2966" s="41"/>
      <c r="I2966" s="41"/>
      <c r="J2966" s="41"/>
      <c r="K2966" s="41"/>
      <c r="L2966" s="41"/>
      <c r="M2966" s="41"/>
    </row>
    <row r="2967" spans="2:13" x14ac:dyDescent="0.25">
      <c r="B2967" s="66"/>
      <c r="C2967" s="13"/>
      <c r="D2967" s="13"/>
      <c r="E2967" s="13"/>
      <c r="F2967" s="13"/>
      <c r="G2967" s="13"/>
      <c r="H2967" s="41"/>
      <c r="I2967" s="41"/>
      <c r="J2967" s="41"/>
      <c r="K2967" s="41"/>
      <c r="L2967" s="41"/>
      <c r="M2967" s="41"/>
    </row>
    <row r="2968" spans="2:13" x14ac:dyDescent="0.25">
      <c r="B2968" s="66"/>
      <c r="C2968" s="13"/>
      <c r="D2968" s="13"/>
      <c r="E2968" s="13"/>
      <c r="F2968" s="13"/>
      <c r="G2968" s="13"/>
      <c r="H2968" s="41"/>
      <c r="I2968" s="41"/>
      <c r="J2968" s="41"/>
      <c r="K2968" s="41"/>
      <c r="L2968" s="41"/>
      <c r="M2968" s="41"/>
    </row>
    <row r="2969" spans="2:13" x14ac:dyDescent="0.25">
      <c r="B2969" s="66"/>
      <c r="C2969" s="13"/>
      <c r="D2969" s="13"/>
      <c r="E2969" s="13"/>
      <c r="F2969" s="13"/>
      <c r="G2969" s="13"/>
      <c r="H2969" s="41"/>
      <c r="I2969" s="41"/>
      <c r="J2969" s="41"/>
      <c r="K2969" s="41"/>
      <c r="L2969" s="41"/>
      <c r="M2969" s="41"/>
    </row>
    <row r="2970" spans="2:13" x14ac:dyDescent="0.25">
      <c r="B2970" s="66"/>
      <c r="C2970" s="13"/>
      <c r="D2970" s="13"/>
      <c r="E2970" s="13"/>
      <c r="F2970" s="13"/>
      <c r="G2970" s="13"/>
      <c r="H2970" s="41"/>
      <c r="I2970" s="41"/>
      <c r="J2970" s="41"/>
      <c r="K2970" s="41"/>
      <c r="L2970" s="41"/>
      <c r="M2970" s="41"/>
    </row>
    <row r="2971" spans="2:13" x14ac:dyDescent="0.25">
      <c r="B2971" s="66"/>
      <c r="C2971" s="13"/>
      <c r="D2971" s="13"/>
      <c r="E2971" s="13"/>
      <c r="F2971" s="13"/>
      <c r="G2971" s="13"/>
      <c r="H2971" s="41"/>
      <c r="I2971" s="41"/>
      <c r="J2971" s="41"/>
      <c r="K2971" s="41"/>
      <c r="L2971" s="41"/>
      <c r="M2971" s="41"/>
    </row>
    <row r="2972" spans="2:13" x14ac:dyDescent="0.25">
      <c r="B2972" s="66"/>
      <c r="C2972" s="13"/>
      <c r="D2972" s="13"/>
      <c r="E2972" s="13"/>
      <c r="F2972" s="13"/>
      <c r="G2972" s="13"/>
      <c r="H2972" s="41"/>
      <c r="I2972" s="41"/>
      <c r="J2972" s="41"/>
      <c r="K2972" s="41"/>
      <c r="L2972" s="41"/>
      <c r="M2972" s="41"/>
    </row>
    <row r="2973" spans="2:13" x14ac:dyDescent="0.25">
      <c r="B2973" s="66"/>
      <c r="C2973" s="13"/>
      <c r="D2973" s="13"/>
      <c r="E2973" s="13"/>
      <c r="F2973" s="13"/>
      <c r="G2973" s="13"/>
      <c r="H2973" s="41"/>
      <c r="I2973" s="41"/>
      <c r="J2973" s="41"/>
      <c r="K2973" s="41"/>
      <c r="L2973" s="41"/>
      <c r="M2973" s="41"/>
    </row>
    <row r="2974" spans="2:13" x14ac:dyDescent="0.25">
      <c r="B2974" s="66"/>
      <c r="C2974" s="13"/>
      <c r="D2974" s="13"/>
      <c r="E2974" s="13"/>
      <c r="F2974" s="13"/>
      <c r="G2974" s="13"/>
      <c r="H2974" s="41"/>
      <c r="I2974" s="41"/>
      <c r="J2974" s="41"/>
      <c r="K2974" s="41"/>
      <c r="L2974" s="41"/>
      <c r="M2974" s="41"/>
    </row>
    <row r="2975" spans="2:13" x14ac:dyDescent="0.25">
      <c r="B2975" s="66"/>
      <c r="C2975" s="13"/>
      <c r="D2975" s="13"/>
      <c r="E2975" s="13"/>
      <c r="F2975" s="13"/>
      <c r="G2975" s="13"/>
      <c r="H2975" s="41"/>
      <c r="I2975" s="41"/>
      <c r="J2975" s="41"/>
      <c r="K2975" s="41"/>
      <c r="L2975" s="41"/>
      <c r="M2975" s="41"/>
    </row>
    <row r="2976" spans="2:13" x14ac:dyDescent="0.25">
      <c r="B2976" s="66"/>
      <c r="C2976" s="13"/>
      <c r="D2976" s="13"/>
      <c r="E2976" s="13"/>
      <c r="F2976" s="13"/>
      <c r="G2976" s="13"/>
      <c r="H2976" s="41"/>
      <c r="I2976" s="41"/>
      <c r="J2976" s="41"/>
      <c r="K2976" s="41"/>
      <c r="L2976" s="41"/>
      <c r="M2976" s="41"/>
    </row>
    <row r="2977" spans="2:13" x14ac:dyDescent="0.25">
      <c r="B2977" s="66"/>
      <c r="C2977" s="13"/>
      <c r="D2977" s="13"/>
      <c r="E2977" s="13"/>
      <c r="F2977" s="13"/>
      <c r="G2977" s="13"/>
      <c r="H2977" s="41"/>
      <c r="I2977" s="41"/>
      <c r="J2977" s="41"/>
      <c r="K2977" s="41"/>
      <c r="L2977" s="41"/>
      <c r="M2977" s="41"/>
    </row>
    <row r="2978" spans="2:13" x14ac:dyDescent="0.25">
      <c r="B2978" s="66"/>
      <c r="C2978" s="13"/>
      <c r="D2978" s="13"/>
      <c r="E2978" s="13"/>
      <c r="F2978" s="13"/>
      <c r="G2978" s="13"/>
      <c r="H2978" s="41"/>
      <c r="I2978" s="41"/>
      <c r="J2978" s="41"/>
      <c r="K2978" s="41"/>
      <c r="L2978" s="41"/>
      <c r="M2978" s="41"/>
    </row>
    <row r="2979" spans="2:13" x14ac:dyDescent="0.25">
      <c r="B2979" s="66"/>
      <c r="C2979" s="13"/>
      <c r="D2979" s="13"/>
      <c r="E2979" s="13"/>
      <c r="F2979" s="13"/>
      <c r="G2979" s="13"/>
      <c r="H2979" s="41"/>
      <c r="I2979" s="41"/>
      <c r="J2979" s="41"/>
      <c r="K2979" s="41"/>
      <c r="L2979" s="41"/>
      <c r="M2979" s="41"/>
    </row>
    <row r="2980" spans="2:13" x14ac:dyDescent="0.25">
      <c r="B2980" s="66"/>
      <c r="C2980" s="13"/>
      <c r="D2980" s="13"/>
      <c r="E2980" s="13"/>
      <c r="F2980" s="13"/>
      <c r="G2980" s="13"/>
      <c r="H2980" s="41"/>
      <c r="I2980" s="41"/>
      <c r="J2980" s="41"/>
      <c r="K2980" s="41"/>
      <c r="L2980" s="41"/>
      <c r="M2980" s="41"/>
    </row>
    <row r="2981" spans="2:13" x14ac:dyDescent="0.25">
      <c r="B2981" s="66"/>
      <c r="C2981" s="13"/>
      <c r="D2981" s="13"/>
      <c r="E2981" s="13"/>
      <c r="F2981" s="13"/>
      <c r="G2981" s="13"/>
      <c r="H2981" s="41"/>
      <c r="I2981" s="41"/>
      <c r="J2981" s="41"/>
      <c r="K2981" s="41"/>
      <c r="L2981" s="41"/>
      <c r="M2981" s="41"/>
    </row>
    <row r="2982" spans="2:13" x14ac:dyDescent="0.25">
      <c r="B2982" s="66"/>
      <c r="C2982" s="13"/>
      <c r="D2982" s="13"/>
      <c r="E2982" s="13"/>
      <c r="F2982" s="13"/>
      <c r="G2982" s="13"/>
      <c r="H2982" s="41"/>
      <c r="I2982" s="41"/>
      <c r="J2982" s="41"/>
      <c r="K2982" s="41"/>
      <c r="L2982" s="41"/>
      <c r="M2982" s="41"/>
    </row>
    <row r="2983" spans="2:13" x14ac:dyDescent="0.25">
      <c r="B2983" s="66"/>
      <c r="C2983" s="13"/>
      <c r="D2983" s="13"/>
      <c r="E2983" s="13"/>
      <c r="F2983" s="13"/>
      <c r="G2983" s="13"/>
      <c r="H2983" s="41"/>
      <c r="I2983" s="41"/>
      <c r="J2983" s="41"/>
      <c r="K2983" s="41"/>
      <c r="L2983" s="41"/>
      <c r="M2983" s="41"/>
    </row>
    <row r="2984" spans="2:13" x14ac:dyDescent="0.25">
      <c r="B2984" s="66"/>
      <c r="C2984" s="13"/>
      <c r="D2984" s="13"/>
      <c r="E2984" s="13"/>
      <c r="F2984" s="13"/>
      <c r="G2984" s="13"/>
      <c r="H2984" s="41"/>
      <c r="I2984" s="41"/>
      <c r="J2984" s="41"/>
      <c r="K2984" s="41"/>
      <c r="L2984" s="41"/>
      <c r="M2984" s="41"/>
    </row>
    <row r="2985" spans="2:13" x14ac:dyDescent="0.25">
      <c r="B2985" s="66"/>
      <c r="C2985" s="13"/>
      <c r="D2985" s="13"/>
      <c r="E2985" s="13"/>
      <c r="F2985" s="13"/>
      <c r="G2985" s="13"/>
      <c r="H2985" s="41"/>
      <c r="I2985" s="41"/>
      <c r="J2985" s="41"/>
      <c r="K2985" s="41"/>
      <c r="L2985" s="41"/>
      <c r="M2985" s="41"/>
    </row>
    <row r="2986" spans="2:13" x14ac:dyDescent="0.25">
      <c r="B2986" s="66"/>
      <c r="C2986" s="13"/>
      <c r="D2986" s="13"/>
      <c r="E2986" s="13"/>
      <c r="F2986" s="13"/>
      <c r="G2986" s="13"/>
      <c r="H2986" s="41"/>
      <c r="I2986" s="41"/>
      <c r="J2986" s="41"/>
      <c r="K2986" s="41"/>
      <c r="L2986" s="41"/>
      <c r="M2986" s="41"/>
    </row>
    <row r="2987" spans="2:13" x14ac:dyDescent="0.25">
      <c r="B2987" s="66"/>
      <c r="C2987" s="13"/>
      <c r="D2987" s="13"/>
      <c r="E2987" s="13"/>
      <c r="F2987" s="13"/>
      <c r="G2987" s="13"/>
      <c r="H2987" s="41"/>
      <c r="I2987" s="41"/>
      <c r="J2987" s="41"/>
      <c r="K2987" s="41"/>
      <c r="L2987" s="41"/>
      <c r="M2987" s="41"/>
    </row>
    <row r="2988" spans="2:13" x14ac:dyDescent="0.25">
      <c r="B2988" s="66"/>
      <c r="C2988" s="13"/>
      <c r="D2988" s="13"/>
      <c r="E2988" s="13"/>
      <c r="F2988" s="13"/>
      <c r="G2988" s="13"/>
      <c r="H2988" s="41"/>
      <c r="I2988" s="41"/>
      <c r="J2988" s="41"/>
      <c r="K2988" s="41"/>
      <c r="L2988" s="41"/>
      <c r="M2988" s="41"/>
    </row>
    <row r="2989" spans="2:13" x14ac:dyDescent="0.25">
      <c r="B2989" s="66"/>
      <c r="C2989" s="13"/>
      <c r="D2989" s="13"/>
      <c r="E2989" s="13"/>
      <c r="F2989" s="13"/>
      <c r="G2989" s="13"/>
      <c r="H2989" s="41"/>
      <c r="I2989" s="41"/>
      <c r="J2989" s="41"/>
      <c r="K2989" s="41"/>
      <c r="L2989" s="41"/>
      <c r="M2989" s="41"/>
    </row>
    <row r="2990" spans="2:13" x14ac:dyDescent="0.25">
      <c r="B2990" s="66"/>
      <c r="C2990" s="13"/>
      <c r="D2990" s="13"/>
      <c r="E2990" s="13"/>
      <c r="F2990" s="13"/>
      <c r="G2990" s="13"/>
      <c r="H2990" s="41"/>
      <c r="I2990" s="41"/>
      <c r="J2990" s="41"/>
      <c r="K2990" s="41"/>
      <c r="L2990" s="41"/>
      <c r="M2990" s="41"/>
    </row>
    <row r="2991" spans="2:13" x14ac:dyDescent="0.25">
      <c r="B2991" s="66"/>
      <c r="C2991" s="13"/>
      <c r="D2991" s="13"/>
      <c r="E2991" s="13"/>
      <c r="F2991" s="13"/>
      <c r="G2991" s="13"/>
      <c r="H2991" s="41"/>
      <c r="I2991" s="41"/>
      <c r="J2991" s="41"/>
      <c r="K2991" s="41"/>
      <c r="L2991" s="41"/>
      <c r="M2991" s="41"/>
    </row>
    <row r="2992" spans="2:13" x14ac:dyDescent="0.25">
      <c r="B2992" s="66"/>
      <c r="C2992" s="13"/>
      <c r="D2992" s="13"/>
      <c r="E2992" s="13"/>
      <c r="F2992" s="13"/>
      <c r="G2992" s="13"/>
      <c r="H2992" s="41"/>
      <c r="I2992" s="41"/>
      <c r="J2992" s="41"/>
      <c r="K2992" s="41"/>
      <c r="L2992" s="41"/>
      <c r="M2992" s="41"/>
    </row>
    <row r="2993" spans="2:13" x14ac:dyDescent="0.25">
      <c r="B2993" s="66"/>
      <c r="C2993" s="13"/>
      <c r="D2993" s="13"/>
      <c r="E2993" s="13"/>
      <c r="F2993" s="13"/>
      <c r="G2993" s="13"/>
      <c r="H2993" s="41"/>
      <c r="I2993" s="41"/>
      <c r="J2993" s="41"/>
      <c r="K2993" s="41"/>
      <c r="L2993" s="41"/>
      <c r="M2993" s="41"/>
    </row>
    <row r="2994" spans="2:13" x14ac:dyDescent="0.25">
      <c r="B2994" s="66"/>
      <c r="C2994" s="13"/>
      <c r="D2994" s="13"/>
      <c r="E2994" s="13"/>
      <c r="F2994" s="13"/>
      <c r="G2994" s="13"/>
      <c r="H2994" s="41"/>
      <c r="I2994" s="41"/>
      <c r="J2994" s="41"/>
      <c r="K2994" s="41"/>
      <c r="L2994" s="41"/>
      <c r="M2994" s="41"/>
    </row>
    <row r="2995" spans="2:13" x14ac:dyDescent="0.25">
      <c r="B2995" s="66"/>
      <c r="C2995" s="13"/>
      <c r="D2995" s="13"/>
      <c r="E2995" s="13"/>
      <c r="F2995" s="13"/>
      <c r="G2995" s="13"/>
      <c r="H2995" s="41"/>
      <c r="I2995" s="41"/>
      <c r="J2995" s="41"/>
      <c r="K2995" s="41"/>
      <c r="L2995" s="41"/>
      <c r="M2995" s="41"/>
    </row>
    <row r="2996" spans="2:13" x14ac:dyDescent="0.25">
      <c r="B2996" s="66"/>
      <c r="C2996" s="13"/>
      <c r="D2996" s="13"/>
      <c r="E2996" s="13"/>
      <c r="F2996" s="13"/>
      <c r="G2996" s="13"/>
      <c r="H2996" s="41"/>
      <c r="I2996" s="41"/>
      <c r="J2996" s="41"/>
      <c r="K2996" s="41"/>
      <c r="L2996" s="41"/>
      <c r="M2996" s="41"/>
    </row>
    <row r="2997" spans="2:13" x14ac:dyDescent="0.25">
      <c r="B2997" s="66"/>
      <c r="C2997" s="13"/>
      <c r="D2997" s="13"/>
      <c r="E2997" s="13"/>
      <c r="F2997" s="13"/>
      <c r="G2997" s="13"/>
      <c r="H2997" s="41"/>
      <c r="I2997" s="41"/>
      <c r="J2997" s="41"/>
      <c r="K2997" s="41"/>
      <c r="L2997" s="41"/>
      <c r="M2997" s="41"/>
    </row>
    <row r="2998" spans="2:13" x14ac:dyDescent="0.25">
      <c r="B2998" s="66"/>
      <c r="C2998" s="13"/>
      <c r="D2998" s="13"/>
      <c r="E2998" s="13"/>
      <c r="F2998" s="13"/>
      <c r="G2998" s="13"/>
      <c r="H2998" s="41"/>
      <c r="I2998" s="41"/>
      <c r="J2998" s="41"/>
      <c r="K2998" s="41"/>
      <c r="L2998" s="41"/>
      <c r="M2998" s="41"/>
    </row>
    <row r="2999" spans="2:13" x14ac:dyDescent="0.25">
      <c r="B2999" s="66"/>
      <c r="C2999" s="13"/>
      <c r="D2999" s="13"/>
      <c r="E2999" s="13"/>
      <c r="F2999" s="13"/>
      <c r="G2999" s="13"/>
      <c r="H2999" s="41"/>
      <c r="I2999" s="41"/>
      <c r="J2999" s="41"/>
      <c r="K2999" s="41"/>
      <c r="L2999" s="41"/>
      <c r="M2999" s="41"/>
    </row>
    <row r="3000" spans="2:13" x14ac:dyDescent="0.25">
      <c r="B3000" s="66"/>
      <c r="C3000" s="13"/>
      <c r="D3000" s="13"/>
      <c r="E3000" s="13"/>
      <c r="F3000" s="13"/>
      <c r="G3000" s="13"/>
      <c r="H3000" s="41"/>
      <c r="I3000" s="41"/>
      <c r="J3000" s="41"/>
      <c r="K3000" s="41"/>
      <c r="L3000" s="41"/>
      <c r="M3000" s="41"/>
    </row>
    <row r="3001" spans="2:13" x14ac:dyDescent="0.25">
      <c r="B3001" s="66"/>
      <c r="C3001" s="13"/>
      <c r="D3001" s="13"/>
      <c r="E3001" s="13"/>
      <c r="F3001" s="13"/>
      <c r="G3001" s="13"/>
      <c r="H3001" s="41"/>
      <c r="I3001" s="41"/>
      <c r="J3001" s="41"/>
      <c r="K3001" s="41"/>
      <c r="L3001" s="41"/>
      <c r="M3001" s="41"/>
    </row>
    <row r="3002" spans="2:13" x14ac:dyDescent="0.25">
      <c r="B3002" s="66"/>
      <c r="C3002" s="13"/>
      <c r="D3002" s="13"/>
      <c r="E3002" s="13"/>
      <c r="F3002" s="13"/>
      <c r="G3002" s="13"/>
      <c r="H3002" s="41"/>
      <c r="I3002" s="41"/>
      <c r="J3002" s="41"/>
      <c r="K3002" s="41"/>
      <c r="L3002" s="41"/>
      <c r="M3002" s="41"/>
    </row>
    <row r="3003" spans="2:13" x14ac:dyDescent="0.25">
      <c r="B3003" s="66"/>
      <c r="C3003" s="13"/>
      <c r="D3003" s="13"/>
      <c r="E3003" s="13"/>
      <c r="F3003" s="13"/>
      <c r="G3003" s="13"/>
      <c r="H3003" s="41"/>
      <c r="I3003" s="41"/>
      <c r="J3003" s="41"/>
      <c r="K3003" s="41"/>
      <c r="L3003" s="41"/>
      <c r="M3003" s="41"/>
    </row>
    <row r="3004" spans="2:13" x14ac:dyDescent="0.25">
      <c r="B3004" s="66"/>
      <c r="C3004" s="13"/>
      <c r="D3004" s="13"/>
      <c r="E3004" s="13"/>
      <c r="F3004" s="13"/>
      <c r="G3004" s="13"/>
      <c r="H3004" s="41"/>
      <c r="I3004" s="41"/>
      <c r="J3004" s="41"/>
      <c r="K3004" s="41"/>
      <c r="L3004" s="41"/>
      <c r="M3004" s="41"/>
    </row>
    <row r="3005" spans="2:13" x14ac:dyDescent="0.25">
      <c r="B3005" s="66"/>
      <c r="C3005" s="13"/>
      <c r="D3005" s="13"/>
      <c r="E3005" s="13"/>
      <c r="F3005" s="13"/>
      <c r="G3005" s="13"/>
      <c r="H3005" s="41"/>
      <c r="I3005" s="41"/>
      <c r="J3005" s="41"/>
      <c r="K3005" s="41"/>
      <c r="L3005" s="41"/>
      <c r="M3005" s="41"/>
    </row>
    <row r="3006" spans="2:13" x14ac:dyDescent="0.25">
      <c r="B3006" s="66"/>
      <c r="C3006" s="13"/>
      <c r="D3006" s="13"/>
      <c r="E3006" s="13"/>
      <c r="F3006" s="13"/>
      <c r="G3006" s="13"/>
      <c r="H3006" s="41"/>
      <c r="I3006" s="41"/>
      <c r="J3006" s="41"/>
      <c r="K3006" s="41"/>
      <c r="L3006" s="41"/>
      <c r="M3006" s="41"/>
    </row>
    <row r="3007" spans="2:13" x14ac:dyDescent="0.25">
      <c r="B3007" s="66"/>
      <c r="C3007" s="13"/>
      <c r="D3007" s="13"/>
      <c r="E3007" s="13"/>
      <c r="F3007" s="13"/>
      <c r="G3007" s="13"/>
      <c r="H3007" s="41"/>
      <c r="I3007" s="41"/>
      <c r="J3007" s="41"/>
      <c r="K3007" s="41"/>
      <c r="L3007" s="41"/>
      <c r="M3007" s="41"/>
    </row>
    <row r="3008" spans="2:13" x14ac:dyDescent="0.25">
      <c r="B3008" s="66"/>
      <c r="C3008" s="13"/>
      <c r="D3008" s="13"/>
      <c r="E3008" s="13"/>
      <c r="F3008" s="13"/>
      <c r="G3008" s="13"/>
      <c r="H3008" s="41"/>
      <c r="I3008" s="41"/>
      <c r="J3008" s="41"/>
      <c r="K3008" s="41"/>
      <c r="L3008" s="41"/>
      <c r="M3008" s="41"/>
    </row>
    <row r="3009" spans="2:13" x14ac:dyDescent="0.25">
      <c r="B3009" s="66"/>
      <c r="C3009" s="13"/>
      <c r="D3009" s="13"/>
      <c r="E3009" s="13"/>
      <c r="F3009" s="13"/>
      <c r="G3009" s="13"/>
      <c r="H3009" s="41"/>
      <c r="I3009" s="41"/>
      <c r="J3009" s="41"/>
      <c r="K3009" s="41"/>
      <c r="L3009" s="41"/>
      <c r="M3009" s="41"/>
    </row>
    <row r="3010" spans="2:13" x14ac:dyDescent="0.25">
      <c r="B3010" s="66"/>
      <c r="C3010" s="13"/>
      <c r="D3010" s="13"/>
      <c r="E3010" s="13"/>
      <c r="F3010" s="13"/>
      <c r="G3010" s="13"/>
      <c r="H3010" s="41"/>
      <c r="I3010" s="41"/>
      <c r="J3010" s="41"/>
      <c r="K3010" s="41"/>
      <c r="L3010" s="41"/>
      <c r="M3010" s="41"/>
    </row>
    <row r="3011" spans="2:13" x14ac:dyDescent="0.25">
      <c r="B3011" s="66"/>
      <c r="C3011" s="13"/>
      <c r="D3011" s="13"/>
      <c r="E3011" s="13"/>
      <c r="F3011" s="13"/>
      <c r="G3011" s="13"/>
      <c r="H3011" s="41"/>
      <c r="I3011" s="41"/>
      <c r="J3011" s="41"/>
      <c r="K3011" s="41"/>
      <c r="L3011" s="41"/>
      <c r="M3011" s="41"/>
    </row>
    <row r="3012" spans="2:13" x14ac:dyDescent="0.25">
      <c r="B3012" s="66"/>
      <c r="C3012" s="13"/>
      <c r="D3012" s="13"/>
      <c r="E3012" s="13"/>
      <c r="F3012" s="13"/>
      <c r="G3012" s="13"/>
      <c r="H3012" s="41"/>
      <c r="I3012" s="41"/>
      <c r="J3012" s="41"/>
      <c r="K3012" s="41"/>
      <c r="L3012" s="41"/>
      <c r="M3012" s="41"/>
    </row>
    <row r="3013" spans="2:13" x14ac:dyDescent="0.25">
      <c r="B3013" s="66"/>
      <c r="C3013" s="13"/>
      <c r="D3013" s="13"/>
      <c r="E3013" s="13"/>
      <c r="F3013" s="13"/>
      <c r="G3013" s="13"/>
      <c r="H3013" s="41"/>
      <c r="I3013" s="41"/>
      <c r="J3013" s="41"/>
      <c r="K3013" s="41"/>
      <c r="L3013" s="41"/>
      <c r="M3013" s="41"/>
    </row>
    <row r="3014" spans="2:13" x14ac:dyDescent="0.25">
      <c r="B3014" s="66"/>
      <c r="C3014" s="13"/>
      <c r="D3014" s="13"/>
      <c r="E3014" s="13"/>
      <c r="F3014" s="13"/>
      <c r="G3014" s="13"/>
      <c r="H3014" s="41"/>
      <c r="I3014" s="41"/>
      <c r="J3014" s="41"/>
      <c r="K3014" s="41"/>
      <c r="L3014" s="41"/>
      <c r="M3014" s="41"/>
    </row>
    <row r="3015" spans="2:13" x14ac:dyDescent="0.25">
      <c r="B3015" s="66"/>
      <c r="C3015" s="13"/>
      <c r="D3015" s="13"/>
      <c r="E3015" s="13"/>
      <c r="F3015" s="13"/>
      <c r="G3015" s="13"/>
      <c r="H3015" s="41"/>
      <c r="I3015" s="41"/>
      <c r="J3015" s="41"/>
      <c r="K3015" s="41"/>
      <c r="L3015" s="41"/>
      <c r="M3015" s="41"/>
    </row>
    <row r="3016" spans="2:13" x14ac:dyDescent="0.25">
      <c r="B3016" s="66"/>
      <c r="C3016" s="13"/>
      <c r="D3016" s="13"/>
      <c r="E3016" s="13"/>
      <c r="F3016" s="13"/>
      <c r="G3016" s="13"/>
      <c r="H3016" s="41"/>
      <c r="I3016" s="41"/>
      <c r="J3016" s="41"/>
      <c r="K3016" s="41"/>
      <c r="L3016" s="41"/>
      <c r="M3016" s="41"/>
    </row>
    <row r="3017" spans="2:13" x14ac:dyDescent="0.25">
      <c r="B3017" s="66"/>
      <c r="C3017" s="13"/>
      <c r="D3017" s="13"/>
      <c r="E3017" s="13"/>
      <c r="F3017" s="13"/>
      <c r="G3017" s="13"/>
      <c r="H3017" s="41"/>
      <c r="I3017" s="41"/>
      <c r="J3017" s="41"/>
      <c r="K3017" s="41"/>
      <c r="L3017" s="41"/>
      <c r="M3017" s="41"/>
    </row>
    <row r="3018" spans="2:13" x14ac:dyDescent="0.25">
      <c r="B3018" s="66"/>
      <c r="C3018" s="13"/>
      <c r="D3018" s="13"/>
      <c r="E3018" s="13"/>
      <c r="F3018" s="13"/>
      <c r="G3018" s="13"/>
      <c r="H3018" s="41"/>
      <c r="I3018" s="41"/>
      <c r="J3018" s="41"/>
      <c r="K3018" s="41"/>
      <c r="L3018" s="41"/>
      <c r="M3018" s="41"/>
    </row>
    <row r="3019" spans="2:13" x14ac:dyDescent="0.25">
      <c r="B3019" s="66"/>
      <c r="C3019" s="13"/>
      <c r="D3019" s="13"/>
      <c r="E3019" s="13"/>
      <c r="F3019" s="13"/>
      <c r="G3019" s="13"/>
      <c r="H3019" s="41"/>
      <c r="I3019" s="41"/>
      <c r="J3019" s="41"/>
      <c r="K3019" s="41"/>
      <c r="L3019" s="41"/>
      <c r="M3019" s="41"/>
    </row>
    <row r="3020" spans="2:13" x14ac:dyDescent="0.25">
      <c r="B3020" s="66"/>
      <c r="C3020" s="13"/>
      <c r="D3020" s="13"/>
      <c r="E3020" s="13"/>
      <c r="F3020" s="13"/>
      <c r="G3020" s="13"/>
      <c r="H3020" s="41"/>
      <c r="I3020" s="41"/>
      <c r="J3020" s="41"/>
      <c r="K3020" s="41"/>
      <c r="L3020" s="41"/>
      <c r="M3020" s="41"/>
    </row>
    <row r="3021" spans="2:13" x14ac:dyDescent="0.25">
      <c r="B3021" s="66"/>
      <c r="C3021" s="13"/>
      <c r="D3021" s="13"/>
      <c r="E3021" s="13"/>
      <c r="F3021" s="13"/>
      <c r="G3021" s="13"/>
      <c r="H3021" s="41"/>
      <c r="I3021" s="41"/>
      <c r="J3021" s="41"/>
      <c r="K3021" s="41"/>
      <c r="L3021" s="41"/>
      <c r="M3021" s="41"/>
    </row>
    <row r="3022" spans="2:13" x14ac:dyDescent="0.25">
      <c r="B3022" s="66"/>
      <c r="C3022" s="13"/>
      <c r="D3022" s="13"/>
      <c r="E3022" s="13"/>
      <c r="F3022" s="13"/>
      <c r="G3022" s="13"/>
      <c r="H3022" s="41"/>
      <c r="I3022" s="41"/>
      <c r="J3022" s="41"/>
      <c r="K3022" s="41"/>
      <c r="L3022" s="41"/>
      <c r="M3022" s="41"/>
    </row>
    <row r="3023" spans="2:13" x14ac:dyDescent="0.25">
      <c r="B3023" s="66"/>
      <c r="C3023" s="13"/>
      <c r="D3023" s="13"/>
      <c r="E3023" s="13"/>
      <c r="F3023" s="13"/>
      <c r="G3023" s="13"/>
      <c r="H3023" s="41"/>
      <c r="I3023" s="41"/>
      <c r="J3023" s="41"/>
      <c r="K3023" s="41"/>
      <c r="L3023" s="41"/>
      <c r="M3023" s="41"/>
    </row>
    <row r="3024" spans="2:13" x14ac:dyDescent="0.25">
      <c r="B3024" s="66"/>
      <c r="C3024" s="13"/>
      <c r="D3024" s="13"/>
      <c r="E3024" s="13"/>
      <c r="F3024" s="13"/>
      <c r="G3024" s="13"/>
      <c r="H3024" s="41"/>
      <c r="I3024" s="41"/>
      <c r="J3024" s="41"/>
      <c r="K3024" s="41"/>
      <c r="L3024" s="41"/>
      <c r="M3024" s="41"/>
    </row>
    <row r="3025" spans="2:13" x14ac:dyDescent="0.25">
      <c r="B3025" s="66"/>
      <c r="C3025" s="13"/>
      <c r="D3025" s="13"/>
      <c r="E3025" s="13"/>
      <c r="F3025" s="13"/>
      <c r="G3025" s="13"/>
      <c r="H3025" s="41"/>
      <c r="I3025" s="41"/>
      <c r="J3025" s="41"/>
      <c r="K3025" s="41"/>
      <c r="L3025" s="41"/>
      <c r="M3025" s="41"/>
    </row>
    <row r="3026" spans="2:13" x14ac:dyDescent="0.25">
      <c r="B3026" s="66"/>
      <c r="C3026" s="13"/>
      <c r="D3026" s="13"/>
      <c r="E3026" s="13"/>
      <c r="F3026" s="13"/>
      <c r="G3026" s="13"/>
      <c r="H3026" s="41"/>
      <c r="I3026" s="41"/>
      <c r="J3026" s="41"/>
      <c r="K3026" s="41"/>
      <c r="L3026" s="41"/>
      <c r="M3026" s="41"/>
    </row>
    <row r="3027" spans="2:13" x14ac:dyDescent="0.25">
      <c r="B3027" s="66"/>
      <c r="C3027" s="13"/>
      <c r="D3027" s="13"/>
      <c r="E3027" s="13"/>
      <c r="F3027" s="13"/>
      <c r="G3027" s="13"/>
      <c r="H3027" s="41"/>
      <c r="I3027" s="41"/>
      <c r="J3027" s="41"/>
      <c r="K3027" s="41"/>
      <c r="L3027" s="41"/>
      <c r="M3027" s="41"/>
    </row>
    <row r="3028" spans="2:13" x14ac:dyDescent="0.25">
      <c r="B3028" s="66"/>
      <c r="C3028" s="13"/>
      <c r="D3028" s="13"/>
      <c r="E3028" s="13"/>
      <c r="F3028" s="13"/>
      <c r="G3028" s="13"/>
      <c r="H3028" s="41"/>
      <c r="I3028" s="41"/>
      <c r="J3028" s="41"/>
      <c r="K3028" s="41"/>
      <c r="L3028" s="41"/>
      <c r="M3028" s="41"/>
    </row>
    <row r="3029" spans="2:13" x14ac:dyDescent="0.25">
      <c r="B3029" s="66"/>
      <c r="C3029" s="13"/>
      <c r="D3029" s="13"/>
      <c r="E3029" s="13"/>
      <c r="F3029" s="13"/>
      <c r="G3029" s="13"/>
      <c r="H3029" s="41"/>
      <c r="I3029" s="41"/>
      <c r="J3029" s="41"/>
      <c r="K3029" s="41"/>
      <c r="L3029" s="41"/>
      <c r="M3029" s="41"/>
    </row>
    <row r="3030" spans="2:13" x14ac:dyDescent="0.25">
      <c r="B3030" s="66"/>
      <c r="C3030" s="13"/>
      <c r="D3030" s="13"/>
      <c r="E3030" s="13"/>
      <c r="F3030" s="13"/>
      <c r="G3030" s="13"/>
      <c r="H3030" s="41"/>
      <c r="I3030" s="41"/>
      <c r="J3030" s="41"/>
      <c r="K3030" s="41"/>
      <c r="L3030" s="41"/>
      <c r="M3030" s="41"/>
    </row>
    <row r="3031" spans="2:13" x14ac:dyDescent="0.25">
      <c r="B3031" s="66"/>
      <c r="C3031" s="13"/>
      <c r="D3031" s="13"/>
      <c r="E3031" s="13"/>
      <c r="F3031" s="13"/>
      <c r="G3031" s="13"/>
      <c r="H3031" s="41"/>
      <c r="I3031" s="41"/>
      <c r="J3031" s="41"/>
      <c r="K3031" s="41"/>
      <c r="L3031" s="41"/>
      <c r="M3031" s="41"/>
    </row>
    <row r="3032" spans="2:13" x14ac:dyDescent="0.25">
      <c r="B3032" s="66"/>
      <c r="C3032" s="13"/>
      <c r="D3032" s="13"/>
      <c r="E3032" s="13"/>
      <c r="F3032" s="13"/>
      <c r="G3032" s="13"/>
      <c r="H3032" s="41"/>
      <c r="I3032" s="41"/>
      <c r="J3032" s="41"/>
      <c r="K3032" s="41"/>
      <c r="L3032" s="41"/>
      <c r="M3032" s="41"/>
    </row>
    <row r="3033" spans="2:13" x14ac:dyDescent="0.25">
      <c r="B3033" s="66"/>
      <c r="C3033" s="13"/>
      <c r="D3033" s="13"/>
      <c r="E3033" s="13"/>
      <c r="F3033" s="13"/>
      <c r="G3033" s="13"/>
      <c r="H3033" s="41"/>
      <c r="I3033" s="41"/>
      <c r="J3033" s="41"/>
      <c r="K3033" s="41"/>
      <c r="L3033" s="41"/>
      <c r="M3033" s="41"/>
    </row>
    <row r="3034" spans="2:13" x14ac:dyDescent="0.25">
      <c r="B3034" s="66"/>
      <c r="C3034" s="13"/>
      <c r="D3034" s="13"/>
      <c r="E3034" s="13"/>
      <c r="F3034" s="13"/>
      <c r="G3034" s="13"/>
      <c r="H3034" s="41"/>
      <c r="I3034" s="41"/>
      <c r="J3034" s="41"/>
      <c r="K3034" s="41"/>
      <c r="L3034" s="41"/>
      <c r="M3034" s="41"/>
    </row>
    <row r="3035" spans="2:13" x14ac:dyDescent="0.25">
      <c r="B3035" s="66"/>
      <c r="C3035" s="13"/>
      <c r="D3035" s="13"/>
      <c r="E3035" s="13"/>
      <c r="F3035" s="13"/>
      <c r="G3035" s="13"/>
      <c r="H3035" s="41"/>
      <c r="I3035" s="41"/>
      <c r="J3035" s="41"/>
      <c r="K3035" s="41"/>
      <c r="L3035" s="41"/>
      <c r="M3035" s="41"/>
    </row>
    <row r="3036" spans="2:13" x14ac:dyDescent="0.25">
      <c r="B3036" s="66"/>
      <c r="C3036" s="13"/>
      <c r="D3036" s="13"/>
      <c r="E3036" s="13"/>
      <c r="F3036" s="13"/>
      <c r="G3036" s="13"/>
      <c r="H3036" s="41"/>
      <c r="I3036" s="41"/>
      <c r="J3036" s="41"/>
      <c r="K3036" s="41"/>
      <c r="L3036" s="41"/>
      <c r="M3036" s="41"/>
    </row>
    <row r="3037" spans="2:13" x14ac:dyDescent="0.25">
      <c r="B3037" s="66"/>
      <c r="C3037" s="13"/>
      <c r="D3037" s="13"/>
      <c r="E3037" s="13"/>
      <c r="F3037" s="13"/>
      <c r="G3037" s="13"/>
      <c r="H3037" s="41"/>
      <c r="I3037" s="41"/>
      <c r="J3037" s="41"/>
      <c r="K3037" s="41"/>
      <c r="L3037" s="41"/>
      <c r="M3037" s="41"/>
    </row>
    <row r="3038" spans="2:13" x14ac:dyDescent="0.25">
      <c r="B3038" s="66"/>
      <c r="C3038" s="13"/>
      <c r="D3038" s="13"/>
      <c r="E3038" s="13"/>
      <c r="F3038" s="13"/>
      <c r="G3038" s="13"/>
      <c r="H3038" s="41"/>
      <c r="I3038" s="41"/>
      <c r="J3038" s="41"/>
      <c r="K3038" s="41"/>
      <c r="L3038" s="41"/>
      <c r="M3038" s="41"/>
    </row>
    <row r="3039" spans="2:13" x14ac:dyDescent="0.25">
      <c r="B3039" s="66"/>
      <c r="C3039" s="13"/>
      <c r="D3039" s="13"/>
      <c r="E3039" s="13"/>
      <c r="F3039" s="13"/>
      <c r="G3039" s="13"/>
      <c r="H3039" s="41"/>
      <c r="I3039" s="41"/>
      <c r="J3039" s="41"/>
      <c r="K3039" s="41"/>
      <c r="L3039" s="41"/>
      <c r="M3039" s="41"/>
    </row>
    <row r="3040" spans="2:13" x14ac:dyDescent="0.25">
      <c r="B3040" s="66"/>
      <c r="C3040" s="13"/>
      <c r="D3040" s="13"/>
      <c r="E3040" s="13"/>
      <c r="F3040" s="13"/>
      <c r="G3040" s="13"/>
      <c r="H3040" s="41"/>
      <c r="I3040" s="41"/>
      <c r="J3040" s="41"/>
      <c r="K3040" s="41"/>
      <c r="L3040" s="41"/>
      <c r="M3040" s="41"/>
    </row>
    <row r="3041" spans="2:13" x14ac:dyDescent="0.25">
      <c r="B3041" s="66"/>
      <c r="C3041" s="13"/>
      <c r="D3041" s="13"/>
      <c r="E3041" s="13"/>
      <c r="F3041" s="13"/>
      <c r="G3041" s="13"/>
      <c r="H3041" s="41"/>
      <c r="I3041" s="41"/>
      <c r="J3041" s="41"/>
      <c r="K3041" s="41"/>
      <c r="L3041" s="41"/>
      <c r="M3041" s="41"/>
    </row>
    <row r="3042" spans="2:13" x14ac:dyDescent="0.25">
      <c r="B3042" s="66"/>
      <c r="C3042" s="13"/>
      <c r="D3042" s="13"/>
      <c r="E3042" s="13"/>
      <c r="F3042" s="13"/>
      <c r="G3042" s="13"/>
      <c r="H3042" s="41"/>
      <c r="I3042" s="41"/>
      <c r="J3042" s="41"/>
      <c r="K3042" s="41"/>
      <c r="L3042" s="41"/>
      <c r="M3042" s="41"/>
    </row>
    <row r="3043" spans="2:13" x14ac:dyDescent="0.25">
      <c r="B3043" s="66"/>
      <c r="C3043" s="13"/>
      <c r="D3043" s="13"/>
      <c r="E3043" s="13"/>
      <c r="F3043" s="13"/>
      <c r="G3043" s="13"/>
      <c r="H3043" s="41"/>
      <c r="I3043" s="41"/>
      <c r="J3043" s="41"/>
      <c r="K3043" s="41"/>
      <c r="L3043" s="41"/>
      <c r="M3043" s="41"/>
    </row>
    <row r="3044" spans="2:13" x14ac:dyDescent="0.25">
      <c r="B3044" s="66"/>
      <c r="C3044" s="13"/>
      <c r="D3044" s="13"/>
      <c r="E3044" s="13"/>
      <c r="F3044" s="13"/>
      <c r="G3044" s="13"/>
      <c r="H3044" s="41"/>
      <c r="I3044" s="41"/>
      <c r="J3044" s="41"/>
      <c r="K3044" s="41"/>
      <c r="L3044" s="41"/>
      <c r="M3044" s="41"/>
    </row>
    <row r="3045" spans="2:13" x14ac:dyDescent="0.25">
      <c r="B3045" s="66"/>
      <c r="C3045" s="13"/>
      <c r="D3045" s="13"/>
      <c r="E3045" s="13"/>
      <c r="F3045" s="13"/>
      <c r="G3045" s="13"/>
      <c r="H3045" s="41"/>
      <c r="I3045" s="41"/>
      <c r="J3045" s="41"/>
      <c r="K3045" s="41"/>
      <c r="L3045" s="41"/>
      <c r="M3045" s="41"/>
    </row>
    <row r="3046" spans="2:13" x14ac:dyDescent="0.25">
      <c r="B3046" s="66"/>
      <c r="C3046" s="13"/>
      <c r="D3046" s="13"/>
      <c r="E3046" s="13"/>
      <c r="F3046" s="13"/>
      <c r="G3046" s="13"/>
      <c r="H3046" s="41"/>
      <c r="I3046" s="41"/>
      <c r="J3046" s="41"/>
      <c r="K3046" s="41"/>
      <c r="L3046" s="41"/>
      <c r="M3046" s="41"/>
    </row>
    <row r="3047" spans="2:13" x14ac:dyDescent="0.25">
      <c r="B3047" s="66"/>
      <c r="C3047" s="13"/>
      <c r="D3047" s="13"/>
      <c r="E3047" s="13"/>
      <c r="F3047" s="13"/>
      <c r="G3047" s="13"/>
      <c r="H3047" s="41"/>
      <c r="I3047" s="41"/>
      <c r="J3047" s="41"/>
      <c r="K3047" s="41"/>
      <c r="L3047" s="41"/>
      <c r="M3047" s="41"/>
    </row>
    <row r="3048" spans="2:13" x14ac:dyDescent="0.25">
      <c r="B3048" s="66"/>
      <c r="C3048" s="13"/>
      <c r="D3048" s="13"/>
      <c r="E3048" s="13"/>
      <c r="F3048" s="13"/>
      <c r="G3048" s="13"/>
      <c r="H3048" s="41"/>
      <c r="I3048" s="41"/>
      <c r="J3048" s="41"/>
      <c r="K3048" s="41"/>
      <c r="L3048" s="41"/>
      <c r="M3048" s="41"/>
    </row>
    <row r="3049" spans="2:13" x14ac:dyDescent="0.25">
      <c r="B3049" s="66"/>
      <c r="C3049" s="13"/>
      <c r="D3049" s="13"/>
      <c r="E3049" s="13"/>
      <c r="F3049" s="13"/>
      <c r="G3049" s="13"/>
      <c r="H3049" s="41"/>
      <c r="I3049" s="41"/>
      <c r="J3049" s="41"/>
      <c r="K3049" s="41"/>
      <c r="L3049" s="41"/>
      <c r="M3049" s="41"/>
    </row>
    <row r="3050" spans="2:13" x14ac:dyDescent="0.25">
      <c r="B3050" s="66"/>
      <c r="C3050" s="13"/>
      <c r="D3050" s="13"/>
      <c r="E3050" s="13"/>
      <c r="F3050" s="13"/>
      <c r="G3050" s="13"/>
      <c r="H3050" s="41"/>
      <c r="I3050" s="41"/>
      <c r="J3050" s="41"/>
      <c r="K3050" s="41"/>
      <c r="L3050" s="41"/>
      <c r="M3050" s="41"/>
    </row>
    <row r="3051" spans="2:13" x14ac:dyDescent="0.25">
      <c r="B3051" s="66"/>
      <c r="C3051" s="13"/>
      <c r="D3051" s="13"/>
      <c r="E3051" s="13"/>
      <c r="F3051" s="13"/>
      <c r="G3051" s="13"/>
      <c r="H3051" s="41"/>
      <c r="I3051" s="41"/>
      <c r="J3051" s="41"/>
      <c r="K3051" s="41"/>
      <c r="L3051" s="41"/>
      <c r="M3051" s="41"/>
    </row>
    <row r="3052" spans="2:13" x14ac:dyDescent="0.25">
      <c r="B3052" s="66"/>
      <c r="C3052" s="13"/>
      <c r="D3052" s="13"/>
      <c r="E3052" s="13"/>
      <c r="F3052" s="13"/>
      <c r="G3052" s="13"/>
      <c r="H3052" s="41"/>
      <c r="I3052" s="41"/>
      <c r="J3052" s="41"/>
      <c r="K3052" s="41"/>
      <c r="L3052" s="41"/>
      <c r="M3052" s="41"/>
    </row>
    <row r="3053" spans="2:13" x14ac:dyDescent="0.25">
      <c r="B3053" s="66"/>
      <c r="C3053" s="13"/>
      <c r="D3053" s="13"/>
      <c r="E3053" s="13"/>
      <c r="F3053" s="13"/>
      <c r="G3053" s="13"/>
      <c r="H3053" s="41"/>
      <c r="I3053" s="41"/>
      <c r="J3053" s="41"/>
      <c r="K3053" s="41"/>
      <c r="L3053" s="41"/>
      <c r="M3053" s="41"/>
    </row>
    <row r="3054" spans="2:13" x14ac:dyDescent="0.25">
      <c r="B3054" s="66"/>
      <c r="C3054" s="13"/>
      <c r="D3054" s="13"/>
      <c r="E3054" s="13"/>
      <c r="F3054" s="13"/>
      <c r="G3054" s="13"/>
      <c r="H3054" s="41"/>
      <c r="I3054" s="41"/>
      <c r="J3054" s="41"/>
      <c r="K3054" s="41"/>
      <c r="L3054" s="41"/>
      <c r="M3054" s="41"/>
    </row>
    <row r="3055" spans="2:13" x14ac:dyDescent="0.25">
      <c r="B3055" s="66"/>
      <c r="C3055" s="13"/>
      <c r="D3055" s="13"/>
      <c r="E3055" s="13"/>
      <c r="F3055" s="13"/>
      <c r="G3055" s="13"/>
      <c r="H3055" s="41"/>
      <c r="I3055" s="41"/>
      <c r="J3055" s="41"/>
      <c r="K3055" s="41"/>
      <c r="L3055" s="41"/>
      <c r="M3055" s="41"/>
    </row>
    <row r="3056" spans="2:13" x14ac:dyDescent="0.25">
      <c r="B3056" s="66"/>
      <c r="C3056" s="13"/>
      <c r="D3056" s="13"/>
      <c r="E3056" s="13"/>
      <c r="F3056" s="13"/>
      <c r="G3056" s="13"/>
      <c r="H3056" s="41"/>
      <c r="I3056" s="41"/>
      <c r="J3056" s="41"/>
      <c r="K3056" s="41"/>
      <c r="L3056" s="41"/>
      <c r="M3056" s="41"/>
    </row>
    <row r="3057" spans="2:13" x14ac:dyDescent="0.25">
      <c r="B3057" s="66"/>
      <c r="C3057" s="13"/>
      <c r="D3057" s="13"/>
      <c r="E3057" s="13"/>
      <c r="F3057" s="13"/>
      <c r="G3057" s="13"/>
      <c r="H3057" s="41"/>
      <c r="I3057" s="41"/>
      <c r="J3057" s="41"/>
      <c r="K3057" s="41"/>
      <c r="L3057" s="41"/>
      <c r="M3057" s="41"/>
    </row>
    <row r="3058" spans="2:13" x14ac:dyDescent="0.25">
      <c r="B3058" s="66"/>
      <c r="C3058" s="13"/>
      <c r="D3058" s="13"/>
      <c r="E3058" s="13"/>
      <c r="F3058" s="13"/>
      <c r="G3058" s="13"/>
      <c r="H3058" s="41"/>
      <c r="I3058" s="41"/>
      <c r="J3058" s="41"/>
      <c r="K3058" s="41"/>
      <c r="L3058" s="41"/>
      <c r="M3058" s="41"/>
    </row>
    <row r="3059" spans="2:13" x14ac:dyDescent="0.25">
      <c r="B3059" s="66"/>
      <c r="C3059" s="13"/>
      <c r="D3059" s="13"/>
      <c r="E3059" s="13"/>
      <c r="F3059" s="13"/>
      <c r="G3059" s="13"/>
      <c r="H3059" s="41"/>
      <c r="I3059" s="41"/>
      <c r="J3059" s="41"/>
      <c r="K3059" s="41"/>
      <c r="L3059" s="41"/>
      <c r="M3059" s="41"/>
    </row>
    <row r="3060" spans="2:13" x14ac:dyDescent="0.25">
      <c r="B3060" s="66"/>
      <c r="C3060" s="13"/>
      <c r="D3060" s="13"/>
      <c r="E3060" s="13"/>
      <c r="F3060" s="13"/>
      <c r="G3060" s="13"/>
      <c r="H3060" s="41"/>
      <c r="I3060" s="41"/>
      <c r="J3060" s="41"/>
      <c r="K3060" s="41"/>
      <c r="L3060" s="41"/>
      <c r="M3060" s="41"/>
    </row>
    <row r="3061" spans="2:13" x14ac:dyDescent="0.25">
      <c r="B3061" s="66"/>
      <c r="C3061" s="13"/>
      <c r="D3061" s="13"/>
      <c r="E3061" s="13"/>
      <c r="F3061" s="13"/>
      <c r="G3061" s="13"/>
      <c r="H3061" s="41"/>
      <c r="I3061" s="41"/>
      <c r="J3061" s="41"/>
      <c r="K3061" s="41"/>
      <c r="L3061" s="41"/>
      <c r="M3061" s="41"/>
    </row>
    <row r="3062" spans="2:13" x14ac:dyDescent="0.25">
      <c r="B3062" s="66"/>
      <c r="C3062" s="13"/>
      <c r="D3062" s="13"/>
      <c r="E3062" s="13"/>
      <c r="F3062" s="13"/>
      <c r="G3062" s="13"/>
      <c r="H3062" s="41"/>
      <c r="I3062" s="41"/>
      <c r="J3062" s="41"/>
      <c r="K3062" s="41"/>
      <c r="L3062" s="41"/>
      <c r="M3062" s="41"/>
    </row>
    <row r="3063" spans="2:13" x14ac:dyDescent="0.25">
      <c r="B3063" s="66"/>
      <c r="C3063" s="13"/>
      <c r="D3063" s="13"/>
      <c r="E3063" s="13"/>
      <c r="F3063" s="13"/>
      <c r="G3063" s="13"/>
      <c r="H3063" s="41"/>
      <c r="I3063" s="41"/>
      <c r="J3063" s="41"/>
      <c r="K3063" s="41"/>
      <c r="L3063" s="41"/>
      <c r="M3063" s="41"/>
    </row>
    <row r="3064" spans="2:13" x14ac:dyDescent="0.25">
      <c r="B3064" s="66"/>
      <c r="C3064" s="13"/>
      <c r="D3064" s="13"/>
      <c r="E3064" s="13"/>
      <c r="F3064" s="13"/>
      <c r="G3064" s="13"/>
      <c r="H3064" s="41"/>
      <c r="I3064" s="41"/>
      <c r="J3064" s="41"/>
      <c r="K3064" s="41"/>
      <c r="L3064" s="41"/>
      <c r="M3064" s="41"/>
    </row>
    <row r="3065" spans="2:13" x14ac:dyDescent="0.25">
      <c r="B3065" s="66"/>
      <c r="C3065" s="13"/>
      <c r="D3065" s="13"/>
      <c r="E3065" s="13"/>
      <c r="F3065" s="13"/>
      <c r="G3065" s="13"/>
      <c r="H3065" s="41"/>
      <c r="I3065" s="41"/>
      <c r="J3065" s="41"/>
      <c r="K3065" s="41"/>
      <c r="L3065" s="41"/>
      <c r="M3065" s="41"/>
    </row>
    <row r="3066" spans="2:13" x14ac:dyDescent="0.25">
      <c r="B3066" s="66"/>
      <c r="C3066" s="13"/>
      <c r="D3066" s="13"/>
      <c r="E3066" s="13"/>
      <c r="F3066" s="13"/>
      <c r="G3066" s="13"/>
      <c r="H3066" s="41"/>
      <c r="I3066" s="41"/>
      <c r="J3066" s="41"/>
      <c r="K3066" s="41"/>
      <c r="L3066" s="41"/>
      <c r="M3066" s="41"/>
    </row>
    <row r="3067" spans="2:13" x14ac:dyDescent="0.25">
      <c r="B3067" s="66"/>
      <c r="C3067" s="13"/>
      <c r="D3067" s="13"/>
      <c r="E3067" s="13"/>
      <c r="F3067" s="13"/>
      <c r="G3067" s="13"/>
      <c r="H3067" s="41"/>
      <c r="I3067" s="41"/>
      <c r="J3067" s="41"/>
      <c r="K3067" s="41"/>
      <c r="L3067" s="41"/>
      <c r="M3067" s="41"/>
    </row>
    <row r="3068" spans="2:13" x14ac:dyDescent="0.25">
      <c r="B3068" s="66"/>
      <c r="C3068" s="13"/>
      <c r="D3068" s="13"/>
      <c r="E3068" s="13"/>
      <c r="F3068" s="13"/>
      <c r="G3068" s="13"/>
      <c r="H3068" s="41"/>
      <c r="I3068" s="41"/>
      <c r="J3068" s="41"/>
      <c r="K3068" s="41"/>
      <c r="L3068" s="41"/>
      <c r="M3068" s="41"/>
    </row>
    <row r="3069" spans="2:13" x14ac:dyDescent="0.25">
      <c r="B3069" s="66"/>
      <c r="C3069" s="13"/>
      <c r="D3069" s="13"/>
      <c r="E3069" s="13"/>
      <c r="F3069" s="13"/>
      <c r="G3069" s="13"/>
      <c r="H3069" s="41"/>
      <c r="I3069" s="41"/>
      <c r="J3069" s="41"/>
      <c r="K3069" s="41"/>
      <c r="L3069" s="41"/>
      <c r="M3069" s="41"/>
    </row>
    <row r="3070" spans="2:13" x14ac:dyDescent="0.25">
      <c r="B3070" s="66"/>
      <c r="C3070" s="13"/>
      <c r="D3070" s="13"/>
      <c r="E3070" s="13"/>
      <c r="F3070" s="13"/>
      <c r="G3070" s="13"/>
      <c r="H3070" s="41"/>
      <c r="I3070" s="41"/>
      <c r="J3070" s="41"/>
      <c r="K3070" s="41"/>
      <c r="L3070" s="41"/>
      <c r="M3070" s="41"/>
    </row>
    <row r="3071" spans="2:13" x14ac:dyDescent="0.25">
      <c r="B3071" s="66"/>
      <c r="C3071" s="13"/>
      <c r="D3071" s="13"/>
      <c r="E3071" s="13"/>
      <c r="F3071" s="13"/>
      <c r="G3071" s="13"/>
      <c r="H3071" s="41"/>
      <c r="I3071" s="41"/>
      <c r="J3071" s="41"/>
      <c r="K3071" s="41"/>
      <c r="L3071" s="41"/>
      <c r="M3071" s="41"/>
    </row>
    <row r="3072" spans="2:13" x14ac:dyDescent="0.25">
      <c r="B3072" s="66"/>
      <c r="C3072" s="13"/>
      <c r="D3072" s="13"/>
      <c r="E3072" s="13"/>
      <c r="F3072" s="13"/>
      <c r="G3072" s="13"/>
      <c r="H3072" s="41"/>
      <c r="I3072" s="41"/>
      <c r="J3072" s="41"/>
      <c r="K3072" s="41"/>
      <c r="L3072" s="41"/>
      <c r="M3072" s="41"/>
    </row>
    <row r="3073" spans="2:13" x14ac:dyDescent="0.25">
      <c r="B3073" s="66"/>
      <c r="C3073" s="13"/>
      <c r="D3073" s="13"/>
      <c r="E3073" s="13"/>
      <c r="F3073" s="13"/>
      <c r="G3073" s="13"/>
      <c r="H3073" s="41"/>
      <c r="I3073" s="41"/>
      <c r="J3073" s="41"/>
      <c r="K3073" s="41"/>
      <c r="L3073" s="41"/>
      <c r="M3073" s="41"/>
    </row>
    <row r="3074" spans="2:13" x14ac:dyDescent="0.25">
      <c r="B3074" s="66"/>
      <c r="C3074" s="13"/>
      <c r="D3074" s="13"/>
      <c r="E3074" s="13"/>
      <c r="F3074" s="13"/>
      <c r="G3074" s="13"/>
      <c r="H3074" s="41"/>
      <c r="I3074" s="41"/>
      <c r="J3074" s="41"/>
      <c r="K3074" s="41"/>
      <c r="L3074" s="41"/>
      <c r="M3074" s="41"/>
    </row>
    <row r="3075" spans="2:13" x14ac:dyDescent="0.25">
      <c r="B3075" s="66"/>
      <c r="C3075" s="13"/>
      <c r="D3075" s="13"/>
      <c r="E3075" s="13"/>
      <c r="F3075" s="13"/>
      <c r="G3075" s="13"/>
      <c r="H3075" s="41"/>
      <c r="I3075" s="41"/>
      <c r="J3075" s="41"/>
      <c r="K3075" s="41"/>
      <c r="L3075" s="41"/>
      <c r="M3075" s="41"/>
    </row>
    <row r="3076" spans="2:13" x14ac:dyDescent="0.25">
      <c r="B3076" s="66"/>
      <c r="C3076" s="13"/>
      <c r="D3076" s="13"/>
      <c r="E3076" s="13"/>
      <c r="F3076" s="13"/>
      <c r="G3076" s="13"/>
      <c r="H3076" s="41"/>
      <c r="I3076" s="41"/>
      <c r="J3076" s="41"/>
      <c r="K3076" s="41"/>
      <c r="L3076" s="41"/>
      <c r="M3076" s="41"/>
    </row>
    <row r="3077" spans="2:13" x14ac:dyDescent="0.25">
      <c r="B3077" s="66"/>
      <c r="C3077" s="13"/>
      <c r="D3077" s="13"/>
      <c r="E3077" s="13"/>
      <c r="F3077" s="13"/>
      <c r="G3077" s="13"/>
      <c r="H3077" s="41"/>
      <c r="I3077" s="41"/>
      <c r="J3077" s="41"/>
      <c r="K3077" s="41"/>
      <c r="L3077" s="41"/>
      <c r="M3077" s="41"/>
    </row>
    <row r="3078" spans="2:13" x14ac:dyDescent="0.25">
      <c r="B3078" s="66"/>
      <c r="C3078" s="13"/>
      <c r="D3078" s="13"/>
      <c r="E3078" s="13"/>
      <c r="F3078" s="13"/>
      <c r="G3078" s="13"/>
      <c r="H3078" s="41"/>
      <c r="I3078" s="41"/>
      <c r="J3078" s="41"/>
      <c r="K3078" s="41"/>
      <c r="L3078" s="41"/>
      <c r="M3078" s="41"/>
    </row>
    <row r="3079" spans="2:13" x14ac:dyDescent="0.25">
      <c r="B3079" s="66"/>
      <c r="C3079" s="13"/>
      <c r="D3079" s="13"/>
      <c r="E3079" s="13"/>
      <c r="F3079" s="13"/>
      <c r="G3079" s="13"/>
      <c r="H3079" s="41"/>
      <c r="I3079" s="41"/>
      <c r="J3079" s="41"/>
      <c r="K3079" s="41"/>
      <c r="L3079" s="41"/>
      <c r="M3079" s="41"/>
    </row>
    <row r="3080" spans="2:13" x14ac:dyDescent="0.25">
      <c r="B3080" s="66"/>
      <c r="C3080" s="13"/>
      <c r="D3080" s="13"/>
      <c r="E3080" s="13"/>
      <c r="F3080" s="13"/>
      <c r="G3080" s="13"/>
      <c r="H3080" s="41"/>
      <c r="I3080" s="41"/>
      <c r="J3080" s="41"/>
      <c r="K3080" s="41"/>
      <c r="L3080" s="41"/>
      <c r="M3080" s="41"/>
    </row>
    <row r="3081" spans="2:13" x14ac:dyDescent="0.25">
      <c r="B3081" s="66"/>
      <c r="C3081" s="13"/>
      <c r="D3081" s="13"/>
      <c r="E3081" s="13"/>
      <c r="F3081" s="13"/>
      <c r="G3081" s="13"/>
      <c r="H3081" s="41"/>
      <c r="I3081" s="41"/>
      <c r="J3081" s="41"/>
      <c r="K3081" s="41"/>
      <c r="L3081" s="41"/>
      <c r="M3081" s="41"/>
    </row>
    <row r="3082" spans="2:13" x14ac:dyDescent="0.25">
      <c r="B3082" s="66"/>
      <c r="C3082" s="13"/>
      <c r="D3082" s="13"/>
      <c r="E3082" s="13"/>
      <c r="F3082" s="13"/>
      <c r="G3082" s="13"/>
      <c r="H3082" s="41"/>
      <c r="I3082" s="41"/>
      <c r="J3082" s="41"/>
      <c r="K3082" s="41"/>
      <c r="L3082" s="41"/>
      <c r="M3082" s="41"/>
    </row>
    <row r="3083" spans="2:13" x14ac:dyDescent="0.25">
      <c r="B3083" s="66"/>
      <c r="C3083" s="13"/>
      <c r="D3083" s="13"/>
      <c r="E3083" s="13"/>
      <c r="F3083" s="13"/>
      <c r="G3083" s="13"/>
      <c r="H3083" s="41"/>
      <c r="I3083" s="41"/>
      <c r="J3083" s="41"/>
      <c r="K3083" s="41"/>
      <c r="L3083" s="41"/>
      <c r="M3083" s="41"/>
    </row>
    <row r="3084" spans="2:13" x14ac:dyDescent="0.25">
      <c r="B3084" s="66"/>
      <c r="C3084" s="13"/>
      <c r="D3084" s="13"/>
      <c r="E3084" s="13"/>
      <c r="F3084" s="13"/>
      <c r="G3084" s="13"/>
      <c r="H3084" s="41"/>
      <c r="I3084" s="41"/>
      <c r="J3084" s="41"/>
      <c r="K3084" s="41"/>
      <c r="L3084" s="41"/>
      <c r="M3084" s="41"/>
    </row>
    <row r="3085" spans="2:13" x14ac:dyDescent="0.25">
      <c r="B3085" s="66"/>
      <c r="C3085" s="13"/>
      <c r="D3085" s="13"/>
      <c r="E3085" s="13"/>
      <c r="F3085" s="13"/>
      <c r="G3085" s="13"/>
      <c r="H3085" s="41"/>
      <c r="I3085" s="41"/>
      <c r="J3085" s="41"/>
      <c r="K3085" s="41"/>
      <c r="L3085" s="41"/>
      <c r="M3085" s="41"/>
    </row>
    <row r="3086" spans="2:13" x14ac:dyDescent="0.25">
      <c r="B3086" s="66"/>
      <c r="C3086" s="13"/>
      <c r="D3086" s="13"/>
      <c r="E3086" s="13"/>
      <c r="F3086" s="13"/>
      <c r="G3086" s="13"/>
      <c r="H3086" s="41"/>
      <c r="I3086" s="41"/>
      <c r="J3086" s="41"/>
      <c r="K3086" s="41"/>
      <c r="L3086" s="41"/>
      <c r="M3086" s="41"/>
    </row>
    <row r="3087" spans="2:13" x14ac:dyDescent="0.25">
      <c r="B3087" s="66"/>
      <c r="C3087" s="13"/>
      <c r="D3087" s="13"/>
      <c r="E3087" s="13"/>
      <c r="F3087" s="13"/>
      <c r="G3087" s="13"/>
      <c r="H3087" s="41"/>
      <c r="I3087" s="41"/>
      <c r="J3087" s="41"/>
      <c r="K3087" s="41"/>
      <c r="L3087" s="41"/>
      <c r="M3087" s="41"/>
    </row>
    <row r="3088" spans="2:13" x14ac:dyDescent="0.25">
      <c r="B3088" s="66"/>
      <c r="C3088" s="13"/>
      <c r="D3088" s="13"/>
      <c r="E3088" s="13"/>
      <c r="F3088" s="13"/>
      <c r="G3088" s="13"/>
      <c r="H3088" s="41"/>
      <c r="I3088" s="41"/>
      <c r="J3088" s="41"/>
      <c r="K3088" s="41"/>
      <c r="L3088" s="41"/>
      <c r="M3088" s="41"/>
    </row>
    <row r="3089" spans="2:13" x14ac:dyDescent="0.25">
      <c r="B3089" s="66"/>
      <c r="C3089" s="13"/>
      <c r="D3089" s="13"/>
      <c r="E3089" s="13"/>
      <c r="F3089" s="13"/>
      <c r="G3089" s="13"/>
      <c r="H3089" s="41"/>
      <c r="I3089" s="41"/>
      <c r="J3089" s="41"/>
      <c r="K3089" s="41"/>
      <c r="L3089" s="41"/>
      <c r="M3089" s="41"/>
    </row>
    <row r="3090" spans="2:13" x14ac:dyDescent="0.25">
      <c r="B3090" s="66"/>
      <c r="C3090" s="13"/>
      <c r="D3090" s="13"/>
      <c r="E3090" s="13"/>
      <c r="F3090" s="13"/>
      <c r="G3090" s="13"/>
      <c r="H3090" s="41"/>
      <c r="I3090" s="41"/>
      <c r="J3090" s="41"/>
      <c r="K3090" s="41"/>
      <c r="L3090" s="41"/>
      <c r="M3090" s="41"/>
    </row>
    <row r="3091" spans="2:13" x14ac:dyDescent="0.25">
      <c r="B3091" s="66"/>
      <c r="C3091" s="13"/>
      <c r="D3091" s="13"/>
      <c r="E3091" s="13"/>
      <c r="F3091" s="13"/>
      <c r="G3091" s="13"/>
      <c r="H3091" s="41"/>
      <c r="I3091" s="41"/>
      <c r="J3091" s="41"/>
      <c r="K3091" s="41"/>
      <c r="L3091" s="41"/>
      <c r="M3091" s="41"/>
    </row>
    <row r="3092" spans="2:13" x14ac:dyDescent="0.25">
      <c r="B3092" s="66"/>
      <c r="C3092" s="13"/>
      <c r="D3092" s="13"/>
      <c r="E3092" s="13"/>
      <c r="F3092" s="13"/>
      <c r="G3092" s="13"/>
      <c r="H3092" s="41"/>
      <c r="I3092" s="41"/>
      <c r="J3092" s="41"/>
      <c r="K3092" s="41"/>
      <c r="L3092" s="41"/>
      <c r="M3092" s="41"/>
    </row>
    <row r="3093" spans="2:13" x14ac:dyDescent="0.25">
      <c r="B3093" s="66"/>
      <c r="C3093" s="13"/>
      <c r="D3093" s="13"/>
      <c r="E3093" s="13"/>
      <c r="F3093" s="13"/>
      <c r="G3093" s="13"/>
      <c r="H3093" s="41"/>
      <c r="I3093" s="41"/>
      <c r="J3093" s="41"/>
      <c r="K3093" s="41"/>
      <c r="L3093" s="41"/>
      <c r="M3093" s="41"/>
    </row>
    <row r="3094" spans="2:13" x14ac:dyDescent="0.25">
      <c r="B3094" s="66"/>
      <c r="C3094" s="13"/>
      <c r="D3094" s="13"/>
      <c r="E3094" s="13"/>
      <c r="F3094" s="13"/>
      <c r="G3094" s="13"/>
      <c r="H3094" s="41"/>
      <c r="I3094" s="41"/>
      <c r="J3094" s="41"/>
      <c r="K3094" s="41"/>
      <c r="L3094" s="41"/>
      <c r="M3094" s="41"/>
    </row>
    <row r="3095" spans="2:13" x14ac:dyDescent="0.25">
      <c r="B3095" s="66"/>
      <c r="C3095" s="13"/>
      <c r="D3095" s="13"/>
      <c r="E3095" s="13"/>
      <c r="F3095" s="13"/>
      <c r="G3095" s="13"/>
      <c r="H3095" s="41"/>
      <c r="I3095" s="41"/>
      <c r="J3095" s="41"/>
      <c r="K3095" s="41"/>
      <c r="L3095" s="41"/>
      <c r="M3095" s="41"/>
    </row>
    <row r="3096" spans="2:13" x14ac:dyDescent="0.25">
      <c r="B3096" s="66"/>
      <c r="C3096" s="13"/>
      <c r="D3096" s="13"/>
      <c r="E3096" s="13"/>
      <c r="F3096" s="13"/>
      <c r="G3096" s="13"/>
      <c r="H3096" s="41"/>
      <c r="I3096" s="41"/>
      <c r="J3096" s="41"/>
      <c r="K3096" s="41"/>
      <c r="L3096" s="41"/>
      <c r="M3096" s="41"/>
    </row>
    <row r="3097" spans="2:13" x14ac:dyDescent="0.25">
      <c r="B3097" s="66"/>
      <c r="C3097" s="13"/>
      <c r="D3097" s="13"/>
      <c r="E3097" s="13"/>
      <c r="F3097" s="13"/>
      <c r="G3097" s="13"/>
      <c r="H3097" s="41"/>
      <c r="I3097" s="41"/>
      <c r="J3097" s="41"/>
      <c r="K3097" s="41"/>
      <c r="L3097" s="41"/>
      <c r="M3097" s="41"/>
    </row>
    <row r="3098" spans="2:13" x14ac:dyDescent="0.25">
      <c r="B3098" s="66"/>
      <c r="C3098" s="13"/>
      <c r="D3098" s="13"/>
      <c r="E3098" s="13"/>
      <c r="F3098" s="13"/>
      <c r="G3098" s="13"/>
      <c r="H3098" s="41"/>
      <c r="I3098" s="41"/>
      <c r="J3098" s="41"/>
      <c r="K3098" s="41"/>
      <c r="L3098" s="41"/>
      <c r="M3098" s="41"/>
    </row>
    <row r="3099" spans="2:13" x14ac:dyDescent="0.25">
      <c r="B3099" s="66"/>
      <c r="C3099" s="13"/>
      <c r="D3099" s="13"/>
      <c r="E3099" s="13"/>
      <c r="F3099" s="13"/>
      <c r="G3099" s="13"/>
      <c r="H3099" s="41"/>
      <c r="I3099" s="41"/>
      <c r="J3099" s="41"/>
      <c r="K3099" s="41"/>
      <c r="L3099" s="41"/>
      <c r="M3099" s="41"/>
    </row>
    <row r="3100" spans="2:13" x14ac:dyDescent="0.25">
      <c r="B3100" s="66"/>
      <c r="C3100" s="13"/>
      <c r="D3100" s="13"/>
      <c r="E3100" s="13"/>
      <c r="F3100" s="13"/>
      <c r="G3100" s="13"/>
      <c r="H3100" s="41"/>
      <c r="I3100" s="41"/>
      <c r="J3100" s="41"/>
      <c r="K3100" s="41"/>
      <c r="L3100" s="41"/>
      <c r="M3100" s="41"/>
    </row>
    <row r="3101" spans="2:13" x14ac:dyDescent="0.25">
      <c r="B3101" s="66"/>
      <c r="C3101" s="13"/>
      <c r="D3101" s="13"/>
      <c r="E3101" s="13"/>
      <c r="F3101" s="13"/>
      <c r="G3101" s="13"/>
      <c r="H3101" s="41"/>
      <c r="I3101" s="41"/>
      <c r="J3101" s="41"/>
      <c r="K3101" s="41"/>
      <c r="L3101" s="41"/>
      <c r="M3101" s="41"/>
    </row>
    <row r="3102" spans="2:13" x14ac:dyDescent="0.25">
      <c r="B3102" s="66"/>
      <c r="C3102" s="13"/>
      <c r="D3102" s="13"/>
      <c r="E3102" s="13"/>
      <c r="F3102" s="13"/>
      <c r="G3102" s="13"/>
      <c r="H3102" s="41"/>
      <c r="I3102" s="41"/>
      <c r="J3102" s="41"/>
      <c r="K3102" s="41"/>
      <c r="L3102" s="41"/>
      <c r="M3102" s="41"/>
    </row>
    <row r="3103" spans="2:13" x14ac:dyDescent="0.25">
      <c r="B3103" s="66"/>
      <c r="C3103" s="13"/>
      <c r="D3103" s="13"/>
      <c r="E3103" s="13"/>
      <c r="F3103" s="13"/>
      <c r="G3103" s="13"/>
      <c r="H3103" s="41"/>
      <c r="I3103" s="41"/>
      <c r="J3103" s="41"/>
      <c r="K3103" s="41"/>
      <c r="L3103" s="41"/>
      <c r="M3103" s="41"/>
    </row>
    <row r="3104" spans="2:13" x14ac:dyDescent="0.25">
      <c r="B3104" s="66"/>
      <c r="C3104" s="13"/>
      <c r="D3104" s="13"/>
      <c r="E3104" s="13"/>
      <c r="F3104" s="13"/>
      <c r="G3104" s="13"/>
      <c r="H3104" s="41"/>
      <c r="I3104" s="41"/>
      <c r="J3104" s="41"/>
      <c r="K3104" s="41"/>
      <c r="L3104" s="41"/>
      <c r="M3104" s="41"/>
    </row>
    <row r="3105" spans="2:13" x14ac:dyDescent="0.25">
      <c r="B3105" s="66"/>
      <c r="C3105" s="13"/>
      <c r="D3105" s="13"/>
      <c r="E3105" s="13"/>
      <c r="F3105" s="13"/>
      <c r="G3105" s="13"/>
      <c r="H3105" s="41"/>
      <c r="I3105" s="41"/>
      <c r="J3105" s="41"/>
      <c r="K3105" s="41"/>
      <c r="L3105" s="41"/>
      <c r="M3105" s="41"/>
    </row>
    <row r="3106" spans="2:13" x14ac:dyDescent="0.25">
      <c r="B3106" s="66"/>
      <c r="C3106" s="13"/>
      <c r="D3106" s="13"/>
      <c r="E3106" s="13"/>
      <c r="F3106" s="13"/>
      <c r="G3106" s="13"/>
      <c r="H3106" s="41"/>
      <c r="I3106" s="41"/>
      <c r="J3106" s="41"/>
      <c r="K3106" s="41"/>
      <c r="L3106" s="41"/>
      <c r="M3106" s="41"/>
    </row>
    <row r="3107" spans="2:13" x14ac:dyDescent="0.25">
      <c r="B3107" s="66"/>
      <c r="C3107" s="13"/>
      <c r="D3107" s="13"/>
      <c r="E3107" s="13"/>
      <c r="F3107" s="13"/>
      <c r="G3107" s="13"/>
      <c r="H3107" s="41"/>
      <c r="I3107" s="41"/>
      <c r="J3107" s="41"/>
      <c r="K3107" s="41"/>
      <c r="L3107" s="41"/>
      <c r="M3107" s="41"/>
    </row>
    <row r="3108" spans="2:13" x14ac:dyDescent="0.25">
      <c r="B3108" s="66"/>
      <c r="C3108" s="13"/>
      <c r="D3108" s="13"/>
      <c r="E3108" s="13"/>
      <c r="F3108" s="13"/>
      <c r="G3108" s="13"/>
      <c r="H3108" s="41"/>
      <c r="I3108" s="41"/>
      <c r="J3108" s="41"/>
      <c r="K3108" s="41"/>
      <c r="L3108" s="41"/>
      <c r="M3108" s="41"/>
    </row>
    <row r="3109" spans="2:13" x14ac:dyDescent="0.25">
      <c r="B3109" s="66"/>
      <c r="C3109" s="13"/>
      <c r="D3109" s="13"/>
      <c r="E3109" s="13"/>
      <c r="F3109" s="13"/>
      <c r="G3109" s="13"/>
      <c r="H3109" s="41"/>
      <c r="I3109" s="41"/>
      <c r="J3109" s="41"/>
      <c r="K3109" s="41"/>
      <c r="L3109" s="41"/>
      <c r="M3109" s="41"/>
    </row>
    <row r="3110" spans="2:13" x14ac:dyDescent="0.25">
      <c r="B3110" s="66"/>
      <c r="C3110" s="13"/>
      <c r="D3110" s="13"/>
      <c r="E3110" s="13"/>
      <c r="F3110" s="13"/>
      <c r="G3110" s="13"/>
      <c r="H3110" s="41"/>
      <c r="I3110" s="41"/>
      <c r="J3110" s="41"/>
      <c r="K3110" s="41"/>
      <c r="L3110" s="41"/>
      <c r="M3110" s="41"/>
    </row>
    <row r="3111" spans="2:13" x14ac:dyDescent="0.25">
      <c r="B3111" s="66"/>
      <c r="C3111" s="13"/>
      <c r="D3111" s="13"/>
      <c r="E3111" s="13"/>
      <c r="F3111" s="13"/>
      <c r="G3111" s="13"/>
      <c r="H3111" s="41"/>
      <c r="I3111" s="41"/>
      <c r="J3111" s="41"/>
      <c r="K3111" s="41"/>
      <c r="L3111" s="41"/>
      <c r="M3111" s="41"/>
    </row>
    <row r="3112" spans="2:13" x14ac:dyDescent="0.25">
      <c r="B3112" s="66"/>
      <c r="C3112" s="13"/>
      <c r="D3112" s="13"/>
      <c r="E3112" s="13"/>
      <c r="F3112" s="13"/>
      <c r="G3112" s="13"/>
      <c r="H3112" s="41"/>
      <c r="I3112" s="41"/>
      <c r="J3112" s="41"/>
      <c r="K3112" s="41"/>
      <c r="L3112" s="41"/>
      <c r="M3112" s="41"/>
    </row>
    <row r="3113" spans="2:13" x14ac:dyDescent="0.25">
      <c r="B3113" s="66"/>
      <c r="C3113" s="13"/>
      <c r="D3113" s="13"/>
      <c r="E3113" s="13"/>
      <c r="F3113" s="13"/>
      <c r="G3113" s="13"/>
      <c r="H3113" s="41"/>
      <c r="I3113" s="41"/>
      <c r="J3113" s="41"/>
      <c r="K3113" s="41"/>
      <c r="L3113" s="41"/>
      <c r="M3113" s="41"/>
    </row>
    <row r="3114" spans="2:13" x14ac:dyDescent="0.25">
      <c r="B3114" s="66"/>
      <c r="C3114" s="13"/>
      <c r="D3114" s="13"/>
      <c r="E3114" s="13"/>
      <c r="F3114" s="13"/>
      <c r="G3114" s="13"/>
      <c r="H3114" s="41"/>
      <c r="I3114" s="41"/>
      <c r="J3114" s="41"/>
      <c r="K3114" s="41"/>
      <c r="L3114" s="41"/>
      <c r="M3114" s="41"/>
    </row>
    <row r="3115" spans="2:13" x14ac:dyDescent="0.25">
      <c r="B3115" s="66"/>
      <c r="C3115" s="13"/>
      <c r="D3115" s="13"/>
      <c r="E3115" s="13"/>
      <c r="F3115" s="13"/>
      <c r="G3115" s="13"/>
      <c r="H3115" s="41"/>
      <c r="I3115" s="41"/>
      <c r="J3115" s="41"/>
      <c r="K3115" s="41"/>
      <c r="L3115" s="41"/>
      <c r="M3115" s="41"/>
    </row>
    <row r="3116" spans="2:13" x14ac:dyDescent="0.25">
      <c r="B3116" s="66"/>
      <c r="C3116" s="13"/>
      <c r="D3116" s="13"/>
      <c r="E3116" s="13"/>
      <c r="F3116" s="13"/>
      <c r="G3116" s="13"/>
      <c r="H3116" s="41"/>
      <c r="I3116" s="41"/>
      <c r="J3116" s="41"/>
      <c r="K3116" s="41"/>
      <c r="L3116" s="41"/>
      <c r="M3116" s="41"/>
    </row>
    <row r="3117" spans="2:13" x14ac:dyDescent="0.25">
      <c r="B3117" s="66"/>
      <c r="C3117" s="13"/>
      <c r="D3117" s="13"/>
      <c r="E3117" s="13"/>
      <c r="F3117" s="13"/>
      <c r="G3117" s="13"/>
      <c r="H3117" s="41"/>
      <c r="I3117" s="41"/>
      <c r="J3117" s="41"/>
      <c r="K3117" s="41"/>
      <c r="L3117" s="41"/>
      <c r="M3117" s="41"/>
    </row>
    <row r="3118" spans="2:13" x14ac:dyDescent="0.25">
      <c r="B3118" s="66"/>
      <c r="C3118" s="13"/>
      <c r="D3118" s="13"/>
      <c r="E3118" s="13"/>
      <c r="F3118" s="13"/>
      <c r="G3118" s="13"/>
      <c r="H3118" s="41"/>
      <c r="I3118" s="41"/>
      <c r="J3118" s="41"/>
      <c r="K3118" s="41"/>
      <c r="L3118" s="41"/>
      <c r="M3118" s="41"/>
    </row>
    <row r="3119" spans="2:13" x14ac:dyDescent="0.25">
      <c r="B3119" s="66"/>
      <c r="C3119" s="13"/>
      <c r="D3119" s="13"/>
      <c r="E3119" s="13"/>
      <c r="F3119" s="13"/>
      <c r="G3119" s="13"/>
      <c r="H3119" s="41"/>
      <c r="I3119" s="41"/>
      <c r="J3119" s="41"/>
      <c r="K3119" s="41"/>
      <c r="L3119" s="41"/>
      <c r="M3119" s="41"/>
    </row>
    <row r="3120" spans="2:13" x14ac:dyDescent="0.25">
      <c r="B3120" s="66"/>
      <c r="C3120" s="13"/>
      <c r="D3120" s="13"/>
      <c r="E3120" s="13"/>
      <c r="F3120" s="13"/>
      <c r="G3120" s="13"/>
      <c r="H3120" s="41"/>
      <c r="I3120" s="41"/>
      <c r="J3120" s="41"/>
      <c r="K3120" s="41"/>
      <c r="L3120" s="41"/>
      <c r="M3120" s="41"/>
    </row>
    <row r="3121" spans="2:13" x14ac:dyDescent="0.25">
      <c r="B3121" s="66"/>
      <c r="C3121" s="13"/>
      <c r="D3121" s="13"/>
      <c r="E3121" s="13"/>
      <c r="F3121" s="13"/>
      <c r="G3121" s="13"/>
      <c r="H3121" s="41"/>
      <c r="I3121" s="41"/>
      <c r="J3121" s="41"/>
      <c r="K3121" s="41"/>
      <c r="L3121" s="41"/>
      <c r="M3121" s="41"/>
    </row>
    <row r="3122" spans="2:13" x14ac:dyDescent="0.25">
      <c r="B3122" s="66"/>
      <c r="C3122" s="13"/>
      <c r="D3122" s="13"/>
      <c r="E3122" s="13"/>
      <c r="F3122" s="13"/>
      <c r="G3122" s="13"/>
      <c r="H3122" s="41"/>
      <c r="I3122" s="41"/>
      <c r="J3122" s="41"/>
      <c r="K3122" s="41"/>
      <c r="L3122" s="41"/>
      <c r="M3122" s="41"/>
    </row>
    <row r="3123" spans="2:13" x14ac:dyDescent="0.25">
      <c r="B3123" s="66"/>
      <c r="C3123" s="13"/>
      <c r="D3123" s="13"/>
      <c r="E3123" s="13"/>
      <c r="F3123" s="13"/>
      <c r="G3123" s="13"/>
      <c r="H3123" s="41"/>
      <c r="I3123" s="41"/>
      <c r="J3123" s="41"/>
      <c r="K3123" s="41"/>
      <c r="L3123" s="41"/>
      <c r="M3123" s="41"/>
    </row>
    <row r="3124" spans="2:13" x14ac:dyDescent="0.25">
      <c r="B3124" s="66"/>
      <c r="C3124" s="13"/>
      <c r="D3124" s="13"/>
      <c r="E3124" s="13"/>
      <c r="F3124" s="13"/>
      <c r="G3124" s="13"/>
      <c r="H3124" s="41"/>
      <c r="I3124" s="41"/>
      <c r="J3124" s="41"/>
      <c r="K3124" s="41"/>
      <c r="L3124" s="41"/>
      <c r="M3124" s="41"/>
    </row>
    <row r="3125" spans="2:13" x14ac:dyDescent="0.25">
      <c r="B3125" s="66"/>
      <c r="C3125" s="13"/>
      <c r="D3125" s="13"/>
      <c r="E3125" s="13"/>
      <c r="F3125" s="13"/>
      <c r="G3125" s="13"/>
      <c r="H3125" s="41"/>
      <c r="I3125" s="41"/>
      <c r="J3125" s="41"/>
      <c r="K3125" s="41"/>
      <c r="L3125" s="41"/>
      <c r="M3125" s="41"/>
    </row>
    <row r="3126" spans="2:13" x14ac:dyDescent="0.25">
      <c r="B3126" s="66"/>
      <c r="C3126" s="13"/>
      <c r="D3126" s="13"/>
      <c r="E3126" s="13"/>
      <c r="F3126" s="13"/>
      <c r="G3126" s="13"/>
      <c r="H3126" s="41"/>
      <c r="I3126" s="41"/>
      <c r="J3126" s="41"/>
      <c r="K3126" s="41"/>
      <c r="L3126" s="41"/>
      <c r="M3126" s="41"/>
    </row>
    <row r="3127" spans="2:13" x14ac:dyDescent="0.25">
      <c r="B3127" s="66"/>
      <c r="C3127" s="13"/>
      <c r="D3127" s="13"/>
      <c r="E3127" s="13"/>
      <c r="F3127" s="13"/>
      <c r="G3127" s="13"/>
      <c r="H3127" s="41"/>
      <c r="I3127" s="41"/>
      <c r="J3127" s="41"/>
      <c r="K3127" s="41"/>
      <c r="L3127" s="41"/>
      <c r="M3127" s="41"/>
    </row>
    <row r="3128" spans="2:13" x14ac:dyDescent="0.25">
      <c r="B3128" s="66"/>
      <c r="C3128" s="13"/>
      <c r="D3128" s="13"/>
      <c r="E3128" s="13"/>
      <c r="F3128" s="13"/>
      <c r="G3128" s="13"/>
      <c r="H3128" s="41"/>
      <c r="I3128" s="41"/>
      <c r="J3128" s="41"/>
      <c r="K3128" s="41"/>
      <c r="L3128" s="41"/>
      <c r="M3128" s="41"/>
    </row>
    <row r="3129" spans="2:13" x14ac:dyDescent="0.25">
      <c r="B3129" s="66"/>
      <c r="C3129" s="13"/>
      <c r="D3129" s="13"/>
      <c r="E3129" s="13"/>
      <c r="F3129" s="13"/>
      <c r="G3129" s="13"/>
      <c r="H3129" s="41"/>
      <c r="I3129" s="41"/>
      <c r="J3129" s="41"/>
      <c r="K3129" s="41"/>
      <c r="L3129" s="41"/>
      <c r="M3129" s="41"/>
    </row>
    <row r="3130" spans="2:13" x14ac:dyDescent="0.25">
      <c r="B3130" s="66"/>
      <c r="C3130" s="13"/>
      <c r="D3130" s="13"/>
      <c r="E3130" s="13"/>
      <c r="F3130" s="13"/>
      <c r="G3130" s="13"/>
      <c r="H3130" s="41"/>
      <c r="I3130" s="41"/>
      <c r="J3130" s="41"/>
      <c r="K3130" s="41"/>
      <c r="L3130" s="41"/>
      <c r="M3130" s="41"/>
    </row>
    <row r="3131" spans="2:13" x14ac:dyDescent="0.25">
      <c r="B3131" s="66"/>
      <c r="C3131" s="13"/>
      <c r="D3131" s="13"/>
      <c r="E3131" s="13"/>
      <c r="F3131" s="13"/>
      <c r="G3131" s="13"/>
      <c r="H3131" s="41"/>
      <c r="I3131" s="41"/>
      <c r="J3131" s="41"/>
      <c r="K3131" s="41"/>
      <c r="L3131" s="41"/>
      <c r="M3131" s="41"/>
    </row>
    <row r="3132" spans="2:13" x14ac:dyDescent="0.25">
      <c r="B3132" s="66"/>
      <c r="C3132" s="13"/>
      <c r="D3132" s="13"/>
      <c r="E3132" s="13"/>
      <c r="F3132" s="13"/>
      <c r="G3132" s="13"/>
      <c r="H3132" s="41"/>
      <c r="I3132" s="41"/>
      <c r="J3132" s="41"/>
      <c r="K3132" s="41"/>
      <c r="L3132" s="41"/>
      <c r="M3132" s="41"/>
    </row>
    <row r="3133" spans="2:13" x14ac:dyDescent="0.25">
      <c r="B3133" s="66"/>
      <c r="C3133" s="13"/>
      <c r="D3133" s="13"/>
      <c r="E3133" s="13"/>
      <c r="F3133" s="13"/>
      <c r="G3133" s="13"/>
      <c r="H3133" s="41"/>
      <c r="I3133" s="41"/>
      <c r="J3133" s="41"/>
      <c r="K3133" s="41"/>
      <c r="L3133" s="41"/>
      <c r="M3133" s="41"/>
    </row>
    <row r="3134" spans="2:13" x14ac:dyDescent="0.25">
      <c r="B3134" s="66"/>
      <c r="C3134" s="13"/>
      <c r="D3134" s="13"/>
      <c r="E3134" s="13"/>
      <c r="F3134" s="13"/>
      <c r="G3134" s="13"/>
      <c r="H3134" s="41"/>
      <c r="I3134" s="41"/>
      <c r="J3134" s="41"/>
      <c r="K3134" s="41"/>
      <c r="L3134" s="41"/>
      <c r="M3134" s="41"/>
    </row>
    <row r="3135" spans="2:13" x14ac:dyDescent="0.25">
      <c r="B3135" s="66"/>
      <c r="C3135" s="13"/>
      <c r="D3135" s="13"/>
      <c r="E3135" s="13"/>
      <c r="F3135" s="13"/>
      <c r="G3135" s="13"/>
      <c r="H3135" s="41"/>
      <c r="I3135" s="41"/>
      <c r="J3135" s="41"/>
      <c r="K3135" s="41"/>
      <c r="L3135" s="41"/>
      <c r="M3135" s="41"/>
    </row>
    <row r="3136" spans="2:13" x14ac:dyDescent="0.25">
      <c r="B3136" s="66"/>
      <c r="C3136" s="13"/>
      <c r="D3136" s="13"/>
      <c r="E3136" s="13"/>
      <c r="F3136" s="13"/>
      <c r="G3136" s="13"/>
      <c r="H3136" s="41"/>
      <c r="I3136" s="41"/>
      <c r="J3136" s="41"/>
      <c r="K3136" s="41"/>
      <c r="L3136" s="41"/>
      <c r="M3136" s="41"/>
    </row>
    <row r="3137" spans="2:13" x14ac:dyDescent="0.25">
      <c r="B3137" s="66"/>
      <c r="C3137" s="13"/>
      <c r="D3137" s="13"/>
      <c r="E3137" s="13"/>
      <c r="F3137" s="13"/>
      <c r="G3137" s="13"/>
      <c r="H3137" s="41"/>
      <c r="I3137" s="41"/>
      <c r="J3137" s="41"/>
      <c r="K3137" s="41"/>
      <c r="L3137" s="41"/>
      <c r="M3137" s="41"/>
    </row>
    <row r="3138" spans="2:13" x14ac:dyDescent="0.25">
      <c r="B3138" s="66"/>
      <c r="C3138" s="13"/>
      <c r="D3138" s="13"/>
      <c r="E3138" s="13"/>
      <c r="F3138" s="13"/>
      <c r="G3138" s="13"/>
      <c r="H3138" s="41"/>
      <c r="I3138" s="41"/>
      <c r="J3138" s="41"/>
      <c r="K3138" s="41"/>
      <c r="L3138" s="41"/>
      <c r="M3138" s="41"/>
    </row>
    <row r="3139" spans="2:13" x14ac:dyDescent="0.25">
      <c r="B3139" s="66"/>
      <c r="C3139" s="13"/>
      <c r="D3139" s="13"/>
      <c r="E3139" s="13"/>
      <c r="F3139" s="13"/>
      <c r="G3139" s="13"/>
      <c r="H3139" s="41"/>
      <c r="I3139" s="41"/>
      <c r="J3139" s="41"/>
      <c r="K3139" s="41"/>
      <c r="L3139" s="41"/>
      <c r="M3139" s="41"/>
    </row>
    <row r="3140" spans="2:13" x14ac:dyDescent="0.25">
      <c r="B3140" s="66"/>
      <c r="C3140" s="13"/>
      <c r="D3140" s="13"/>
      <c r="E3140" s="13"/>
      <c r="F3140" s="13"/>
      <c r="G3140" s="13"/>
      <c r="H3140" s="41"/>
      <c r="I3140" s="41"/>
      <c r="J3140" s="41"/>
      <c r="K3140" s="41"/>
      <c r="L3140" s="41"/>
      <c r="M3140" s="41"/>
    </row>
    <row r="3141" spans="2:13" x14ac:dyDescent="0.25">
      <c r="B3141" s="66"/>
      <c r="C3141" s="13"/>
      <c r="D3141" s="13"/>
      <c r="E3141" s="13"/>
      <c r="F3141" s="13"/>
      <c r="G3141" s="13"/>
      <c r="H3141" s="41"/>
      <c r="I3141" s="41"/>
      <c r="J3141" s="41"/>
      <c r="K3141" s="41"/>
      <c r="L3141" s="41"/>
      <c r="M3141" s="41"/>
    </row>
    <row r="3142" spans="2:13" x14ac:dyDescent="0.25">
      <c r="B3142" s="66"/>
      <c r="C3142" s="13"/>
      <c r="D3142" s="13"/>
      <c r="E3142" s="13"/>
      <c r="F3142" s="13"/>
      <c r="G3142" s="13"/>
      <c r="H3142" s="41"/>
      <c r="I3142" s="41"/>
      <c r="J3142" s="41"/>
      <c r="K3142" s="41"/>
      <c r="L3142" s="41"/>
      <c r="M3142" s="41"/>
    </row>
    <row r="3143" spans="2:13" x14ac:dyDescent="0.25">
      <c r="B3143" s="66"/>
      <c r="C3143" s="13"/>
      <c r="D3143" s="13"/>
      <c r="E3143" s="13"/>
      <c r="F3143" s="13"/>
      <c r="G3143" s="13"/>
      <c r="H3143" s="41"/>
      <c r="I3143" s="41"/>
      <c r="J3143" s="41"/>
      <c r="K3143" s="41"/>
      <c r="L3143" s="41"/>
      <c r="M3143" s="41"/>
    </row>
    <row r="3144" spans="2:13" x14ac:dyDescent="0.25">
      <c r="B3144" s="66"/>
      <c r="C3144" s="13"/>
      <c r="D3144" s="13"/>
      <c r="E3144" s="13"/>
      <c r="F3144" s="13"/>
      <c r="G3144" s="13"/>
      <c r="H3144" s="41"/>
      <c r="I3144" s="41"/>
      <c r="J3144" s="41"/>
      <c r="K3144" s="41"/>
      <c r="L3144" s="41"/>
      <c r="M3144" s="41"/>
    </row>
    <row r="3145" spans="2:13" x14ac:dyDescent="0.25">
      <c r="B3145" s="66"/>
      <c r="C3145" s="13"/>
      <c r="D3145" s="13"/>
      <c r="E3145" s="13"/>
      <c r="F3145" s="13"/>
      <c r="G3145" s="13"/>
      <c r="H3145" s="41"/>
      <c r="I3145" s="41"/>
      <c r="J3145" s="41"/>
      <c r="K3145" s="41"/>
      <c r="L3145" s="41"/>
      <c r="M3145" s="41"/>
    </row>
    <row r="3146" spans="2:13" x14ac:dyDescent="0.25">
      <c r="B3146" s="66"/>
      <c r="C3146" s="13"/>
      <c r="D3146" s="13"/>
      <c r="E3146" s="13"/>
      <c r="F3146" s="13"/>
      <c r="G3146" s="13"/>
      <c r="H3146" s="41"/>
      <c r="I3146" s="41"/>
      <c r="J3146" s="41"/>
      <c r="K3146" s="41"/>
      <c r="L3146" s="41"/>
      <c r="M3146" s="41"/>
    </row>
    <row r="3147" spans="2:13" x14ac:dyDescent="0.25">
      <c r="B3147" s="66"/>
      <c r="C3147" s="13"/>
      <c r="D3147" s="13"/>
      <c r="E3147" s="13"/>
      <c r="F3147" s="13"/>
      <c r="G3147" s="13"/>
      <c r="H3147" s="41"/>
      <c r="I3147" s="41"/>
      <c r="J3147" s="41"/>
      <c r="K3147" s="41"/>
      <c r="L3147" s="41"/>
      <c r="M3147" s="41"/>
    </row>
    <row r="3148" spans="2:13" x14ac:dyDescent="0.25">
      <c r="B3148" s="66"/>
      <c r="C3148" s="13"/>
      <c r="D3148" s="13"/>
      <c r="E3148" s="13"/>
      <c r="F3148" s="13"/>
      <c r="G3148" s="13"/>
      <c r="H3148" s="41"/>
      <c r="I3148" s="41"/>
      <c r="J3148" s="41"/>
      <c r="K3148" s="41"/>
      <c r="L3148" s="41"/>
      <c r="M3148" s="41"/>
    </row>
    <row r="3149" spans="2:13" x14ac:dyDescent="0.25">
      <c r="B3149" s="66"/>
      <c r="C3149" s="13"/>
      <c r="D3149" s="13"/>
      <c r="E3149" s="13"/>
      <c r="F3149" s="13"/>
      <c r="G3149" s="13"/>
      <c r="H3149" s="41"/>
      <c r="I3149" s="41"/>
      <c r="J3149" s="41"/>
      <c r="K3149" s="41"/>
      <c r="L3149" s="41"/>
      <c r="M3149" s="41"/>
    </row>
    <row r="3150" spans="2:13" x14ac:dyDescent="0.25">
      <c r="B3150" s="66"/>
      <c r="C3150" s="13"/>
      <c r="D3150" s="13"/>
      <c r="E3150" s="13"/>
      <c r="F3150" s="13"/>
      <c r="G3150" s="13"/>
      <c r="H3150" s="41"/>
      <c r="I3150" s="41"/>
      <c r="J3150" s="41"/>
      <c r="K3150" s="41"/>
      <c r="L3150" s="41"/>
      <c r="M3150" s="41"/>
    </row>
    <row r="3151" spans="2:13" x14ac:dyDescent="0.25">
      <c r="B3151" s="66"/>
      <c r="C3151" s="13"/>
      <c r="D3151" s="13"/>
      <c r="E3151" s="13"/>
      <c r="F3151" s="13"/>
      <c r="G3151" s="13"/>
      <c r="H3151" s="41"/>
      <c r="I3151" s="41"/>
      <c r="J3151" s="41"/>
      <c r="K3151" s="41"/>
      <c r="L3151" s="41"/>
      <c r="M3151" s="41"/>
    </row>
    <row r="3152" spans="2:13" x14ac:dyDescent="0.25">
      <c r="B3152" s="66"/>
      <c r="C3152" s="13"/>
      <c r="D3152" s="13"/>
      <c r="E3152" s="13"/>
      <c r="F3152" s="13"/>
      <c r="G3152" s="13"/>
      <c r="H3152" s="41"/>
      <c r="I3152" s="41"/>
      <c r="J3152" s="41"/>
      <c r="K3152" s="41"/>
      <c r="L3152" s="41"/>
      <c r="M3152" s="41"/>
    </row>
    <row r="3153" spans="2:13" x14ac:dyDescent="0.25">
      <c r="B3153" s="66"/>
      <c r="C3153" s="13"/>
      <c r="D3153" s="13"/>
      <c r="E3153" s="13"/>
      <c r="F3153" s="13"/>
      <c r="G3153" s="13"/>
      <c r="H3153" s="41"/>
      <c r="I3153" s="41"/>
      <c r="J3153" s="41"/>
      <c r="K3153" s="41"/>
      <c r="L3153" s="41"/>
      <c r="M3153" s="41"/>
    </row>
    <row r="3154" spans="2:13" x14ac:dyDescent="0.25">
      <c r="B3154" s="66"/>
      <c r="C3154" s="13"/>
      <c r="D3154" s="13"/>
      <c r="E3154" s="13"/>
      <c r="F3154" s="13"/>
      <c r="G3154" s="13"/>
      <c r="H3154" s="41"/>
      <c r="I3154" s="41"/>
      <c r="J3154" s="41"/>
      <c r="K3154" s="41"/>
      <c r="L3154" s="41"/>
      <c r="M3154" s="41"/>
    </row>
    <row r="3155" spans="2:13" x14ac:dyDescent="0.25">
      <c r="B3155" s="66"/>
      <c r="C3155" s="13"/>
      <c r="D3155" s="13"/>
      <c r="E3155" s="13"/>
      <c r="F3155" s="13"/>
      <c r="G3155" s="13"/>
      <c r="H3155" s="41"/>
      <c r="I3155" s="41"/>
      <c r="J3155" s="41"/>
      <c r="K3155" s="41"/>
      <c r="L3155" s="41"/>
      <c r="M3155" s="41"/>
    </row>
    <row r="3156" spans="2:13" x14ac:dyDescent="0.25">
      <c r="B3156" s="66"/>
      <c r="C3156" s="13"/>
      <c r="D3156" s="13"/>
      <c r="E3156" s="13"/>
      <c r="F3156" s="13"/>
      <c r="G3156" s="13"/>
      <c r="H3156" s="41"/>
      <c r="I3156" s="41"/>
      <c r="J3156" s="41"/>
      <c r="K3156" s="41"/>
      <c r="L3156" s="41"/>
      <c r="M3156" s="41"/>
    </row>
    <row r="3157" spans="2:13" x14ac:dyDescent="0.25">
      <c r="B3157" s="66"/>
      <c r="C3157" s="13"/>
      <c r="D3157" s="13"/>
      <c r="E3157" s="13"/>
      <c r="F3157" s="13"/>
      <c r="G3157" s="13"/>
      <c r="H3157" s="41"/>
      <c r="I3157" s="41"/>
      <c r="J3157" s="41"/>
      <c r="K3157" s="41"/>
      <c r="L3157" s="41"/>
      <c r="M3157" s="41"/>
    </row>
    <row r="3158" spans="2:13" x14ac:dyDescent="0.25">
      <c r="B3158" s="66"/>
      <c r="C3158" s="13"/>
      <c r="D3158" s="13"/>
      <c r="E3158" s="13"/>
      <c r="F3158" s="13"/>
      <c r="G3158" s="13"/>
      <c r="H3158" s="41"/>
      <c r="I3158" s="41"/>
      <c r="J3158" s="41"/>
      <c r="K3158" s="41"/>
      <c r="L3158" s="41"/>
      <c r="M3158" s="41"/>
    </row>
    <row r="3159" spans="2:13" x14ac:dyDescent="0.25">
      <c r="B3159" s="66"/>
      <c r="C3159" s="13"/>
      <c r="D3159" s="13"/>
      <c r="E3159" s="13"/>
      <c r="F3159" s="13"/>
      <c r="G3159" s="13"/>
      <c r="H3159" s="41"/>
      <c r="I3159" s="41"/>
      <c r="J3159" s="41"/>
      <c r="K3159" s="41"/>
      <c r="L3159" s="41"/>
      <c r="M3159" s="41"/>
    </row>
    <row r="3160" spans="2:13" x14ac:dyDescent="0.25">
      <c r="B3160" s="66"/>
      <c r="C3160" s="13"/>
      <c r="D3160" s="13"/>
      <c r="E3160" s="13"/>
      <c r="F3160" s="13"/>
      <c r="G3160" s="13"/>
      <c r="H3160" s="41"/>
      <c r="I3160" s="41"/>
      <c r="J3160" s="41"/>
      <c r="K3160" s="41"/>
      <c r="L3160" s="41"/>
      <c r="M3160" s="41"/>
    </row>
    <row r="3161" spans="2:13" x14ac:dyDescent="0.25">
      <c r="B3161" s="66"/>
      <c r="C3161" s="13"/>
      <c r="D3161" s="13"/>
      <c r="E3161" s="13"/>
      <c r="F3161" s="13"/>
      <c r="G3161" s="13"/>
      <c r="H3161" s="41"/>
      <c r="I3161" s="41"/>
      <c r="J3161" s="41"/>
      <c r="K3161" s="41"/>
      <c r="L3161" s="41"/>
      <c r="M3161" s="41"/>
    </row>
    <row r="3162" spans="2:13" x14ac:dyDescent="0.25">
      <c r="B3162" s="66"/>
      <c r="C3162" s="13"/>
      <c r="D3162" s="13"/>
      <c r="E3162" s="13"/>
      <c r="F3162" s="13"/>
      <c r="G3162" s="13"/>
      <c r="H3162" s="41"/>
      <c r="I3162" s="41"/>
      <c r="J3162" s="41"/>
      <c r="K3162" s="41"/>
      <c r="L3162" s="41"/>
      <c r="M3162" s="41"/>
    </row>
    <row r="3163" spans="2:13" x14ac:dyDescent="0.25">
      <c r="B3163" s="66"/>
      <c r="C3163" s="13"/>
      <c r="D3163" s="13"/>
      <c r="E3163" s="13"/>
      <c r="F3163" s="13"/>
      <c r="G3163" s="13"/>
      <c r="H3163" s="41"/>
      <c r="I3163" s="41"/>
      <c r="J3163" s="41"/>
      <c r="K3163" s="41"/>
      <c r="L3163" s="41"/>
      <c r="M3163" s="41"/>
    </row>
    <row r="3164" spans="2:13" x14ac:dyDescent="0.25">
      <c r="B3164" s="66"/>
      <c r="C3164" s="13"/>
      <c r="D3164" s="13"/>
      <c r="E3164" s="13"/>
      <c r="F3164" s="13"/>
      <c r="G3164" s="13"/>
      <c r="H3164" s="41"/>
      <c r="I3164" s="41"/>
      <c r="J3164" s="41"/>
      <c r="K3164" s="41"/>
      <c r="L3164" s="41"/>
      <c r="M3164" s="41"/>
    </row>
    <row r="3165" spans="2:13" x14ac:dyDescent="0.25">
      <c r="B3165" s="66"/>
      <c r="C3165" s="13"/>
      <c r="D3165" s="13"/>
      <c r="E3165" s="13"/>
      <c r="F3165" s="13"/>
      <c r="G3165" s="13"/>
      <c r="H3165" s="41"/>
      <c r="I3165" s="41"/>
      <c r="J3165" s="41"/>
      <c r="K3165" s="41"/>
      <c r="L3165" s="41"/>
      <c r="M3165" s="41"/>
    </row>
    <row r="3166" spans="2:13" x14ac:dyDescent="0.25">
      <c r="B3166" s="66"/>
      <c r="C3166" s="13"/>
      <c r="D3166" s="13"/>
      <c r="E3166" s="13"/>
      <c r="F3166" s="13"/>
      <c r="G3166" s="13"/>
      <c r="H3166" s="41"/>
      <c r="I3166" s="41"/>
      <c r="J3166" s="41"/>
      <c r="K3166" s="41"/>
      <c r="L3166" s="41"/>
      <c r="M3166" s="41"/>
    </row>
    <row r="3167" spans="2:13" x14ac:dyDescent="0.25">
      <c r="B3167" s="66"/>
      <c r="C3167" s="13"/>
      <c r="D3167" s="13"/>
      <c r="E3167" s="13"/>
      <c r="F3167" s="13"/>
      <c r="G3167" s="13"/>
      <c r="H3167" s="41"/>
      <c r="I3167" s="41"/>
      <c r="J3167" s="41"/>
      <c r="K3167" s="41"/>
      <c r="L3167" s="41"/>
      <c r="M3167" s="41"/>
    </row>
    <row r="3168" spans="2:13" x14ac:dyDescent="0.25">
      <c r="B3168" s="66"/>
      <c r="C3168" s="13"/>
      <c r="D3168" s="13"/>
      <c r="E3168" s="13"/>
      <c r="F3168" s="13"/>
      <c r="G3168" s="13"/>
      <c r="H3168" s="41"/>
      <c r="I3168" s="41"/>
      <c r="J3168" s="41"/>
      <c r="K3168" s="41"/>
      <c r="L3168" s="41"/>
      <c r="M3168" s="41"/>
    </row>
    <row r="3169" spans="2:13" x14ac:dyDescent="0.25">
      <c r="B3169" s="66"/>
      <c r="C3169" s="13"/>
      <c r="D3169" s="13"/>
      <c r="E3169" s="13"/>
      <c r="F3169" s="13"/>
      <c r="G3169" s="13"/>
      <c r="H3169" s="41"/>
      <c r="I3169" s="41"/>
      <c r="J3169" s="41"/>
      <c r="K3169" s="41"/>
      <c r="L3169" s="41"/>
      <c r="M3169" s="41"/>
    </row>
    <row r="3170" spans="2:13" x14ac:dyDescent="0.25">
      <c r="B3170" s="66"/>
      <c r="C3170" s="13"/>
      <c r="D3170" s="13"/>
      <c r="E3170" s="13"/>
      <c r="F3170" s="13"/>
      <c r="G3170" s="13"/>
      <c r="H3170" s="41"/>
      <c r="I3170" s="41"/>
      <c r="J3170" s="41"/>
      <c r="K3170" s="41"/>
      <c r="L3170" s="41"/>
      <c r="M3170" s="41"/>
    </row>
    <row r="3171" spans="2:13" x14ac:dyDescent="0.25">
      <c r="B3171" s="66"/>
      <c r="C3171" s="13"/>
      <c r="D3171" s="13"/>
      <c r="E3171" s="13"/>
      <c r="F3171" s="13"/>
      <c r="G3171" s="13"/>
      <c r="H3171" s="41"/>
      <c r="I3171" s="41"/>
      <c r="J3171" s="41"/>
      <c r="K3171" s="41"/>
      <c r="L3171" s="41"/>
      <c r="M3171" s="41"/>
    </row>
    <row r="3172" spans="2:13" x14ac:dyDescent="0.25">
      <c r="B3172" s="66"/>
      <c r="C3172" s="13"/>
      <c r="D3172" s="13"/>
      <c r="E3172" s="13"/>
      <c r="F3172" s="13"/>
      <c r="G3172" s="13"/>
      <c r="H3172" s="41"/>
      <c r="I3172" s="41"/>
      <c r="J3172" s="41"/>
      <c r="K3172" s="41"/>
      <c r="L3172" s="41"/>
      <c r="M3172" s="41"/>
    </row>
    <row r="3173" spans="2:13" x14ac:dyDescent="0.25">
      <c r="B3173" s="66"/>
      <c r="C3173" s="13"/>
      <c r="D3173" s="13"/>
      <c r="E3173" s="13"/>
      <c r="F3173" s="13"/>
      <c r="G3173" s="13"/>
      <c r="H3173" s="41"/>
      <c r="I3173" s="41"/>
      <c r="J3173" s="41"/>
      <c r="K3173" s="41"/>
      <c r="L3173" s="41"/>
      <c r="M3173" s="41"/>
    </row>
    <row r="3174" spans="2:13" x14ac:dyDescent="0.25">
      <c r="B3174" s="66"/>
      <c r="C3174" s="13"/>
      <c r="D3174" s="13"/>
      <c r="E3174" s="13"/>
      <c r="F3174" s="13"/>
      <c r="G3174" s="13"/>
      <c r="H3174" s="41"/>
      <c r="I3174" s="41"/>
      <c r="J3174" s="41"/>
      <c r="K3174" s="41"/>
      <c r="L3174" s="41"/>
      <c r="M3174" s="41"/>
    </row>
    <row r="3175" spans="2:13" x14ac:dyDescent="0.25">
      <c r="B3175" s="66"/>
      <c r="C3175" s="13"/>
      <c r="D3175" s="13"/>
      <c r="E3175" s="13"/>
      <c r="F3175" s="13"/>
      <c r="G3175" s="13"/>
      <c r="H3175" s="41"/>
      <c r="I3175" s="41"/>
      <c r="J3175" s="41"/>
      <c r="K3175" s="41"/>
      <c r="L3175" s="41"/>
      <c r="M3175" s="41"/>
    </row>
    <row r="3176" spans="2:13" x14ac:dyDescent="0.25">
      <c r="B3176" s="66"/>
      <c r="C3176" s="13"/>
      <c r="D3176" s="13"/>
      <c r="E3176" s="13"/>
      <c r="F3176" s="13"/>
      <c r="G3176" s="13"/>
      <c r="H3176" s="41"/>
      <c r="I3176" s="41"/>
      <c r="J3176" s="41"/>
      <c r="K3176" s="41"/>
      <c r="L3176" s="41"/>
      <c r="M3176" s="41"/>
    </row>
    <row r="3177" spans="2:13" x14ac:dyDescent="0.25">
      <c r="B3177" s="66"/>
      <c r="C3177" s="13"/>
      <c r="D3177" s="13"/>
      <c r="E3177" s="13"/>
      <c r="F3177" s="13"/>
      <c r="G3177" s="13"/>
      <c r="H3177" s="41"/>
      <c r="I3177" s="41"/>
      <c r="J3177" s="41"/>
      <c r="K3177" s="41"/>
      <c r="L3177" s="41"/>
      <c r="M3177" s="41"/>
    </row>
    <row r="3178" spans="2:13" x14ac:dyDescent="0.25">
      <c r="B3178" s="66"/>
      <c r="C3178" s="13"/>
      <c r="D3178" s="13"/>
      <c r="E3178" s="13"/>
      <c r="F3178" s="13"/>
      <c r="G3178" s="13"/>
      <c r="H3178" s="41"/>
      <c r="I3178" s="41"/>
      <c r="J3178" s="41"/>
      <c r="K3178" s="41"/>
      <c r="L3178" s="41"/>
      <c r="M3178" s="41"/>
    </row>
    <row r="3179" spans="2:13" x14ac:dyDescent="0.25">
      <c r="B3179" s="66"/>
      <c r="C3179" s="13"/>
      <c r="D3179" s="13"/>
      <c r="E3179" s="13"/>
      <c r="F3179" s="13"/>
      <c r="G3179" s="13"/>
      <c r="H3179" s="41"/>
      <c r="I3179" s="41"/>
      <c r="J3179" s="41"/>
      <c r="K3179" s="41"/>
      <c r="L3179" s="41"/>
      <c r="M3179" s="41"/>
    </row>
    <row r="3180" spans="2:13" x14ac:dyDescent="0.25">
      <c r="B3180" s="66"/>
      <c r="C3180" s="13"/>
      <c r="D3180" s="13"/>
      <c r="E3180" s="13"/>
      <c r="F3180" s="13"/>
      <c r="G3180" s="13"/>
      <c r="H3180" s="41"/>
      <c r="I3180" s="41"/>
      <c r="J3180" s="41"/>
      <c r="K3180" s="41"/>
      <c r="L3180" s="41"/>
      <c r="M3180" s="41"/>
    </row>
    <row r="3181" spans="2:13" x14ac:dyDescent="0.25">
      <c r="B3181" s="66"/>
      <c r="C3181" s="13"/>
      <c r="D3181" s="13"/>
      <c r="E3181" s="13"/>
      <c r="F3181" s="13"/>
      <c r="G3181" s="13"/>
      <c r="H3181" s="41"/>
      <c r="I3181" s="41"/>
      <c r="J3181" s="41"/>
      <c r="K3181" s="41"/>
      <c r="L3181" s="41"/>
      <c r="M3181" s="41"/>
    </row>
    <row r="3182" spans="2:13" x14ac:dyDescent="0.25">
      <c r="B3182" s="66"/>
      <c r="C3182" s="13"/>
      <c r="D3182" s="13"/>
      <c r="E3182" s="13"/>
      <c r="F3182" s="13"/>
      <c r="G3182" s="13"/>
      <c r="H3182" s="41"/>
      <c r="I3182" s="41"/>
      <c r="J3182" s="41"/>
      <c r="K3182" s="41"/>
      <c r="L3182" s="41"/>
      <c r="M3182" s="41"/>
    </row>
    <row r="3183" spans="2:13" x14ac:dyDescent="0.25">
      <c r="B3183" s="66"/>
      <c r="C3183" s="13"/>
      <c r="D3183" s="13"/>
      <c r="E3183" s="13"/>
      <c r="F3183" s="13"/>
      <c r="G3183" s="13"/>
      <c r="H3183" s="41"/>
      <c r="I3183" s="41"/>
      <c r="J3183" s="41"/>
      <c r="K3183" s="41"/>
      <c r="L3183" s="41"/>
      <c r="M3183" s="41"/>
    </row>
    <row r="3184" spans="2:13" x14ac:dyDescent="0.25">
      <c r="B3184" s="66"/>
      <c r="C3184" s="13"/>
      <c r="D3184" s="13"/>
      <c r="E3184" s="13"/>
      <c r="F3184" s="13"/>
      <c r="G3184" s="13"/>
      <c r="H3184" s="41"/>
      <c r="I3184" s="41"/>
      <c r="J3184" s="41"/>
      <c r="K3184" s="41"/>
      <c r="L3184" s="41"/>
      <c r="M3184" s="41"/>
    </row>
    <row r="3185" spans="2:13" x14ac:dyDescent="0.25">
      <c r="B3185" s="66"/>
      <c r="C3185" s="13"/>
      <c r="D3185" s="13"/>
      <c r="E3185" s="13"/>
      <c r="F3185" s="13"/>
      <c r="G3185" s="13"/>
      <c r="H3185" s="41"/>
      <c r="I3185" s="41"/>
      <c r="J3185" s="41"/>
      <c r="K3185" s="41"/>
      <c r="L3185" s="41"/>
      <c r="M3185" s="41"/>
    </row>
    <row r="3186" spans="2:13" x14ac:dyDescent="0.25">
      <c r="B3186" s="66"/>
      <c r="C3186" s="13"/>
      <c r="D3186" s="13"/>
      <c r="E3186" s="13"/>
      <c r="F3186" s="13"/>
      <c r="G3186" s="13"/>
      <c r="H3186" s="41"/>
      <c r="I3186" s="41"/>
      <c r="J3186" s="41"/>
      <c r="K3186" s="41"/>
      <c r="L3186" s="41"/>
      <c r="M3186" s="41"/>
    </row>
    <row r="3187" spans="2:13" x14ac:dyDescent="0.25">
      <c r="B3187" s="66"/>
      <c r="C3187" s="13"/>
      <c r="D3187" s="13"/>
      <c r="E3187" s="13"/>
      <c r="F3187" s="13"/>
      <c r="G3187" s="13"/>
      <c r="H3187" s="41"/>
      <c r="I3187" s="41"/>
      <c r="J3187" s="41"/>
      <c r="K3187" s="41"/>
      <c r="L3187" s="41"/>
      <c r="M3187" s="41"/>
    </row>
    <row r="3188" spans="2:13" x14ac:dyDescent="0.25">
      <c r="B3188" s="66"/>
      <c r="C3188" s="13"/>
      <c r="D3188" s="13"/>
      <c r="E3188" s="13"/>
      <c r="F3188" s="13"/>
      <c r="G3188" s="13"/>
      <c r="H3188" s="41"/>
      <c r="I3188" s="41"/>
      <c r="J3188" s="41"/>
      <c r="K3188" s="41"/>
      <c r="L3188" s="41"/>
      <c r="M3188" s="41"/>
    </row>
    <row r="3189" spans="2:13" x14ac:dyDescent="0.25">
      <c r="B3189" s="66"/>
      <c r="C3189" s="13"/>
      <c r="D3189" s="13"/>
      <c r="E3189" s="13"/>
      <c r="F3189" s="13"/>
      <c r="G3189" s="13"/>
      <c r="H3189" s="41"/>
      <c r="I3189" s="41"/>
      <c r="J3189" s="41"/>
      <c r="K3189" s="41"/>
      <c r="L3189" s="41"/>
      <c r="M3189" s="41"/>
    </row>
    <row r="3190" spans="2:13" x14ac:dyDescent="0.25">
      <c r="B3190" s="66"/>
      <c r="C3190" s="13"/>
      <c r="D3190" s="13"/>
      <c r="E3190" s="13"/>
      <c r="F3190" s="13"/>
      <c r="G3190" s="13"/>
      <c r="H3190" s="41"/>
      <c r="I3190" s="41"/>
      <c r="J3190" s="41"/>
      <c r="K3190" s="41"/>
      <c r="L3190" s="41"/>
      <c r="M3190" s="41"/>
    </row>
    <row r="3191" spans="2:13" x14ac:dyDescent="0.25">
      <c r="B3191" s="66"/>
      <c r="C3191" s="13"/>
      <c r="D3191" s="13"/>
      <c r="E3191" s="13"/>
      <c r="F3191" s="13"/>
      <c r="G3191" s="13"/>
      <c r="H3191" s="41"/>
      <c r="I3191" s="41"/>
      <c r="J3191" s="41"/>
      <c r="K3191" s="41"/>
      <c r="L3191" s="41"/>
      <c r="M3191" s="41"/>
    </row>
    <row r="3192" spans="2:13" x14ac:dyDescent="0.25">
      <c r="B3192" s="66"/>
      <c r="C3192" s="13"/>
      <c r="D3192" s="13"/>
      <c r="E3192" s="13"/>
      <c r="F3192" s="13"/>
      <c r="G3192" s="13"/>
      <c r="H3192" s="41"/>
      <c r="I3192" s="41"/>
      <c r="J3192" s="41"/>
      <c r="K3192" s="41"/>
      <c r="L3192" s="41"/>
      <c r="M3192" s="41"/>
    </row>
    <row r="3193" spans="2:13" x14ac:dyDescent="0.25">
      <c r="B3193" s="66"/>
      <c r="C3193" s="13"/>
      <c r="D3193" s="13"/>
      <c r="E3193" s="13"/>
      <c r="F3193" s="13"/>
      <c r="G3193" s="13"/>
      <c r="H3193" s="41"/>
      <c r="I3193" s="41"/>
      <c r="J3193" s="41"/>
      <c r="K3193" s="41"/>
      <c r="L3193" s="41"/>
      <c r="M3193" s="41"/>
    </row>
    <row r="3194" spans="2:13" x14ac:dyDescent="0.25">
      <c r="B3194" s="66"/>
      <c r="C3194" s="13"/>
      <c r="D3194" s="13"/>
      <c r="E3194" s="13"/>
      <c r="F3194" s="13"/>
      <c r="G3194" s="13"/>
      <c r="H3194" s="41"/>
      <c r="I3194" s="41"/>
      <c r="J3194" s="41"/>
      <c r="K3194" s="41"/>
      <c r="L3194" s="41"/>
      <c r="M3194" s="41"/>
    </row>
    <row r="3195" spans="2:13" x14ac:dyDescent="0.25">
      <c r="B3195" s="66"/>
      <c r="C3195" s="13"/>
      <c r="D3195" s="13"/>
      <c r="E3195" s="13"/>
      <c r="F3195" s="13"/>
      <c r="G3195" s="13"/>
      <c r="H3195" s="41"/>
      <c r="I3195" s="41"/>
      <c r="J3195" s="41"/>
      <c r="K3195" s="41"/>
      <c r="L3195" s="41"/>
      <c r="M3195" s="41"/>
    </row>
    <row r="3196" spans="2:13" x14ac:dyDescent="0.25">
      <c r="B3196" s="66"/>
      <c r="C3196" s="13"/>
      <c r="D3196" s="13"/>
      <c r="E3196" s="13"/>
      <c r="F3196" s="13"/>
      <c r="G3196" s="13"/>
      <c r="H3196" s="41"/>
      <c r="I3196" s="41"/>
      <c r="J3196" s="41"/>
      <c r="K3196" s="41"/>
      <c r="L3196" s="41"/>
      <c r="M3196" s="41"/>
    </row>
    <row r="3197" spans="2:13" x14ac:dyDescent="0.25">
      <c r="B3197" s="66"/>
      <c r="C3197" s="13"/>
      <c r="D3197" s="13"/>
      <c r="E3197" s="13"/>
      <c r="F3197" s="13"/>
      <c r="G3197" s="13"/>
      <c r="H3197" s="41"/>
      <c r="I3197" s="41"/>
      <c r="J3197" s="41"/>
      <c r="K3197" s="41"/>
      <c r="L3197" s="41"/>
      <c r="M3197" s="41"/>
    </row>
    <row r="3198" spans="2:13" x14ac:dyDescent="0.25">
      <c r="B3198" s="66"/>
      <c r="C3198" s="13"/>
      <c r="D3198" s="13"/>
      <c r="E3198" s="13"/>
      <c r="F3198" s="13"/>
      <c r="G3198" s="13"/>
      <c r="H3198" s="41"/>
      <c r="I3198" s="41"/>
      <c r="J3198" s="41"/>
      <c r="K3198" s="41"/>
      <c r="L3198" s="41"/>
      <c r="M3198" s="41"/>
    </row>
    <row r="3199" spans="2:13" x14ac:dyDescent="0.25">
      <c r="B3199" s="66"/>
      <c r="C3199" s="13"/>
      <c r="D3199" s="13"/>
      <c r="E3199" s="13"/>
      <c r="F3199" s="13"/>
      <c r="G3199" s="13"/>
      <c r="H3199" s="41"/>
      <c r="I3199" s="41"/>
      <c r="J3199" s="41"/>
      <c r="K3199" s="41"/>
      <c r="L3199" s="41"/>
      <c r="M3199" s="41"/>
    </row>
    <row r="3200" spans="2:13" x14ac:dyDescent="0.25">
      <c r="B3200" s="66"/>
      <c r="C3200" s="13"/>
      <c r="D3200" s="13"/>
      <c r="E3200" s="13"/>
      <c r="F3200" s="13"/>
      <c r="G3200" s="13"/>
      <c r="H3200" s="41"/>
      <c r="I3200" s="41"/>
      <c r="J3200" s="41"/>
      <c r="K3200" s="41"/>
      <c r="L3200" s="41"/>
      <c r="M3200" s="41"/>
    </row>
    <row r="3201" spans="2:13" x14ac:dyDescent="0.25">
      <c r="B3201" s="66"/>
      <c r="C3201" s="13"/>
      <c r="D3201" s="13"/>
      <c r="E3201" s="13"/>
      <c r="F3201" s="13"/>
      <c r="G3201" s="13"/>
      <c r="H3201" s="41"/>
      <c r="I3201" s="41"/>
      <c r="J3201" s="41"/>
      <c r="K3201" s="41"/>
      <c r="L3201" s="41"/>
      <c r="M3201" s="41"/>
    </row>
    <row r="3202" spans="2:13" x14ac:dyDescent="0.25">
      <c r="B3202" s="66"/>
      <c r="C3202" s="13"/>
      <c r="D3202" s="13"/>
      <c r="E3202" s="13"/>
      <c r="F3202" s="13"/>
      <c r="G3202" s="13"/>
      <c r="H3202" s="41"/>
      <c r="I3202" s="41"/>
      <c r="J3202" s="41"/>
      <c r="K3202" s="41"/>
      <c r="L3202" s="41"/>
      <c r="M3202" s="41"/>
    </row>
    <row r="3203" spans="2:13" x14ac:dyDescent="0.25">
      <c r="B3203" s="66"/>
      <c r="C3203" s="13"/>
      <c r="D3203" s="13"/>
      <c r="E3203" s="13"/>
      <c r="F3203" s="13"/>
      <c r="G3203" s="13"/>
      <c r="H3203" s="41"/>
      <c r="I3203" s="41"/>
      <c r="J3203" s="41"/>
      <c r="K3203" s="41"/>
      <c r="L3203" s="41"/>
      <c r="M3203" s="41"/>
    </row>
    <row r="3204" spans="2:13" x14ac:dyDescent="0.25">
      <c r="B3204" s="66"/>
      <c r="C3204" s="13"/>
      <c r="D3204" s="13"/>
      <c r="E3204" s="13"/>
      <c r="F3204" s="13"/>
      <c r="G3204" s="13"/>
      <c r="H3204" s="41"/>
      <c r="I3204" s="41"/>
      <c r="J3204" s="41"/>
      <c r="K3204" s="41"/>
      <c r="L3204" s="41"/>
      <c r="M3204" s="41"/>
    </row>
    <row r="3205" spans="2:13" x14ac:dyDescent="0.25">
      <c r="B3205" s="66"/>
      <c r="C3205" s="13"/>
      <c r="D3205" s="13"/>
      <c r="E3205" s="13"/>
      <c r="F3205" s="13"/>
      <c r="G3205" s="13"/>
      <c r="H3205" s="41"/>
      <c r="I3205" s="41"/>
      <c r="J3205" s="41"/>
      <c r="K3205" s="41"/>
      <c r="L3205" s="41"/>
      <c r="M3205" s="41"/>
    </row>
    <row r="3206" spans="2:13" x14ac:dyDescent="0.25">
      <c r="B3206" s="66"/>
      <c r="C3206" s="13"/>
      <c r="D3206" s="13"/>
      <c r="E3206" s="13"/>
      <c r="F3206" s="13"/>
      <c r="G3206" s="13"/>
      <c r="H3206" s="41"/>
      <c r="I3206" s="41"/>
      <c r="J3206" s="41"/>
      <c r="K3206" s="41"/>
      <c r="L3206" s="41"/>
      <c r="M3206" s="41"/>
    </row>
    <row r="3207" spans="2:13" x14ac:dyDescent="0.25">
      <c r="B3207" s="66"/>
      <c r="C3207" s="13"/>
      <c r="D3207" s="13"/>
      <c r="E3207" s="13"/>
      <c r="F3207" s="13"/>
      <c r="G3207" s="13"/>
      <c r="H3207" s="41"/>
      <c r="I3207" s="41"/>
      <c r="J3207" s="41"/>
      <c r="K3207" s="41"/>
      <c r="L3207" s="41"/>
      <c r="M3207" s="41"/>
    </row>
    <row r="3208" spans="2:13" x14ac:dyDescent="0.25">
      <c r="B3208" s="66"/>
      <c r="C3208" s="13"/>
      <c r="D3208" s="13"/>
      <c r="E3208" s="13"/>
      <c r="F3208" s="13"/>
      <c r="G3208" s="13"/>
      <c r="H3208" s="41"/>
      <c r="I3208" s="41"/>
      <c r="J3208" s="41"/>
      <c r="K3208" s="41"/>
      <c r="L3208" s="41"/>
      <c r="M3208" s="41"/>
    </row>
    <row r="3209" spans="2:13" x14ac:dyDescent="0.25">
      <c r="B3209" s="66"/>
      <c r="C3209" s="13"/>
      <c r="D3209" s="13"/>
      <c r="E3209" s="13"/>
      <c r="F3209" s="13"/>
      <c r="G3209" s="13"/>
      <c r="H3209" s="41"/>
      <c r="I3209" s="41"/>
      <c r="J3209" s="41"/>
      <c r="K3209" s="41"/>
      <c r="L3209" s="41"/>
      <c r="M3209" s="41"/>
    </row>
    <row r="3210" spans="2:13" x14ac:dyDescent="0.25">
      <c r="B3210" s="66"/>
      <c r="C3210" s="13"/>
      <c r="D3210" s="13"/>
      <c r="E3210" s="13"/>
      <c r="F3210" s="13"/>
      <c r="G3210" s="13"/>
      <c r="H3210" s="41"/>
      <c r="I3210" s="41"/>
      <c r="J3210" s="41"/>
      <c r="K3210" s="41"/>
      <c r="L3210" s="41"/>
      <c r="M3210" s="41"/>
    </row>
    <row r="3211" spans="2:13" x14ac:dyDescent="0.25">
      <c r="B3211" s="66"/>
      <c r="C3211" s="13"/>
      <c r="D3211" s="13"/>
      <c r="E3211" s="13"/>
      <c r="F3211" s="13"/>
      <c r="G3211" s="13"/>
      <c r="H3211" s="41"/>
      <c r="I3211" s="41"/>
      <c r="J3211" s="41"/>
      <c r="K3211" s="41"/>
      <c r="L3211" s="41"/>
      <c r="M3211" s="41"/>
    </row>
    <row r="3212" spans="2:13" x14ac:dyDescent="0.25">
      <c r="B3212" s="66"/>
      <c r="C3212" s="13"/>
      <c r="D3212" s="13"/>
      <c r="E3212" s="13"/>
      <c r="F3212" s="13"/>
      <c r="G3212" s="13"/>
      <c r="H3212" s="41"/>
      <c r="I3212" s="41"/>
      <c r="J3212" s="41"/>
      <c r="K3212" s="41"/>
      <c r="L3212" s="41"/>
      <c r="M3212" s="41"/>
    </row>
    <row r="3213" spans="2:13" x14ac:dyDescent="0.25">
      <c r="B3213" s="66"/>
      <c r="C3213" s="13"/>
      <c r="D3213" s="13"/>
      <c r="E3213" s="13"/>
      <c r="F3213" s="13"/>
      <c r="G3213" s="13"/>
      <c r="H3213" s="41"/>
      <c r="I3213" s="41"/>
      <c r="J3213" s="41"/>
      <c r="K3213" s="41"/>
      <c r="L3213" s="41"/>
      <c r="M3213" s="41"/>
    </row>
    <row r="3214" spans="2:13" x14ac:dyDescent="0.25">
      <c r="B3214" s="66"/>
      <c r="C3214" s="13"/>
      <c r="D3214" s="13"/>
      <c r="E3214" s="13"/>
      <c r="F3214" s="13"/>
      <c r="G3214" s="13"/>
      <c r="H3214" s="41"/>
      <c r="I3214" s="41"/>
      <c r="J3214" s="41"/>
      <c r="K3214" s="41"/>
      <c r="L3214" s="41"/>
      <c r="M3214" s="41"/>
    </row>
    <row r="3215" spans="2:13" x14ac:dyDescent="0.25">
      <c r="B3215" s="66"/>
      <c r="C3215" s="13"/>
      <c r="D3215" s="13"/>
      <c r="E3215" s="13"/>
      <c r="F3215" s="13"/>
      <c r="G3215" s="13"/>
      <c r="H3215" s="41"/>
      <c r="I3215" s="41"/>
      <c r="J3215" s="41"/>
      <c r="K3215" s="41"/>
      <c r="L3215" s="41"/>
      <c r="M3215" s="41"/>
    </row>
    <row r="3216" spans="2:13" x14ac:dyDescent="0.25">
      <c r="B3216" s="66"/>
      <c r="C3216" s="13"/>
      <c r="D3216" s="13"/>
      <c r="E3216" s="13"/>
      <c r="F3216" s="13"/>
      <c r="G3216" s="13"/>
      <c r="H3216" s="41"/>
      <c r="I3216" s="41"/>
      <c r="J3216" s="41"/>
      <c r="K3216" s="41"/>
      <c r="L3216" s="41"/>
      <c r="M3216" s="41"/>
    </row>
    <row r="3217" spans="2:13" x14ac:dyDescent="0.25">
      <c r="B3217" s="66"/>
      <c r="C3217" s="13"/>
      <c r="D3217" s="13"/>
      <c r="E3217" s="13"/>
      <c r="F3217" s="13"/>
      <c r="G3217" s="13"/>
      <c r="H3217" s="41"/>
      <c r="I3217" s="41"/>
      <c r="J3217" s="41"/>
      <c r="K3217" s="41"/>
      <c r="L3217" s="41"/>
      <c r="M3217" s="41"/>
    </row>
    <row r="3218" spans="2:13" x14ac:dyDescent="0.25">
      <c r="B3218" s="66"/>
      <c r="C3218" s="13"/>
      <c r="D3218" s="13"/>
      <c r="E3218" s="13"/>
      <c r="F3218" s="13"/>
      <c r="G3218" s="13"/>
      <c r="H3218" s="41"/>
      <c r="I3218" s="41"/>
      <c r="J3218" s="41"/>
      <c r="K3218" s="41"/>
      <c r="L3218" s="41"/>
      <c r="M3218" s="41"/>
    </row>
    <row r="3219" spans="2:13" x14ac:dyDescent="0.25">
      <c r="B3219" s="66"/>
      <c r="C3219" s="13"/>
      <c r="D3219" s="13"/>
      <c r="E3219" s="13"/>
      <c r="F3219" s="13"/>
      <c r="G3219" s="13"/>
      <c r="H3219" s="41"/>
      <c r="I3219" s="41"/>
      <c r="J3219" s="41"/>
      <c r="K3219" s="41"/>
      <c r="L3219" s="41"/>
      <c r="M3219" s="41"/>
    </row>
    <row r="3220" spans="2:13" x14ac:dyDescent="0.25">
      <c r="B3220" s="66"/>
      <c r="C3220" s="13"/>
      <c r="D3220" s="13"/>
      <c r="E3220" s="13"/>
      <c r="F3220" s="13"/>
      <c r="G3220" s="13"/>
      <c r="H3220" s="41"/>
      <c r="I3220" s="41"/>
      <c r="J3220" s="41"/>
      <c r="K3220" s="41"/>
      <c r="L3220" s="41"/>
      <c r="M3220" s="41"/>
    </row>
    <row r="3221" spans="2:13" x14ac:dyDescent="0.25">
      <c r="B3221" s="66"/>
      <c r="C3221" s="13"/>
      <c r="D3221" s="13"/>
      <c r="E3221" s="13"/>
      <c r="F3221" s="13"/>
      <c r="G3221" s="13"/>
      <c r="H3221" s="41"/>
      <c r="I3221" s="41"/>
      <c r="J3221" s="41"/>
      <c r="K3221" s="41"/>
      <c r="L3221" s="41"/>
      <c r="M3221" s="41"/>
    </row>
    <row r="3222" spans="2:13" x14ac:dyDescent="0.25">
      <c r="B3222" s="66"/>
      <c r="C3222" s="13"/>
      <c r="D3222" s="13"/>
      <c r="E3222" s="13"/>
      <c r="F3222" s="13"/>
      <c r="G3222" s="13"/>
      <c r="H3222" s="41"/>
      <c r="I3222" s="41"/>
      <c r="J3222" s="41"/>
      <c r="K3222" s="41"/>
      <c r="L3222" s="41"/>
      <c r="M3222" s="41"/>
    </row>
    <row r="3223" spans="2:13" x14ac:dyDescent="0.25">
      <c r="B3223" s="66"/>
      <c r="C3223" s="13"/>
      <c r="D3223" s="13"/>
      <c r="E3223" s="13"/>
      <c r="F3223" s="13"/>
      <c r="G3223" s="13"/>
      <c r="H3223" s="41"/>
      <c r="I3223" s="41"/>
      <c r="J3223" s="41"/>
      <c r="K3223" s="41"/>
      <c r="L3223" s="41"/>
      <c r="M3223" s="41"/>
    </row>
    <row r="3224" spans="2:13" x14ac:dyDescent="0.25">
      <c r="B3224" s="66"/>
      <c r="C3224" s="13"/>
      <c r="D3224" s="13"/>
      <c r="E3224" s="13"/>
      <c r="F3224" s="13"/>
      <c r="G3224" s="13"/>
      <c r="H3224" s="41"/>
      <c r="I3224" s="41"/>
      <c r="J3224" s="41"/>
      <c r="K3224" s="41"/>
      <c r="L3224" s="41"/>
      <c r="M3224" s="41"/>
    </row>
    <row r="3225" spans="2:13" x14ac:dyDescent="0.25">
      <c r="B3225" s="66"/>
      <c r="C3225" s="13"/>
      <c r="D3225" s="13"/>
      <c r="E3225" s="13"/>
      <c r="F3225" s="13"/>
      <c r="G3225" s="13"/>
      <c r="H3225" s="41"/>
      <c r="I3225" s="41"/>
      <c r="J3225" s="41"/>
      <c r="K3225" s="41"/>
      <c r="L3225" s="41"/>
      <c r="M3225" s="41"/>
    </row>
    <row r="3226" spans="2:13" x14ac:dyDescent="0.25">
      <c r="B3226" s="66"/>
      <c r="C3226" s="13"/>
      <c r="D3226" s="13"/>
      <c r="E3226" s="13"/>
      <c r="F3226" s="13"/>
      <c r="G3226" s="13"/>
      <c r="H3226" s="41"/>
      <c r="I3226" s="41"/>
      <c r="J3226" s="41"/>
      <c r="K3226" s="41"/>
      <c r="L3226" s="41"/>
      <c r="M3226" s="41"/>
    </row>
    <row r="3227" spans="2:13" x14ac:dyDescent="0.25">
      <c r="B3227" s="66"/>
      <c r="C3227" s="13"/>
      <c r="D3227" s="13"/>
      <c r="E3227" s="13"/>
      <c r="F3227" s="13"/>
      <c r="G3227" s="13"/>
      <c r="H3227" s="41"/>
      <c r="I3227" s="41"/>
      <c r="J3227" s="41"/>
      <c r="K3227" s="41"/>
      <c r="L3227" s="41"/>
      <c r="M3227" s="41"/>
    </row>
    <row r="3228" spans="2:13" x14ac:dyDescent="0.25">
      <c r="B3228" s="66"/>
      <c r="C3228" s="13"/>
      <c r="D3228" s="13"/>
      <c r="E3228" s="13"/>
      <c r="F3228" s="13"/>
      <c r="G3228" s="13"/>
      <c r="H3228" s="41"/>
      <c r="I3228" s="41"/>
      <c r="J3228" s="41"/>
      <c r="K3228" s="41"/>
      <c r="L3228" s="41"/>
      <c r="M3228" s="41"/>
    </row>
    <row r="3229" spans="2:13" x14ac:dyDescent="0.25">
      <c r="B3229" s="66"/>
      <c r="C3229" s="13"/>
      <c r="D3229" s="13"/>
      <c r="E3229" s="13"/>
      <c r="F3229" s="13"/>
      <c r="G3229" s="13"/>
      <c r="H3229" s="41"/>
      <c r="I3229" s="41"/>
      <c r="J3229" s="41"/>
      <c r="K3229" s="41"/>
      <c r="L3229" s="41"/>
      <c r="M3229" s="41"/>
    </row>
    <row r="3230" spans="2:13" x14ac:dyDescent="0.25">
      <c r="B3230" s="66"/>
      <c r="C3230" s="13"/>
      <c r="D3230" s="13"/>
      <c r="E3230" s="13"/>
      <c r="F3230" s="13"/>
      <c r="G3230" s="13"/>
      <c r="H3230" s="41"/>
      <c r="I3230" s="41"/>
      <c r="J3230" s="41"/>
      <c r="K3230" s="41"/>
      <c r="L3230" s="41"/>
      <c r="M3230" s="41"/>
    </row>
    <row r="3231" spans="2:13" x14ac:dyDescent="0.25">
      <c r="B3231" s="66"/>
      <c r="C3231" s="13"/>
      <c r="D3231" s="13"/>
      <c r="E3231" s="13"/>
      <c r="F3231" s="13"/>
      <c r="G3231" s="13"/>
      <c r="H3231" s="41"/>
      <c r="I3231" s="41"/>
      <c r="J3231" s="41"/>
      <c r="K3231" s="41"/>
      <c r="L3231" s="41"/>
      <c r="M3231" s="41"/>
    </row>
    <row r="3232" spans="2:13" x14ac:dyDescent="0.25">
      <c r="B3232" s="66"/>
      <c r="C3232" s="13"/>
      <c r="D3232" s="13"/>
      <c r="E3232" s="13"/>
      <c r="F3232" s="13"/>
      <c r="G3232" s="13"/>
      <c r="H3232" s="41"/>
      <c r="I3232" s="41"/>
      <c r="J3232" s="41"/>
      <c r="K3232" s="41"/>
      <c r="L3232" s="41"/>
      <c r="M3232" s="41"/>
    </row>
    <row r="3233" spans="2:13" x14ac:dyDescent="0.25">
      <c r="B3233" s="66"/>
      <c r="C3233" s="13"/>
      <c r="D3233" s="13"/>
      <c r="E3233" s="13"/>
      <c r="F3233" s="13"/>
      <c r="G3233" s="13"/>
      <c r="H3233" s="41"/>
      <c r="I3233" s="41"/>
      <c r="J3233" s="41"/>
      <c r="K3233" s="41"/>
      <c r="L3233" s="41"/>
      <c r="M3233" s="41"/>
    </row>
    <row r="3234" spans="2:13" x14ac:dyDescent="0.25">
      <c r="B3234" s="66"/>
      <c r="C3234" s="13"/>
      <c r="D3234" s="13"/>
      <c r="E3234" s="13"/>
      <c r="F3234" s="13"/>
      <c r="G3234" s="13"/>
      <c r="H3234" s="41"/>
      <c r="I3234" s="41"/>
      <c r="J3234" s="41"/>
      <c r="K3234" s="41"/>
      <c r="L3234" s="41"/>
      <c r="M3234" s="41"/>
    </row>
    <row r="3235" spans="2:13" x14ac:dyDescent="0.25">
      <c r="B3235" s="66"/>
      <c r="C3235" s="13"/>
      <c r="D3235" s="13"/>
      <c r="E3235" s="13"/>
      <c r="F3235" s="13"/>
      <c r="G3235" s="13"/>
      <c r="H3235" s="41"/>
      <c r="I3235" s="41"/>
      <c r="J3235" s="41"/>
      <c r="K3235" s="41"/>
      <c r="L3235" s="41"/>
      <c r="M3235" s="41"/>
    </row>
    <row r="3236" spans="2:13" x14ac:dyDescent="0.25">
      <c r="B3236" s="66"/>
      <c r="C3236" s="13"/>
      <c r="D3236" s="13"/>
      <c r="E3236" s="13"/>
      <c r="F3236" s="13"/>
      <c r="G3236" s="13"/>
      <c r="H3236" s="41"/>
      <c r="I3236" s="41"/>
      <c r="J3236" s="41"/>
      <c r="K3236" s="41"/>
      <c r="L3236" s="41"/>
      <c r="M3236" s="41"/>
    </row>
    <row r="3237" spans="2:13" x14ac:dyDescent="0.25">
      <c r="B3237" s="66"/>
      <c r="C3237" s="13"/>
      <c r="D3237" s="13"/>
      <c r="E3237" s="13"/>
      <c r="F3237" s="13"/>
      <c r="G3237" s="13"/>
      <c r="H3237" s="41"/>
      <c r="I3237" s="41"/>
      <c r="J3237" s="41"/>
      <c r="K3237" s="41"/>
      <c r="L3237" s="41"/>
      <c r="M3237" s="41"/>
    </row>
    <row r="3238" spans="2:13" x14ac:dyDescent="0.25">
      <c r="B3238" s="66"/>
      <c r="C3238" s="13"/>
      <c r="D3238" s="13"/>
      <c r="E3238" s="13"/>
      <c r="F3238" s="13"/>
      <c r="G3238" s="13"/>
      <c r="H3238" s="41"/>
      <c r="I3238" s="41"/>
      <c r="J3238" s="41"/>
      <c r="K3238" s="41"/>
      <c r="L3238" s="41"/>
      <c r="M3238" s="41"/>
    </row>
    <row r="3239" spans="2:13" x14ac:dyDescent="0.25">
      <c r="B3239" s="66"/>
      <c r="C3239" s="13"/>
      <c r="D3239" s="13"/>
      <c r="E3239" s="13"/>
      <c r="F3239" s="13"/>
      <c r="G3239" s="13"/>
      <c r="H3239" s="41"/>
      <c r="I3239" s="41"/>
      <c r="J3239" s="41"/>
      <c r="K3239" s="41"/>
      <c r="L3239" s="41"/>
      <c r="M3239" s="41"/>
    </row>
    <row r="3240" spans="2:13" x14ac:dyDescent="0.25">
      <c r="B3240" s="66"/>
      <c r="C3240" s="13"/>
      <c r="D3240" s="13"/>
      <c r="E3240" s="13"/>
      <c r="F3240" s="13"/>
      <c r="G3240" s="13"/>
      <c r="H3240" s="41"/>
      <c r="I3240" s="41"/>
      <c r="J3240" s="41"/>
      <c r="K3240" s="41"/>
      <c r="L3240" s="41"/>
      <c r="M3240" s="41"/>
    </row>
    <row r="3241" spans="2:13" x14ac:dyDescent="0.25">
      <c r="B3241" s="66"/>
      <c r="C3241" s="13"/>
      <c r="D3241" s="13"/>
      <c r="E3241" s="13"/>
      <c r="F3241" s="13"/>
      <c r="G3241" s="13"/>
      <c r="H3241" s="41"/>
      <c r="I3241" s="41"/>
      <c r="J3241" s="41"/>
      <c r="K3241" s="41"/>
      <c r="L3241" s="41"/>
      <c r="M3241" s="41"/>
    </row>
    <row r="3242" spans="2:13" x14ac:dyDescent="0.25">
      <c r="B3242" s="66"/>
      <c r="C3242" s="13"/>
      <c r="D3242" s="13"/>
      <c r="E3242" s="13"/>
      <c r="F3242" s="13"/>
      <c r="G3242" s="13"/>
      <c r="H3242" s="41"/>
      <c r="I3242" s="41"/>
      <c r="J3242" s="41"/>
      <c r="K3242" s="41"/>
      <c r="L3242" s="41"/>
      <c r="M3242" s="41"/>
    </row>
    <row r="3243" spans="2:13" x14ac:dyDescent="0.25">
      <c r="B3243" s="66"/>
      <c r="C3243" s="13"/>
      <c r="D3243" s="13"/>
      <c r="E3243" s="13"/>
      <c r="F3243" s="13"/>
      <c r="G3243" s="13"/>
      <c r="H3243" s="41"/>
      <c r="I3243" s="41"/>
      <c r="J3243" s="41"/>
      <c r="K3243" s="41"/>
      <c r="L3243" s="41"/>
      <c r="M3243" s="41"/>
    </row>
    <row r="3244" spans="2:13" x14ac:dyDescent="0.25">
      <c r="B3244" s="66"/>
      <c r="C3244" s="13"/>
      <c r="D3244" s="13"/>
      <c r="E3244" s="13"/>
      <c r="F3244" s="13"/>
      <c r="G3244" s="13"/>
      <c r="H3244" s="41"/>
      <c r="I3244" s="41"/>
      <c r="J3244" s="41"/>
      <c r="K3244" s="41"/>
      <c r="L3244" s="41"/>
      <c r="M3244" s="41"/>
    </row>
    <row r="3245" spans="2:13" x14ac:dyDescent="0.25">
      <c r="B3245" s="66"/>
      <c r="C3245" s="13"/>
      <c r="D3245" s="13"/>
      <c r="E3245" s="13"/>
      <c r="F3245" s="13"/>
      <c r="G3245" s="13"/>
      <c r="H3245" s="41"/>
      <c r="I3245" s="41"/>
      <c r="J3245" s="41"/>
      <c r="K3245" s="41"/>
      <c r="L3245" s="41"/>
      <c r="M3245" s="41"/>
    </row>
    <row r="3246" spans="2:13" x14ac:dyDescent="0.25">
      <c r="B3246" s="66"/>
      <c r="C3246" s="13"/>
      <c r="D3246" s="13"/>
      <c r="E3246" s="13"/>
      <c r="F3246" s="13"/>
      <c r="G3246" s="13"/>
      <c r="H3246" s="41"/>
      <c r="I3246" s="41"/>
      <c r="J3246" s="41"/>
      <c r="K3246" s="41"/>
      <c r="L3246" s="41"/>
      <c r="M3246" s="41"/>
    </row>
    <row r="3247" spans="2:13" x14ac:dyDescent="0.25">
      <c r="B3247" s="66"/>
      <c r="C3247" s="13"/>
      <c r="D3247" s="13"/>
      <c r="E3247" s="13"/>
      <c r="F3247" s="13"/>
      <c r="G3247" s="13"/>
      <c r="H3247" s="41"/>
      <c r="I3247" s="41"/>
      <c r="J3247" s="41"/>
      <c r="K3247" s="41"/>
      <c r="L3247" s="41"/>
      <c r="M3247" s="41"/>
    </row>
    <row r="3248" spans="2:13" x14ac:dyDescent="0.25">
      <c r="B3248" s="66"/>
      <c r="C3248" s="13"/>
      <c r="D3248" s="13"/>
      <c r="E3248" s="13"/>
      <c r="F3248" s="13"/>
      <c r="G3248" s="13"/>
      <c r="H3248" s="41"/>
      <c r="I3248" s="41"/>
      <c r="J3248" s="41"/>
      <c r="K3248" s="41"/>
      <c r="L3248" s="41"/>
      <c r="M3248" s="41"/>
    </row>
    <row r="3249" spans="2:13" x14ac:dyDescent="0.25">
      <c r="B3249" s="66"/>
      <c r="C3249" s="13"/>
      <c r="D3249" s="13"/>
      <c r="E3249" s="13"/>
      <c r="F3249" s="13"/>
      <c r="G3249" s="13"/>
      <c r="H3249" s="41"/>
      <c r="I3249" s="41"/>
      <c r="J3249" s="41"/>
      <c r="K3249" s="41"/>
      <c r="L3249" s="41"/>
      <c r="M3249" s="41"/>
    </row>
    <row r="3250" spans="2:13" x14ac:dyDescent="0.25">
      <c r="B3250" s="66"/>
      <c r="C3250" s="13"/>
      <c r="D3250" s="13"/>
      <c r="E3250" s="13"/>
      <c r="F3250" s="13"/>
      <c r="G3250" s="13"/>
      <c r="H3250" s="41"/>
      <c r="I3250" s="41"/>
      <c r="J3250" s="41"/>
      <c r="K3250" s="41"/>
      <c r="L3250" s="41"/>
      <c r="M3250" s="41"/>
    </row>
    <row r="3251" spans="2:13" x14ac:dyDescent="0.25">
      <c r="B3251" s="66"/>
      <c r="C3251" s="13"/>
      <c r="D3251" s="13"/>
      <c r="E3251" s="13"/>
      <c r="F3251" s="13"/>
      <c r="G3251" s="13"/>
      <c r="H3251" s="41"/>
      <c r="I3251" s="41"/>
      <c r="J3251" s="41"/>
      <c r="K3251" s="41"/>
      <c r="L3251" s="41"/>
      <c r="M3251" s="41"/>
    </row>
    <row r="3252" spans="2:13" x14ac:dyDescent="0.25">
      <c r="B3252" s="66"/>
      <c r="C3252" s="13"/>
      <c r="D3252" s="13"/>
      <c r="E3252" s="13"/>
      <c r="F3252" s="13"/>
      <c r="G3252" s="13"/>
      <c r="H3252" s="41"/>
      <c r="I3252" s="41"/>
      <c r="J3252" s="41"/>
      <c r="K3252" s="41"/>
      <c r="L3252" s="41"/>
      <c r="M3252" s="41"/>
    </row>
    <row r="3253" spans="2:13" x14ac:dyDescent="0.25">
      <c r="B3253" s="66"/>
      <c r="C3253" s="13"/>
      <c r="D3253" s="13"/>
      <c r="E3253" s="13"/>
      <c r="F3253" s="13"/>
      <c r="G3253" s="13"/>
      <c r="H3253" s="41"/>
      <c r="I3253" s="41"/>
      <c r="J3253" s="41"/>
      <c r="K3253" s="41"/>
      <c r="L3253" s="41"/>
      <c r="M3253" s="41"/>
    </row>
    <row r="3254" spans="2:13" x14ac:dyDescent="0.25">
      <c r="B3254" s="66"/>
      <c r="C3254" s="13"/>
      <c r="D3254" s="13"/>
      <c r="E3254" s="13"/>
      <c r="F3254" s="13"/>
      <c r="G3254" s="13"/>
      <c r="H3254" s="41"/>
      <c r="I3254" s="41"/>
      <c r="J3254" s="41"/>
      <c r="K3254" s="41"/>
      <c r="L3254" s="41"/>
      <c r="M3254" s="41"/>
    </row>
    <row r="3255" spans="2:13" x14ac:dyDescent="0.25">
      <c r="B3255" s="66"/>
      <c r="C3255" s="13"/>
      <c r="D3255" s="13"/>
      <c r="E3255" s="13"/>
      <c r="F3255" s="13"/>
      <c r="G3255" s="13"/>
      <c r="H3255" s="41"/>
      <c r="I3255" s="41"/>
      <c r="J3255" s="41"/>
      <c r="K3255" s="41"/>
      <c r="L3255" s="41"/>
      <c r="M3255" s="41"/>
    </row>
    <row r="3256" spans="2:13" x14ac:dyDescent="0.25">
      <c r="B3256" s="66"/>
      <c r="C3256" s="13"/>
      <c r="D3256" s="13"/>
      <c r="E3256" s="13"/>
      <c r="F3256" s="13"/>
      <c r="G3256" s="13"/>
      <c r="H3256" s="41"/>
      <c r="I3256" s="41"/>
      <c r="J3256" s="41"/>
      <c r="K3256" s="41"/>
      <c r="L3256" s="41"/>
      <c r="M3256" s="41"/>
    </row>
    <row r="3257" spans="2:13" x14ac:dyDescent="0.25">
      <c r="B3257" s="66"/>
      <c r="C3257" s="13"/>
      <c r="D3257" s="13"/>
      <c r="E3257" s="13"/>
      <c r="F3257" s="13"/>
      <c r="G3257" s="13"/>
      <c r="H3257" s="41"/>
      <c r="I3257" s="41"/>
      <c r="J3257" s="41"/>
      <c r="K3257" s="41"/>
      <c r="L3257" s="41"/>
      <c r="M3257" s="41"/>
    </row>
    <row r="3258" spans="2:13" x14ac:dyDescent="0.25">
      <c r="B3258" s="66"/>
      <c r="C3258" s="13"/>
      <c r="D3258" s="13"/>
      <c r="E3258" s="13"/>
      <c r="F3258" s="13"/>
      <c r="G3258" s="13"/>
      <c r="H3258" s="41"/>
      <c r="I3258" s="41"/>
      <c r="J3258" s="41"/>
      <c r="K3258" s="41"/>
      <c r="L3258" s="41"/>
      <c r="M3258" s="41"/>
    </row>
    <row r="3259" spans="2:13" x14ac:dyDescent="0.25">
      <c r="B3259" s="66"/>
      <c r="C3259" s="13"/>
      <c r="D3259" s="13"/>
      <c r="E3259" s="13"/>
      <c r="F3259" s="13"/>
      <c r="G3259" s="13"/>
      <c r="H3259" s="41"/>
      <c r="I3259" s="41"/>
      <c r="J3259" s="41"/>
      <c r="K3259" s="41"/>
      <c r="L3259" s="41"/>
      <c r="M3259" s="41"/>
    </row>
    <row r="3260" spans="2:13" x14ac:dyDescent="0.25">
      <c r="B3260" s="66"/>
      <c r="C3260" s="13"/>
      <c r="D3260" s="13"/>
      <c r="E3260" s="13"/>
      <c r="F3260" s="13"/>
      <c r="G3260" s="13"/>
      <c r="H3260" s="41"/>
      <c r="I3260" s="41"/>
      <c r="J3260" s="41"/>
      <c r="K3260" s="41"/>
      <c r="L3260" s="41"/>
      <c r="M3260" s="41"/>
    </row>
    <row r="3261" spans="2:13" x14ac:dyDescent="0.25">
      <c r="B3261" s="66"/>
      <c r="C3261" s="13"/>
      <c r="D3261" s="13"/>
      <c r="E3261" s="13"/>
      <c r="F3261" s="13"/>
      <c r="G3261" s="13"/>
      <c r="H3261" s="41"/>
      <c r="I3261" s="41"/>
      <c r="J3261" s="41"/>
      <c r="K3261" s="41"/>
      <c r="L3261" s="41"/>
      <c r="M3261" s="41"/>
    </row>
    <row r="3262" spans="2:13" x14ac:dyDescent="0.25">
      <c r="B3262" s="66"/>
      <c r="C3262" s="13"/>
      <c r="D3262" s="13"/>
      <c r="E3262" s="13"/>
      <c r="F3262" s="13"/>
      <c r="G3262" s="13"/>
      <c r="H3262" s="41"/>
      <c r="I3262" s="41"/>
      <c r="J3262" s="41"/>
      <c r="K3262" s="41"/>
      <c r="L3262" s="41"/>
      <c r="M3262" s="41"/>
    </row>
    <row r="3263" spans="2:13" x14ac:dyDescent="0.25">
      <c r="B3263" s="66"/>
      <c r="C3263" s="13"/>
      <c r="D3263" s="13"/>
      <c r="E3263" s="13"/>
      <c r="F3263" s="13"/>
      <c r="G3263" s="13"/>
      <c r="H3263" s="41"/>
      <c r="I3263" s="41"/>
      <c r="J3263" s="41"/>
      <c r="K3263" s="41"/>
      <c r="L3263" s="41"/>
      <c r="M3263" s="41"/>
    </row>
    <row r="3264" spans="2:13" x14ac:dyDescent="0.25">
      <c r="B3264" s="66"/>
      <c r="C3264" s="13"/>
      <c r="D3264" s="13"/>
      <c r="E3264" s="13"/>
      <c r="F3264" s="13"/>
      <c r="G3264" s="13"/>
      <c r="H3264" s="41"/>
      <c r="I3264" s="41"/>
      <c r="J3264" s="41"/>
      <c r="K3264" s="41"/>
      <c r="L3264" s="41"/>
      <c r="M3264" s="41"/>
    </row>
    <row r="3265" spans="2:13" x14ac:dyDescent="0.25">
      <c r="B3265" s="66"/>
      <c r="C3265" s="13"/>
      <c r="D3265" s="13"/>
      <c r="E3265" s="13"/>
      <c r="F3265" s="13"/>
      <c r="G3265" s="13"/>
      <c r="H3265" s="41"/>
      <c r="I3265" s="41"/>
      <c r="J3265" s="41"/>
      <c r="K3265" s="41"/>
      <c r="L3265" s="41"/>
      <c r="M3265" s="41"/>
    </row>
    <row r="3266" spans="2:13" x14ac:dyDescent="0.25">
      <c r="B3266" s="66"/>
      <c r="C3266" s="13"/>
      <c r="D3266" s="13"/>
      <c r="E3266" s="13"/>
      <c r="F3266" s="13"/>
      <c r="G3266" s="13"/>
      <c r="H3266" s="41"/>
      <c r="I3266" s="41"/>
      <c r="J3266" s="41"/>
      <c r="K3266" s="41"/>
      <c r="L3266" s="41"/>
      <c r="M3266" s="41"/>
    </row>
    <row r="3267" spans="2:13" x14ac:dyDescent="0.25">
      <c r="B3267" s="66"/>
      <c r="C3267" s="13"/>
      <c r="D3267" s="13"/>
      <c r="E3267" s="13"/>
      <c r="F3267" s="13"/>
      <c r="G3267" s="13"/>
      <c r="H3267" s="41"/>
      <c r="I3267" s="41"/>
      <c r="J3267" s="41"/>
      <c r="K3267" s="41"/>
      <c r="L3267" s="41"/>
      <c r="M3267" s="41"/>
    </row>
    <row r="3268" spans="2:13" x14ac:dyDescent="0.25">
      <c r="B3268" s="66"/>
      <c r="C3268" s="13"/>
      <c r="D3268" s="13"/>
      <c r="E3268" s="13"/>
      <c r="F3268" s="13"/>
      <c r="G3268" s="13"/>
      <c r="H3268" s="41"/>
      <c r="I3268" s="41"/>
      <c r="J3268" s="41"/>
      <c r="K3268" s="41"/>
      <c r="L3268" s="41"/>
      <c r="M3268" s="41"/>
    </row>
    <row r="3269" spans="2:13" x14ac:dyDescent="0.25">
      <c r="B3269" s="66"/>
      <c r="C3269" s="13"/>
      <c r="D3269" s="13"/>
      <c r="E3269" s="13"/>
      <c r="F3269" s="13"/>
      <c r="G3269" s="13"/>
      <c r="H3269" s="41"/>
      <c r="I3269" s="41"/>
      <c r="J3269" s="41"/>
      <c r="K3269" s="41"/>
      <c r="L3269" s="41"/>
      <c r="M3269" s="41"/>
    </row>
    <row r="3270" spans="2:13" x14ac:dyDescent="0.25">
      <c r="B3270" s="66"/>
      <c r="C3270" s="13"/>
      <c r="D3270" s="13"/>
      <c r="E3270" s="13"/>
      <c r="F3270" s="13"/>
      <c r="G3270" s="13"/>
      <c r="H3270" s="41"/>
      <c r="I3270" s="41"/>
      <c r="J3270" s="41"/>
      <c r="K3270" s="41"/>
      <c r="L3270" s="41"/>
      <c r="M3270" s="41"/>
    </row>
    <row r="3271" spans="2:13" x14ac:dyDescent="0.25">
      <c r="B3271" s="66"/>
      <c r="C3271" s="13"/>
      <c r="D3271" s="13"/>
      <c r="E3271" s="13"/>
      <c r="F3271" s="13"/>
      <c r="G3271" s="13"/>
      <c r="H3271" s="41"/>
      <c r="I3271" s="41"/>
      <c r="J3271" s="41"/>
      <c r="K3271" s="41"/>
      <c r="L3271" s="41"/>
      <c r="M3271" s="41"/>
    </row>
    <row r="3272" spans="2:13" x14ac:dyDescent="0.25">
      <c r="B3272" s="66"/>
      <c r="C3272" s="13"/>
      <c r="D3272" s="13"/>
      <c r="E3272" s="13"/>
      <c r="F3272" s="13"/>
      <c r="G3272" s="13"/>
      <c r="H3272" s="41"/>
      <c r="I3272" s="41"/>
      <c r="J3272" s="41"/>
      <c r="K3272" s="41"/>
      <c r="L3272" s="41"/>
      <c r="M3272" s="41"/>
    </row>
    <row r="3273" spans="2:13" x14ac:dyDescent="0.25">
      <c r="B3273" s="66"/>
      <c r="C3273" s="13"/>
      <c r="D3273" s="13"/>
      <c r="E3273" s="13"/>
      <c r="F3273" s="13"/>
      <c r="G3273" s="13"/>
      <c r="H3273" s="41"/>
      <c r="I3273" s="41"/>
      <c r="J3273" s="41"/>
      <c r="K3273" s="41"/>
      <c r="L3273" s="41"/>
      <c r="M3273" s="41"/>
    </row>
    <row r="3274" spans="2:13" x14ac:dyDescent="0.25">
      <c r="B3274" s="66"/>
      <c r="C3274" s="13"/>
      <c r="D3274" s="13"/>
      <c r="E3274" s="13"/>
      <c r="F3274" s="13"/>
      <c r="G3274" s="13"/>
      <c r="H3274" s="41"/>
      <c r="I3274" s="41"/>
      <c r="J3274" s="41"/>
      <c r="K3274" s="41"/>
      <c r="L3274" s="41"/>
      <c r="M3274" s="41"/>
    </row>
    <row r="3275" spans="2:13" x14ac:dyDescent="0.25">
      <c r="B3275" s="66"/>
      <c r="C3275" s="13"/>
      <c r="D3275" s="13"/>
      <c r="E3275" s="13"/>
      <c r="F3275" s="13"/>
      <c r="G3275" s="13"/>
      <c r="H3275" s="41"/>
      <c r="I3275" s="41"/>
      <c r="J3275" s="41"/>
      <c r="K3275" s="41"/>
      <c r="L3275" s="41"/>
      <c r="M3275" s="41"/>
    </row>
    <row r="3276" spans="2:13" x14ac:dyDescent="0.25">
      <c r="B3276" s="66"/>
      <c r="C3276" s="13"/>
      <c r="D3276" s="13"/>
      <c r="E3276" s="13"/>
      <c r="F3276" s="13"/>
      <c r="G3276" s="13"/>
      <c r="H3276" s="41"/>
      <c r="I3276" s="41"/>
      <c r="J3276" s="41"/>
      <c r="K3276" s="41"/>
      <c r="L3276" s="41"/>
      <c r="M3276" s="41"/>
    </row>
    <row r="3277" spans="2:13" x14ac:dyDescent="0.25">
      <c r="B3277" s="66"/>
      <c r="C3277" s="13"/>
      <c r="D3277" s="13"/>
      <c r="E3277" s="13"/>
      <c r="F3277" s="13"/>
      <c r="G3277" s="13"/>
      <c r="H3277" s="41"/>
      <c r="I3277" s="41"/>
      <c r="J3277" s="41"/>
      <c r="K3277" s="41"/>
      <c r="L3277" s="41"/>
      <c r="M3277" s="41"/>
    </row>
    <row r="3278" spans="2:13" x14ac:dyDescent="0.25">
      <c r="B3278" s="66"/>
      <c r="C3278" s="13"/>
      <c r="D3278" s="13"/>
      <c r="E3278" s="13"/>
      <c r="F3278" s="13"/>
      <c r="G3278" s="13"/>
      <c r="H3278" s="41"/>
      <c r="I3278" s="41"/>
      <c r="J3278" s="41"/>
      <c r="K3278" s="41"/>
      <c r="L3278" s="41"/>
      <c r="M3278" s="41"/>
    </row>
    <row r="3279" spans="2:13" x14ac:dyDescent="0.25">
      <c r="B3279" s="66"/>
      <c r="C3279" s="13"/>
      <c r="D3279" s="13"/>
      <c r="E3279" s="13"/>
      <c r="F3279" s="13"/>
      <c r="G3279" s="13"/>
      <c r="H3279" s="41"/>
      <c r="I3279" s="41"/>
      <c r="J3279" s="41"/>
      <c r="K3279" s="41"/>
      <c r="L3279" s="41"/>
      <c r="M3279" s="41"/>
    </row>
    <row r="3280" spans="2:13" x14ac:dyDescent="0.25">
      <c r="B3280" s="66"/>
      <c r="C3280" s="13"/>
      <c r="D3280" s="13"/>
      <c r="E3280" s="13"/>
      <c r="F3280" s="13"/>
      <c r="G3280" s="13"/>
      <c r="H3280" s="41"/>
      <c r="I3280" s="41"/>
      <c r="J3280" s="41"/>
      <c r="K3280" s="41"/>
      <c r="L3280" s="41"/>
      <c r="M3280" s="41"/>
    </row>
    <row r="3281" spans="2:13" x14ac:dyDescent="0.25">
      <c r="B3281" s="66"/>
      <c r="C3281" s="13"/>
      <c r="D3281" s="13"/>
      <c r="E3281" s="13"/>
      <c r="F3281" s="13"/>
      <c r="G3281" s="13"/>
      <c r="H3281" s="41"/>
      <c r="I3281" s="41"/>
      <c r="J3281" s="41"/>
      <c r="K3281" s="41"/>
      <c r="L3281" s="41"/>
      <c r="M3281" s="41"/>
    </row>
    <row r="3282" spans="2:13" x14ac:dyDescent="0.25">
      <c r="B3282" s="66"/>
      <c r="C3282" s="13"/>
      <c r="D3282" s="13"/>
      <c r="E3282" s="13"/>
      <c r="F3282" s="13"/>
      <c r="G3282" s="13"/>
      <c r="H3282" s="41"/>
      <c r="I3282" s="41"/>
      <c r="J3282" s="41"/>
      <c r="K3282" s="41"/>
      <c r="L3282" s="41"/>
      <c r="M3282" s="41"/>
    </row>
    <row r="3283" spans="2:13" x14ac:dyDescent="0.25">
      <c r="B3283" s="66"/>
      <c r="C3283" s="13"/>
      <c r="D3283" s="13"/>
      <c r="E3283" s="13"/>
      <c r="F3283" s="13"/>
      <c r="G3283" s="13"/>
      <c r="H3283" s="41"/>
      <c r="I3283" s="41"/>
      <c r="J3283" s="41"/>
      <c r="K3283" s="41"/>
      <c r="L3283" s="41"/>
      <c r="M3283" s="41"/>
    </row>
    <row r="3284" spans="2:13" x14ac:dyDescent="0.25">
      <c r="B3284" s="66"/>
      <c r="C3284" s="13"/>
      <c r="D3284" s="13"/>
      <c r="E3284" s="13"/>
      <c r="F3284" s="13"/>
      <c r="G3284" s="13"/>
      <c r="H3284" s="41"/>
      <c r="I3284" s="41"/>
      <c r="J3284" s="41"/>
      <c r="K3284" s="41"/>
      <c r="L3284" s="41"/>
      <c r="M3284" s="41"/>
    </row>
    <row r="3285" spans="2:13" x14ac:dyDescent="0.25">
      <c r="B3285" s="66"/>
      <c r="C3285" s="13"/>
      <c r="D3285" s="13"/>
      <c r="E3285" s="13"/>
      <c r="F3285" s="13"/>
      <c r="G3285" s="13"/>
      <c r="H3285" s="41"/>
      <c r="I3285" s="41"/>
      <c r="J3285" s="41"/>
      <c r="K3285" s="41"/>
      <c r="L3285" s="41"/>
      <c r="M3285" s="41"/>
    </row>
    <row r="3286" spans="2:13" x14ac:dyDescent="0.25">
      <c r="B3286" s="66"/>
      <c r="C3286" s="13"/>
      <c r="D3286" s="13"/>
      <c r="E3286" s="13"/>
      <c r="F3286" s="13"/>
      <c r="G3286" s="13"/>
      <c r="H3286" s="41"/>
      <c r="I3286" s="41"/>
      <c r="J3286" s="41"/>
      <c r="K3286" s="41"/>
      <c r="L3286" s="41"/>
      <c r="M3286" s="41"/>
    </row>
    <row r="3287" spans="2:13" x14ac:dyDescent="0.25">
      <c r="B3287" s="66"/>
      <c r="C3287" s="13"/>
      <c r="D3287" s="13"/>
      <c r="E3287" s="13"/>
      <c r="F3287" s="13"/>
      <c r="G3287" s="13"/>
      <c r="H3287" s="41"/>
      <c r="I3287" s="41"/>
      <c r="J3287" s="41"/>
      <c r="K3287" s="41"/>
      <c r="L3287" s="41"/>
      <c r="M3287" s="41"/>
    </row>
    <row r="3288" spans="2:13" x14ac:dyDescent="0.25">
      <c r="B3288" s="66"/>
      <c r="C3288" s="13"/>
      <c r="D3288" s="13"/>
      <c r="E3288" s="13"/>
      <c r="F3288" s="13"/>
      <c r="G3288" s="13"/>
      <c r="H3288" s="41"/>
      <c r="I3288" s="41"/>
      <c r="J3288" s="41"/>
      <c r="K3288" s="41"/>
      <c r="L3288" s="41"/>
      <c r="M3288" s="41"/>
    </row>
    <row r="3289" spans="2:13" x14ac:dyDescent="0.25">
      <c r="B3289" s="66"/>
      <c r="C3289" s="13"/>
      <c r="D3289" s="13"/>
      <c r="E3289" s="13"/>
      <c r="F3289" s="13"/>
      <c r="G3289" s="13"/>
      <c r="H3289" s="41"/>
      <c r="I3289" s="41"/>
      <c r="J3289" s="41"/>
      <c r="K3289" s="41"/>
      <c r="L3289" s="41"/>
      <c r="M3289" s="41"/>
    </row>
    <row r="3290" spans="2:13" x14ac:dyDescent="0.25">
      <c r="B3290" s="66"/>
      <c r="C3290" s="13"/>
      <c r="D3290" s="13"/>
      <c r="E3290" s="13"/>
      <c r="F3290" s="13"/>
      <c r="G3290" s="13"/>
      <c r="H3290" s="41"/>
      <c r="I3290" s="41"/>
      <c r="J3290" s="41"/>
      <c r="K3290" s="41"/>
      <c r="L3290" s="41"/>
      <c r="M3290" s="41"/>
    </row>
    <row r="3291" spans="2:13" x14ac:dyDescent="0.25">
      <c r="B3291" s="66"/>
      <c r="C3291" s="13"/>
      <c r="D3291" s="13"/>
      <c r="E3291" s="13"/>
      <c r="F3291" s="13"/>
      <c r="G3291" s="13"/>
      <c r="H3291" s="41"/>
      <c r="I3291" s="41"/>
      <c r="J3291" s="41"/>
      <c r="K3291" s="41"/>
      <c r="L3291" s="41"/>
      <c r="M3291" s="41"/>
    </row>
    <row r="3292" spans="2:13" x14ac:dyDescent="0.25">
      <c r="B3292" s="66"/>
      <c r="C3292" s="13"/>
      <c r="D3292" s="13"/>
      <c r="E3292" s="13"/>
      <c r="F3292" s="13"/>
      <c r="G3292" s="13"/>
      <c r="H3292" s="41"/>
      <c r="I3292" s="41"/>
      <c r="J3292" s="41"/>
      <c r="K3292" s="41"/>
      <c r="L3292" s="41"/>
      <c r="M3292" s="41"/>
    </row>
    <row r="3293" spans="2:13" x14ac:dyDescent="0.25">
      <c r="B3293" s="66"/>
      <c r="C3293" s="13"/>
      <c r="D3293" s="13"/>
      <c r="E3293" s="13"/>
      <c r="F3293" s="13"/>
      <c r="G3293" s="13"/>
      <c r="H3293" s="41"/>
      <c r="I3293" s="41"/>
      <c r="J3293" s="41"/>
      <c r="K3293" s="41"/>
      <c r="L3293" s="41"/>
      <c r="M3293" s="41"/>
    </row>
    <row r="3294" spans="2:13" x14ac:dyDescent="0.25">
      <c r="B3294" s="66"/>
      <c r="C3294" s="13"/>
      <c r="D3294" s="13"/>
      <c r="E3294" s="13"/>
      <c r="F3294" s="13"/>
      <c r="G3294" s="13"/>
      <c r="H3294" s="41"/>
      <c r="I3294" s="41"/>
      <c r="J3294" s="41"/>
      <c r="K3294" s="41"/>
      <c r="L3294" s="41"/>
      <c r="M3294" s="41"/>
    </row>
    <row r="3295" spans="2:13" x14ac:dyDescent="0.25">
      <c r="B3295" s="66"/>
      <c r="C3295" s="13"/>
      <c r="D3295" s="13"/>
      <c r="E3295" s="13"/>
      <c r="F3295" s="13"/>
      <c r="G3295" s="13"/>
      <c r="H3295" s="41"/>
      <c r="I3295" s="41"/>
      <c r="J3295" s="41"/>
      <c r="K3295" s="41"/>
      <c r="L3295" s="41"/>
      <c r="M3295" s="41"/>
    </row>
    <row r="3296" spans="2:13" x14ac:dyDescent="0.25">
      <c r="B3296" s="66"/>
      <c r="C3296" s="13"/>
      <c r="D3296" s="13"/>
      <c r="E3296" s="13"/>
      <c r="F3296" s="13"/>
      <c r="G3296" s="13"/>
      <c r="H3296" s="41"/>
      <c r="I3296" s="41"/>
      <c r="J3296" s="41"/>
      <c r="K3296" s="41"/>
      <c r="L3296" s="41"/>
      <c r="M3296" s="41"/>
    </row>
    <row r="3297" spans="2:13" x14ac:dyDescent="0.25">
      <c r="B3297" s="66"/>
      <c r="C3297" s="13"/>
      <c r="D3297" s="13"/>
      <c r="E3297" s="13"/>
      <c r="F3297" s="13"/>
      <c r="G3297" s="13"/>
      <c r="H3297" s="41"/>
      <c r="I3297" s="41"/>
      <c r="J3297" s="41"/>
      <c r="K3297" s="41"/>
      <c r="L3297" s="41"/>
      <c r="M3297" s="41"/>
    </row>
    <row r="3298" spans="2:13" x14ac:dyDescent="0.25">
      <c r="B3298" s="66"/>
      <c r="C3298" s="13"/>
      <c r="D3298" s="13"/>
      <c r="E3298" s="13"/>
      <c r="F3298" s="13"/>
      <c r="G3298" s="13"/>
      <c r="H3298" s="41"/>
      <c r="I3298" s="41"/>
      <c r="J3298" s="41"/>
      <c r="K3298" s="41"/>
      <c r="L3298" s="41"/>
      <c r="M3298" s="41"/>
    </row>
    <row r="3299" spans="2:13" x14ac:dyDescent="0.25">
      <c r="B3299" s="66"/>
      <c r="C3299" s="13"/>
      <c r="D3299" s="13"/>
      <c r="E3299" s="13"/>
      <c r="F3299" s="13"/>
      <c r="G3299" s="13"/>
      <c r="H3299" s="41"/>
      <c r="I3299" s="41"/>
      <c r="J3299" s="41"/>
      <c r="K3299" s="41"/>
      <c r="L3299" s="41"/>
      <c r="M3299" s="41"/>
    </row>
    <row r="3300" spans="2:13" x14ac:dyDescent="0.25">
      <c r="B3300" s="66"/>
      <c r="C3300" s="13"/>
      <c r="D3300" s="13"/>
      <c r="E3300" s="13"/>
      <c r="F3300" s="13"/>
      <c r="G3300" s="13"/>
      <c r="H3300" s="41"/>
      <c r="I3300" s="41"/>
      <c r="J3300" s="41"/>
      <c r="K3300" s="41"/>
      <c r="L3300" s="41"/>
      <c r="M3300" s="41"/>
    </row>
    <row r="3301" spans="2:13" x14ac:dyDescent="0.25">
      <c r="B3301" s="66"/>
      <c r="C3301" s="13"/>
      <c r="D3301" s="13"/>
      <c r="E3301" s="13"/>
      <c r="F3301" s="13"/>
      <c r="G3301" s="13"/>
      <c r="H3301" s="41"/>
      <c r="I3301" s="41"/>
      <c r="J3301" s="41"/>
      <c r="K3301" s="41"/>
      <c r="L3301" s="41"/>
      <c r="M3301" s="41"/>
    </row>
    <row r="3302" spans="2:13" x14ac:dyDescent="0.25">
      <c r="B3302" s="66"/>
      <c r="C3302" s="13"/>
      <c r="D3302" s="13"/>
      <c r="E3302" s="13"/>
      <c r="F3302" s="13"/>
      <c r="G3302" s="13"/>
      <c r="H3302" s="41"/>
      <c r="I3302" s="41"/>
      <c r="J3302" s="41"/>
      <c r="K3302" s="41"/>
      <c r="L3302" s="41"/>
      <c r="M3302" s="41"/>
    </row>
    <row r="3303" spans="2:13" x14ac:dyDescent="0.25">
      <c r="B3303" s="66"/>
      <c r="C3303" s="13"/>
      <c r="D3303" s="13"/>
      <c r="E3303" s="13"/>
      <c r="F3303" s="13"/>
      <c r="G3303" s="13"/>
      <c r="H3303" s="41"/>
      <c r="I3303" s="41"/>
      <c r="J3303" s="41"/>
      <c r="K3303" s="41"/>
      <c r="L3303" s="41"/>
      <c r="M3303" s="41"/>
    </row>
    <row r="3304" spans="2:13" x14ac:dyDescent="0.25">
      <c r="B3304" s="66"/>
      <c r="C3304" s="13"/>
      <c r="D3304" s="13"/>
      <c r="E3304" s="13"/>
      <c r="F3304" s="13"/>
      <c r="G3304" s="13"/>
      <c r="H3304" s="41"/>
      <c r="I3304" s="41"/>
      <c r="J3304" s="41"/>
      <c r="K3304" s="41"/>
      <c r="L3304" s="41"/>
      <c r="M3304" s="41"/>
    </row>
    <row r="3305" spans="2:13" x14ac:dyDescent="0.25">
      <c r="B3305" s="66"/>
      <c r="C3305" s="13"/>
      <c r="D3305" s="13"/>
      <c r="E3305" s="13"/>
      <c r="F3305" s="13"/>
      <c r="G3305" s="13"/>
      <c r="H3305" s="41"/>
      <c r="I3305" s="41"/>
      <c r="J3305" s="41"/>
      <c r="K3305" s="41"/>
      <c r="L3305" s="41"/>
      <c r="M3305" s="41"/>
    </row>
    <row r="3306" spans="2:13" x14ac:dyDescent="0.25">
      <c r="B3306" s="66"/>
      <c r="C3306" s="13"/>
      <c r="D3306" s="13"/>
      <c r="E3306" s="13"/>
      <c r="F3306" s="13"/>
      <c r="G3306" s="13"/>
      <c r="H3306" s="41"/>
      <c r="I3306" s="41"/>
      <c r="J3306" s="41"/>
      <c r="K3306" s="41"/>
      <c r="L3306" s="41"/>
      <c r="M3306" s="41"/>
    </row>
    <row r="3307" spans="2:13" x14ac:dyDescent="0.25">
      <c r="B3307" s="66"/>
      <c r="C3307" s="13"/>
      <c r="D3307" s="13"/>
      <c r="E3307" s="13"/>
      <c r="F3307" s="13"/>
      <c r="G3307" s="13"/>
      <c r="H3307" s="41"/>
      <c r="I3307" s="41"/>
      <c r="J3307" s="41"/>
      <c r="K3307" s="41"/>
      <c r="L3307" s="41"/>
      <c r="M3307" s="41"/>
    </row>
    <row r="3308" spans="2:13" x14ac:dyDescent="0.25">
      <c r="B3308" s="66"/>
      <c r="C3308" s="13"/>
      <c r="D3308" s="13"/>
      <c r="E3308" s="13"/>
      <c r="F3308" s="13"/>
      <c r="G3308" s="13"/>
      <c r="H3308" s="41"/>
      <c r="I3308" s="41"/>
      <c r="J3308" s="41"/>
      <c r="K3308" s="41"/>
      <c r="L3308" s="41"/>
      <c r="M3308" s="41"/>
    </row>
    <row r="3309" spans="2:13" x14ac:dyDescent="0.25">
      <c r="B3309" s="66"/>
      <c r="C3309" s="13"/>
      <c r="D3309" s="13"/>
      <c r="E3309" s="13"/>
      <c r="F3309" s="13"/>
      <c r="G3309" s="13"/>
      <c r="H3309" s="41"/>
      <c r="I3309" s="41"/>
      <c r="J3309" s="41"/>
      <c r="K3309" s="41"/>
      <c r="L3309" s="41"/>
      <c r="M3309" s="41"/>
    </row>
    <row r="3310" spans="2:13" x14ac:dyDescent="0.25">
      <c r="B3310" s="66"/>
      <c r="C3310" s="13"/>
      <c r="D3310" s="13"/>
      <c r="E3310" s="13"/>
      <c r="F3310" s="13"/>
      <c r="G3310" s="13"/>
      <c r="H3310" s="41"/>
      <c r="I3310" s="41"/>
      <c r="J3310" s="41"/>
      <c r="K3310" s="41"/>
      <c r="L3310" s="41"/>
      <c r="M3310" s="41"/>
    </row>
    <row r="3311" spans="2:13" x14ac:dyDescent="0.25">
      <c r="B3311" s="66"/>
      <c r="C3311" s="13"/>
      <c r="D3311" s="13"/>
      <c r="E3311" s="13"/>
      <c r="F3311" s="13"/>
      <c r="G3311" s="13"/>
      <c r="H3311" s="41"/>
      <c r="I3311" s="41"/>
      <c r="J3311" s="41"/>
      <c r="K3311" s="41"/>
      <c r="L3311" s="41"/>
      <c r="M3311" s="41"/>
    </row>
    <row r="3312" spans="2:13" x14ac:dyDescent="0.25">
      <c r="B3312" s="66"/>
      <c r="C3312" s="13"/>
      <c r="D3312" s="13"/>
      <c r="E3312" s="13"/>
      <c r="F3312" s="13"/>
      <c r="G3312" s="13"/>
      <c r="H3312" s="41"/>
      <c r="I3312" s="41"/>
      <c r="J3312" s="41"/>
      <c r="K3312" s="41"/>
      <c r="L3312" s="41"/>
      <c r="M3312" s="41"/>
    </row>
    <row r="3313" spans="2:13" x14ac:dyDescent="0.25">
      <c r="B3313" s="66"/>
      <c r="C3313" s="13"/>
      <c r="D3313" s="13"/>
      <c r="E3313" s="13"/>
      <c r="F3313" s="13"/>
      <c r="G3313" s="13"/>
      <c r="H3313" s="41"/>
      <c r="I3313" s="41"/>
      <c r="J3313" s="41"/>
      <c r="K3313" s="41"/>
      <c r="L3313" s="41"/>
      <c r="M3313" s="41"/>
    </row>
    <row r="3314" spans="2:13" x14ac:dyDescent="0.25">
      <c r="B3314" s="66"/>
      <c r="C3314" s="13"/>
      <c r="D3314" s="13"/>
      <c r="E3314" s="13"/>
      <c r="F3314" s="13"/>
      <c r="G3314" s="13"/>
      <c r="H3314" s="41"/>
      <c r="I3314" s="41"/>
      <c r="J3314" s="41"/>
      <c r="K3314" s="41"/>
      <c r="L3314" s="41"/>
      <c r="M3314" s="41"/>
    </row>
    <row r="3315" spans="2:13" x14ac:dyDescent="0.25">
      <c r="B3315" s="66"/>
      <c r="C3315" s="13"/>
      <c r="D3315" s="13"/>
      <c r="E3315" s="13"/>
      <c r="F3315" s="13"/>
      <c r="G3315" s="13"/>
      <c r="H3315" s="41"/>
      <c r="I3315" s="41"/>
      <c r="J3315" s="41"/>
      <c r="K3315" s="41"/>
      <c r="L3315" s="41"/>
      <c r="M3315" s="41"/>
    </row>
    <row r="3316" spans="2:13" x14ac:dyDescent="0.25">
      <c r="B3316" s="66"/>
      <c r="C3316" s="13"/>
      <c r="D3316" s="13"/>
      <c r="E3316" s="13"/>
      <c r="F3316" s="13"/>
      <c r="G3316" s="13"/>
      <c r="H3316" s="41"/>
      <c r="I3316" s="41"/>
      <c r="J3316" s="41"/>
      <c r="K3316" s="41"/>
      <c r="L3316" s="41"/>
      <c r="M3316" s="41"/>
    </row>
    <row r="3317" spans="2:13" x14ac:dyDescent="0.25">
      <c r="B3317" s="66"/>
      <c r="C3317" s="13"/>
      <c r="D3317" s="13"/>
      <c r="E3317" s="13"/>
      <c r="F3317" s="13"/>
      <c r="G3317" s="13"/>
      <c r="H3317" s="41"/>
      <c r="I3317" s="41"/>
      <c r="J3317" s="41"/>
      <c r="K3317" s="41"/>
      <c r="L3317" s="41"/>
      <c r="M3317" s="41"/>
    </row>
    <row r="3318" spans="2:13" x14ac:dyDescent="0.25">
      <c r="B3318" s="66"/>
      <c r="C3318" s="13"/>
      <c r="D3318" s="13"/>
      <c r="E3318" s="13"/>
      <c r="F3318" s="13"/>
      <c r="G3318" s="13"/>
      <c r="H3318" s="41"/>
      <c r="I3318" s="41"/>
      <c r="J3318" s="41"/>
      <c r="K3318" s="41"/>
      <c r="L3318" s="41"/>
      <c r="M3318" s="41"/>
    </row>
    <row r="3319" spans="2:13" x14ac:dyDescent="0.25">
      <c r="B3319" s="66"/>
      <c r="C3319" s="13"/>
      <c r="D3319" s="13"/>
      <c r="E3319" s="13"/>
      <c r="F3319" s="13"/>
      <c r="G3319" s="13"/>
      <c r="H3319" s="41"/>
      <c r="I3319" s="41"/>
      <c r="J3319" s="41"/>
      <c r="K3319" s="41"/>
      <c r="L3319" s="41"/>
      <c r="M3319" s="41"/>
    </row>
    <row r="3320" spans="2:13" x14ac:dyDescent="0.25">
      <c r="B3320" s="66"/>
      <c r="C3320" s="13"/>
      <c r="D3320" s="13"/>
      <c r="E3320" s="13"/>
      <c r="F3320" s="13"/>
      <c r="G3320" s="13"/>
      <c r="H3320" s="41"/>
      <c r="I3320" s="41"/>
      <c r="J3320" s="41"/>
      <c r="K3320" s="41"/>
      <c r="L3320" s="41"/>
      <c r="M3320" s="41"/>
    </row>
    <row r="3321" spans="2:13" x14ac:dyDescent="0.25">
      <c r="B3321" s="66"/>
      <c r="C3321" s="13"/>
      <c r="D3321" s="13"/>
      <c r="E3321" s="13"/>
      <c r="F3321" s="13"/>
      <c r="G3321" s="13"/>
      <c r="H3321" s="41"/>
      <c r="I3321" s="41"/>
      <c r="J3321" s="41"/>
      <c r="K3321" s="41"/>
      <c r="L3321" s="41"/>
      <c r="M3321" s="41"/>
    </row>
    <row r="3322" spans="2:13" x14ac:dyDescent="0.25">
      <c r="B3322" s="66"/>
      <c r="C3322" s="13"/>
      <c r="D3322" s="13"/>
      <c r="E3322" s="13"/>
      <c r="F3322" s="13"/>
      <c r="G3322" s="13"/>
      <c r="H3322" s="41"/>
      <c r="I3322" s="41"/>
      <c r="J3322" s="41"/>
      <c r="K3322" s="41"/>
      <c r="L3322" s="41"/>
      <c r="M3322" s="41"/>
    </row>
    <row r="3323" spans="2:13" x14ac:dyDescent="0.25">
      <c r="B3323" s="66"/>
      <c r="C3323" s="13"/>
      <c r="D3323" s="13"/>
      <c r="E3323" s="13"/>
      <c r="F3323" s="13"/>
      <c r="G3323" s="13"/>
      <c r="H3323" s="41"/>
      <c r="I3323" s="41"/>
      <c r="J3323" s="41"/>
      <c r="K3323" s="41"/>
      <c r="L3323" s="41"/>
      <c r="M3323" s="41"/>
    </row>
    <row r="3324" spans="2:13" x14ac:dyDescent="0.25">
      <c r="B3324" s="66"/>
      <c r="C3324" s="13"/>
      <c r="D3324" s="13"/>
      <c r="E3324" s="13"/>
      <c r="F3324" s="13"/>
      <c r="G3324" s="13"/>
      <c r="H3324" s="41"/>
      <c r="I3324" s="41"/>
      <c r="J3324" s="41"/>
      <c r="K3324" s="41"/>
      <c r="L3324" s="41"/>
      <c r="M3324" s="41"/>
    </row>
    <row r="3325" spans="2:13" x14ac:dyDescent="0.25">
      <c r="B3325" s="66"/>
      <c r="C3325" s="13"/>
      <c r="D3325" s="13"/>
      <c r="E3325" s="13"/>
      <c r="F3325" s="13"/>
      <c r="G3325" s="13"/>
      <c r="H3325" s="41"/>
      <c r="I3325" s="41"/>
      <c r="J3325" s="41"/>
      <c r="K3325" s="41"/>
      <c r="L3325" s="41"/>
      <c r="M3325" s="41"/>
    </row>
    <row r="3326" spans="2:13" x14ac:dyDescent="0.25">
      <c r="B3326" s="66"/>
      <c r="C3326" s="13"/>
      <c r="D3326" s="13"/>
      <c r="E3326" s="13"/>
      <c r="F3326" s="13"/>
      <c r="G3326" s="13"/>
      <c r="H3326" s="41"/>
      <c r="I3326" s="41"/>
      <c r="J3326" s="41"/>
      <c r="K3326" s="41"/>
      <c r="L3326" s="41"/>
      <c r="M3326" s="41"/>
    </row>
    <row r="3327" spans="2:13" x14ac:dyDescent="0.25">
      <c r="B3327" s="66"/>
      <c r="C3327" s="13"/>
      <c r="D3327" s="13"/>
      <c r="E3327" s="13"/>
      <c r="F3327" s="13"/>
      <c r="G3327" s="13"/>
      <c r="H3327" s="41"/>
      <c r="I3327" s="41"/>
      <c r="J3327" s="41"/>
      <c r="K3327" s="41"/>
      <c r="L3327" s="41"/>
      <c r="M3327" s="41"/>
    </row>
    <row r="3328" spans="2:13" x14ac:dyDescent="0.25">
      <c r="B3328" s="66"/>
      <c r="C3328" s="13"/>
      <c r="D3328" s="13"/>
      <c r="E3328" s="13"/>
      <c r="F3328" s="13"/>
      <c r="G3328" s="13"/>
      <c r="H3328" s="41"/>
      <c r="I3328" s="41"/>
      <c r="J3328" s="41"/>
      <c r="K3328" s="41"/>
      <c r="L3328" s="41"/>
      <c r="M3328" s="41"/>
    </row>
    <row r="3329" spans="2:13" x14ac:dyDescent="0.25">
      <c r="B3329" s="66"/>
      <c r="C3329" s="13"/>
      <c r="D3329" s="13"/>
      <c r="E3329" s="13"/>
      <c r="F3329" s="13"/>
      <c r="G3329" s="13"/>
      <c r="H3329" s="41"/>
      <c r="I3329" s="41"/>
      <c r="J3329" s="41"/>
      <c r="K3329" s="41"/>
      <c r="L3329" s="41"/>
      <c r="M3329" s="41"/>
    </row>
    <row r="3330" spans="2:13" x14ac:dyDescent="0.25">
      <c r="B3330" s="66"/>
      <c r="C3330" s="13"/>
      <c r="D3330" s="13"/>
      <c r="E3330" s="13"/>
      <c r="F3330" s="13"/>
      <c r="G3330" s="13"/>
      <c r="H3330" s="41"/>
      <c r="I3330" s="41"/>
      <c r="J3330" s="41"/>
      <c r="K3330" s="41"/>
      <c r="L3330" s="41"/>
      <c r="M3330" s="41"/>
    </row>
    <row r="3331" spans="2:13" x14ac:dyDescent="0.25">
      <c r="B3331" s="66"/>
      <c r="C3331" s="13"/>
      <c r="D3331" s="13"/>
      <c r="E3331" s="13"/>
      <c r="F3331" s="13"/>
      <c r="G3331" s="13"/>
      <c r="H3331" s="41"/>
      <c r="I3331" s="41"/>
      <c r="J3331" s="41"/>
      <c r="K3331" s="41"/>
      <c r="L3331" s="41"/>
      <c r="M3331" s="41"/>
    </row>
    <row r="3332" spans="2:13" x14ac:dyDescent="0.25">
      <c r="B3332" s="66"/>
      <c r="C3332" s="13"/>
      <c r="D3332" s="13"/>
      <c r="E3332" s="13"/>
      <c r="F3332" s="13"/>
      <c r="G3332" s="13"/>
      <c r="H3332" s="41"/>
      <c r="I3332" s="41"/>
      <c r="J3332" s="41"/>
      <c r="K3332" s="41"/>
      <c r="L3332" s="41"/>
      <c r="M3332" s="41"/>
    </row>
    <row r="3333" spans="2:13" x14ac:dyDescent="0.25">
      <c r="B3333" s="66"/>
      <c r="C3333" s="13"/>
      <c r="D3333" s="13"/>
      <c r="E3333" s="13"/>
      <c r="F3333" s="13"/>
      <c r="G3333" s="13"/>
      <c r="H3333" s="41"/>
      <c r="I3333" s="41"/>
      <c r="J3333" s="41"/>
      <c r="K3333" s="41"/>
      <c r="L3333" s="41"/>
      <c r="M3333" s="41"/>
    </row>
    <row r="3334" spans="2:13" x14ac:dyDescent="0.25">
      <c r="B3334" s="66"/>
      <c r="C3334" s="13"/>
      <c r="D3334" s="13"/>
      <c r="E3334" s="13"/>
      <c r="F3334" s="13"/>
      <c r="G3334" s="13"/>
      <c r="H3334" s="41"/>
      <c r="I3334" s="41"/>
      <c r="J3334" s="41"/>
      <c r="K3334" s="41"/>
      <c r="L3334" s="41"/>
      <c r="M3334" s="41"/>
    </row>
    <row r="3335" spans="2:13" x14ac:dyDescent="0.25">
      <c r="B3335" s="66"/>
      <c r="C3335" s="13"/>
      <c r="D3335" s="13"/>
      <c r="E3335" s="13"/>
      <c r="F3335" s="13"/>
      <c r="G3335" s="13"/>
      <c r="H3335" s="41"/>
      <c r="I3335" s="41"/>
      <c r="J3335" s="41"/>
      <c r="K3335" s="41"/>
      <c r="L3335" s="41"/>
      <c r="M3335" s="41"/>
    </row>
    <row r="3336" spans="2:13" x14ac:dyDescent="0.25">
      <c r="B3336" s="66"/>
      <c r="C3336" s="13"/>
      <c r="D3336" s="13"/>
      <c r="E3336" s="13"/>
      <c r="F3336" s="13"/>
      <c r="G3336" s="13"/>
      <c r="H3336" s="41"/>
      <c r="I3336" s="41"/>
      <c r="J3336" s="41"/>
      <c r="K3336" s="41"/>
      <c r="L3336" s="41"/>
      <c r="M3336" s="41"/>
    </row>
    <row r="3337" spans="2:13" x14ac:dyDescent="0.25">
      <c r="B3337" s="66"/>
      <c r="C3337" s="13"/>
      <c r="D3337" s="13"/>
      <c r="E3337" s="13"/>
      <c r="F3337" s="13"/>
      <c r="G3337" s="13"/>
      <c r="H3337" s="41"/>
      <c r="I3337" s="41"/>
      <c r="J3337" s="41"/>
      <c r="K3337" s="41"/>
      <c r="L3337" s="41"/>
      <c r="M3337" s="41"/>
    </row>
    <row r="3338" spans="2:13" x14ac:dyDescent="0.25">
      <c r="B3338" s="66"/>
      <c r="C3338" s="13"/>
      <c r="D3338" s="13"/>
      <c r="E3338" s="13"/>
      <c r="F3338" s="13"/>
      <c r="G3338" s="13"/>
      <c r="H3338" s="41"/>
      <c r="I3338" s="41"/>
      <c r="J3338" s="41"/>
      <c r="K3338" s="41"/>
      <c r="L3338" s="41"/>
      <c r="M3338" s="41"/>
    </row>
    <row r="3339" spans="2:13" x14ac:dyDescent="0.25">
      <c r="B3339" s="66"/>
      <c r="C3339" s="13"/>
      <c r="D3339" s="13"/>
      <c r="E3339" s="13"/>
      <c r="F3339" s="13"/>
      <c r="G3339" s="13"/>
      <c r="H3339" s="41"/>
      <c r="I3339" s="41"/>
      <c r="J3339" s="41"/>
      <c r="K3339" s="41"/>
      <c r="L3339" s="41"/>
      <c r="M3339" s="41"/>
    </row>
    <row r="3340" spans="2:13" x14ac:dyDescent="0.25">
      <c r="B3340" s="66"/>
      <c r="C3340" s="13"/>
      <c r="D3340" s="13"/>
      <c r="E3340" s="13"/>
      <c r="F3340" s="13"/>
      <c r="G3340" s="13"/>
      <c r="H3340" s="41"/>
      <c r="I3340" s="41"/>
      <c r="J3340" s="41"/>
      <c r="K3340" s="41"/>
      <c r="L3340" s="41"/>
      <c r="M3340" s="41"/>
    </row>
    <row r="3341" spans="2:13" x14ac:dyDescent="0.25">
      <c r="B3341" s="66"/>
      <c r="C3341" s="13"/>
      <c r="D3341" s="13"/>
      <c r="E3341" s="13"/>
      <c r="F3341" s="13"/>
      <c r="G3341" s="13"/>
      <c r="H3341" s="41"/>
      <c r="I3341" s="41"/>
      <c r="J3341" s="41"/>
      <c r="K3341" s="41"/>
      <c r="L3341" s="41"/>
      <c r="M3341" s="41"/>
    </row>
    <row r="3342" spans="2:13" x14ac:dyDescent="0.25">
      <c r="B3342" s="66"/>
      <c r="C3342" s="13"/>
      <c r="D3342" s="13"/>
      <c r="E3342" s="13"/>
      <c r="F3342" s="13"/>
      <c r="G3342" s="13"/>
      <c r="H3342" s="41"/>
      <c r="I3342" s="41"/>
      <c r="J3342" s="41"/>
      <c r="K3342" s="41"/>
      <c r="L3342" s="41"/>
      <c r="M3342" s="41"/>
    </row>
    <row r="3343" spans="2:13" x14ac:dyDescent="0.25">
      <c r="B3343" s="66"/>
      <c r="C3343" s="13"/>
      <c r="D3343" s="13"/>
      <c r="E3343" s="13"/>
      <c r="F3343" s="13"/>
      <c r="G3343" s="13"/>
      <c r="H3343" s="41"/>
      <c r="I3343" s="41"/>
      <c r="J3343" s="41"/>
      <c r="K3343" s="41"/>
      <c r="L3343" s="41"/>
      <c r="M3343" s="41"/>
    </row>
    <row r="3344" spans="2:13" x14ac:dyDescent="0.25">
      <c r="B3344" s="66"/>
      <c r="C3344" s="13"/>
      <c r="D3344" s="13"/>
      <c r="E3344" s="13"/>
      <c r="F3344" s="13"/>
      <c r="G3344" s="13"/>
      <c r="H3344" s="41"/>
      <c r="I3344" s="41"/>
      <c r="J3344" s="41"/>
      <c r="K3344" s="41"/>
      <c r="L3344" s="41"/>
      <c r="M3344" s="41"/>
    </row>
    <row r="3345" spans="2:13" x14ac:dyDescent="0.25">
      <c r="B3345" s="66"/>
      <c r="C3345" s="13"/>
      <c r="D3345" s="13"/>
      <c r="E3345" s="13"/>
      <c r="F3345" s="13"/>
      <c r="G3345" s="13"/>
      <c r="H3345" s="41"/>
      <c r="I3345" s="41"/>
      <c r="J3345" s="41"/>
      <c r="K3345" s="41"/>
      <c r="L3345" s="41"/>
      <c r="M3345" s="41"/>
    </row>
    <row r="3346" spans="2:13" x14ac:dyDescent="0.25">
      <c r="B3346" s="66"/>
      <c r="C3346" s="13"/>
      <c r="D3346" s="13"/>
      <c r="E3346" s="13"/>
      <c r="F3346" s="13"/>
      <c r="G3346" s="13"/>
      <c r="H3346" s="41"/>
      <c r="I3346" s="41"/>
      <c r="J3346" s="41"/>
      <c r="K3346" s="41"/>
      <c r="L3346" s="41"/>
      <c r="M3346" s="41"/>
    </row>
    <row r="3347" spans="2:13" x14ac:dyDescent="0.25">
      <c r="B3347" s="66"/>
      <c r="C3347" s="13"/>
      <c r="D3347" s="13"/>
      <c r="E3347" s="13"/>
      <c r="F3347" s="13"/>
      <c r="G3347" s="13"/>
      <c r="H3347" s="41"/>
      <c r="I3347" s="41"/>
      <c r="J3347" s="41"/>
      <c r="K3347" s="41"/>
      <c r="L3347" s="41"/>
      <c r="M3347" s="41"/>
    </row>
    <row r="3348" spans="2:13" x14ac:dyDescent="0.25">
      <c r="B3348" s="66"/>
      <c r="C3348" s="13"/>
      <c r="D3348" s="13"/>
      <c r="E3348" s="13"/>
      <c r="F3348" s="13"/>
      <c r="G3348" s="13"/>
      <c r="H3348" s="41"/>
      <c r="I3348" s="41"/>
      <c r="J3348" s="41"/>
      <c r="K3348" s="41"/>
      <c r="L3348" s="41"/>
      <c r="M3348" s="41"/>
    </row>
    <row r="3349" spans="2:13" x14ac:dyDescent="0.25">
      <c r="B3349" s="66"/>
      <c r="C3349" s="13"/>
      <c r="D3349" s="13"/>
      <c r="E3349" s="13"/>
      <c r="F3349" s="13"/>
      <c r="G3349" s="13"/>
      <c r="H3349" s="41"/>
      <c r="I3349" s="41"/>
      <c r="J3349" s="41"/>
      <c r="K3349" s="41"/>
      <c r="L3349" s="41"/>
      <c r="M3349" s="41"/>
    </row>
    <row r="3350" spans="2:13" x14ac:dyDescent="0.25">
      <c r="B3350" s="66"/>
      <c r="C3350" s="13"/>
      <c r="D3350" s="13"/>
      <c r="E3350" s="13"/>
      <c r="F3350" s="13"/>
      <c r="G3350" s="13"/>
      <c r="H3350" s="41"/>
      <c r="I3350" s="41"/>
      <c r="J3350" s="41"/>
      <c r="K3350" s="41"/>
      <c r="L3350" s="41"/>
      <c r="M3350" s="41"/>
    </row>
    <row r="3351" spans="2:13" x14ac:dyDescent="0.25">
      <c r="B3351" s="66"/>
      <c r="C3351" s="13"/>
      <c r="D3351" s="13"/>
      <c r="E3351" s="13"/>
      <c r="F3351" s="13"/>
      <c r="G3351" s="13"/>
      <c r="H3351" s="41"/>
      <c r="I3351" s="41"/>
      <c r="J3351" s="41"/>
      <c r="K3351" s="41"/>
      <c r="L3351" s="41"/>
      <c r="M3351" s="41"/>
    </row>
    <row r="3352" spans="2:13" x14ac:dyDescent="0.25">
      <c r="B3352" s="66"/>
      <c r="C3352" s="13"/>
      <c r="D3352" s="13"/>
      <c r="E3352" s="13"/>
      <c r="F3352" s="13"/>
      <c r="G3352" s="13"/>
      <c r="H3352" s="41"/>
      <c r="I3352" s="41"/>
      <c r="J3352" s="41"/>
      <c r="K3352" s="41"/>
      <c r="L3352" s="41"/>
      <c r="M3352" s="41"/>
    </row>
    <row r="3353" spans="2:13" x14ac:dyDescent="0.25">
      <c r="B3353" s="66"/>
      <c r="C3353" s="13"/>
      <c r="D3353" s="13"/>
      <c r="E3353" s="13"/>
      <c r="F3353" s="13"/>
      <c r="G3353" s="13"/>
      <c r="H3353" s="41"/>
      <c r="I3353" s="41"/>
      <c r="J3353" s="41"/>
      <c r="K3353" s="41"/>
      <c r="L3353" s="41"/>
      <c r="M3353" s="41"/>
    </row>
    <row r="3354" spans="2:13" x14ac:dyDescent="0.25">
      <c r="B3354" s="66"/>
      <c r="C3354" s="13"/>
      <c r="D3354" s="13"/>
      <c r="E3354" s="13"/>
      <c r="F3354" s="13"/>
      <c r="G3354" s="13"/>
      <c r="H3354" s="41"/>
      <c r="I3354" s="41"/>
      <c r="J3354" s="41"/>
      <c r="K3354" s="41"/>
      <c r="L3354" s="41"/>
      <c r="M3354" s="41"/>
    </row>
    <row r="3355" spans="2:13" x14ac:dyDescent="0.25">
      <c r="B3355" s="66"/>
      <c r="C3355" s="13"/>
      <c r="D3355" s="13"/>
      <c r="E3355" s="13"/>
      <c r="F3355" s="13"/>
      <c r="G3355" s="13"/>
      <c r="H3355" s="41"/>
      <c r="I3355" s="41"/>
      <c r="J3355" s="41"/>
      <c r="K3355" s="41"/>
      <c r="L3355" s="41"/>
      <c r="M3355" s="41"/>
    </row>
    <row r="3356" spans="2:13" x14ac:dyDescent="0.25">
      <c r="B3356" s="66"/>
      <c r="C3356" s="13"/>
      <c r="D3356" s="13"/>
      <c r="E3356" s="13"/>
      <c r="F3356" s="13"/>
      <c r="G3356" s="13"/>
      <c r="H3356" s="41"/>
      <c r="I3356" s="41"/>
      <c r="J3356" s="41"/>
      <c r="K3356" s="41"/>
      <c r="L3356" s="41"/>
      <c r="M3356" s="41"/>
    </row>
    <row r="3357" spans="2:13" x14ac:dyDescent="0.25">
      <c r="B3357" s="66"/>
      <c r="C3357" s="13"/>
      <c r="D3357" s="13"/>
      <c r="E3357" s="13"/>
      <c r="F3357" s="13"/>
      <c r="G3357" s="13"/>
      <c r="H3357" s="41"/>
      <c r="I3357" s="41"/>
      <c r="J3357" s="41"/>
      <c r="K3357" s="41"/>
      <c r="L3357" s="41"/>
      <c r="M3357" s="41"/>
    </row>
    <row r="3358" spans="2:13" x14ac:dyDescent="0.25">
      <c r="B3358" s="66"/>
      <c r="C3358" s="13"/>
      <c r="D3358" s="13"/>
      <c r="E3358" s="13"/>
      <c r="F3358" s="13"/>
      <c r="G3358" s="13"/>
      <c r="H3358" s="41"/>
      <c r="I3358" s="41"/>
      <c r="J3358" s="41"/>
      <c r="K3358" s="41"/>
      <c r="L3358" s="41"/>
      <c r="M3358" s="41"/>
    </row>
    <row r="3359" spans="2:13" x14ac:dyDescent="0.25">
      <c r="B3359" s="66"/>
      <c r="C3359" s="13"/>
      <c r="D3359" s="13"/>
      <c r="E3359" s="13"/>
      <c r="F3359" s="13"/>
      <c r="G3359" s="13"/>
      <c r="H3359" s="41"/>
      <c r="I3359" s="41"/>
      <c r="J3359" s="41"/>
      <c r="K3359" s="41"/>
      <c r="L3359" s="41"/>
      <c r="M3359" s="41"/>
    </row>
    <row r="3360" spans="2:13" x14ac:dyDescent="0.25">
      <c r="B3360" s="66"/>
      <c r="C3360" s="13"/>
      <c r="D3360" s="13"/>
      <c r="E3360" s="13"/>
      <c r="F3360" s="13"/>
      <c r="G3360" s="13"/>
      <c r="H3360" s="41"/>
      <c r="I3360" s="41"/>
      <c r="J3360" s="41"/>
      <c r="K3360" s="41"/>
      <c r="L3360" s="41"/>
      <c r="M3360" s="41"/>
    </row>
    <row r="3361" spans="2:13" x14ac:dyDescent="0.25">
      <c r="B3361" s="66"/>
      <c r="C3361" s="13"/>
      <c r="D3361" s="13"/>
      <c r="E3361" s="13"/>
      <c r="F3361" s="13"/>
      <c r="G3361" s="13"/>
      <c r="H3361" s="41"/>
      <c r="I3361" s="41"/>
      <c r="J3361" s="41"/>
      <c r="K3361" s="41"/>
      <c r="L3361" s="41"/>
      <c r="M3361" s="41"/>
    </row>
    <row r="3362" spans="2:13" x14ac:dyDescent="0.25">
      <c r="B3362" s="66"/>
      <c r="C3362" s="13"/>
      <c r="D3362" s="13"/>
      <c r="E3362" s="13"/>
      <c r="F3362" s="13"/>
      <c r="G3362" s="13"/>
      <c r="H3362" s="41"/>
      <c r="I3362" s="41"/>
      <c r="J3362" s="41"/>
      <c r="K3362" s="41"/>
      <c r="L3362" s="41"/>
      <c r="M3362" s="41"/>
    </row>
    <row r="3363" spans="2:13" x14ac:dyDescent="0.25">
      <c r="B3363" s="66"/>
      <c r="C3363" s="13"/>
      <c r="D3363" s="13"/>
      <c r="E3363" s="13"/>
      <c r="F3363" s="13"/>
      <c r="G3363" s="13"/>
      <c r="H3363" s="41"/>
      <c r="I3363" s="41"/>
      <c r="J3363" s="41"/>
      <c r="K3363" s="41"/>
      <c r="L3363" s="41"/>
      <c r="M3363" s="41"/>
    </row>
    <row r="3364" spans="2:13" x14ac:dyDescent="0.25">
      <c r="B3364" s="66"/>
      <c r="C3364" s="13"/>
      <c r="D3364" s="13"/>
      <c r="E3364" s="13"/>
      <c r="F3364" s="13"/>
      <c r="G3364" s="13"/>
      <c r="H3364" s="41"/>
      <c r="I3364" s="41"/>
      <c r="J3364" s="41"/>
      <c r="K3364" s="41"/>
      <c r="L3364" s="41"/>
      <c r="M3364" s="41"/>
    </row>
    <row r="3365" spans="2:13" x14ac:dyDescent="0.25">
      <c r="B3365" s="66"/>
      <c r="C3365" s="13"/>
      <c r="D3365" s="13"/>
      <c r="E3365" s="13"/>
      <c r="F3365" s="13"/>
      <c r="G3365" s="13"/>
      <c r="H3365" s="41"/>
      <c r="I3365" s="41"/>
      <c r="J3365" s="41"/>
      <c r="K3365" s="41"/>
      <c r="L3365" s="41"/>
      <c r="M3365" s="41"/>
    </row>
    <row r="3366" spans="2:13" x14ac:dyDescent="0.25">
      <c r="B3366" s="66"/>
      <c r="C3366" s="13"/>
      <c r="D3366" s="13"/>
      <c r="E3366" s="13"/>
      <c r="F3366" s="13"/>
      <c r="G3366" s="13"/>
      <c r="H3366" s="41"/>
      <c r="I3366" s="41"/>
      <c r="J3366" s="41"/>
      <c r="K3366" s="41"/>
      <c r="L3366" s="41"/>
      <c r="M3366" s="41"/>
    </row>
    <row r="3367" spans="2:13" x14ac:dyDescent="0.25">
      <c r="B3367" s="66"/>
      <c r="C3367" s="13"/>
      <c r="D3367" s="13"/>
      <c r="E3367" s="13"/>
      <c r="F3367" s="13"/>
      <c r="G3367" s="13"/>
      <c r="H3367" s="41"/>
      <c r="I3367" s="41"/>
      <c r="J3367" s="41"/>
      <c r="K3367" s="41"/>
      <c r="L3367" s="41"/>
      <c r="M3367" s="41"/>
    </row>
    <row r="3368" spans="2:13" x14ac:dyDescent="0.25">
      <c r="B3368" s="66"/>
      <c r="C3368" s="13"/>
      <c r="D3368" s="13"/>
      <c r="E3368" s="13"/>
      <c r="F3368" s="13"/>
      <c r="G3368" s="13"/>
      <c r="H3368" s="41"/>
      <c r="I3368" s="41"/>
      <c r="J3368" s="41"/>
      <c r="K3368" s="41"/>
      <c r="L3368" s="41"/>
      <c r="M3368" s="41"/>
    </row>
    <row r="3369" spans="2:13" x14ac:dyDescent="0.25">
      <c r="B3369" s="66"/>
      <c r="C3369" s="13"/>
      <c r="D3369" s="13"/>
      <c r="E3369" s="13"/>
      <c r="F3369" s="13"/>
      <c r="G3369" s="13"/>
      <c r="H3369" s="41"/>
      <c r="I3369" s="41"/>
      <c r="J3369" s="41"/>
      <c r="K3369" s="41"/>
      <c r="L3369" s="41"/>
      <c r="M3369" s="41"/>
    </row>
    <row r="3370" spans="2:13" x14ac:dyDescent="0.25">
      <c r="B3370" s="66"/>
      <c r="C3370" s="13"/>
      <c r="D3370" s="13"/>
      <c r="E3370" s="13"/>
      <c r="F3370" s="13"/>
      <c r="G3370" s="13"/>
      <c r="H3370" s="41"/>
      <c r="I3370" s="41"/>
      <c r="J3370" s="41"/>
      <c r="K3370" s="41"/>
      <c r="L3370" s="41"/>
      <c r="M3370" s="41"/>
    </row>
    <row r="3371" spans="2:13" x14ac:dyDescent="0.25">
      <c r="B3371" s="66"/>
      <c r="C3371" s="13"/>
      <c r="D3371" s="13"/>
      <c r="E3371" s="13"/>
      <c r="F3371" s="13"/>
      <c r="G3371" s="13"/>
      <c r="H3371" s="41"/>
      <c r="I3371" s="41"/>
      <c r="J3371" s="41"/>
      <c r="K3371" s="41"/>
      <c r="L3371" s="41"/>
      <c r="M3371" s="41"/>
    </row>
    <row r="3372" spans="2:13" x14ac:dyDescent="0.25">
      <c r="B3372" s="66"/>
      <c r="C3372" s="13"/>
      <c r="D3372" s="13"/>
      <c r="E3372" s="13"/>
      <c r="F3372" s="13"/>
      <c r="G3372" s="13"/>
      <c r="H3372" s="41"/>
      <c r="I3372" s="41"/>
      <c r="J3372" s="41"/>
      <c r="K3372" s="41"/>
      <c r="L3372" s="41"/>
      <c r="M3372" s="41"/>
    </row>
    <row r="3373" spans="2:13" x14ac:dyDescent="0.25">
      <c r="B3373" s="66"/>
      <c r="C3373" s="13"/>
      <c r="D3373" s="13"/>
      <c r="E3373" s="13"/>
      <c r="F3373" s="13"/>
      <c r="G3373" s="13"/>
      <c r="H3373" s="41"/>
      <c r="I3373" s="41"/>
      <c r="J3373" s="41"/>
      <c r="K3373" s="41"/>
      <c r="L3373" s="41"/>
      <c r="M3373" s="41"/>
    </row>
    <row r="3374" spans="2:13" x14ac:dyDescent="0.25">
      <c r="B3374" s="66"/>
      <c r="C3374" s="13"/>
      <c r="D3374" s="13"/>
      <c r="E3374" s="13"/>
      <c r="F3374" s="13"/>
      <c r="G3374" s="13"/>
      <c r="H3374" s="41"/>
      <c r="I3374" s="41"/>
      <c r="J3374" s="41"/>
      <c r="K3374" s="41"/>
      <c r="L3374" s="41"/>
      <c r="M3374" s="41"/>
    </row>
    <row r="3375" spans="2:13" x14ac:dyDescent="0.25">
      <c r="B3375" s="66"/>
      <c r="C3375" s="13"/>
      <c r="D3375" s="13"/>
      <c r="E3375" s="13"/>
      <c r="F3375" s="13"/>
      <c r="G3375" s="13"/>
      <c r="H3375" s="41"/>
      <c r="I3375" s="41"/>
      <c r="J3375" s="41"/>
      <c r="K3375" s="41"/>
      <c r="L3375" s="41"/>
      <c r="M3375" s="41"/>
    </row>
    <row r="3376" spans="2:13" x14ac:dyDescent="0.25">
      <c r="B3376" s="66"/>
      <c r="C3376" s="13"/>
      <c r="D3376" s="13"/>
      <c r="E3376" s="13"/>
      <c r="F3376" s="13"/>
      <c r="G3376" s="13"/>
      <c r="H3376" s="41"/>
      <c r="I3376" s="41"/>
      <c r="J3376" s="41"/>
      <c r="K3376" s="41"/>
      <c r="L3376" s="41"/>
      <c r="M3376" s="41"/>
    </row>
    <row r="3377" spans="2:13" x14ac:dyDescent="0.25">
      <c r="B3377" s="66"/>
      <c r="C3377" s="13"/>
      <c r="D3377" s="13"/>
      <c r="E3377" s="13"/>
      <c r="F3377" s="13"/>
      <c r="G3377" s="13"/>
      <c r="H3377" s="41"/>
      <c r="I3377" s="41"/>
      <c r="J3377" s="41"/>
      <c r="K3377" s="41"/>
      <c r="L3377" s="41"/>
      <c r="M3377" s="41"/>
    </row>
    <row r="3378" spans="2:13" x14ac:dyDescent="0.25">
      <c r="B3378" s="66"/>
      <c r="C3378" s="13"/>
      <c r="D3378" s="13"/>
      <c r="E3378" s="13"/>
      <c r="F3378" s="13"/>
      <c r="G3378" s="13"/>
      <c r="H3378" s="41"/>
      <c r="I3378" s="41"/>
      <c r="J3378" s="41"/>
      <c r="K3378" s="41"/>
      <c r="L3378" s="41"/>
      <c r="M3378" s="41"/>
    </row>
    <row r="3379" spans="2:13" x14ac:dyDescent="0.25">
      <c r="B3379" s="66"/>
      <c r="C3379" s="13"/>
      <c r="D3379" s="13"/>
      <c r="E3379" s="13"/>
      <c r="F3379" s="13"/>
      <c r="G3379" s="13"/>
      <c r="H3379" s="41"/>
      <c r="I3379" s="41"/>
      <c r="J3379" s="41"/>
      <c r="K3379" s="41"/>
      <c r="L3379" s="41"/>
      <c r="M3379" s="41"/>
    </row>
    <row r="3380" spans="2:13" x14ac:dyDescent="0.25">
      <c r="B3380" s="66"/>
      <c r="C3380" s="13"/>
      <c r="D3380" s="13"/>
      <c r="E3380" s="13"/>
      <c r="F3380" s="13"/>
      <c r="G3380" s="13"/>
      <c r="H3380" s="41"/>
      <c r="I3380" s="41"/>
      <c r="J3380" s="41"/>
      <c r="K3380" s="41"/>
      <c r="L3380" s="41"/>
      <c r="M3380" s="41"/>
    </row>
    <row r="3381" spans="2:13" x14ac:dyDescent="0.25">
      <c r="B3381" s="66"/>
      <c r="C3381" s="13"/>
      <c r="D3381" s="13"/>
      <c r="E3381" s="13"/>
      <c r="F3381" s="13"/>
      <c r="G3381" s="13"/>
      <c r="H3381" s="41"/>
      <c r="I3381" s="41"/>
      <c r="J3381" s="41"/>
      <c r="K3381" s="41"/>
      <c r="L3381" s="41"/>
      <c r="M3381" s="41"/>
    </row>
    <row r="3382" spans="2:13" x14ac:dyDescent="0.25">
      <c r="B3382" s="66"/>
      <c r="C3382" s="13"/>
      <c r="D3382" s="13"/>
      <c r="E3382" s="13"/>
      <c r="F3382" s="13"/>
      <c r="G3382" s="13"/>
      <c r="H3382" s="41"/>
      <c r="I3382" s="41"/>
      <c r="J3382" s="41"/>
      <c r="K3382" s="41"/>
      <c r="L3382" s="41"/>
      <c r="M3382" s="41"/>
    </row>
    <row r="3383" spans="2:13" x14ac:dyDescent="0.25">
      <c r="B3383" s="66"/>
      <c r="C3383" s="13"/>
      <c r="D3383" s="13"/>
      <c r="E3383" s="13"/>
      <c r="F3383" s="13"/>
      <c r="G3383" s="13"/>
      <c r="H3383" s="41"/>
      <c r="I3383" s="41"/>
      <c r="J3383" s="41"/>
      <c r="K3383" s="41"/>
      <c r="L3383" s="41"/>
      <c r="M3383" s="41"/>
    </row>
    <row r="3384" spans="2:13" x14ac:dyDescent="0.25">
      <c r="B3384" s="66"/>
      <c r="C3384" s="13"/>
      <c r="D3384" s="13"/>
      <c r="E3384" s="13"/>
      <c r="F3384" s="13"/>
      <c r="G3384" s="13"/>
      <c r="H3384" s="41"/>
      <c r="I3384" s="41"/>
      <c r="J3384" s="41"/>
      <c r="K3384" s="41"/>
      <c r="L3384" s="41"/>
      <c r="M3384" s="41"/>
    </row>
    <row r="3385" spans="2:13" x14ac:dyDescent="0.25">
      <c r="B3385" s="66"/>
      <c r="C3385" s="13"/>
      <c r="D3385" s="13"/>
      <c r="E3385" s="13"/>
      <c r="F3385" s="13"/>
      <c r="G3385" s="13"/>
      <c r="H3385" s="41"/>
      <c r="I3385" s="41"/>
      <c r="J3385" s="41"/>
      <c r="K3385" s="41"/>
      <c r="L3385" s="41"/>
      <c r="M3385" s="41"/>
    </row>
    <row r="3386" spans="2:13" x14ac:dyDescent="0.25">
      <c r="B3386" s="66"/>
      <c r="C3386" s="13"/>
      <c r="D3386" s="13"/>
      <c r="E3386" s="13"/>
      <c r="F3386" s="13"/>
      <c r="G3386" s="13"/>
      <c r="H3386" s="41"/>
      <c r="I3386" s="41"/>
      <c r="J3386" s="41"/>
      <c r="K3386" s="41"/>
      <c r="L3386" s="41"/>
      <c r="M3386" s="41"/>
    </row>
    <row r="3387" spans="2:13" x14ac:dyDescent="0.25">
      <c r="B3387" s="66"/>
      <c r="C3387" s="13"/>
      <c r="D3387" s="13"/>
      <c r="E3387" s="13"/>
      <c r="F3387" s="13"/>
      <c r="G3387" s="13"/>
      <c r="H3387" s="41"/>
      <c r="I3387" s="41"/>
      <c r="J3387" s="41"/>
      <c r="K3387" s="41"/>
      <c r="L3387" s="41"/>
      <c r="M3387" s="41"/>
    </row>
    <row r="3388" spans="2:13" x14ac:dyDescent="0.25">
      <c r="B3388" s="66"/>
      <c r="C3388" s="13"/>
      <c r="D3388" s="13"/>
      <c r="E3388" s="13"/>
      <c r="F3388" s="13"/>
      <c r="G3388" s="13"/>
      <c r="H3388" s="41"/>
      <c r="I3388" s="41"/>
      <c r="J3388" s="41"/>
      <c r="K3388" s="41"/>
      <c r="L3388" s="41"/>
      <c r="M3388" s="41"/>
    </row>
    <row r="3389" spans="2:13" x14ac:dyDescent="0.25">
      <c r="B3389" s="66"/>
      <c r="C3389" s="13"/>
      <c r="D3389" s="13"/>
      <c r="E3389" s="13"/>
      <c r="F3389" s="13"/>
      <c r="G3389" s="13"/>
      <c r="H3389" s="41"/>
      <c r="I3389" s="41"/>
      <c r="J3389" s="41"/>
      <c r="K3389" s="41"/>
      <c r="L3389" s="41"/>
      <c r="M3389" s="41"/>
    </row>
    <row r="3390" spans="2:13" x14ac:dyDescent="0.25">
      <c r="B3390" s="66"/>
      <c r="C3390" s="13"/>
      <c r="D3390" s="13"/>
      <c r="E3390" s="13"/>
      <c r="F3390" s="13"/>
      <c r="G3390" s="13"/>
      <c r="H3390" s="41"/>
      <c r="I3390" s="41"/>
      <c r="J3390" s="41"/>
      <c r="K3390" s="41"/>
      <c r="L3390" s="41"/>
      <c r="M3390" s="41"/>
    </row>
    <row r="3391" spans="2:13" x14ac:dyDescent="0.25">
      <c r="B3391" s="66"/>
      <c r="C3391" s="13"/>
      <c r="D3391" s="13"/>
      <c r="E3391" s="13"/>
      <c r="F3391" s="13"/>
      <c r="G3391" s="13"/>
      <c r="H3391" s="41"/>
      <c r="I3391" s="41"/>
      <c r="J3391" s="41"/>
      <c r="K3391" s="41"/>
      <c r="L3391" s="41"/>
      <c r="M3391" s="41"/>
    </row>
    <row r="3392" spans="2:13" x14ac:dyDescent="0.25">
      <c r="B3392" s="66"/>
      <c r="C3392" s="13"/>
      <c r="D3392" s="13"/>
      <c r="E3392" s="13"/>
      <c r="F3392" s="13"/>
      <c r="G3392" s="13"/>
      <c r="H3392" s="41"/>
      <c r="I3392" s="41"/>
      <c r="J3392" s="41"/>
      <c r="K3392" s="41"/>
      <c r="L3392" s="41"/>
      <c r="M3392" s="41"/>
    </row>
    <row r="3393" spans="2:13" x14ac:dyDescent="0.25">
      <c r="B3393" s="66"/>
      <c r="C3393" s="13"/>
      <c r="D3393" s="13"/>
      <c r="E3393" s="13"/>
      <c r="F3393" s="13"/>
      <c r="G3393" s="13"/>
      <c r="H3393" s="41"/>
      <c r="I3393" s="41"/>
      <c r="J3393" s="41"/>
      <c r="K3393" s="41"/>
      <c r="L3393" s="41"/>
      <c r="M3393" s="41"/>
    </row>
    <row r="3394" spans="2:13" x14ac:dyDescent="0.25">
      <c r="B3394" s="66"/>
      <c r="C3394" s="13"/>
      <c r="D3394" s="13"/>
      <c r="E3394" s="13"/>
      <c r="F3394" s="13"/>
      <c r="G3394" s="13"/>
      <c r="H3394" s="41"/>
      <c r="I3394" s="41"/>
      <c r="J3394" s="41"/>
      <c r="K3394" s="41"/>
      <c r="L3394" s="41"/>
      <c r="M3394" s="41"/>
    </row>
    <row r="3395" spans="2:13" x14ac:dyDescent="0.25">
      <c r="B3395" s="66"/>
      <c r="C3395" s="13"/>
      <c r="D3395" s="13"/>
      <c r="E3395" s="13"/>
      <c r="F3395" s="13"/>
      <c r="G3395" s="13"/>
      <c r="H3395" s="41"/>
      <c r="I3395" s="41"/>
      <c r="J3395" s="41"/>
      <c r="K3395" s="41"/>
      <c r="L3395" s="41"/>
      <c r="M3395" s="41"/>
    </row>
    <row r="3396" spans="2:13" x14ac:dyDescent="0.25">
      <c r="B3396" s="66"/>
      <c r="C3396" s="13"/>
      <c r="D3396" s="13"/>
      <c r="E3396" s="13"/>
      <c r="F3396" s="13"/>
      <c r="G3396" s="13"/>
      <c r="H3396" s="41"/>
      <c r="I3396" s="41"/>
      <c r="J3396" s="41"/>
      <c r="K3396" s="41"/>
      <c r="L3396" s="41"/>
      <c r="M3396" s="41"/>
    </row>
    <row r="3397" spans="2:13" x14ac:dyDescent="0.25">
      <c r="B3397" s="66"/>
      <c r="C3397" s="13"/>
      <c r="D3397" s="13"/>
      <c r="E3397" s="13"/>
      <c r="F3397" s="13"/>
      <c r="G3397" s="13"/>
      <c r="H3397" s="41"/>
      <c r="I3397" s="41"/>
      <c r="J3397" s="41"/>
      <c r="K3397" s="41"/>
      <c r="L3397" s="41"/>
      <c r="M3397" s="41"/>
    </row>
    <row r="3398" spans="2:13" x14ac:dyDescent="0.25">
      <c r="B3398" s="66"/>
      <c r="C3398" s="13"/>
      <c r="D3398" s="13"/>
      <c r="E3398" s="13"/>
      <c r="F3398" s="13"/>
      <c r="G3398" s="13"/>
      <c r="H3398" s="41"/>
      <c r="I3398" s="41"/>
      <c r="J3398" s="41"/>
      <c r="K3398" s="41"/>
      <c r="L3398" s="41"/>
      <c r="M3398" s="41"/>
    </row>
    <row r="3399" spans="2:13" x14ac:dyDescent="0.25">
      <c r="B3399" s="66"/>
      <c r="C3399" s="13"/>
      <c r="D3399" s="13"/>
      <c r="E3399" s="13"/>
      <c r="F3399" s="13"/>
      <c r="G3399" s="13"/>
      <c r="H3399" s="41"/>
      <c r="I3399" s="41"/>
      <c r="J3399" s="41"/>
      <c r="K3399" s="41"/>
      <c r="L3399" s="41"/>
      <c r="M3399" s="41"/>
    </row>
    <row r="3400" spans="2:13" x14ac:dyDescent="0.25">
      <c r="B3400" s="66"/>
      <c r="C3400" s="13"/>
      <c r="D3400" s="13"/>
      <c r="E3400" s="13"/>
      <c r="F3400" s="13"/>
      <c r="G3400" s="13"/>
      <c r="H3400" s="41"/>
      <c r="I3400" s="41"/>
      <c r="J3400" s="41"/>
      <c r="K3400" s="41"/>
      <c r="L3400" s="41"/>
      <c r="M3400" s="41"/>
    </row>
    <row r="3401" spans="2:13" x14ac:dyDescent="0.25">
      <c r="B3401" s="66"/>
      <c r="C3401" s="13"/>
      <c r="D3401" s="13"/>
      <c r="E3401" s="13"/>
      <c r="F3401" s="13"/>
      <c r="G3401" s="13"/>
      <c r="H3401" s="41"/>
      <c r="I3401" s="41"/>
      <c r="J3401" s="41"/>
      <c r="K3401" s="41"/>
      <c r="L3401" s="41"/>
      <c r="M3401" s="41"/>
    </row>
    <row r="3402" spans="2:13" x14ac:dyDescent="0.25">
      <c r="B3402" s="66"/>
      <c r="C3402" s="13"/>
      <c r="D3402" s="13"/>
      <c r="E3402" s="13"/>
      <c r="F3402" s="13"/>
      <c r="G3402" s="13"/>
      <c r="H3402" s="41"/>
      <c r="I3402" s="41"/>
      <c r="J3402" s="41"/>
      <c r="K3402" s="41"/>
      <c r="L3402" s="41"/>
      <c r="M3402" s="41"/>
    </row>
    <row r="3403" spans="2:13" x14ac:dyDescent="0.25">
      <c r="B3403" s="66"/>
      <c r="C3403" s="13"/>
      <c r="D3403" s="13"/>
      <c r="E3403" s="13"/>
      <c r="F3403" s="13"/>
      <c r="G3403" s="13"/>
      <c r="H3403" s="41"/>
      <c r="I3403" s="41"/>
      <c r="J3403" s="41"/>
      <c r="K3403" s="41"/>
      <c r="L3403" s="41"/>
      <c r="M3403" s="41"/>
    </row>
    <row r="3404" spans="2:13" x14ac:dyDescent="0.25">
      <c r="B3404" s="66"/>
      <c r="C3404" s="13"/>
      <c r="D3404" s="13"/>
      <c r="E3404" s="13"/>
      <c r="F3404" s="13"/>
      <c r="G3404" s="13"/>
      <c r="H3404" s="41"/>
      <c r="I3404" s="41"/>
      <c r="J3404" s="41"/>
      <c r="K3404" s="41"/>
      <c r="L3404" s="41"/>
      <c r="M3404" s="41"/>
    </row>
    <row r="3405" spans="2:13" x14ac:dyDescent="0.25">
      <c r="B3405" s="66"/>
      <c r="C3405" s="13"/>
      <c r="D3405" s="13"/>
      <c r="E3405" s="13"/>
      <c r="F3405" s="13"/>
      <c r="G3405" s="13"/>
      <c r="H3405" s="41"/>
      <c r="I3405" s="41"/>
      <c r="J3405" s="41"/>
      <c r="K3405" s="41"/>
      <c r="L3405" s="41"/>
      <c r="M3405" s="41"/>
    </row>
    <row r="3406" spans="2:13" x14ac:dyDescent="0.25">
      <c r="B3406" s="66"/>
      <c r="C3406" s="13"/>
      <c r="D3406" s="13"/>
      <c r="E3406" s="13"/>
      <c r="F3406" s="13"/>
      <c r="G3406" s="13"/>
      <c r="H3406" s="41"/>
      <c r="I3406" s="41"/>
      <c r="J3406" s="41"/>
      <c r="K3406" s="41"/>
      <c r="L3406" s="41"/>
      <c r="M3406" s="41"/>
    </row>
    <row r="3407" spans="2:13" x14ac:dyDescent="0.25">
      <c r="B3407" s="66"/>
      <c r="C3407" s="13"/>
      <c r="D3407" s="13"/>
      <c r="E3407" s="13"/>
      <c r="F3407" s="13"/>
      <c r="G3407" s="13"/>
      <c r="H3407" s="41"/>
      <c r="I3407" s="41"/>
      <c r="J3407" s="41"/>
      <c r="K3407" s="41"/>
      <c r="L3407" s="41"/>
      <c r="M3407" s="41"/>
    </row>
    <row r="3408" spans="2:13" x14ac:dyDescent="0.25">
      <c r="B3408" s="66"/>
      <c r="C3408" s="13"/>
      <c r="D3408" s="13"/>
      <c r="E3408" s="13"/>
      <c r="F3408" s="13"/>
      <c r="G3408" s="13"/>
      <c r="H3408" s="41"/>
      <c r="I3408" s="41"/>
      <c r="J3408" s="41"/>
      <c r="K3408" s="41"/>
      <c r="L3408" s="41"/>
      <c r="M3408" s="41"/>
    </row>
    <row r="3409" spans="2:13" x14ac:dyDescent="0.25">
      <c r="B3409" s="66"/>
      <c r="C3409" s="13"/>
      <c r="D3409" s="13"/>
      <c r="E3409" s="13"/>
      <c r="F3409" s="13"/>
      <c r="G3409" s="13"/>
      <c r="H3409" s="41"/>
      <c r="I3409" s="41"/>
      <c r="J3409" s="41"/>
      <c r="K3409" s="41"/>
      <c r="L3409" s="41"/>
      <c r="M3409" s="41"/>
    </row>
    <row r="3410" spans="2:13" x14ac:dyDescent="0.25">
      <c r="B3410" s="66"/>
      <c r="C3410" s="13"/>
      <c r="D3410" s="13"/>
      <c r="E3410" s="13"/>
      <c r="F3410" s="13"/>
      <c r="G3410" s="13"/>
      <c r="H3410" s="41"/>
      <c r="I3410" s="41"/>
      <c r="J3410" s="41"/>
      <c r="K3410" s="41"/>
      <c r="L3410" s="41"/>
      <c r="M3410" s="41"/>
    </row>
    <row r="3411" spans="2:13" x14ac:dyDescent="0.25">
      <c r="B3411" s="66"/>
      <c r="C3411" s="13"/>
      <c r="D3411" s="13"/>
      <c r="E3411" s="13"/>
      <c r="F3411" s="13"/>
      <c r="G3411" s="13"/>
      <c r="H3411" s="41"/>
      <c r="I3411" s="41"/>
      <c r="J3411" s="41"/>
      <c r="K3411" s="41"/>
      <c r="L3411" s="41"/>
      <c r="M3411" s="41"/>
    </row>
    <row r="3412" spans="2:13" x14ac:dyDescent="0.25">
      <c r="B3412" s="66"/>
      <c r="C3412" s="13"/>
      <c r="D3412" s="13"/>
      <c r="E3412" s="13"/>
      <c r="F3412" s="13"/>
      <c r="G3412" s="13"/>
      <c r="H3412" s="41"/>
      <c r="I3412" s="41"/>
      <c r="J3412" s="41"/>
      <c r="K3412" s="41"/>
      <c r="L3412" s="41"/>
      <c r="M3412" s="41"/>
    </row>
    <row r="3413" spans="2:13" x14ac:dyDescent="0.25">
      <c r="B3413" s="66"/>
      <c r="C3413" s="13"/>
      <c r="D3413" s="13"/>
      <c r="E3413" s="13"/>
      <c r="F3413" s="13"/>
      <c r="G3413" s="13"/>
      <c r="H3413" s="41"/>
      <c r="I3413" s="41"/>
      <c r="J3413" s="41"/>
      <c r="K3413" s="41"/>
      <c r="L3413" s="41"/>
      <c r="M3413" s="41"/>
    </row>
    <row r="3414" spans="2:13" x14ac:dyDescent="0.25">
      <c r="B3414" s="66"/>
      <c r="C3414" s="13"/>
      <c r="D3414" s="13"/>
      <c r="E3414" s="13"/>
      <c r="F3414" s="13"/>
      <c r="G3414" s="13"/>
      <c r="H3414" s="41"/>
      <c r="I3414" s="41"/>
      <c r="J3414" s="41"/>
      <c r="K3414" s="41"/>
      <c r="L3414" s="41"/>
      <c r="M3414" s="41"/>
    </row>
    <row r="3415" spans="2:13" x14ac:dyDescent="0.25">
      <c r="B3415" s="66"/>
      <c r="C3415" s="13"/>
      <c r="D3415" s="13"/>
      <c r="E3415" s="13"/>
      <c r="F3415" s="13"/>
      <c r="G3415" s="13"/>
      <c r="H3415" s="41"/>
      <c r="I3415" s="41"/>
      <c r="J3415" s="41"/>
      <c r="K3415" s="41"/>
      <c r="L3415" s="41"/>
      <c r="M3415" s="41"/>
    </row>
    <row r="3416" spans="2:13" x14ac:dyDescent="0.25">
      <c r="B3416" s="66"/>
      <c r="C3416" s="13"/>
      <c r="D3416" s="13"/>
      <c r="E3416" s="13"/>
      <c r="F3416" s="13"/>
      <c r="G3416" s="13"/>
      <c r="H3416" s="41"/>
      <c r="I3416" s="41"/>
      <c r="J3416" s="41"/>
      <c r="K3416" s="41"/>
      <c r="L3416" s="41"/>
      <c r="M3416" s="41"/>
    </row>
    <row r="3417" spans="2:13" x14ac:dyDescent="0.25">
      <c r="B3417" s="66"/>
      <c r="C3417" s="13"/>
      <c r="D3417" s="13"/>
      <c r="E3417" s="13"/>
      <c r="F3417" s="13"/>
      <c r="G3417" s="13"/>
      <c r="H3417" s="41"/>
      <c r="I3417" s="41"/>
      <c r="J3417" s="41"/>
      <c r="K3417" s="41"/>
      <c r="L3417" s="41"/>
      <c r="M3417" s="41"/>
    </row>
    <row r="3418" spans="2:13" x14ac:dyDescent="0.25">
      <c r="B3418" s="66"/>
      <c r="C3418" s="13"/>
      <c r="D3418" s="13"/>
      <c r="E3418" s="13"/>
      <c r="F3418" s="13"/>
      <c r="G3418" s="13"/>
      <c r="H3418" s="41"/>
      <c r="I3418" s="41"/>
      <c r="J3418" s="41"/>
      <c r="K3418" s="41"/>
      <c r="L3418" s="41"/>
      <c r="M3418" s="41"/>
    </row>
    <row r="3419" spans="2:13" x14ac:dyDescent="0.25">
      <c r="B3419" s="66"/>
      <c r="C3419" s="13"/>
      <c r="D3419" s="13"/>
      <c r="E3419" s="13"/>
      <c r="F3419" s="13"/>
      <c r="G3419" s="13"/>
      <c r="H3419" s="41"/>
      <c r="I3419" s="41"/>
      <c r="J3419" s="41"/>
      <c r="K3419" s="41"/>
      <c r="L3419" s="41"/>
      <c r="M3419" s="41"/>
    </row>
    <row r="3420" spans="2:13" x14ac:dyDescent="0.25">
      <c r="B3420" s="66"/>
      <c r="C3420" s="13"/>
      <c r="D3420" s="13"/>
      <c r="E3420" s="13"/>
      <c r="F3420" s="13"/>
      <c r="G3420" s="13"/>
      <c r="H3420" s="41"/>
      <c r="I3420" s="41"/>
      <c r="J3420" s="41"/>
      <c r="K3420" s="41"/>
      <c r="L3420" s="41"/>
      <c r="M3420" s="41"/>
    </row>
    <row r="3421" spans="2:13" x14ac:dyDescent="0.25">
      <c r="B3421" s="66"/>
      <c r="C3421" s="13"/>
      <c r="D3421" s="13"/>
      <c r="E3421" s="13"/>
      <c r="F3421" s="13"/>
      <c r="G3421" s="13"/>
      <c r="H3421" s="41"/>
      <c r="I3421" s="41"/>
      <c r="J3421" s="41"/>
      <c r="K3421" s="41"/>
      <c r="L3421" s="41"/>
      <c r="M3421" s="41"/>
    </row>
    <row r="3422" spans="2:13" x14ac:dyDescent="0.25">
      <c r="B3422" s="66"/>
      <c r="C3422" s="13"/>
      <c r="D3422" s="13"/>
      <c r="E3422" s="13"/>
      <c r="F3422" s="13"/>
      <c r="G3422" s="13"/>
      <c r="H3422" s="41"/>
      <c r="I3422" s="41"/>
      <c r="J3422" s="41"/>
      <c r="K3422" s="41"/>
      <c r="L3422" s="41"/>
      <c r="M3422" s="41"/>
    </row>
    <row r="3423" spans="2:13" x14ac:dyDescent="0.25">
      <c r="B3423" s="66"/>
      <c r="C3423" s="13"/>
      <c r="D3423" s="13"/>
      <c r="E3423" s="13"/>
      <c r="F3423" s="13"/>
      <c r="G3423" s="13"/>
      <c r="H3423" s="41"/>
      <c r="I3423" s="41"/>
      <c r="J3423" s="41"/>
      <c r="K3423" s="41"/>
      <c r="L3423" s="41"/>
      <c r="M3423" s="41"/>
    </row>
    <row r="3424" spans="2:13" x14ac:dyDescent="0.25">
      <c r="B3424" s="66"/>
      <c r="C3424" s="13"/>
      <c r="D3424" s="13"/>
      <c r="E3424" s="13"/>
      <c r="F3424" s="13"/>
      <c r="G3424" s="13"/>
      <c r="H3424" s="41"/>
      <c r="I3424" s="41"/>
      <c r="J3424" s="41"/>
      <c r="K3424" s="41"/>
      <c r="L3424" s="41"/>
      <c r="M3424" s="41"/>
    </row>
    <row r="3425" spans="2:13" x14ac:dyDescent="0.25">
      <c r="B3425" s="66"/>
      <c r="C3425" s="13"/>
      <c r="D3425" s="13"/>
      <c r="E3425" s="13"/>
      <c r="F3425" s="13"/>
      <c r="G3425" s="13"/>
      <c r="H3425" s="41"/>
      <c r="I3425" s="41"/>
      <c r="J3425" s="41"/>
      <c r="K3425" s="41"/>
      <c r="L3425" s="41"/>
      <c r="M3425" s="41"/>
    </row>
    <row r="3426" spans="2:13" x14ac:dyDescent="0.25">
      <c r="B3426" s="66"/>
      <c r="C3426" s="13"/>
      <c r="D3426" s="13"/>
      <c r="E3426" s="13"/>
      <c r="F3426" s="13"/>
      <c r="G3426" s="13"/>
      <c r="H3426" s="41"/>
      <c r="I3426" s="41"/>
      <c r="J3426" s="41"/>
      <c r="K3426" s="41"/>
      <c r="L3426" s="41"/>
      <c r="M3426" s="41"/>
    </row>
    <row r="3427" spans="2:13" x14ac:dyDescent="0.25">
      <c r="B3427" s="66"/>
      <c r="C3427" s="13"/>
      <c r="D3427" s="13"/>
      <c r="E3427" s="13"/>
      <c r="F3427" s="13"/>
      <c r="G3427" s="13"/>
      <c r="H3427" s="41"/>
      <c r="I3427" s="41"/>
      <c r="J3427" s="41"/>
      <c r="K3427" s="41"/>
      <c r="L3427" s="41"/>
      <c r="M3427" s="41"/>
    </row>
    <row r="3428" spans="2:13" x14ac:dyDescent="0.25">
      <c r="B3428" s="66"/>
      <c r="C3428" s="13"/>
      <c r="D3428" s="13"/>
      <c r="E3428" s="13"/>
      <c r="F3428" s="13"/>
      <c r="G3428" s="13"/>
      <c r="H3428" s="41"/>
      <c r="I3428" s="41"/>
      <c r="J3428" s="41"/>
      <c r="K3428" s="41"/>
      <c r="L3428" s="41"/>
      <c r="M3428" s="41"/>
    </row>
    <row r="3429" spans="2:13" x14ac:dyDescent="0.25">
      <c r="B3429" s="66"/>
      <c r="C3429" s="13"/>
      <c r="D3429" s="13"/>
      <c r="E3429" s="13"/>
      <c r="F3429" s="13"/>
      <c r="G3429" s="13"/>
      <c r="H3429" s="41"/>
      <c r="I3429" s="41"/>
      <c r="J3429" s="41"/>
      <c r="K3429" s="41"/>
      <c r="L3429" s="41"/>
      <c r="M3429" s="41"/>
    </row>
    <row r="3430" spans="2:13" x14ac:dyDescent="0.25">
      <c r="B3430" s="66"/>
      <c r="C3430" s="13"/>
      <c r="D3430" s="13"/>
      <c r="E3430" s="13"/>
      <c r="F3430" s="13"/>
      <c r="G3430" s="13"/>
      <c r="H3430" s="41"/>
      <c r="I3430" s="41"/>
      <c r="J3430" s="41"/>
      <c r="K3430" s="41"/>
      <c r="L3430" s="41"/>
      <c r="M3430" s="41"/>
    </row>
    <row r="3431" spans="2:13" x14ac:dyDescent="0.25">
      <c r="B3431" s="66"/>
      <c r="C3431" s="13"/>
      <c r="D3431" s="13"/>
      <c r="E3431" s="13"/>
      <c r="F3431" s="13"/>
      <c r="G3431" s="13"/>
      <c r="H3431" s="41"/>
      <c r="I3431" s="41"/>
      <c r="J3431" s="41"/>
      <c r="K3431" s="41"/>
      <c r="L3431" s="41"/>
      <c r="M3431" s="41"/>
    </row>
    <row r="3432" spans="2:13" x14ac:dyDescent="0.25">
      <c r="B3432" s="66"/>
      <c r="C3432" s="13"/>
      <c r="D3432" s="13"/>
      <c r="E3432" s="13"/>
      <c r="F3432" s="13"/>
      <c r="G3432" s="13"/>
      <c r="H3432" s="41"/>
      <c r="I3432" s="41"/>
      <c r="J3432" s="41"/>
      <c r="K3432" s="41"/>
      <c r="L3432" s="41"/>
      <c r="M3432" s="41"/>
    </row>
    <row r="3433" spans="2:13" x14ac:dyDescent="0.25">
      <c r="B3433" s="66"/>
      <c r="C3433" s="13"/>
      <c r="D3433" s="13"/>
      <c r="E3433" s="13"/>
      <c r="F3433" s="13"/>
      <c r="G3433" s="13"/>
      <c r="H3433" s="41"/>
      <c r="I3433" s="41"/>
      <c r="J3433" s="41"/>
      <c r="K3433" s="41"/>
      <c r="L3433" s="41"/>
      <c r="M3433" s="41"/>
    </row>
    <row r="3434" spans="2:13" x14ac:dyDescent="0.25">
      <c r="B3434" s="66"/>
      <c r="C3434" s="13"/>
      <c r="D3434" s="13"/>
      <c r="E3434" s="13"/>
      <c r="F3434" s="13"/>
      <c r="G3434" s="13"/>
      <c r="H3434" s="41"/>
      <c r="I3434" s="41"/>
      <c r="J3434" s="41"/>
      <c r="K3434" s="41"/>
      <c r="L3434" s="41"/>
      <c r="M3434" s="41"/>
    </row>
    <row r="3435" spans="2:13" x14ac:dyDescent="0.25">
      <c r="B3435" s="66"/>
      <c r="C3435" s="13"/>
      <c r="D3435" s="13"/>
      <c r="E3435" s="13"/>
      <c r="F3435" s="13"/>
      <c r="G3435" s="13"/>
      <c r="H3435" s="41"/>
      <c r="I3435" s="41"/>
      <c r="J3435" s="41"/>
      <c r="K3435" s="41"/>
      <c r="L3435" s="41"/>
      <c r="M3435" s="41"/>
    </row>
    <row r="3436" spans="2:13" x14ac:dyDescent="0.25">
      <c r="B3436" s="66"/>
      <c r="C3436" s="13"/>
      <c r="D3436" s="13"/>
      <c r="E3436" s="13"/>
      <c r="F3436" s="13"/>
      <c r="G3436" s="13"/>
      <c r="H3436" s="41"/>
      <c r="I3436" s="41"/>
      <c r="J3436" s="41"/>
      <c r="K3436" s="41"/>
      <c r="L3436" s="41"/>
      <c r="M3436" s="41"/>
    </row>
    <row r="3437" spans="2:13" x14ac:dyDescent="0.25">
      <c r="B3437" s="66"/>
      <c r="C3437" s="13"/>
      <c r="D3437" s="13"/>
      <c r="E3437" s="13"/>
      <c r="F3437" s="13"/>
      <c r="G3437" s="13"/>
      <c r="H3437" s="41"/>
      <c r="I3437" s="41"/>
      <c r="J3437" s="41"/>
      <c r="K3437" s="41"/>
      <c r="L3437" s="41"/>
      <c r="M3437" s="41"/>
    </row>
    <row r="3438" spans="2:13" x14ac:dyDescent="0.25">
      <c r="B3438" s="66"/>
      <c r="C3438" s="13"/>
      <c r="D3438" s="13"/>
      <c r="E3438" s="13"/>
      <c r="F3438" s="13"/>
      <c r="G3438" s="13"/>
      <c r="H3438" s="41"/>
      <c r="I3438" s="41"/>
      <c r="J3438" s="41"/>
      <c r="K3438" s="41"/>
      <c r="L3438" s="41"/>
      <c r="M3438" s="41"/>
    </row>
    <row r="3439" spans="2:13" x14ac:dyDescent="0.25">
      <c r="B3439" s="66"/>
      <c r="C3439" s="13"/>
      <c r="D3439" s="13"/>
      <c r="E3439" s="13"/>
      <c r="F3439" s="13"/>
      <c r="G3439" s="13"/>
      <c r="H3439" s="41"/>
      <c r="I3439" s="41"/>
      <c r="J3439" s="41"/>
      <c r="K3439" s="41"/>
      <c r="L3439" s="41"/>
      <c r="M3439" s="41"/>
    </row>
    <row r="3440" spans="2:13" x14ac:dyDescent="0.25">
      <c r="B3440" s="66"/>
      <c r="C3440" s="13"/>
      <c r="D3440" s="13"/>
      <c r="E3440" s="13"/>
      <c r="F3440" s="13"/>
      <c r="G3440" s="13"/>
      <c r="H3440" s="41"/>
      <c r="I3440" s="41"/>
      <c r="J3440" s="41"/>
      <c r="K3440" s="41"/>
      <c r="L3440" s="41"/>
      <c r="M3440" s="41"/>
    </row>
    <row r="3441" spans="2:13" x14ac:dyDescent="0.25">
      <c r="B3441" s="66"/>
      <c r="C3441" s="13"/>
      <c r="D3441" s="13"/>
      <c r="E3441" s="13"/>
      <c r="F3441" s="13"/>
      <c r="G3441" s="13"/>
      <c r="H3441" s="41"/>
      <c r="I3441" s="41"/>
      <c r="J3441" s="41"/>
      <c r="K3441" s="41"/>
      <c r="L3441" s="41"/>
      <c r="M3441" s="41"/>
    </row>
    <row r="3442" spans="2:13" x14ac:dyDescent="0.25">
      <c r="B3442" s="66"/>
      <c r="C3442" s="13"/>
      <c r="D3442" s="13"/>
      <c r="E3442" s="13"/>
      <c r="F3442" s="13"/>
      <c r="G3442" s="13"/>
      <c r="H3442" s="41"/>
      <c r="I3442" s="41"/>
      <c r="J3442" s="41"/>
      <c r="K3442" s="41"/>
      <c r="L3442" s="41"/>
      <c r="M3442" s="41"/>
    </row>
    <row r="3443" spans="2:13" x14ac:dyDescent="0.25">
      <c r="B3443" s="66"/>
      <c r="C3443" s="13"/>
      <c r="D3443" s="13"/>
      <c r="E3443" s="13"/>
      <c r="F3443" s="13"/>
      <c r="G3443" s="13"/>
      <c r="H3443" s="41"/>
      <c r="I3443" s="41"/>
      <c r="J3443" s="41"/>
      <c r="K3443" s="41"/>
      <c r="L3443" s="41"/>
      <c r="M3443" s="41"/>
    </row>
    <row r="3444" spans="2:13" x14ac:dyDescent="0.25">
      <c r="B3444" s="66"/>
      <c r="C3444" s="13"/>
      <c r="D3444" s="13"/>
      <c r="E3444" s="13"/>
      <c r="F3444" s="13"/>
      <c r="G3444" s="13"/>
      <c r="H3444" s="41"/>
      <c r="I3444" s="41"/>
      <c r="J3444" s="41"/>
      <c r="K3444" s="41"/>
      <c r="L3444" s="41"/>
      <c r="M3444" s="41"/>
    </row>
    <row r="3445" spans="2:13" x14ac:dyDescent="0.25">
      <c r="B3445" s="66"/>
      <c r="C3445" s="13"/>
      <c r="D3445" s="13"/>
      <c r="E3445" s="13"/>
      <c r="F3445" s="13"/>
      <c r="G3445" s="13"/>
      <c r="H3445" s="41"/>
      <c r="I3445" s="41"/>
      <c r="J3445" s="41"/>
      <c r="K3445" s="41"/>
      <c r="L3445" s="41"/>
      <c r="M3445" s="41"/>
    </row>
    <row r="3446" spans="2:13" x14ac:dyDescent="0.25">
      <c r="B3446" s="66"/>
      <c r="C3446" s="13"/>
      <c r="D3446" s="13"/>
      <c r="E3446" s="13"/>
      <c r="F3446" s="13"/>
      <c r="G3446" s="13"/>
      <c r="H3446" s="41"/>
      <c r="I3446" s="41"/>
      <c r="J3446" s="41"/>
      <c r="K3446" s="41"/>
      <c r="L3446" s="41"/>
      <c r="M3446" s="41"/>
    </row>
    <row r="3447" spans="2:13" x14ac:dyDescent="0.25">
      <c r="B3447" s="66"/>
      <c r="C3447" s="13"/>
      <c r="D3447" s="13"/>
      <c r="E3447" s="13"/>
      <c r="F3447" s="13"/>
      <c r="G3447" s="13"/>
      <c r="H3447" s="41"/>
      <c r="I3447" s="41"/>
      <c r="J3447" s="41"/>
      <c r="K3447" s="41"/>
      <c r="L3447" s="41"/>
      <c r="M3447" s="41"/>
    </row>
    <row r="3448" spans="2:13" x14ac:dyDescent="0.25">
      <c r="B3448" s="66"/>
      <c r="C3448" s="13"/>
      <c r="D3448" s="13"/>
      <c r="E3448" s="13"/>
      <c r="F3448" s="13"/>
      <c r="G3448" s="13"/>
      <c r="H3448" s="41"/>
      <c r="I3448" s="41"/>
      <c r="J3448" s="41"/>
      <c r="K3448" s="41"/>
      <c r="L3448" s="41"/>
      <c r="M3448" s="41"/>
    </row>
    <row r="3449" spans="2:13" x14ac:dyDescent="0.25">
      <c r="B3449" s="66"/>
      <c r="C3449" s="13"/>
      <c r="D3449" s="13"/>
      <c r="E3449" s="13"/>
      <c r="F3449" s="13"/>
      <c r="G3449" s="13"/>
      <c r="H3449" s="41"/>
      <c r="I3449" s="41"/>
      <c r="J3449" s="41"/>
      <c r="K3449" s="41"/>
      <c r="L3449" s="41"/>
      <c r="M3449" s="41"/>
    </row>
    <row r="3450" spans="2:13" x14ac:dyDescent="0.25">
      <c r="B3450" s="66"/>
      <c r="C3450" s="13"/>
      <c r="D3450" s="13"/>
      <c r="E3450" s="13"/>
      <c r="F3450" s="13"/>
      <c r="G3450" s="13"/>
      <c r="H3450" s="41"/>
      <c r="I3450" s="41"/>
      <c r="J3450" s="41"/>
      <c r="K3450" s="41"/>
      <c r="L3450" s="41"/>
      <c r="M3450" s="41"/>
    </row>
    <row r="3451" spans="2:13" x14ac:dyDescent="0.25">
      <c r="B3451" s="66"/>
      <c r="C3451" s="13"/>
      <c r="D3451" s="13"/>
      <c r="E3451" s="13"/>
      <c r="F3451" s="13"/>
      <c r="G3451" s="13"/>
      <c r="H3451" s="41"/>
      <c r="I3451" s="41"/>
      <c r="J3451" s="41"/>
      <c r="K3451" s="41"/>
      <c r="L3451" s="41"/>
      <c r="M3451" s="41"/>
    </row>
    <row r="3452" spans="2:13" x14ac:dyDescent="0.25">
      <c r="B3452" s="66"/>
      <c r="C3452" s="13"/>
      <c r="D3452" s="13"/>
      <c r="E3452" s="13"/>
      <c r="F3452" s="13"/>
      <c r="G3452" s="13"/>
      <c r="H3452" s="41"/>
      <c r="I3452" s="41"/>
      <c r="J3452" s="41"/>
      <c r="K3452" s="41"/>
      <c r="L3452" s="41"/>
      <c r="M3452" s="41"/>
    </row>
    <row r="3453" spans="2:13" x14ac:dyDescent="0.25">
      <c r="B3453" s="66"/>
      <c r="C3453" s="13"/>
      <c r="D3453" s="13"/>
      <c r="E3453" s="13"/>
      <c r="F3453" s="13"/>
      <c r="G3453" s="13"/>
      <c r="H3453" s="41"/>
      <c r="I3453" s="41"/>
      <c r="J3453" s="41"/>
      <c r="K3453" s="41"/>
      <c r="L3453" s="41"/>
      <c r="M3453" s="41"/>
    </row>
    <row r="3454" spans="2:13" x14ac:dyDescent="0.25">
      <c r="B3454" s="66"/>
      <c r="C3454" s="13"/>
      <c r="D3454" s="13"/>
      <c r="E3454" s="13"/>
      <c r="F3454" s="13"/>
      <c r="G3454" s="13"/>
      <c r="H3454" s="41"/>
      <c r="I3454" s="41"/>
      <c r="J3454" s="41"/>
      <c r="K3454" s="41"/>
      <c r="L3454" s="41"/>
      <c r="M3454" s="41"/>
    </row>
    <row r="3455" spans="2:13" x14ac:dyDescent="0.25">
      <c r="B3455" s="66"/>
      <c r="C3455" s="13"/>
      <c r="D3455" s="13"/>
      <c r="E3455" s="13"/>
      <c r="F3455" s="13"/>
      <c r="G3455" s="13"/>
      <c r="H3455" s="41"/>
      <c r="I3455" s="41"/>
      <c r="J3455" s="41"/>
      <c r="K3455" s="41"/>
      <c r="L3455" s="41"/>
      <c r="M3455" s="41"/>
    </row>
    <row r="3456" spans="2:13" x14ac:dyDescent="0.25">
      <c r="B3456" s="66"/>
      <c r="C3456" s="13"/>
      <c r="D3456" s="13"/>
      <c r="E3456" s="13"/>
      <c r="F3456" s="13"/>
      <c r="G3456" s="13"/>
      <c r="H3456" s="41"/>
      <c r="I3456" s="41"/>
      <c r="J3456" s="41"/>
      <c r="K3456" s="41"/>
      <c r="L3456" s="41"/>
      <c r="M3456" s="41"/>
    </row>
    <row r="3457" spans="2:13" x14ac:dyDescent="0.25">
      <c r="B3457" s="66"/>
      <c r="C3457" s="13"/>
      <c r="D3457" s="13"/>
      <c r="E3457" s="13"/>
      <c r="F3457" s="13"/>
      <c r="G3457" s="13"/>
      <c r="H3457" s="41"/>
      <c r="I3457" s="41"/>
      <c r="J3457" s="41"/>
      <c r="K3457" s="41"/>
      <c r="L3457" s="41"/>
      <c r="M3457" s="41"/>
    </row>
    <row r="3458" spans="2:13" x14ac:dyDescent="0.25">
      <c r="B3458" s="66"/>
      <c r="C3458" s="13"/>
      <c r="D3458" s="13"/>
      <c r="E3458" s="13"/>
      <c r="F3458" s="13"/>
      <c r="G3458" s="13"/>
      <c r="H3458" s="41"/>
      <c r="I3458" s="41"/>
      <c r="J3458" s="41"/>
      <c r="K3458" s="41"/>
      <c r="L3458" s="41"/>
      <c r="M3458" s="41"/>
    </row>
    <row r="3459" spans="2:13" x14ac:dyDescent="0.25">
      <c r="B3459" s="66"/>
      <c r="C3459" s="13"/>
      <c r="D3459" s="13"/>
      <c r="E3459" s="13"/>
      <c r="F3459" s="13"/>
      <c r="G3459" s="13"/>
      <c r="H3459" s="41"/>
      <c r="I3459" s="41"/>
      <c r="J3459" s="41"/>
      <c r="K3459" s="41"/>
      <c r="L3459" s="41"/>
      <c r="M3459" s="41"/>
    </row>
    <row r="3460" spans="2:13" x14ac:dyDescent="0.25">
      <c r="B3460" s="66"/>
      <c r="C3460" s="13"/>
      <c r="D3460" s="13"/>
      <c r="E3460" s="13"/>
      <c r="F3460" s="13"/>
      <c r="G3460" s="13"/>
      <c r="H3460" s="41"/>
      <c r="I3460" s="41"/>
      <c r="J3460" s="41"/>
      <c r="K3460" s="41"/>
      <c r="L3460" s="41"/>
      <c r="M3460" s="41"/>
    </row>
    <row r="3461" spans="2:13" x14ac:dyDescent="0.25">
      <c r="B3461" s="66"/>
      <c r="C3461" s="13"/>
      <c r="D3461" s="13"/>
      <c r="E3461" s="13"/>
      <c r="F3461" s="13"/>
      <c r="G3461" s="13"/>
      <c r="H3461" s="41"/>
      <c r="I3461" s="41"/>
      <c r="J3461" s="41"/>
      <c r="K3461" s="41"/>
      <c r="L3461" s="41"/>
      <c r="M3461" s="41"/>
    </row>
    <row r="3462" spans="2:13" x14ac:dyDescent="0.25">
      <c r="B3462" s="66"/>
      <c r="C3462" s="13"/>
      <c r="D3462" s="13"/>
      <c r="E3462" s="13"/>
      <c r="F3462" s="13"/>
      <c r="G3462" s="13"/>
      <c r="H3462" s="41"/>
      <c r="I3462" s="41"/>
      <c r="J3462" s="41"/>
      <c r="K3462" s="41"/>
      <c r="L3462" s="41"/>
      <c r="M3462" s="41"/>
    </row>
    <row r="3463" spans="2:13" x14ac:dyDescent="0.25">
      <c r="B3463" s="66"/>
      <c r="C3463" s="13"/>
      <c r="D3463" s="13"/>
      <c r="E3463" s="13"/>
      <c r="F3463" s="13"/>
      <c r="G3463" s="13"/>
      <c r="H3463" s="41"/>
      <c r="I3463" s="41"/>
      <c r="J3463" s="41"/>
      <c r="K3463" s="41"/>
      <c r="L3463" s="41"/>
      <c r="M3463" s="41"/>
    </row>
    <row r="3464" spans="2:13" x14ac:dyDescent="0.25">
      <c r="B3464" s="66"/>
      <c r="C3464" s="13"/>
      <c r="D3464" s="13"/>
      <c r="E3464" s="13"/>
      <c r="F3464" s="13"/>
      <c r="G3464" s="13"/>
      <c r="H3464" s="41"/>
      <c r="I3464" s="41"/>
      <c r="J3464" s="41"/>
      <c r="K3464" s="41"/>
      <c r="L3464" s="41"/>
      <c r="M3464" s="41"/>
    </row>
    <row r="3465" spans="2:13" x14ac:dyDescent="0.25">
      <c r="B3465" s="66"/>
      <c r="C3465" s="13"/>
      <c r="D3465" s="13"/>
      <c r="E3465" s="13"/>
      <c r="F3465" s="13"/>
      <c r="G3465" s="13"/>
      <c r="H3465" s="41"/>
      <c r="I3465" s="41"/>
      <c r="J3465" s="41"/>
      <c r="K3465" s="41"/>
      <c r="L3465" s="41"/>
      <c r="M3465" s="41"/>
    </row>
    <row r="3466" spans="2:13" x14ac:dyDescent="0.25">
      <c r="B3466" s="66"/>
      <c r="C3466" s="13"/>
      <c r="D3466" s="13"/>
      <c r="E3466" s="13"/>
      <c r="F3466" s="13"/>
      <c r="G3466" s="13"/>
      <c r="H3466" s="41"/>
      <c r="I3466" s="41"/>
      <c r="J3466" s="41"/>
      <c r="K3466" s="41"/>
      <c r="L3466" s="41"/>
      <c r="M3466" s="41"/>
    </row>
    <row r="3467" spans="2:13" x14ac:dyDescent="0.25">
      <c r="B3467" s="66"/>
      <c r="C3467" s="13"/>
      <c r="D3467" s="13"/>
      <c r="E3467" s="13"/>
      <c r="F3467" s="13"/>
      <c r="G3467" s="13"/>
      <c r="H3467" s="41"/>
      <c r="I3467" s="41"/>
      <c r="J3467" s="41"/>
      <c r="K3467" s="41"/>
      <c r="L3467" s="41"/>
      <c r="M3467" s="41"/>
    </row>
    <row r="3468" spans="2:13" x14ac:dyDescent="0.25">
      <c r="B3468" s="66"/>
      <c r="C3468" s="13"/>
      <c r="D3468" s="13"/>
      <c r="E3468" s="13"/>
      <c r="F3468" s="13"/>
      <c r="G3468" s="13"/>
      <c r="H3468" s="41"/>
      <c r="I3468" s="41"/>
      <c r="J3468" s="41"/>
      <c r="K3468" s="41"/>
      <c r="L3468" s="41"/>
      <c r="M3468" s="41"/>
    </row>
    <row r="3469" spans="2:13" x14ac:dyDescent="0.25">
      <c r="B3469" s="66"/>
      <c r="C3469" s="13"/>
      <c r="D3469" s="13"/>
      <c r="E3469" s="13"/>
      <c r="F3469" s="13"/>
      <c r="G3469" s="13"/>
      <c r="H3469" s="41"/>
      <c r="I3469" s="41"/>
      <c r="J3469" s="41"/>
      <c r="K3469" s="41"/>
      <c r="L3469" s="41"/>
      <c r="M3469" s="41"/>
    </row>
    <row r="3470" spans="2:13" x14ac:dyDescent="0.25">
      <c r="B3470" s="66"/>
      <c r="C3470" s="13"/>
      <c r="D3470" s="13"/>
      <c r="E3470" s="13"/>
      <c r="F3470" s="13"/>
      <c r="G3470" s="13"/>
      <c r="H3470" s="41"/>
      <c r="I3470" s="41"/>
      <c r="J3470" s="41"/>
      <c r="K3470" s="41"/>
      <c r="L3470" s="41"/>
      <c r="M3470" s="41"/>
    </row>
    <row r="3471" spans="2:13" x14ac:dyDescent="0.25">
      <c r="B3471" s="66"/>
      <c r="C3471" s="13"/>
      <c r="D3471" s="13"/>
      <c r="E3471" s="13"/>
      <c r="F3471" s="13"/>
      <c r="G3471" s="13"/>
      <c r="H3471" s="41"/>
      <c r="I3471" s="41"/>
      <c r="J3471" s="41"/>
      <c r="K3471" s="41"/>
      <c r="L3471" s="41"/>
      <c r="M3471" s="41"/>
    </row>
    <row r="3472" spans="2:13" x14ac:dyDescent="0.25">
      <c r="B3472" s="66"/>
      <c r="C3472" s="13"/>
      <c r="D3472" s="13"/>
      <c r="E3472" s="13"/>
      <c r="F3472" s="13"/>
      <c r="G3472" s="13"/>
      <c r="H3472" s="41"/>
      <c r="I3472" s="41"/>
      <c r="J3472" s="41"/>
      <c r="K3472" s="41"/>
      <c r="L3472" s="41"/>
      <c r="M3472" s="41"/>
    </row>
    <row r="3473" spans="2:13" x14ac:dyDescent="0.25">
      <c r="B3473" s="66"/>
      <c r="C3473" s="13"/>
      <c r="D3473" s="13"/>
      <c r="E3473" s="13"/>
      <c r="F3473" s="13"/>
      <c r="G3473" s="13"/>
      <c r="H3473" s="41"/>
      <c r="I3473" s="41"/>
      <c r="J3473" s="41"/>
      <c r="K3473" s="41"/>
      <c r="L3473" s="41"/>
      <c r="M3473" s="41"/>
    </row>
    <row r="3474" spans="2:13" x14ac:dyDescent="0.25">
      <c r="B3474" s="66"/>
      <c r="C3474" s="13"/>
      <c r="D3474" s="13"/>
      <c r="E3474" s="13"/>
      <c r="F3474" s="13"/>
      <c r="G3474" s="13"/>
      <c r="H3474" s="41"/>
      <c r="I3474" s="41"/>
      <c r="J3474" s="41"/>
      <c r="K3474" s="41"/>
      <c r="L3474" s="41"/>
      <c r="M3474" s="41"/>
    </row>
    <row r="3475" spans="2:13" x14ac:dyDescent="0.25">
      <c r="B3475" s="66"/>
      <c r="C3475" s="13"/>
      <c r="D3475" s="13"/>
      <c r="E3475" s="13"/>
      <c r="F3475" s="13"/>
      <c r="G3475" s="13"/>
      <c r="H3475" s="41"/>
      <c r="I3475" s="41"/>
      <c r="J3475" s="41"/>
      <c r="K3475" s="41"/>
      <c r="L3475" s="41"/>
      <c r="M3475" s="41"/>
    </row>
    <row r="3476" spans="2:13" x14ac:dyDescent="0.25">
      <c r="B3476" s="66"/>
      <c r="C3476" s="13"/>
      <c r="D3476" s="13"/>
      <c r="E3476" s="13"/>
      <c r="F3476" s="13"/>
      <c r="G3476" s="13"/>
      <c r="H3476" s="41"/>
      <c r="I3476" s="41"/>
      <c r="J3476" s="41"/>
      <c r="K3476" s="41"/>
      <c r="L3476" s="41"/>
      <c r="M3476" s="41"/>
    </row>
    <row r="3477" spans="2:13" x14ac:dyDescent="0.25">
      <c r="B3477" s="66"/>
      <c r="C3477" s="13"/>
      <c r="D3477" s="13"/>
      <c r="E3477" s="13"/>
      <c r="F3477" s="13"/>
      <c r="G3477" s="13"/>
      <c r="H3477" s="41"/>
      <c r="I3477" s="41"/>
      <c r="J3477" s="41"/>
      <c r="K3477" s="41"/>
      <c r="L3477" s="41"/>
      <c r="M3477" s="41"/>
    </row>
    <row r="3478" spans="2:13" x14ac:dyDescent="0.25">
      <c r="B3478" s="66"/>
      <c r="C3478" s="13"/>
      <c r="D3478" s="13"/>
      <c r="E3478" s="13"/>
      <c r="F3478" s="13"/>
      <c r="G3478" s="13"/>
      <c r="H3478" s="41"/>
      <c r="I3478" s="41"/>
      <c r="J3478" s="41"/>
      <c r="K3478" s="41"/>
      <c r="L3478" s="41"/>
      <c r="M3478" s="41"/>
    </row>
    <row r="3479" spans="2:13" x14ac:dyDescent="0.25">
      <c r="B3479" s="66"/>
      <c r="C3479" s="13"/>
      <c r="D3479" s="13"/>
      <c r="E3479" s="13"/>
      <c r="F3479" s="13"/>
      <c r="G3479" s="13"/>
      <c r="H3479" s="41"/>
      <c r="I3479" s="41"/>
      <c r="J3479" s="41"/>
      <c r="K3479" s="41"/>
      <c r="L3479" s="41"/>
      <c r="M3479" s="41"/>
    </row>
    <row r="3480" spans="2:13" x14ac:dyDescent="0.25">
      <c r="B3480" s="66"/>
      <c r="C3480" s="13"/>
      <c r="D3480" s="13"/>
      <c r="E3480" s="13"/>
      <c r="F3480" s="13"/>
      <c r="G3480" s="13"/>
      <c r="H3480" s="41"/>
      <c r="I3480" s="41"/>
      <c r="J3480" s="41"/>
      <c r="K3480" s="41"/>
      <c r="L3480" s="41"/>
      <c r="M3480" s="41"/>
    </row>
    <row r="3481" spans="2:13" x14ac:dyDescent="0.25">
      <c r="B3481" s="66"/>
      <c r="C3481" s="13"/>
      <c r="D3481" s="13"/>
      <c r="E3481" s="13"/>
      <c r="F3481" s="13"/>
      <c r="G3481" s="13"/>
      <c r="H3481" s="41"/>
      <c r="I3481" s="41"/>
      <c r="J3481" s="41"/>
      <c r="K3481" s="41"/>
      <c r="L3481" s="41"/>
      <c r="M3481" s="41"/>
    </row>
    <row r="3482" spans="2:13" x14ac:dyDescent="0.25">
      <c r="B3482" s="66"/>
      <c r="C3482" s="13"/>
      <c r="D3482" s="13"/>
      <c r="E3482" s="13"/>
      <c r="F3482" s="13"/>
      <c r="G3482" s="13"/>
      <c r="H3482" s="41"/>
      <c r="I3482" s="41"/>
      <c r="J3482" s="41"/>
      <c r="K3482" s="41"/>
      <c r="L3482" s="41"/>
      <c r="M3482" s="41"/>
    </row>
    <row r="3483" spans="2:13" x14ac:dyDescent="0.25">
      <c r="B3483" s="66"/>
      <c r="C3483" s="13"/>
      <c r="D3483" s="13"/>
      <c r="E3483" s="13"/>
      <c r="F3483" s="13"/>
      <c r="G3483" s="13"/>
      <c r="H3483" s="41"/>
      <c r="I3483" s="41"/>
      <c r="J3483" s="41"/>
      <c r="K3483" s="41"/>
      <c r="L3483" s="41"/>
      <c r="M3483" s="41"/>
    </row>
    <row r="3484" spans="2:13" x14ac:dyDescent="0.25">
      <c r="B3484" s="66"/>
      <c r="C3484" s="13"/>
      <c r="D3484" s="13"/>
      <c r="E3484" s="13"/>
      <c r="F3484" s="13"/>
      <c r="G3484" s="13"/>
      <c r="H3484" s="41"/>
      <c r="I3484" s="41"/>
      <c r="J3484" s="41"/>
      <c r="K3484" s="41"/>
      <c r="L3484" s="41"/>
      <c r="M3484" s="41"/>
    </row>
    <row r="3485" spans="2:13" x14ac:dyDescent="0.25">
      <c r="B3485" s="66"/>
      <c r="C3485" s="13"/>
      <c r="D3485" s="13"/>
      <c r="E3485" s="13"/>
      <c r="F3485" s="13"/>
      <c r="G3485" s="13"/>
      <c r="H3485" s="41"/>
      <c r="I3485" s="41"/>
      <c r="J3485" s="41"/>
      <c r="K3485" s="41"/>
      <c r="L3485" s="41"/>
      <c r="M3485" s="41"/>
    </row>
    <row r="3486" spans="2:13" x14ac:dyDescent="0.25">
      <c r="B3486" s="66"/>
      <c r="C3486" s="13"/>
      <c r="D3486" s="13"/>
      <c r="E3486" s="13"/>
      <c r="F3486" s="13"/>
      <c r="G3486" s="13"/>
      <c r="H3486" s="41"/>
      <c r="I3486" s="41"/>
      <c r="J3486" s="41"/>
      <c r="K3486" s="41"/>
      <c r="L3486" s="41"/>
      <c r="M3486" s="41"/>
    </row>
    <row r="3487" spans="2:13" x14ac:dyDescent="0.25">
      <c r="B3487" s="66"/>
      <c r="C3487" s="13"/>
      <c r="D3487" s="13"/>
      <c r="E3487" s="13"/>
      <c r="F3487" s="13"/>
      <c r="G3487" s="13"/>
      <c r="H3487" s="41"/>
      <c r="I3487" s="41"/>
      <c r="J3487" s="41"/>
      <c r="K3487" s="41"/>
      <c r="L3487" s="41"/>
      <c r="M3487" s="41"/>
    </row>
    <row r="3488" spans="2:13" x14ac:dyDescent="0.25">
      <c r="B3488" s="66"/>
      <c r="C3488" s="13"/>
      <c r="D3488" s="13"/>
      <c r="E3488" s="13"/>
      <c r="F3488" s="13"/>
      <c r="G3488" s="13"/>
      <c r="H3488" s="41"/>
      <c r="I3488" s="41"/>
      <c r="J3488" s="41"/>
      <c r="K3488" s="41"/>
      <c r="L3488" s="41"/>
      <c r="M3488" s="41"/>
    </row>
    <row r="3489" spans="2:13" x14ac:dyDescent="0.25">
      <c r="B3489" s="66"/>
      <c r="C3489" s="13"/>
      <c r="D3489" s="13"/>
      <c r="E3489" s="13"/>
      <c r="F3489" s="13"/>
      <c r="G3489" s="13"/>
      <c r="H3489" s="41"/>
      <c r="I3489" s="41"/>
      <c r="J3489" s="41"/>
      <c r="K3489" s="41"/>
      <c r="L3489" s="41"/>
      <c r="M3489" s="41"/>
    </row>
    <row r="3490" spans="2:13" x14ac:dyDescent="0.25">
      <c r="B3490" s="66"/>
      <c r="C3490" s="13"/>
      <c r="D3490" s="13"/>
      <c r="E3490" s="13"/>
      <c r="F3490" s="13"/>
      <c r="G3490" s="13"/>
      <c r="H3490" s="41"/>
      <c r="I3490" s="41"/>
      <c r="J3490" s="41"/>
      <c r="K3490" s="41"/>
      <c r="L3490" s="41"/>
      <c r="M3490" s="41"/>
    </row>
    <row r="3491" spans="2:13" x14ac:dyDescent="0.25">
      <c r="B3491" s="66"/>
      <c r="C3491" s="13"/>
      <c r="D3491" s="13"/>
      <c r="E3491" s="13"/>
      <c r="F3491" s="13"/>
      <c r="G3491" s="13"/>
      <c r="H3491" s="41"/>
      <c r="I3491" s="41"/>
      <c r="J3491" s="41"/>
      <c r="K3491" s="41"/>
      <c r="L3491" s="41"/>
      <c r="M3491" s="41"/>
    </row>
    <row r="3492" spans="2:13" x14ac:dyDescent="0.25">
      <c r="B3492" s="66"/>
      <c r="C3492" s="13"/>
      <c r="D3492" s="13"/>
      <c r="E3492" s="13"/>
      <c r="F3492" s="13"/>
      <c r="G3492" s="13"/>
      <c r="H3492" s="41"/>
      <c r="I3492" s="41"/>
      <c r="J3492" s="41"/>
      <c r="K3492" s="41"/>
      <c r="L3492" s="41"/>
      <c r="M3492" s="41"/>
    </row>
    <row r="3493" spans="2:13" x14ac:dyDescent="0.25">
      <c r="B3493" s="66"/>
      <c r="C3493" s="13"/>
      <c r="D3493" s="13"/>
      <c r="E3493" s="13"/>
      <c r="F3493" s="13"/>
      <c r="G3493" s="13"/>
      <c r="H3493" s="41"/>
      <c r="I3493" s="41"/>
      <c r="J3493" s="41"/>
      <c r="K3493" s="41"/>
      <c r="L3493" s="41"/>
      <c r="M3493" s="41"/>
    </row>
    <row r="3494" spans="2:13" x14ac:dyDescent="0.25">
      <c r="B3494" s="66"/>
      <c r="C3494" s="13"/>
      <c r="D3494" s="13"/>
      <c r="E3494" s="13"/>
      <c r="F3494" s="13"/>
      <c r="G3494" s="13"/>
      <c r="H3494" s="41"/>
      <c r="I3494" s="41"/>
      <c r="J3494" s="41"/>
      <c r="K3494" s="41"/>
      <c r="L3494" s="41"/>
      <c r="M3494" s="41"/>
    </row>
    <row r="3495" spans="2:13" x14ac:dyDescent="0.25">
      <c r="B3495" s="66"/>
      <c r="C3495" s="13"/>
      <c r="D3495" s="13"/>
      <c r="E3495" s="13"/>
      <c r="F3495" s="13"/>
      <c r="G3495" s="13"/>
      <c r="H3495" s="41"/>
      <c r="I3495" s="41"/>
      <c r="J3495" s="41"/>
      <c r="K3495" s="41"/>
      <c r="L3495" s="41"/>
      <c r="M3495" s="41"/>
    </row>
    <row r="3496" spans="2:13" x14ac:dyDescent="0.25">
      <c r="B3496" s="66"/>
      <c r="C3496" s="13"/>
      <c r="D3496" s="13"/>
      <c r="E3496" s="13"/>
      <c r="F3496" s="13"/>
      <c r="G3496" s="13"/>
      <c r="H3496" s="41"/>
      <c r="I3496" s="41"/>
      <c r="J3496" s="41"/>
      <c r="K3496" s="41"/>
      <c r="L3496" s="41"/>
      <c r="M3496" s="41"/>
    </row>
    <row r="3497" spans="2:13" x14ac:dyDescent="0.25">
      <c r="B3497" s="66"/>
      <c r="C3497" s="13"/>
      <c r="D3497" s="13"/>
      <c r="E3497" s="13"/>
      <c r="F3497" s="13"/>
      <c r="G3497" s="13"/>
      <c r="H3497" s="41"/>
      <c r="I3497" s="41"/>
      <c r="J3497" s="41"/>
      <c r="K3497" s="41"/>
      <c r="L3497" s="41"/>
      <c r="M3497" s="41"/>
    </row>
    <row r="3498" spans="2:13" x14ac:dyDescent="0.25">
      <c r="B3498" s="66"/>
      <c r="C3498" s="13"/>
      <c r="D3498" s="13"/>
      <c r="E3498" s="13"/>
      <c r="F3498" s="13"/>
      <c r="G3498" s="13"/>
      <c r="H3498" s="41"/>
      <c r="I3498" s="41"/>
      <c r="J3498" s="41"/>
      <c r="K3498" s="41"/>
      <c r="L3498" s="41"/>
      <c r="M3498" s="41"/>
    </row>
    <row r="3499" spans="2:13" x14ac:dyDescent="0.25">
      <c r="B3499" s="66"/>
      <c r="C3499" s="13"/>
      <c r="D3499" s="13"/>
      <c r="E3499" s="13"/>
      <c r="F3499" s="13"/>
      <c r="G3499" s="13"/>
      <c r="H3499" s="41"/>
      <c r="I3499" s="41"/>
      <c r="J3499" s="41"/>
      <c r="K3499" s="41"/>
      <c r="L3499" s="41"/>
      <c r="M3499" s="41"/>
    </row>
    <row r="3500" spans="2:13" x14ac:dyDescent="0.25">
      <c r="B3500" s="66"/>
      <c r="C3500" s="13"/>
      <c r="D3500" s="13"/>
      <c r="E3500" s="13"/>
      <c r="F3500" s="13"/>
      <c r="G3500" s="13"/>
      <c r="H3500" s="41"/>
      <c r="I3500" s="41"/>
      <c r="J3500" s="41"/>
      <c r="K3500" s="41"/>
      <c r="L3500" s="41"/>
      <c r="M3500" s="41"/>
    </row>
    <row r="3501" spans="2:13" x14ac:dyDescent="0.25">
      <c r="B3501" s="66"/>
      <c r="C3501" s="13"/>
      <c r="D3501" s="13"/>
      <c r="E3501" s="13"/>
      <c r="F3501" s="13"/>
      <c r="G3501" s="13"/>
      <c r="H3501" s="41"/>
      <c r="I3501" s="41"/>
      <c r="J3501" s="41"/>
      <c r="K3501" s="41"/>
      <c r="L3501" s="41"/>
      <c r="M3501" s="41"/>
    </row>
    <row r="3502" spans="2:13" x14ac:dyDescent="0.25">
      <c r="B3502" s="66"/>
      <c r="C3502" s="13"/>
      <c r="D3502" s="13"/>
      <c r="E3502" s="13"/>
      <c r="F3502" s="13"/>
      <c r="G3502" s="13"/>
      <c r="H3502" s="41"/>
      <c r="I3502" s="41"/>
      <c r="J3502" s="41"/>
      <c r="K3502" s="41"/>
      <c r="L3502" s="41"/>
      <c r="M3502" s="41"/>
    </row>
    <row r="3503" spans="2:13" x14ac:dyDescent="0.25">
      <c r="B3503" s="66"/>
      <c r="C3503" s="13"/>
      <c r="D3503" s="13"/>
      <c r="E3503" s="13"/>
      <c r="F3503" s="13"/>
      <c r="G3503" s="13"/>
      <c r="H3503" s="41"/>
      <c r="I3503" s="41"/>
      <c r="J3503" s="41"/>
      <c r="K3503" s="41"/>
      <c r="L3503" s="41"/>
      <c r="M3503" s="41"/>
    </row>
    <row r="3504" spans="2:13" x14ac:dyDescent="0.25">
      <c r="B3504" s="66"/>
      <c r="C3504" s="13"/>
      <c r="D3504" s="13"/>
      <c r="E3504" s="13"/>
      <c r="F3504" s="13"/>
      <c r="G3504" s="13"/>
      <c r="H3504" s="41"/>
      <c r="I3504" s="41"/>
      <c r="J3504" s="41"/>
      <c r="K3504" s="41"/>
      <c r="L3504" s="41"/>
      <c r="M3504" s="41"/>
    </row>
    <row r="3505" spans="2:13" x14ac:dyDescent="0.25">
      <c r="B3505" s="66"/>
      <c r="C3505" s="13"/>
      <c r="D3505" s="13"/>
      <c r="E3505" s="13"/>
      <c r="F3505" s="13"/>
      <c r="G3505" s="13"/>
      <c r="H3505" s="41"/>
      <c r="I3505" s="41"/>
      <c r="J3505" s="41"/>
      <c r="K3505" s="41"/>
      <c r="L3505" s="41"/>
      <c r="M3505" s="41"/>
    </row>
    <row r="3506" spans="2:13" x14ac:dyDescent="0.25">
      <c r="B3506" s="66"/>
      <c r="C3506" s="13"/>
      <c r="D3506" s="13"/>
      <c r="E3506" s="13"/>
      <c r="F3506" s="13"/>
      <c r="G3506" s="13"/>
      <c r="H3506" s="41"/>
      <c r="I3506" s="41"/>
      <c r="J3506" s="41"/>
      <c r="K3506" s="41"/>
      <c r="L3506" s="41"/>
      <c r="M3506" s="41"/>
    </row>
    <row r="3507" spans="2:13" x14ac:dyDescent="0.25">
      <c r="B3507" s="66"/>
      <c r="C3507" s="13"/>
      <c r="D3507" s="13"/>
      <c r="E3507" s="13"/>
      <c r="F3507" s="13"/>
      <c r="G3507" s="13"/>
      <c r="H3507" s="41"/>
      <c r="I3507" s="41"/>
      <c r="J3507" s="41"/>
      <c r="K3507" s="41"/>
      <c r="L3507" s="41"/>
      <c r="M3507" s="41"/>
    </row>
    <row r="3508" spans="2:13" x14ac:dyDescent="0.25">
      <c r="B3508" s="66"/>
      <c r="C3508" s="13"/>
      <c r="D3508" s="13"/>
      <c r="E3508" s="13"/>
      <c r="F3508" s="13"/>
      <c r="G3508" s="13"/>
      <c r="H3508" s="41"/>
      <c r="I3508" s="41"/>
      <c r="J3508" s="41"/>
      <c r="K3508" s="41"/>
      <c r="L3508" s="41"/>
      <c r="M3508" s="41"/>
    </row>
    <row r="3509" spans="2:13" x14ac:dyDescent="0.25">
      <c r="B3509" s="66"/>
      <c r="C3509" s="13"/>
      <c r="D3509" s="13"/>
      <c r="E3509" s="13"/>
      <c r="F3509" s="13"/>
      <c r="G3509" s="13"/>
      <c r="H3509" s="41"/>
      <c r="I3509" s="41"/>
      <c r="J3509" s="41"/>
      <c r="K3509" s="41"/>
      <c r="L3509" s="41"/>
      <c r="M3509" s="41"/>
    </row>
    <row r="3510" spans="2:13" x14ac:dyDescent="0.25">
      <c r="B3510" s="66"/>
      <c r="C3510" s="13"/>
      <c r="D3510" s="13"/>
      <c r="E3510" s="13"/>
      <c r="F3510" s="13"/>
      <c r="G3510" s="13"/>
      <c r="H3510" s="41"/>
      <c r="I3510" s="41"/>
      <c r="J3510" s="41"/>
      <c r="K3510" s="41"/>
      <c r="L3510" s="41"/>
      <c r="M3510" s="41"/>
    </row>
    <row r="3511" spans="2:13" x14ac:dyDescent="0.25">
      <c r="B3511" s="66"/>
      <c r="C3511" s="13"/>
      <c r="D3511" s="13"/>
      <c r="E3511" s="13"/>
      <c r="F3511" s="13"/>
      <c r="G3511" s="13"/>
      <c r="H3511" s="41"/>
      <c r="I3511" s="41"/>
      <c r="J3511" s="41"/>
      <c r="K3511" s="41"/>
      <c r="L3511" s="41"/>
      <c r="M3511" s="41"/>
    </row>
    <row r="3512" spans="2:13" x14ac:dyDescent="0.25">
      <c r="B3512" s="66"/>
      <c r="C3512" s="13"/>
      <c r="D3512" s="13"/>
      <c r="E3512" s="13"/>
      <c r="F3512" s="13"/>
      <c r="G3512" s="13"/>
      <c r="H3512" s="41"/>
      <c r="I3512" s="41"/>
      <c r="J3512" s="41"/>
      <c r="K3512" s="41"/>
      <c r="L3512" s="41"/>
      <c r="M3512" s="41"/>
    </row>
    <row r="3513" spans="2:13" x14ac:dyDescent="0.25">
      <c r="B3513" s="66"/>
      <c r="C3513" s="13"/>
      <c r="D3513" s="13"/>
      <c r="E3513" s="13"/>
      <c r="F3513" s="13"/>
      <c r="G3513" s="13"/>
      <c r="H3513" s="41"/>
      <c r="I3513" s="41"/>
      <c r="J3513" s="41"/>
      <c r="K3513" s="41"/>
      <c r="L3513" s="41"/>
      <c r="M3513" s="41"/>
    </row>
    <row r="3514" spans="2:13" x14ac:dyDescent="0.25">
      <c r="B3514" s="66"/>
      <c r="C3514" s="13"/>
      <c r="D3514" s="13"/>
      <c r="E3514" s="13"/>
      <c r="F3514" s="13"/>
      <c r="G3514" s="13"/>
      <c r="H3514" s="41"/>
      <c r="I3514" s="41"/>
      <c r="J3514" s="41"/>
      <c r="K3514" s="41"/>
      <c r="L3514" s="41"/>
      <c r="M3514" s="41"/>
    </row>
    <row r="3515" spans="2:13" x14ac:dyDescent="0.25">
      <c r="B3515" s="66"/>
      <c r="C3515" s="13"/>
      <c r="D3515" s="13"/>
      <c r="E3515" s="13"/>
      <c r="F3515" s="13"/>
      <c r="G3515" s="13"/>
      <c r="H3515" s="41"/>
      <c r="I3515" s="41"/>
      <c r="J3515" s="41"/>
      <c r="K3515" s="41"/>
      <c r="L3515" s="41"/>
      <c r="M3515" s="41"/>
    </row>
    <row r="3516" spans="2:13" x14ac:dyDescent="0.25">
      <c r="B3516" s="66"/>
      <c r="C3516" s="13"/>
      <c r="D3516" s="13"/>
      <c r="E3516" s="13"/>
      <c r="F3516" s="13"/>
      <c r="G3516" s="13"/>
      <c r="H3516" s="41"/>
      <c r="I3516" s="41"/>
      <c r="J3516" s="41"/>
      <c r="K3516" s="41"/>
      <c r="L3516" s="41"/>
      <c r="M3516" s="41"/>
    </row>
    <row r="3517" spans="2:13" x14ac:dyDescent="0.25">
      <c r="B3517" s="66"/>
      <c r="C3517" s="13"/>
      <c r="D3517" s="13"/>
      <c r="E3517" s="13"/>
      <c r="F3517" s="13"/>
      <c r="G3517" s="13"/>
      <c r="H3517" s="41"/>
      <c r="I3517" s="41"/>
      <c r="J3517" s="41"/>
      <c r="K3517" s="41"/>
      <c r="L3517" s="41"/>
      <c r="M3517" s="41"/>
    </row>
    <row r="3518" spans="2:13" x14ac:dyDescent="0.25">
      <c r="B3518" s="66"/>
      <c r="C3518" s="13"/>
      <c r="D3518" s="13"/>
      <c r="E3518" s="13"/>
      <c r="F3518" s="13"/>
      <c r="G3518" s="13"/>
      <c r="H3518" s="41"/>
      <c r="I3518" s="41"/>
      <c r="J3518" s="41"/>
      <c r="K3518" s="41"/>
      <c r="L3518" s="41"/>
      <c r="M3518" s="41"/>
    </row>
    <row r="3519" spans="2:13" x14ac:dyDescent="0.25">
      <c r="B3519" s="66"/>
      <c r="C3519" s="13"/>
      <c r="D3519" s="13"/>
      <c r="E3519" s="13"/>
      <c r="F3519" s="13"/>
      <c r="G3519" s="13"/>
      <c r="H3519" s="41"/>
      <c r="I3519" s="41"/>
      <c r="J3519" s="41"/>
      <c r="K3519" s="41"/>
      <c r="L3519" s="41"/>
      <c r="M3519" s="41"/>
    </row>
    <row r="3520" spans="2:13" x14ac:dyDescent="0.25">
      <c r="B3520" s="66"/>
      <c r="C3520" s="13"/>
      <c r="D3520" s="13"/>
      <c r="E3520" s="13"/>
      <c r="F3520" s="13"/>
      <c r="G3520" s="13"/>
      <c r="H3520" s="41"/>
      <c r="I3520" s="41"/>
      <c r="J3520" s="41"/>
      <c r="K3520" s="41"/>
      <c r="L3520" s="41"/>
      <c r="M3520" s="41"/>
    </row>
    <row r="3521" spans="2:13" x14ac:dyDescent="0.25">
      <c r="B3521" s="66"/>
      <c r="C3521" s="13"/>
      <c r="D3521" s="13"/>
      <c r="E3521" s="13"/>
      <c r="F3521" s="13"/>
      <c r="G3521" s="13"/>
      <c r="H3521" s="41"/>
      <c r="I3521" s="41"/>
      <c r="J3521" s="41"/>
      <c r="K3521" s="41"/>
      <c r="L3521" s="41"/>
      <c r="M3521" s="41"/>
    </row>
    <row r="3522" spans="2:13" x14ac:dyDescent="0.25">
      <c r="B3522" s="66"/>
      <c r="C3522" s="13"/>
      <c r="D3522" s="13"/>
      <c r="E3522" s="13"/>
      <c r="F3522" s="13"/>
      <c r="G3522" s="13"/>
      <c r="H3522" s="41"/>
      <c r="I3522" s="41"/>
      <c r="J3522" s="41"/>
      <c r="K3522" s="41"/>
      <c r="L3522" s="41"/>
      <c r="M3522" s="41"/>
    </row>
    <row r="3523" spans="2:13" x14ac:dyDescent="0.25">
      <c r="B3523" s="66"/>
      <c r="C3523" s="13"/>
      <c r="D3523" s="13"/>
      <c r="E3523" s="13"/>
      <c r="F3523" s="13"/>
      <c r="G3523" s="13"/>
      <c r="H3523" s="41"/>
      <c r="I3523" s="41"/>
      <c r="J3523" s="41"/>
      <c r="K3523" s="41"/>
      <c r="L3523" s="41"/>
      <c r="M3523" s="41"/>
    </row>
    <row r="3524" spans="2:13" x14ac:dyDescent="0.25">
      <c r="B3524" s="66"/>
      <c r="C3524" s="13"/>
      <c r="D3524" s="13"/>
      <c r="E3524" s="13"/>
      <c r="F3524" s="13"/>
      <c r="G3524" s="13"/>
      <c r="H3524" s="41"/>
      <c r="I3524" s="41"/>
      <c r="J3524" s="41"/>
      <c r="K3524" s="41"/>
      <c r="L3524" s="41"/>
      <c r="M3524" s="41"/>
    </row>
    <row r="3525" spans="2:13" x14ac:dyDescent="0.25">
      <c r="B3525" s="66"/>
      <c r="C3525" s="13"/>
      <c r="D3525" s="13"/>
      <c r="E3525" s="13"/>
      <c r="F3525" s="13"/>
      <c r="G3525" s="13"/>
      <c r="H3525" s="41"/>
      <c r="I3525" s="41"/>
      <c r="J3525" s="41"/>
      <c r="K3525" s="41"/>
      <c r="L3525" s="41"/>
      <c r="M3525" s="41"/>
    </row>
    <row r="3526" spans="2:13" x14ac:dyDescent="0.25">
      <c r="B3526" s="66"/>
      <c r="C3526" s="13"/>
      <c r="D3526" s="13"/>
      <c r="E3526" s="13"/>
      <c r="F3526" s="13"/>
      <c r="G3526" s="13"/>
      <c r="H3526" s="41"/>
      <c r="I3526" s="41"/>
      <c r="J3526" s="41"/>
      <c r="K3526" s="41"/>
      <c r="L3526" s="41"/>
      <c r="M3526" s="41"/>
    </row>
    <row r="3527" spans="2:13" x14ac:dyDescent="0.25">
      <c r="B3527" s="66"/>
      <c r="C3527" s="13"/>
      <c r="D3527" s="13"/>
      <c r="E3527" s="13"/>
      <c r="F3527" s="13"/>
      <c r="G3527" s="13"/>
      <c r="H3527" s="41"/>
      <c r="I3527" s="41"/>
      <c r="J3527" s="41"/>
      <c r="K3527" s="41"/>
      <c r="L3527" s="41"/>
      <c r="M3527" s="41"/>
    </row>
    <row r="3528" spans="2:13" x14ac:dyDescent="0.25">
      <c r="B3528" s="66"/>
      <c r="C3528" s="13"/>
      <c r="D3528" s="13"/>
      <c r="E3528" s="13"/>
      <c r="F3528" s="13"/>
      <c r="G3528" s="13"/>
      <c r="H3528" s="41"/>
      <c r="I3528" s="41"/>
      <c r="J3528" s="41"/>
      <c r="K3528" s="41"/>
      <c r="L3528" s="41"/>
      <c r="M3528" s="41"/>
    </row>
    <row r="3529" spans="2:13" x14ac:dyDescent="0.25">
      <c r="B3529" s="66"/>
      <c r="C3529" s="13"/>
      <c r="D3529" s="13"/>
      <c r="E3529" s="13"/>
      <c r="F3529" s="13"/>
      <c r="G3529" s="13"/>
      <c r="H3529" s="41"/>
      <c r="I3529" s="41"/>
      <c r="J3529" s="41"/>
      <c r="K3529" s="41"/>
      <c r="L3529" s="41"/>
      <c r="M3529" s="41"/>
    </row>
    <row r="3530" spans="2:13" x14ac:dyDescent="0.25">
      <c r="B3530" s="66"/>
      <c r="C3530" s="13"/>
      <c r="D3530" s="13"/>
      <c r="E3530" s="13"/>
      <c r="F3530" s="13"/>
      <c r="G3530" s="13"/>
      <c r="H3530" s="41"/>
      <c r="I3530" s="41"/>
      <c r="J3530" s="41"/>
      <c r="K3530" s="41"/>
      <c r="L3530" s="41"/>
      <c r="M3530" s="41"/>
    </row>
    <row r="3531" spans="2:13" x14ac:dyDescent="0.25">
      <c r="B3531" s="66"/>
      <c r="C3531" s="13"/>
      <c r="D3531" s="13"/>
      <c r="E3531" s="13"/>
      <c r="F3531" s="13"/>
      <c r="G3531" s="13"/>
      <c r="H3531" s="41"/>
      <c r="I3531" s="41"/>
      <c r="J3531" s="41"/>
      <c r="K3531" s="41"/>
      <c r="L3531" s="41"/>
      <c r="M3531" s="41"/>
    </row>
    <row r="3532" spans="2:13" x14ac:dyDescent="0.25">
      <c r="B3532" s="66"/>
      <c r="C3532" s="13"/>
      <c r="D3532" s="13"/>
      <c r="E3532" s="13"/>
      <c r="F3532" s="13"/>
      <c r="G3532" s="13"/>
      <c r="H3532" s="41"/>
      <c r="I3532" s="41"/>
      <c r="J3532" s="41"/>
      <c r="K3532" s="41"/>
      <c r="L3532" s="41"/>
      <c r="M3532" s="41"/>
    </row>
    <row r="3533" spans="2:13" x14ac:dyDescent="0.25">
      <c r="B3533" s="66"/>
      <c r="C3533" s="13"/>
      <c r="D3533" s="13"/>
      <c r="E3533" s="13"/>
      <c r="F3533" s="13"/>
      <c r="G3533" s="13"/>
      <c r="H3533" s="41"/>
      <c r="I3533" s="41"/>
      <c r="J3533" s="41"/>
      <c r="K3533" s="41"/>
      <c r="L3533" s="41"/>
      <c r="M3533" s="41"/>
    </row>
    <row r="3534" spans="2:13" x14ac:dyDescent="0.25">
      <c r="B3534" s="66"/>
      <c r="C3534" s="13"/>
      <c r="D3534" s="13"/>
      <c r="E3534" s="13"/>
      <c r="F3534" s="13"/>
      <c r="G3534" s="13"/>
      <c r="H3534" s="41"/>
      <c r="I3534" s="41"/>
      <c r="J3534" s="41"/>
      <c r="K3534" s="41"/>
      <c r="L3534" s="41"/>
      <c r="M3534" s="41"/>
    </row>
    <row r="3535" spans="2:13" x14ac:dyDescent="0.25">
      <c r="B3535" s="66"/>
      <c r="C3535" s="13"/>
      <c r="D3535" s="13"/>
      <c r="E3535" s="13"/>
      <c r="F3535" s="13"/>
      <c r="G3535" s="13"/>
      <c r="H3535" s="41"/>
      <c r="I3535" s="41"/>
      <c r="J3535" s="41"/>
      <c r="K3535" s="41"/>
      <c r="L3535" s="41"/>
      <c r="M3535" s="41"/>
    </row>
    <row r="3536" spans="2:13" x14ac:dyDescent="0.25">
      <c r="B3536" s="66"/>
      <c r="C3536" s="13"/>
      <c r="D3536" s="13"/>
      <c r="E3536" s="13"/>
      <c r="F3536" s="13"/>
      <c r="G3536" s="13"/>
      <c r="H3536" s="41"/>
      <c r="I3536" s="41"/>
      <c r="J3536" s="41"/>
      <c r="K3536" s="41"/>
      <c r="L3536" s="41"/>
      <c r="M3536" s="41"/>
    </row>
    <row r="3537" spans="2:13" x14ac:dyDescent="0.25">
      <c r="B3537" s="66"/>
      <c r="C3537" s="13"/>
      <c r="D3537" s="13"/>
      <c r="E3537" s="13"/>
      <c r="F3537" s="13"/>
      <c r="G3537" s="13"/>
      <c r="H3537" s="41"/>
      <c r="I3537" s="41"/>
      <c r="J3537" s="41"/>
      <c r="K3537" s="41"/>
      <c r="L3537" s="41"/>
      <c r="M3537" s="41"/>
    </row>
    <row r="3538" spans="2:13" x14ac:dyDescent="0.25">
      <c r="B3538" s="66"/>
      <c r="C3538" s="13"/>
      <c r="D3538" s="13"/>
      <c r="E3538" s="13"/>
      <c r="F3538" s="13"/>
      <c r="G3538" s="13"/>
      <c r="H3538" s="41"/>
      <c r="I3538" s="41"/>
      <c r="J3538" s="41"/>
      <c r="K3538" s="41"/>
      <c r="L3538" s="41"/>
      <c r="M3538" s="41"/>
    </row>
    <row r="3539" spans="2:13" x14ac:dyDescent="0.25">
      <c r="B3539" s="66"/>
      <c r="C3539" s="13"/>
      <c r="D3539" s="13"/>
      <c r="E3539" s="13"/>
      <c r="F3539" s="13"/>
      <c r="G3539" s="13"/>
      <c r="H3539" s="41"/>
      <c r="I3539" s="41"/>
      <c r="J3539" s="41"/>
      <c r="K3539" s="41"/>
      <c r="L3539" s="41"/>
      <c r="M3539" s="41"/>
    </row>
    <row r="3540" spans="2:13" x14ac:dyDescent="0.25">
      <c r="B3540" s="66"/>
      <c r="C3540" s="13"/>
      <c r="D3540" s="13"/>
      <c r="E3540" s="13"/>
      <c r="F3540" s="13"/>
      <c r="G3540" s="13"/>
      <c r="H3540" s="41"/>
      <c r="I3540" s="41"/>
      <c r="J3540" s="41"/>
      <c r="K3540" s="41"/>
      <c r="L3540" s="41"/>
      <c r="M3540" s="41"/>
    </row>
    <row r="3541" spans="2:13" x14ac:dyDescent="0.25">
      <c r="B3541" s="66"/>
      <c r="C3541" s="13"/>
      <c r="D3541" s="13"/>
      <c r="E3541" s="13"/>
      <c r="F3541" s="13"/>
      <c r="G3541" s="13"/>
      <c r="H3541" s="41"/>
      <c r="I3541" s="41"/>
      <c r="J3541" s="41"/>
      <c r="K3541" s="41"/>
      <c r="L3541" s="41"/>
      <c r="M3541" s="41"/>
    </row>
    <row r="3542" spans="2:13" x14ac:dyDescent="0.25">
      <c r="B3542" s="66"/>
      <c r="C3542" s="13"/>
      <c r="D3542" s="13"/>
      <c r="E3542" s="13"/>
      <c r="F3542" s="13"/>
      <c r="G3542" s="13"/>
      <c r="H3542" s="41"/>
      <c r="I3542" s="41"/>
      <c r="J3542" s="41"/>
      <c r="K3542" s="41"/>
      <c r="L3542" s="41"/>
      <c r="M3542" s="41"/>
    </row>
    <row r="3543" spans="2:13" x14ac:dyDescent="0.25">
      <c r="B3543" s="66"/>
      <c r="C3543" s="13"/>
      <c r="D3543" s="13"/>
      <c r="E3543" s="13"/>
      <c r="F3543" s="13"/>
      <c r="G3543" s="13"/>
      <c r="H3543" s="41"/>
      <c r="I3543" s="41"/>
      <c r="J3543" s="41"/>
      <c r="K3543" s="41"/>
      <c r="L3543" s="41"/>
      <c r="M3543" s="41"/>
    </row>
    <row r="3544" spans="2:13" x14ac:dyDescent="0.25">
      <c r="B3544" s="66"/>
      <c r="C3544" s="13"/>
      <c r="D3544" s="13"/>
      <c r="E3544" s="13"/>
      <c r="F3544" s="13"/>
      <c r="G3544" s="13"/>
      <c r="H3544" s="41"/>
      <c r="I3544" s="41"/>
      <c r="J3544" s="41"/>
      <c r="K3544" s="41"/>
      <c r="L3544" s="41"/>
      <c r="M3544" s="41"/>
    </row>
    <row r="3545" spans="2:13" x14ac:dyDescent="0.25">
      <c r="B3545" s="66"/>
      <c r="C3545" s="13"/>
      <c r="D3545" s="13"/>
      <c r="E3545" s="13"/>
      <c r="F3545" s="13"/>
      <c r="G3545" s="13"/>
      <c r="H3545" s="41"/>
      <c r="I3545" s="41"/>
      <c r="J3545" s="41"/>
      <c r="K3545" s="41"/>
      <c r="L3545" s="41"/>
      <c r="M3545" s="41"/>
    </row>
    <row r="3546" spans="2:13" x14ac:dyDescent="0.25">
      <c r="B3546" s="66"/>
      <c r="C3546" s="13"/>
      <c r="D3546" s="13"/>
      <c r="E3546" s="13"/>
      <c r="F3546" s="13"/>
      <c r="G3546" s="13"/>
      <c r="H3546" s="41"/>
      <c r="I3546" s="41"/>
      <c r="J3546" s="41"/>
      <c r="K3546" s="41"/>
      <c r="L3546" s="41"/>
      <c r="M3546" s="41"/>
    </row>
    <row r="3547" spans="2:13" x14ac:dyDescent="0.25">
      <c r="B3547" s="66"/>
      <c r="C3547" s="13"/>
      <c r="D3547" s="13"/>
      <c r="E3547" s="13"/>
      <c r="F3547" s="13"/>
      <c r="G3547" s="13"/>
      <c r="H3547" s="41"/>
      <c r="I3547" s="41"/>
      <c r="J3547" s="41"/>
      <c r="K3547" s="41"/>
      <c r="L3547" s="41"/>
      <c r="M3547" s="41"/>
    </row>
    <row r="3548" spans="2:13" x14ac:dyDescent="0.25">
      <c r="B3548" s="66"/>
      <c r="C3548" s="13"/>
      <c r="D3548" s="13"/>
      <c r="E3548" s="13"/>
      <c r="F3548" s="13"/>
      <c r="G3548" s="13"/>
      <c r="H3548" s="41"/>
      <c r="I3548" s="41"/>
      <c r="J3548" s="41"/>
      <c r="K3548" s="41"/>
      <c r="L3548" s="41"/>
      <c r="M3548" s="41"/>
    </row>
    <row r="3549" spans="2:13" x14ac:dyDescent="0.25">
      <c r="B3549" s="66"/>
      <c r="C3549" s="13"/>
      <c r="D3549" s="13"/>
      <c r="E3549" s="13"/>
      <c r="F3549" s="13"/>
      <c r="G3549" s="13"/>
      <c r="H3549" s="41"/>
      <c r="I3549" s="41"/>
      <c r="J3549" s="41"/>
      <c r="K3549" s="41"/>
      <c r="L3549" s="41"/>
      <c r="M3549" s="41"/>
    </row>
    <row r="3550" spans="2:13" x14ac:dyDescent="0.25">
      <c r="B3550" s="66"/>
      <c r="C3550" s="13"/>
      <c r="D3550" s="13"/>
      <c r="E3550" s="13"/>
      <c r="F3550" s="13"/>
      <c r="G3550" s="13"/>
      <c r="H3550" s="41"/>
      <c r="I3550" s="41"/>
      <c r="J3550" s="41"/>
      <c r="K3550" s="41"/>
      <c r="L3550" s="41"/>
      <c r="M3550" s="41"/>
    </row>
    <row r="3551" spans="2:13" x14ac:dyDescent="0.25">
      <c r="B3551" s="66"/>
      <c r="C3551" s="13"/>
      <c r="D3551" s="13"/>
      <c r="E3551" s="13"/>
      <c r="F3551" s="13"/>
      <c r="G3551" s="13"/>
      <c r="H3551" s="41"/>
      <c r="I3551" s="41"/>
      <c r="J3551" s="41"/>
      <c r="K3551" s="41"/>
      <c r="L3551" s="41"/>
      <c r="M3551" s="41"/>
    </row>
    <row r="3552" spans="2:13" x14ac:dyDescent="0.25">
      <c r="B3552" s="66"/>
      <c r="C3552" s="13"/>
      <c r="D3552" s="13"/>
      <c r="E3552" s="13"/>
      <c r="F3552" s="13"/>
      <c r="G3552" s="13"/>
      <c r="H3552" s="41"/>
      <c r="I3552" s="41"/>
      <c r="J3552" s="41"/>
      <c r="K3552" s="41"/>
      <c r="L3552" s="41"/>
      <c r="M3552" s="41"/>
    </row>
    <row r="3553" spans="2:13" x14ac:dyDescent="0.25">
      <c r="B3553" s="66"/>
      <c r="C3553" s="13"/>
      <c r="D3553" s="13"/>
      <c r="E3553" s="13"/>
      <c r="F3553" s="13"/>
      <c r="G3553" s="13"/>
      <c r="H3553" s="41"/>
      <c r="I3553" s="41"/>
      <c r="J3553" s="41"/>
      <c r="K3553" s="41"/>
      <c r="L3553" s="41"/>
      <c r="M3553" s="41"/>
    </row>
    <row r="3554" spans="2:13" x14ac:dyDescent="0.25">
      <c r="B3554" s="66"/>
      <c r="C3554" s="13"/>
      <c r="D3554" s="13"/>
      <c r="E3554" s="13"/>
      <c r="F3554" s="13"/>
      <c r="G3554" s="13"/>
      <c r="H3554" s="41"/>
      <c r="I3554" s="41"/>
      <c r="J3554" s="41"/>
      <c r="K3554" s="41"/>
      <c r="L3554" s="41"/>
      <c r="M3554" s="41"/>
    </row>
    <row r="3555" spans="2:13" x14ac:dyDescent="0.25">
      <c r="B3555" s="66"/>
      <c r="C3555" s="13"/>
      <c r="D3555" s="13"/>
      <c r="E3555" s="13"/>
      <c r="F3555" s="13"/>
      <c r="G3555" s="13"/>
      <c r="H3555" s="41"/>
      <c r="I3555" s="41"/>
      <c r="J3555" s="41"/>
      <c r="K3555" s="41"/>
      <c r="L3555" s="41"/>
      <c r="M3555" s="41"/>
    </row>
    <row r="3556" spans="2:13" x14ac:dyDescent="0.25">
      <c r="B3556" s="66"/>
      <c r="C3556" s="13"/>
      <c r="D3556" s="13"/>
      <c r="E3556" s="13"/>
      <c r="F3556" s="13"/>
      <c r="G3556" s="13"/>
      <c r="H3556" s="41"/>
      <c r="I3556" s="41"/>
      <c r="J3556" s="41"/>
      <c r="K3556" s="41"/>
      <c r="L3556" s="41"/>
      <c r="M3556" s="41"/>
    </row>
    <row r="3557" spans="2:13" x14ac:dyDescent="0.25">
      <c r="B3557" s="66"/>
      <c r="C3557" s="13"/>
      <c r="D3557" s="13"/>
      <c r="E3557" s="13"/>
      <c r="F3557" s="13"/>
      <c r="G3557" s="13"/>
      <c r="H3557" s="41"/>
      <c r="I3557" s="41"/>
      <c r="J3557" s="41"/>
      <c r="K3557" s="41"/>
      <c r="L3557" s="41"/>
      <c r="M3557" s="41"/>
    </row>
    <row r="3558" spans="2:13" x14ac:dyDescent="0.25">
      <c r="B3558" s="66"/>
      <c r="C3558" s="13"/>
      <c r="D3558" s="13"/>
      <c r="E3558" s="13"/>
      <c r="F3558" s="13"/>
      <c r="G3558" s="13"/>
      <c r="H3558" s="41"/>
      <c r="I3558" s="41"/>
      <c r="J3558" s="41"/>
      <c r="K3558" s="41"/>
      <c r="L3558" s="41"/>
      <c r="M3558" s="41"/>
    </row>
    <row r="3559" spans="2:13" x14ac:dyDescent="0.25">
      <c r="B3559" s="66"/>
      <c r="C3559" s="13"/>
      <c r="D3559" s="13"/>
      <c r="E3559" s="13"/>
      <c r="F3559" s="13"/>
      <c r="G3559" s="13"/>
      <c r="H3559" s="41"/>
      <c r="I3559" s="41"/>
      <c r="J3559" s="41"/>
      <c r="K3559" s="41"/>
      <c r="L3559" s="41"/>
      <c r="M3559" s="41"/>
    </row>
    <row r="3560" spans="2:13" x14ac:dyDescent="0.25">
      <c r="B3560" s="66"/>
      <c r="C3560" s="13"/>
      <c r="D3560" s="13"/>
      <c r="E3560" s="13"/>
      <c r="F3560" s="13"/>
      <c r="G3560" s="13"/>
      <c r="H3560" s="41"/>
      <c r="I3560" s="41"/>
      <c r="J3560" s="41"/>
      <c r="K3560" s="41"/>
      <c r="L3560" s="41"/>
      <c r="M3560" s="41"/>
    </row>
    <row r="3561" spans="2:13" x14ac:dyDescent="0.25">
      <c r="B3561" s="66"/>
      <c r="C3561" s="13"/>
      <c r="D3561" s="13"/>
      <c r="E3561" s="13"/>
      <c r="F3561" s="13"/>
      <c r="G3561" s="13"/>
      <c r="H3561" s="41"/>
      <c r="I3561" s="41"/>
      <c r="J3561" s="41"/>
      <c r="K3561" s="41"/>
      <c r="L3561" s="41"/>
      <c r="M3561" s="41"/>
    </row>
    <row r="3562" spans="2:13" x14ac:dyDescent="0.25">
      <c r="B3562" s="66"/>
      <c r="C3562" s="13"/>
      <c r="D3562" s="13"/>
      <c r="E3562" s="13"/>
      <c r="F3562" s="13"/>
      <c r="G3562" s="13"/>
      <c r="H3562" s="41"/>
      <c r="I3562" s="41"/>
      <c r="J3562" s="41"/>
      <c r="K3562" s="41"/>
      <c r="L3562" s="41"/>
      <c r="M3562" s="41"/>
    </row>
    <row r="3563" spans="2:13" x14ac:dyDescent="0.25">
      <c r="B3563" s="66"/>
      <c r="C3563" s="13"/>
      <c r="D3563" s="13"/>
      <c r="E3563" s="13"/>
      <c r="F3563" s="13"/>
      <c r="G3563" s="13"/>
      <c r="H3563" s="41"/>
      <c r="I3563" s="41"/>
      <c r="J3563" s="41"/>
      <c r="K3563" s="41"/>
      <c r="L3563" s="41"/>
      <c r="M3563" s="41"/>
    </row>
    <row r="3564" spans="2:13" x14ac:dyDescent="0.25">
      <c r="B3564" s="66"/>
      <c r="C3564" s="13"/>
      <c r="D3564" s="13"/>
      <c r="E3564" s="13"/>
      <c r="F3564" s="13"/>
      <c r="G3564" s="13"/>
      <c r="H3564" s="41"/>
      <c r="I3564" s="41"/>
      <c r="J3564" s="41"/>
      <c r="K3564" s="41"/>
      <c r="L3564" s="41"/>
      <c r="M3564" s="41"/>
    </row>
    <row r="3565" spans="2:13" x14ac:dyDescent="0.25">
      <c r="B3565" s="66"/>
      <c r="C3565" s="13"/>
      <c r="D3565" s="13"/>
      <c r="E3565" s="13"/>
      <c r="F3565" s="13"/>
      <c r="G3565" s="13"/>
      <c r="H3565" s="41"/>
      <c r="I3565" s="41"/>
      <c r="J3565" s="41"/>
      <c r="K3565" s="41"/>
      <c r="L3565" s="41"/>
      <c r="M3565" s="41"/>
    </row>
    <row r="3566" spans="2:13" x14ac:dyDescent="0.25">
      <c r="B3566" s="66"/>
      <c r="C3566" s="13"/>
      <c r="D3566" s="13"/>
      <c r="E3566" s="13"/>
      <c r="F3566" s="13"/>
      <c r="G3566" s="13"/>
      <c r="H3566" s="41"/>
      <c r="I3566" s="41"/>
      <c r="J3566" s="41"/>
      <c r="K3566" s="41"/>
      <c r="L3566" s="41"/>
      <c r="M3566" s="41"/>
    </row>
    <row r="3567" spans="2:13" x14ac:dyDescent="0.25">
      <c r="B3567" s="66"/>
      <c r="C3567" s="13"/>
      <c r="D3567" s="13"/>
      <c r="E3567" s="13"/>
      <c r="F3567" s="13"/>
      <c r="G3567" s="13"/>
      <c r="H3567" s="41"/>
      <c r="I3567" s="41"/>
      <c r="J3567" s="41"/>
      <c r="K3567" s="41"/>
      <c r="L3567" s="41"/>
      <c r="M3567" s="41"/>
    </row>
    <row r="3568" spans="2:13" x14ac:dyDescent="0.25">
      <c r="B3568" s="66"/>
      <c r="C3568" s="13"/>
      <c r="D3568" s="13"/>
      <c r="E3568" s="13"/>
      <c r="F3568" s="13"/>
      <c r="G3568" s="13"/>
      <c r="H3568" s="41"/>
      <c r="I3568" s="41"/>
      <c r="J3568" s="41"/>
      <c r="K3568" s="41"/>
      <c r="L3568" s="41"/>
      <c r="M3568" s="41"/>
    </row>
    <row r="3569" spans="2:13" x14ac:dyDescent="0.25">
      <c r="B3569" s="66"/>
      <c r="C3569" s="13"/>
      <c r="D3569" s="13"/>
      <c r="E3569" s="13"/>
      <c r="F3569" s="13"/>
      <c r="G3569" s="13"/>
      <c r="H3569" s="41"/>
      <c r="I3569" s="41"/>
      <c r="J3569" s="41"/>
      <c r="K3569" s="41"/>
      <c r="L3569" s="41"/>
      <c r="M3569" s="41"/>
    </row>
    <row r="3570" spans="2:13" x14ac:dyDescent="0.25">
      <c r="B3570" s="66"/>
      <c r="C3570" s="13"/>
      <c r="D3570" s="13"/>
      <c r="E3570" s="13"/>
      <c r="F3570" s="13"/>
      <c r="G3570" s="13"/>
      <c r="H3570" s="41"/>
      <c r="I3570" s="41"/>
      <c r="J3570" s="41"/>
      <c r="K3570" s="41"/>
      <c r="L3570" s="41"/>
      <c r="M3570" s="41"/>
    </row>
    <row r="3571" spans="2:13" x14ac:dyDescent="0.25">
      <c r="B3571" s="66"/>
      <c r="C3571" s="13"/>
      <c r="D3571" s="13"/>
      <c r="E3571" s="13"/>
      <c r="F3571" s="13"/>
      <c r="G3571" s="13"/>
      <c r="H3571" s="41"/>
      <c r="I3571" s="41"/>
      <c r="J3571" s="41"/>
      <c r="K3571" s="41"/>
      <c r="L3571" s="41"/>
      <c r="M3571" s="41"/>
    </row>
    <row r="3572" spans="2:13" x14ac:dyDescent="0.25">
      <c r="B3572" s="66"/>
      <c r="C3572" s="13"/>
      <c r="D3572" s="13"/>
      <c r="E3572" s="13"/>
      <c r="F3572" s="13"/>
      <c r="G3572" s="13"/>
      <c r="H3572" s="41"/>
      <c r="I3572" s="41"/>
      <c r="J3572" s="41"/>
      <c r="K3572" s="41"/>
      <c r="L3572" s="41"/>
      <c r="M3572" s="41"/>
    </row>
    <row r="3573" spans="2:13" x14ac:dyDescent="0.25">
      <c r="B3573" s="66"/>
      <c r="C3573" s="13"/>
      <c r="D3573" s="13"/>
      <c r="E3573" s="13"/>
      <c r="F3573" s="13"/>
      <c r="G3573" s="13"/>
      <c r="H3573" s="41"/>
      <c r="I3573" s="41"/>
      <c r="J3573" s="41"/>
      <c r="K3573" s="41"/>
      <c r="L3573" s="41"/>
      <c r="M3573" s="41"/>
    </row>
    <row r="3574" spans="2:13" x14ac:dyDescent="0.25">
      <c r="B3574" s="66"/>
      <c r="C3574" s="13"/>
      <c r="D3574" s="13"/>
      <c r="E3574" s="13"/>
      <c r="F3574" s="13"/>
      <c r="G3574" s="13"/>
      <c r="H3574" s="41"/>
      <c r="I3574" s="41"/>
      <c r="J3574" s="41"/>
      <c r="K3574" s="41"/>
      <c r="L3574" s="41"/>
      <c r="M3574" s="41"/>
    </row>
    <row r="3575" spans="2:13" x14ac:dyDescent="0.25">
      <c r="B3575" s="66"/>
      <c r="C3575" s="13"/>
      <c r="D3575" s="13"/>
      <c r="E3575" s="13"/>
      <c r="F3575" s="13"/>
      <c r="G3575" s="13"/>
      <c r="H3575" s="41"/>
      <c r="I3575" s="41"/>
      <c r="J3575" s="41"/>
      <c r="K3575" s="41"/>
      <c r="L3575" s="41"/>
      <c r="M3575" s="41"/>
    </row>
    <row r="3576" spans="2:13" x14ac:dyDescent="0.25">
      <c r="B3576" s="66"/>
      <c r="C3576" s="13"/>
      <c r="D3576" s="13"/>
      <c r="E3576" s="13"/>
      <c r="F3576" s="13"/>
      <c r="G3576" s="13"/>
      <c r="H3576" s="41"/>
      <c r="I3576" s="41"/>
      <c r="J3576" s="41"/>
      <c r="K3576" s="41"/>
      <c r="L3576" s="41"/>
      <c r="M3576" s="41"/>
    </row>
    <row r="3577" spans="2:13" x14ac:dyDescent="0.25">
      <c r="B3577" s="66"/>
      <c r="C3577" s="13"/>
      <c r="D3577" s="13"/>
      <c r="E3577" s="13"/>
      <c r="F3577" s="13"/>
      <c r="G3577" s="13"/>
      <c r="H3577" s="41"/>
      <c r="I3577" s="41"/>
      <c r="J3577" s="41"/>
      <c r="K3577" s="41"/>
      <c r="L3577" s="41"/>
      <c r="M3577" s="41"/>
    </row>
    <row r="3578" spans="2:13" x14ac:dyDescent="0.25">
      <c r="B3578" s="66"/>
      <c r="C3578" s="13"/>
      <c r="D3578" s="13"/>
      <c r="E3578" s="13"/>
      <c r="F3578" s="13"/>
      <c r="G3578" s="13"/>
      <c r="H3578" s="41"/>
      <c r="I3578" s="41"/>
      <c r="J3578" s="41"/>
      <c r="K3578" s="41"/>
      <c r="L3578" s="41"/>
      <c r="M3578" s="41"/>
    </row>
    <row r="3579" spans="2:13" x14ac:dyDescent="0.25">
      <c r="B3579" s="66"/>
      <c r="C3579" s="13"/>
      <c r="D3579" s="13"/>
      <c r="E3579" s="13"/>
      <c r="F3579" s="13"/>
      <c r="G3579" s="13"/>
      <c r="H3579" s="41"/>
      <c r="I3579" s="41"/>
      <c r="J3579" s="41"/>
      <c r="K3579" s="41"/>
      <c r="L3579" s="41"/>
      <c r="M3579" s="41"/>
    </row>
    <row r="3580" spans="2:13" x14ac:dyDescent="0.25">
      <c r="B3580" s="66"/>
      <c r="C3580" s="13"/>
      <c r="D3580" s="13"/>
      <c r="E3580" s="13"/>
      <c r="F3580" s="13"/>
      <c r="G3580" s="13"/>
      <c r="H3580" s="41"/>
      <c r="I3580" s="41"/>
      <c r="J3580" s="41"/>
      <c r="K3580" s="41"/>
      <c r="L3580" s="41"/>
      <c r="M3580" s="41"/>
    </row>
    <row r="3581" spans="2:13" x14ac:dyDescent="0.25">
      <c r="B3581" s="66"/>
      <c r="C3581" s="13"/>
      <c r="D3581" s="13"/>
      <c r="E3581" s="13"/>
      <c r="F3581" s="13"/>
      <c r="G3581" s="13"/>
      <c r="H3581" s="41"/>
      <c r="I3581" s="41"/>
      <c r="J3581" s="41"/>
      <c r="K3581" s="41"/>
      <c r="L3581" s="41"/>
      <c r="M3581" s="41"/>
    </row>
    <row r="3582" spans="2:13" x14ac:dyDescent="0.25">
      <c r="B3582" s="66"/>
      <c r="C3582" s="13"/>
      <c r="D3582" s="13"/>
      <c r="E3582" s="13"/>
      <c r="F3582" s="13"/>
      <c r="G3582" s="13"/>
      <c r="H3582" s="41"/>
      <c r="I3582" s="41"/>
      <c r="J3582" s="41"/>
      <c r="K3582" s="41"/>
      <c r="L3582" s="41"/>
      <c r="M3582" s="41"/>
    </row>
    <row r="3583" spans="2:13" x14ac:dyDescent="0.25">
      <c r="B3583" s="66"/>
      <c r="C3583" s="13"/>
      <c r="D3583" s="13"/>
      <c r="E3583" s="13"/>
      <c r="F3583" s="13"/>
      <c r="G3583" s="13"/>
      <c r="H3583" s="41"/>
      <c r="I3583" s="41"/>
      <c r="J3583" s="41"/>
      <c r="K3583" s="41"/>
      <c r="L3583" s="41"/>
      <c r="M3583" s="41"/>
    </row>
    <row r="3584" spans="2:13" x14ac:dyDescent="0.25">
      <c r="B3584" s="66"/>
      <c r="C3584" s="13"/>
      <c r="D3584" s="13"/>
      <c r="E3584" s="13"/>
      <c r="F3584" s="13"/>
      <c r="G3584" s="13"/>
      <c r="H3584" s="41"/>
      <c r="I3584" s="41"/>
      <c r="J3584" s="41"/>
      <c r="K3584" s="41"/>
      <c r="L3584" s="41"/>
      <c r="M3584" s="41"/>
    </row>
    <row r="3585" spans="2:13" x14ac:dyDescent="0.25">
      <c r="B3585" s="66"/>
      <c r="C3585" s="13"/>
      <c r="D3585" s="13"/>
      <c r="E3585" s="13"/>
      <c r="F3585" s="13"/>
      <c r="G3585" s="13"/>
      <c r="H3585" s="41"/>
      <c r="I3585" s="41"/>
      <c r="J3585" s="41"/>
      <c r="K3585" s="41"/>
      <c r="L3585" s="41"/>
      <c r="M3585" s="41"/>
    </row>
    <row r="3586" spans="2:13" x14ac:dyDescent="0.25">
      <c r="B3586" s="66"/>
      <c r="C3586" s="13"/>
      <c r="D3586" s="13"/>
      <c r="E3586" s="13"/>
      <c r="F3586" s="13"/>
      <c r="G3586" s="13"/>
      <c r="H3586" s="41"/>
      <c r="I3586" s="41"/>
      <c r="J3586" s="41"/>
      <c r="K3586" s="41"/>
      <c r="L3586" s="41"/>
      <c r="M3586" s="41"/>
    </row>
    <row r="3587" spans="2:13" x14ac:dyDescent="0.25">
      <c r="B3587" s="66"/>
      <c r="C3587" s="13"/>
      <c r="D3587" s="13"/>
      <c r="E3587" s="13"/>
      <c r="F3587" s="13"/>
      <c r="G3587" s="13"/>
      <c r="H3587" s="41"/>
      <c r="I3587" s="41"/>
      <c r="J3587" s="41"/>
      <c r="K3587" s="41"/>
      <c r="L3587" s="41"/>
      <c r="M3587" s="41"/>
    </row>
    <row r="3588" spans="2:13" x14ac:dyDescent="0.25">
      <c r="B3588" s="66"/>
      <c r="C3588" s="13"/>
      <c r="D3588" s="13"/>
      <c r="E3588" s="13"/>
      <c r="F3588" s="13"/>
      <c r="G3588" s="13"/>
      <c r="H3588" s="41"/>
      <c r="I3588" s="41"/>
      <c r="J3588" s="41"/>
      <c r="K3588" s="41"/>
      <c r="L3588" s="41"/>
      <c r="M3588" s="41"/>
    </row>
    <row r="3589" spans="2:13" x14ac:dyDescent="0.25">
      <c r="B3589" s="66"/>
      <c r="C3589" s="13"/>
      <c r="D3589" s="13"/>
      <c r="E3589" s="13"/>
      <c r="F3589" s="13"/>
      <c r="G3589" s="13"/>
      <c r="H3589" s="41"/>
      <c r="I3589" s="41"/>
      <c r="J3589" s="41"/>
      <c r="K3589" s="41"/>
      <c r="L3589" s="41"/>
      <c r="M3589" s="41"/>
    </row>
    <row r="3590" spans="2:13" x14ac:dyDescent="0.25">
      <c r="B3590" s="66"/>
      <c r="C3590" s="13"/>
      <c r="D3590" s="13"/>
      <c r="E3590" s="13"/>
      <c r="F3590" s="13"/>
      <c r="G3590" s="13"/>
      <c r="H3590" s="41"/>
      <c r="I3590" s="41"/>
      <c r="J3590" s="41"/>
      <c r="K3590" s="41"/>
      <c r="L3590" s="41"/>
      <c r="M3590" s="41"/>
    </row>
    <row r="3591" spans="2:13" x14ac:dyDescent="0.25">
      <c r="B3591" s="66"/>
      <c r="C3591" s="13"/>
      <c r="D3591" s="13"/>
      <c r="E3591" s="13"/>
      <c r="F3591" s="13"/>
      <c r="G3591" s="13"/>
      <c r="H3591" s="41"/>
      <c r="I3591" s="41"/>
      <c r="J3591" s="41"/>
      <c r="K3591" s="41"/>
      <c r="L3591" s="41"/>
      <c r="M3591" s="41"/>
    </row>
    <row r="3592" spans="2:13" x14ac:dyDescent="0.25">
      <c r="B3592" s="66"/>
      <c r="C3592" s="13"/>
      <c r="D3592" s="13"/>
      <c r="E3592" s="13"/>
      <c r="F3592" s="13"/>
      <c r="G3592" s="13"/>
      <c r="H3592" s="41"/>
      <c r="I3592" s="41"/>
      <c r="J3592" s="41"/>
      <c r="K3592" s="41"/>
      <c r="L3592" s="41"/>
      <c r="M3592" s="41"/>
    </row>
    <row r="3593" spans="2:13" x14ac:dyDescent="0.25">
      <c r="B3593" s="66"/>
      <c r="C3593" s="13"/>
      <c r="D3593" s="13"/>
      <c r="E3593" s="13"/>
      <c r="F3593" s="13"/>
      <c r="G3593" s="13"/>
      <c r="H3593" s="41"/>
      <c r="I3593" s="41"/>
      <c r="J3593" s="41"/>
      <c r="K3593" s="41"/>
      <c r="L3593" s="41"/>
      <c r="M3593" s="41"/>
    </row>
    <row r="3594" spans="2:13" x14ac:dyDescent="0.25">
      <c r="B3594" s="66"/>
      <c r="C3594" s="13"/>
      <c r="D3594" s="13"/>
      <c r="E3594" s="13"/>
      <c r="F3594" s="13"/>
      <c r="G3594" s="13"/>
      <c r="H3594" s="41"/>
      <c r="I3594" s="41"/>
      <c r="J3594" s="41"/>
      <c r="K3594" s="41"/>
      <c r="L3594" s="41"/>
      <c r="M3594" s="41"/>
    </row>
    <row r="3595" spans="2:13" x14ac:dyDescent="0.25">
      <c r="B3595" s="66"/>
      <c r="C3595" s="13"/>
      <c r="D3595" s="13"/>
      <c r="E3595" s="13"/>
      <c r="F3595" s="13"/>
      <c r="G3595" s="13"/>
      <c r="H3595" s="41"/>
      <c r="I3595" s="41"/>
      <c r="J3595" s="41"/>
      <c r="K3595" s="41"/>
      <c r="L3595" s="41"/>
      <c r="M3595" s="41"/>
    </row>
    <row r="3596" spans="2:13" x14ac:dyDescent="0.25">
      <c r="B3596" s="66"/>
      <c r="C3596" s="13"/>
      <c r="D3596" s="13"/>
      <c r="E3596" s="13"/>
      <c r="F3596" s="13"/>
      <c r="G3596" s="13"/>
      <c r="H3596" s="41"/>
      <c r="I3596" s="41"/>
      <c r="J3596" s="41"/>
      <c r="K3596" s="41"/>
      <c r="L3596" s="41"/>
      <c r="M3596" s="41"/>
    </row>
    <row r="3597" spans="2:13" x14ac:dyDescent="0.25">
      <c r="B3597" s="66"/>
      <c r="C3597" s="13"/>
      <c r="D3597" s="13"/>
      <c r="E3597" s="13"/>
      <c r="F3597" s="13"/>
      <c r="G3597" s="13"/>
      <c r="H3597" s="41"/>
      <c r="I3597" s="41"/>
      <c r="J3597" s="41"/>
      <c r="K3597" s="41"/>
      <c r="L3597" s="41"/>
      <c r="M3597" s="41"/>
    </row>
    <row r="3598" spans="2:13" x14ac:dyDescent="0.25">
      <c r="B3598" s="66"/>
      <c r="C3598" s="13"/>
      <c r="D3598" s="13"/>
      <c r="E3598" s="13"/>
      <c r="F3598" s="13"/>
      <c r="G3598" s="13"/>
      <c r="H3598" s="41"/>
      <c r="I3598" s="41"/>
      <c r="J3598" s="41"/>
      <c r="K3598" s="41"/>
      <c r="L3598" s="41"/>
      <c r="M3598" s="41"/>
    </row>
    <row r="3599" spans="2:13" x14ac:dyDescent="0.25">
      <c r="B3599" s="66"/>
      <c r="C3599" s="13"/>
      <c r="D3599" s="13"/>
      <c r="E3599" s="13"/>
      <c r="F3599" s="13"/>
      <c r="G3599" s="13"/>
      <c r="H3599" s="41"/>
      <c r="I3599" s="41"/>
      <c r="J3599" s="41"/>
      <c r="K3599" s="41"/>
      <c r="L3599" s="41"/>
      <c r="M3599" s="41"/>
    </row>
    <row r="3600" spans="2:13" x14ac:dyDescent="0.25">
      <c r="B3600" s="66"/>
      <c r="C3600" s="13"/>
      <c r="D3600" s="13"/>
      <c r="E3600" s="13"/>
      <c r="F3600" s="13"/>
      <c r="G3600" s="13"/>
      <c r="H3600" s="41"/>
      <c r="I3600" s="41"/>
      <c r="J3600" s="41"/>
      <c r="K3600" s="41"/>
      <c r="L3600" s="41"/>
      <c r="M3600" s="41"/>
    </row>
    <row r="3601" spans="2:13" x14ac:dyDescent="0.25">
      <c r="B3601" s="66"/>
      <c r="C3601" s="13"/>
      <c r="D3601" s="13"/>
      <c r="E3601" s="13"/>
      <c r="F3601" s="13"/>
      <c r="G3601" s="13"/>
      <c r="H3601" s="41"/>
      <c r="I3601" s="41"/>
      <c r="J3601" s="41"/>
      <c r="K3601" s="41"/>
      <c r="L3601" s="41"/>
      <c r="M3601" s="41"/>
    </row>
    <row r="3602" spans="2:13" x14ac:dyDescent="0.25">
      <c r="B3602" s="66"/>
      <c r="C3602" s="13"/>
      <c r="D3602" s="13"/>
      <c r="E3602" s="13"/>
      <c r="F3602" s="13"/>
      <c r="G3602" s="13"/>
      <c r="H3602" s="41"/>
      <c r="I3602" s="41"/>
      <c r="J3602" s="41"/>
      <c r="K3602" s="41"/>
      <c r="L3602" s="41"/>
      <c r="M3602" s="41"/>
    </row>
    <row r="3603" spans="2:13" x14ac:dyDescent="0.25">
      <c r="B3603" s="66"/>
      <c r="C3603" s="13"/>
      <c r="D3603" s="13"/>
      <c r="E3603" s="13"/>
      <c r="F3603" s="13"/>
      <c r="G3603" s="13"/>
      <c r="H3603" s="41"/>
      <c r="I3603" s="41"/>
      <c r="J3603" s="41"/>
      <c r="K3603" s="41"/>
      <c r="L3603" s="41"/>
      <c r="M3603" s="41"/>
    </row>
    <row r="3604" spans="2:13" x14ac:dyDescent="0.25">
      <c r="B3604" s="66"/>
      <c r="C3604" s="13"/>
      <c r="D3604" s="13"/>
      <c r="E3604" s="13"/>
      <c r="F3604" s="13"/>
      <c r="G3604" s="13"/>
      <c r="H3604" s="41"/>
      <c r="I3604" s="41"/>
      <c r="J3604" s="41"/>
      <c r="K3604" s="41"/>
      <c r="L3604" s="41"/>
      <c r="M3604" s="41"/>
    </row>
    <row r="3605" spans="2:13" x14ac:dyDescent="0.25">
      <c r="B3605" s="66"/>
      <c r="C3605" s="13"/>
      <c r="D3605" s="13"/>
      <c r="E3605" s="13"/>
      <c r="F3605" s="13"/>
      <c r="G3605" s="13"/>
      <c r="H3605" s="41"/>
      <c r="I3605" s="41"/>
      <c r="J3605" s="41"/>
      <c r="K3605" s="41"/>
      <c r="L3605" s="41"/>
      <c r="M3605" s="41"/>
    </row>
    <row r="3606" spans="2:13" x14ac:dyDescent="0.25">
      <c r="B3606" s="66"/>
      <c r="C3606" s="13"/>
      <c r="D3606" s="13"/>
      <c r="E3606" s="13"/>
      <c r="F3606" s="13"/>
      <c r="G3606" s="13"/>
      <c r="H3606" s="41"/>
      <c r="I3606" s="41"/>
      <c r="J3606" s="41"/>
      <c r="K3606" s="41"/>
      <c r="L3606" s="41"/>
      <c r="M3606" s="41"/>
    </row>
    <row r="3607" spans="2:13" x14ac:dyDescent="0.25">
      <c r="B3607" s="66"/>
      <c r="C3607" s="13"/>
      <c r="D3607" s="13"/>
      <c r="E3607" s="13"/>
      <c r="F3607" s="13"/>
      <c r="G3607" s="13"/>
      <c r="H3607" s="41"/>
      <c r="I3607" s="41"/>
      <c r="J3607" s="41"/>
      <c r="K3607" s="41"/>
      <c r="L3607" s="41"/>
      <c r="M3607" s="41"/>
    </row>
    <row r="3608" spans="2:13" x14ac:dyDescent="0.25">
      <c r="B3608" s="66"/>
      <c r="C3608" s="13"/>
      <c r="D3608" s="13"/>
      <c r="E3608" s="13"/>
      <c r="F3608" s="13"/>
      <c r="G3608" s="13"/>
      <c r="H3608" s="41"/>
      <c r="I3608" s="41"/>
      <c r="J3608" s="41"/>
      <c r="K3608" s="41"/>
      <c r="L3608" s="41"/>
      <c r="M3608" s="41"/>
    </row>
    <row r="3609" spans="2:13" x14ac:dyDescent="0.25">
      <c r="B3609" s="66"/>
      <c r="C3609" s="13"/>
      <c r="D3609" s="13"/>
      <c r="E3609" s="13"/>
      <c r="F3609" s="13"/>
      <c r="G3609" s="13"/>
      <c r="H3609" s="41"/>
      <c r="I3609" s="41"/>
      <c r="J3609" s="41"/>
      <c r="K3609" s="41"/>
      <c r="L3609" s="41"/>
      <c r="M3609" s="41"/>
    </row>
    <row r="3610" spans="2:13" x14ac:dyDescent="0.25">
      <c r="B3610" s="66"/>
      <c r="C3610" s="13"/>
      <c r="D3610" s="13"/>
      <c r="E3610" s="13"/>
      <c r="F3610" s="13"/>
      <c r="G3610" s="13"/>
      <c r="H3610" s="41"/>
      <c r="I3610" s="41"/>
      <c r="J3610" s="41"/>
      <c r="K3610" s="41"/>
      <c r="L3610" s="41"/>
      <c r="M3610" s="41"/>
    </row>
    <row r="3611" spans="2:13" x14ac:dyDescent="0.25">
      <c r="B3611" s="66"/>
      <c r="C3611" s="13"/>
      <c r="D3611" s="13"/>
      <c r="E3611" s="13"/>
      <c r="F3611" s="13"/>
      <c r="G3611" s="13"/>
      <c r="H3611" s="41"/>
      <c r="I3611" s="41"/>
      <c r="J3611" s="41"/>
      <c r="K3611" s="41"/>
      <c r="L3611" s="41"/>
      <c r="M3611" s="41"/>
    </row>
    <row r="3612" spans="2:13" x14ac:dyDescent="0.25">
      <c r="B3612" s="66"/>
      <c r="C3612" s="13"/>
      <c r="D3612" s="13"/>
      <c r="E3612" s="13"/>
      <c r="F3612" s="13"/>
      <c r="G3612" s="13"/>
      <c r="H3612" s="41"/>
      <c r="I3612" s="41"/>
      <c r="J3612" s="41"/>
      <c r="K3612" s="41"/>
      <c r="L3612" s="41"/>
      <c r="M3612" s="41"/>
    </row>
    <row r="3613" spans="2:13" x14ac:dyDescent="0.25">
      <c r="B3613" s="66"/>
      <c r="C3613" s="13"/>
      <c r="D3613" s="13"/>
      <c r="E3613" s="13"/>
      <c r="F3613" s="13"/>
      <c r="G3613" s="13"/>
      <c r="H3613" s="41"/>
      <c r="I3613" s="41"/>
      <c r="J3613" s="41"/>
      <c r="K3613" s="41"/>
      <c r="L3613" s="41"/>
      <c r="M3613" s="41"/>
    </row>
    <row r="3614" spans="2:13" x14ac:dyDescent="0.25">
      <c r="B3614" s="66"/>
      <c r="C3614" s="13"/>
      <c r="D3614" s="13"/>
      <c r="E3614" s="13"/>
      <c r="F3614" s="13"/>
      <c r="G3614" s="13"/>
      <c r="H3614" s="41"/>
      <c r="I3614" s="41"/>
      <c r="J3614" s="41"/>
      <c r="K3614" s="41"/>
      <c r="L3614" s="41"/>
      <c r="M3614" s="41"/>
    </row>
    <row r="3615" spans="2:13" x14ac:dyDescent="0.25">
      <c r="B3615" s="66"/>
      <c r="C3615" s="13"/>
      <c r="D3615" s="13"/>
      <c r="E3615" s="13"/>
      <c r="F3615" s="13"/>
      <c r="G3615" s="13"/>
      <c r="H3615" s="41"/>
      <c r="I3615" s="41"/>
      <c r="J3615" s="41"/>
      <c r="K3615" s="41"/>
      <c r="L3615" s="41"/>
      <c r="M3615" s="41"/>
    </row>
    <row r="3616" spans="2:13" x14ac:dyDescent="0.25">
      <c r="B3616" s="66"/>
      <c r="C3616" s="13"/>
      <c r="D3616" s="13"/>
      <c r="E3616" s="13"/>
      <c r="F3616" s="13"/>
      <c r="G3616" s="13"/>
      <c r="H3616" s="41"/>
      <c r="I3616" s="41"/>
      <c r="J3616" s="41"/>
      <c r="K3616" s="41"/>
      <c r="L3616" s="41"/>
      <c r="M3616" s="41"/>
    </row>
    <row r="3617" spans="2:13" x14ac:dyDescent="0.25">
      <c r="B3617" s="66"/>
      <c r="C3617" s="13"/>
      <c r="D3617" s="13"/>
      <c r="E3617" s="13"/>
      <c r="F3617" s="13"/>
      <c r="G3617" s="13"/>
      <c r="H3617" s="41"/>
      <c r="I3617" s="41"/>
      <c r="J3617" s="41"/>
      <c r="K3617" s="41"/>
      <c r="L3617" s="41"/>
      <c r="M3617" s="41"/>
    </row>
    <row r="3618" spans="2:13" x14ac:dyDescent="0.25">
      <c r="B3618" s="66"/>
      <c r="C3618" s="13"/>
      <c r="D3618" s="13"/>
      <c r="E3618" s="13"/>
      <c r="F3618" s="13"/>
      <c r="G3618" s="13"/>
      <c r="H3618" s="41"/>
      <c r="I3618" s="41"/>
      <c r="J3618" s="41"/>
      <c r="K3618" s="41"/>
      <c r="L3618" s="41"/>
      <c r="M3618" s="41"/>
    </row>
    <row r="3619" spans="2:13" x14ac:dyDescent="0.25">
      <c r="B3619" s="66"/>
      <c r="C3619" s="13"/>
      <c r="D3619" s="13"/>
      <c r="E3619" s="13"/>
      <c r="F3619" s="13"/>
      <c r="G3619" s="13"/>
      <c r="H3619" s="41"/>
      <c r="I3619" s="41"/>
      <c r="J3619" s="41"/>
      <c r="K3619" s="41"/>
      <c r="L3619" s="41"/>
      <c r="M3619" s="41"/>
    </row>
    <row r="3620" spans="2:13" x14ac:dyDescent="0.25">
      <c r="B3620" s="66"/>
      <c r="C3620" s="13"/>
      <c r="D3620" s="13"/>
      <c r="E3620" s="13"/>
      <c r="F3620" s="13"/>
      <c r="G3620" s="13"/>
      <c r="H3620" s="41"/>
      <c r="I3620" s="41"/>
      <c r="J3620" s="41"/>
      <c r="K3620" s="41"/>
      <c r="L3620" s="41"/>
      <c r="M3620" s="41"/>
    </row>
    <row r="3621" spans="2:13" x14ac:dyDescent="0.25">
      <c r="B3621" s="66"/>
      <c r="C3621" s="13"/>
      <c r="D3621" s="13"/>
      <c r="E3621" s="13"/>
      <c r="F3621" s="13"/>
      <c r="G3621" s="13"/>
      <c r="H3621" s="41"/>
      <c r="I3621" s="41"/>
      <c r="J3621" s="41"/>
      <c r="K3621" s="41"/>
      <c r="L3621" s="41"/>
      <c r="M3621" s="41"/>
    </row>
    <row r="3622" spans="2:13" x14ac:dyDescent="0.25">
      <c r="B3622" s="66"/>
      <c r="C3622" s="13"/>
      <c r="D3622" s="13"/>
      <c r="E3622" s="13"/>
      <c r="F3622" s="13"/>
      <c r="G3622" s="13"/>
      <c r="H3622" s="41"/>
      <c r="I3622" s="41"/>
      <c r="J3622" s="41"/>
      <c r="K3622" s="41"/>
      <c r="L3622" s="41"/>
      <c r="M3622" s="41"/>
    </row>
    <row r="3623" spans="2:13" x14ac:dyDescent="0.25">
      <c r="B3623" s="66"/>
      <c r="C3623" s="13"/>
      <c r="D3623" s="13"/>
      <c r="E3623" s="13"/>
      <c r="F3623" s="13"/>
      <c r="G3623" s="13"/>
      <c r="H3623" s="41"/>
      <c r="I3623" s="41"/>
      <c r="J3623" s="41"/>
      <c r="K3623" s="41"/>
      <c r="L3623" s="41"/>
      <c r="M3623" s="41"/>
    </row>
    <row r="3624" spans="2:13" x14ac:dyDescent="0.25">
      <c r="B3624" s="66"/>
      <c r="C3624" s="13"/>
      <c r="D3624" s="13"/>
      <c r="E3624" s="13"/>
      <c r="F3624" s="13"/>
      <c r="G3624" s="13"/>
      <c r="H3624" s="41"/>
      <c r="I3624" s="41"/>
      <c r="J3624" s="41"/>
      <c r="K3624" s="41"/>
      <c r="L3624" s="41"/>
      <c r="M3624" s="41"/>
    </row>
    <row r="3625" spans="2:13" x14ac:dyDescent="0.25">
      <c r="B3625" s="66"/>
      <c r="C3625" s="13"/>
      <c r="D3625" s="13"/>
      <c r="E3625" s="13"/>
      <c r="F3625" s="13"/>
      <c r="G3625" s="13"/>
      <c r="H3625" s="41"/>
      <c r="I3625" s="41"/>
      <c r="J3625" s="41"/>
      <c r="K3625" s="41"/>
      <c r="L3625" s="41"/>
      <c r="M3625" s="41"/>
    </row>
    <row r="3626" spans="2:13" x14ac:dyDescent="0.25">
      <c r="B3626" s="66"/>
      <c r="C3626" s="13"/>
      <c r="D3626" s="13"/>
      <c r="E3626" s="13"/>
      <c r="F3626" s="13"/>
      <c r="G3626" s="13"/>
      <c r="H3626" s="41"/>
      <c r="I3626" s="41"/>
      <c r="J3626" s="41"/>
      <c r="K3626" s="41"/>
      <c r="L3626" s="41"/>
      <c r="M3626" s="41"/>
    </row>
    <row r="3627" spans="2:13" x14ac:dyDescent="0.25">
      <c r="B3627" s="66"/>
      <c r="C3627" s="13"/>
      <c r="D3627" s="13"/>
      <c r="E3627" s="13"/>
      <c r="F3627" s="13"/>
      <c r="G3627" s="13"/>
      <c r="H3627" s="41"/>
      <c r="I3627" s="41"/>
      <c r="J3627" s="41"/>
      <c r="K3627" s="41"/>
      <c r="L3627" s="41"/>
      <c r="M3627" s="41"/>
    </row>
    <row r="3628" spans="2:13" x14ac:dyDescent="0.25">
      <c r="B3628" s="66"/>
      <c r="C3628" s="13"/>
      <c r="D3628" s="13"/>
      <c r="E3628" s="13"/>
      <c r="F3628" s="13"/>
      <c r="G3628" s="13"/>
      <c r="H3628" s="41"/>
      <c r="I3628" s="41"/>
      <c r="J3628" s="41"/>
      <c r="K3628" s="41"/>
      <c r="L3628" s="41"/>
      <c r="M3628" s="41"/>
    </row>
    <row r="3629" spans="2:13" x14ac:dyDescent="0.25">
      <c r="B3629" s="66"/>
      <c r="C3629" s="13"/>
      <c r="D3629" s="13"/>
      <c r="E3629" s="13"/>
      <c r="F3629" s="13"/>
      <c r="G3629" s="13"/>
      <c r="H3629" s="41"/>
      <c r="I3629" s="41"/>
      <c r="J3629" s="41"/>
      <c r="K3629" s="41"/>
      <c r="L3629" s="41"/>
      <c r="M3629" s="41"/>
    </row>
    <row r="3630" spans="2:13" x14ac:dyDescent="0.25">
      <c r="B3630" s="66"/>
      <c r="C3630" s="13"/>
      <c r="D3630" s="13"/>
      <c r="E3630" s="13"/>
      <c r="F3630" s="13"/>
      <c r="G3630" s="13"/>
      <c r="H3630" s="41"/>
      <c r="I3630" s="41"/>
      <c r="J3630" s="41"/>
      <c r="K3630" s="41"/>
      <c r="L3630" s="41"/>
      <c r="M3630" s="41"/>
    </row>
    <row r="3631" spans="2:13" x14ac:dyDescent="0.25">
      <c r="B3631" s="66"/>
      <c r="C3631" s="13"/>
      <c r="D3631" s="13"/>
      <c r="E3631" s="13"/>
      <c r="F3631" s="13"/>
      <c r="G3631" s="13"/>
      <c r="H3631" s="41"/>
      <c r="I3631" s="41"/>
      <c r="J3631" s="41"/>
      <c r="K3631" s="41"/>
      <c r="L3631" s="41"/>
      <c r="M3631" s="41"/>
    </row>
    <row r="3632" spans="2:13" x14ac:dyDescent="0.25">
      <c r="B3632" s="66"/>
      <c r="C3632" s="13"/>
      <c r="D3632" s="13"/>
      <c r="E3632" s="13"/>
      <c r="F3632" s="13"/>
      <c r="G3632" s="13"/>
      <c r="H3632" s="41"/>
      <c r="I3632" s="41"/>
      <c r="J3632" s="41"/>
      <c r="K3632" s="41"/>
      <c r="L3632" s="41"/>
      <c r="M3632" s="41"/>
    </row>
    <row r="3633" spans="2:13" x14ac:dyDescent="0.25">
      <c r="B3633" s="66"/>
      <c r="C3633" s="13"/>
      <c r="D3633" s="13"/>
      <c r="E3633" s="13"/>
      <c r="F3633" s="13"/>
      <c r="G3633" s="13"/>
      <c r="H3633" s="41"/>
      <c r="I3633" s="41"/>
      <c r="J3633" s="41"/>
      <c r="K3633" s="41"/>
      <c r="L3633" s="41"/>
      <c r="M3633" s="41"/>
    </row>
    <row r="3634" spans="2:13" x14ac:dyDescent="0.25">
      <c r="B3634" s="66"/>
      <c r="C3634" s="13"/>
      <c r="D3634" s="13"/>
      <c r="E3634" s="13"/>
      <c r="F3634" s="13"/>
      <c r="G3634" s="13"/>
      <c r="H3634" s="41"/>
      <c r="I3634" s="41"/>
      <c r="J3634" s="41"/>
      <c r="K3634" s="41"/>
      <c r="L3634" s="41"/>
      <c r="M3634" s="41"/>
    </row>
    <row r="3635" spans="2:13" x14ac:dyDescent="0.25">
      <c r="B3635" s="66"/>
      <c r="C3635" s="13"/>
      <c r="D3635" s="13"/>
      <c r="E3635" s="13"/>
      <c r="F3635" s="13"/>
      <c r="G3635" s="13"/>
      <c r="H3635" s="41"/>
      <c r="I3635" s="41"/>
      <c r="J3635" s="41"/>
      <c r="K3635" s="41"/>
      <c r="L3635" s="41"/>
      <c r="M3635" s="41"/>
    </row>
    <row r="3636" spans="2:13" x14ac:dyDescent="0.25">
      <c r="B3636" s="66"/>
      <c r="C3636" s="13"/>
      <c r="D3636" s="13"/>
      <c r="E3636" s="13"/>
      <c r="F3636" s="13"/>
      <c r="G3636" s="13"/>
      <c r="H3636" s="41"/>
      <c r="I3636" s="41"/>
      <c r="J3636" s="41"/>
      <c r="K3636" s="41"/>
      <c r="L3636" s="41"/>
      <c r="M3636" s="41"/>
    </row>
    <row r="3637" spans="2:13" x14ac:dyDescent="0.25">
      <c r="B3637" s="66"/>
      <c r="C3637" s="13"/>
      <c r="D3637" s="13"/>
      <c r="E3637" s="13"/>
      <c r="F3637" s="13"/>
      <c r="G3637" s="13"/>
      <c r="H3637" s="41"/>
      <c r="I3637" s="41"/>
      <c r="J3637" s="41"/>
      <c r="K3637" s="41"/>
      <c r="L3637" s="41"/>
      <c r="M3637" s="41"/>
    </row>
    <row r="3638" spans="2:13" x14ac:dyDescent="0.25">
      <c r="B3638" s="66"/>
      <c r="C3638" s="13"/>
      <c r="D3638" s="13"/>
      <c r="E3638" s="13"/>
      <c r="F3638" s="13"/>
      <c r="G3638" s="13"/>
      <c r="H3638" s="41"/>
      <c r="I3638" s="41"/>
      <c r="J3638" s="41"/>
      <c r="K3638" s="41"/>
      <c r="L3638" s="41"/>
      <c r="M3638" s="41"/>
    </row>
    <row r="3639" spans="2:13" x14ac:dyDescent="0.25">
      <c r="B3639" s="66"/>
      <c r="C3639" s="13"/>
      <c r="D3639" s="13"/>
      <c r="E3639" s="13"/>
      <c r="F3639" s="13"/>
      <c r="G3639" s="13"/>
      <c r="H3639" s="41"/>
      <c r="I3639" s="41"/>
      <c r="J3639" s="41"/>
      <c r="K3639" s="41"/>
      <c r="L3639" s="41"/>
      <c r="M3639" s="41"/>
    </row>
    <row r="3640" spans="2:13" x14ac:dyDescent="0.25">
      <c r="B3640" s="66"/>
      <c r="C3640" s="13"/>
      <c r="D3640" s="13"/>
      <c r="E3640" s="13"/>
      <c r="F3640" s="13"/>
      <c r="G3640" s="13"/>
      <c r="H3640" s="41"/>
      <c r="I3640" s="41"/>
      <c r="J3640" s="41"/>
      <c r="K3640" s="41"/>
      <c r="L3640" s="41"/>
      <c r="M3640" s="41"/>
    </row>
    <row r="3641" spans="2:13" x14ac:dyDescent="0.25">
      <c r="B3641" s="66"/>
      <c r="C3641" s="13"/>
      <c r="D3641" s="13"/>
      <c r="E3641" s="13"/>
      <c r="F3641" s="13"/>
      <c r="G3641" s="13"/>
      <c r="H3641" s="41"/>
      <c r="I3641" s="41"/>
      <c r="J3641" s="41"/>
      <c r="K3641" s="41"/>
      <c r="L3641" s="41"/>
      <c r="M3641" s="41"/>
    </row>
    <row r="3642" spans="2:13" x14ac:dyDescent="0.25">
      <c r="B3642" s="66"/>
      <c r="C3642" s="13"/>
      <c r="D3642" s="13"/>
      <c r="E3642" s="13"/>
      <c r="F3642" s="13"/>
      <c r="G3642" s="13"/>
      <c r="H3642" s="41"/>
      <c r="I3642" s="41"/>
      <c r="J3642" s="41"/>
      <c r="K3642" s="41"/>
      <c r="L3642" s="41"/>
      <c r="M3642" s="41"/>
    </row>
    <row r="3643" spans="2:13" x14ac:dyDescent="0.25">
      <c r="B3643" s="66"/>
      <c r="C3643" s="13"/>
      <c r="D3643" s="13"/>
      <c r="E3643" s="13"/>
      <c r="F3643" s="13"/>
      <c r="G3643" s="13"/>
      <c r="H3643" s="41"/>
      <c r="I3643" s="41"/>
      <c r="J3643" s="41"/>
      <c r="K3643" s="41"/>
      <c r="L3643" s="41"/>
      <c r="M3643" s="41"/>
    </row>
    <row r="3644" spans="2:13" x14ac:dyDescent="0.25">
      <c r="B3644" s="66"/>
      <c r="C3644" s="13"/>
      <c r="D3644" s="13"/>
      <c r="E3644" s="13"/>
      <c r="F3644" s="13"/>
      <c r="G3644" s="13"/>
      <c r="H3644" s="41"/>
      <c r="I3644" s="41"/>
      <c r="J3644" s="41"/>
      <c r="K3644" s="41"/>
      <c r="L3644" s="41"/>
      <c r="M3644" s="41"/>
    </row>
    <row r="3645" spans="2:13" x14ac:dyDescent="0.25">
      <c r="B3645" s="66"/>
      <c r="C3645" s="13"/>
      <c r="D3645" s="13"/>
      <c r="E3645" s="13"/>
      <c r="F3645" s="13"/>
      <c r="G3645" s="13"/>
      <c r="H3645" s="41"/>
      <c r="I3645" s="41"/>
      <c r="J3645" s="41"/>
      <c r="K3645" s="41"/>
      <c r="L3645" s="41"/>
      <c r="M3645" s="41"/>
    </row>
    <row r="3646" spans="2:13" x14ac:dyDescent="0.25">
      <c r="B3646" s="66"/>
      <c r="C3646" s="13"/>
      <c r="D3646" s="13"/>
      <c r="E3646" s="13"/>
      <c r="F3646" s="13"/>
      <c r="G3646" s="13"/>
      <c r="H3646" s="41"/>
      <c r="I3646" s="41"/>
      <c r="J3646" s="41"/>
      <c r="K3646" s="41"/>
      <c r="L3646" s="41"/>
      <c r="M3646" s="41"/>
    </row>
    <row r="3647" spans="2:13" x14ac:dyDescent="0.25">
      <c r="B3647" s="66"/>
      <c r="C3647" s="13"/>
      <c r="D3647" s="13"/>
      <c r="E3647" s="13"/>
      <c r="F3647" s="13"/>
      <c r="G3647" s="13"/>
      <c r="H3647" s="41"/>
      <c r="I3647" s="41"/>
      <c r="J3647" s="41"/>
      <c r="K3647" s="41"/>
      <c r="L3647" s="41"/>
      <c r="M3647" s="41"/>
    </row>
    <row r="3648" spans="2:13" x14ac:dyDescent="0.25">
      <c r="B3648" s="66"/>
      <c r="C3648" s="13"/>
      <c r="D3648" s="13"/>
      <c r="E3648" s="13"/>
      <c r="F3648" s="13"/>
      <c r="G3648" s="13"/>
      <c r="H3648" s="41"/>
      <c r="I3648" s="41"/>
      <c r="J3648" s="41"/>
      <c r="K3648" s="41"/>
      <c r="L3648" s="41"/>
      <c r="M3648" s="41"/>
    </row>
    <row r="3649" spans="2:13" x14ac:dyDescent="0.25">
      <c r="B3649" s="66"/>
      <c r="C3649" s="13"/>
      <c r="D3649" s="13"/>
      <c r="E3649" s="13"/>
      <c r="F3649" s="13"/>
      <c r="G3649" s="13"/>
      <c r="H3649" s="41"/>
      <c r="I3649" s="41"/>
      <c r="J3649" s="41"/>
      <c r="K3649" s="41"/>
      <c r="L3649" s="41"/>
      <c r="M3649" s="41"/>
    </row>
    <row r="3650" spans="2:13" x14ac:dyDescent="0.25">
      <c r="B3650" s="66"/>
      <c r="C3650" s="13"/>
      <c r="D3650" s="13"/>
      <c r="E3650" s="13"/>
      <c r="F3650" s="13"/>
      <c r="G3650" s="13"/>
      <c r="H3650" s="41"/>
      <c r="I3650" s="41"/>
      <c r="J3650" s="41"/>
      <c r="K3650" s="41"/>
      <c r="L3650" s="41"/>
      <c r="M3650" s="41"/>
    </row>
    <row r="3651" spans="2:13" x14ac:dyDescent="0.25">
      <c r="B3651" s="66"/>
      <c r="C3651" s="13"/>
      <c r="D3651" s="13"/>
      <c r="E3651" s="13"/>
      <c r="F3651" s="13"/>
      <c r="G3651" s="13"/>
      <c r="H3651" s="41"/>
      <c r="I3651" s="41"/>
      <c r="J3651" s="41"/>
      <c r="K3651" s="41"/>
      <c r="L3651" s="41"/>
      <c r="M3651" s="41"/>
    </row>
    <row r="3652" spans="2:13" x14ac:dyDescent="0.25">
      <c r="B3652" s="66"/>
      <c r="C3652" s="13"/>
      <c r="D3652" s="13"/>
      <c r="E3652" s="13"/>
      <c r="F3652" s="13"/>
      <c r="G3652" s="13"/>
      <c r="H3652" s="41"/>
      <c r="I3652" s="41"/>
      <c r="J3652" s="41"/>
      <c r="K3652" s="41"/>
      <c r="L3652" s="41"/>
      <c r="M3652" s="41"/>
    </row>
    <row r="3653" spans="2:13" x14ac:dyDescent="0.25">
      <c r="B3653" s="66"/>
      <c r="C3653" s="13"/>
      <c r="D3653" s="13"/>
      <c r="E3653" s="13"/>
      <c r="F3653" s="13"/>
      <c r="G3653" s="13"/>
      <c r="H3653" s="41"/>
      <c r="I3653" s="41"/>
      <c r="J3653" s="41"/>
      <c r="K3653" s="41"/>
      <c r="L3653" s="41"/>
      <c r="M3653" s="41"/>
    </row>
    <row r="3654" spans="2:13" x14ac:dyDescent="0.25">
      <c r="B3654" s="66"/>
      <c r="C3654" s="13"/>
      <c r="D3654" s="13"/>
      <c r="E3654" s="13"/>
      <c r="F3654" s="13"/>
      <c r="G3654" s="13"/>
      <c r="H3654" s="41"/>
      <c r="I3654" s="41"/>
      <c r="J3654" s="41"/>
      <c r="K3654" s="41"/>
      <c r="L3654" s="41"/>
      <c r="M3654" s="41"/>
    </row>
    <row r="3655" spans="2:13" x14ac:dyDescent="0.25">
      <c r="B3655" s="66"/>
      <c r="C3655" s="13"/>
      <c r="D3655" s="13"/>
      <c r="E3655" s="13"/>
      <c r="F3655" s="13"/>
      <c r="G3655" s="13"/>
      <c r="H3655" s="41"/>
      <c r="I3655" s="41"/>
      <c r="J3655" s="41"/>
      <c r="K3655" s="41"/>
      <c r="L3655" s="41"/>
      <c r="M3655" s="41"/>
    </row>
    <row r="3656" spans="2:13" x14ac:dyDescent="0.25">
      <c r="B3656" s="66"/>
      <c r="C3656" s="13"/>
      <c r="D3656" s="13"/>
      <c r="E3656" s="13"/>
      <c r="F3656" s="13"/>
      <c r="G3656" s="13"/>
      <c r="H3656" s="41"/>
      <c r="I3656" s="41"/>
      <c r="J3656" s="41"/>
      <c r="K3656" s="41"/>
      <c r="L3656" s="41"/>
      <c r="M3656" s="41"/>
    </row>
    <row r="3657" spans="2:13" x14ac:dyDescent="0.25">
      <c r="B3657" s="66"/>
      <c r="C3657" s="13"/>
      <c r="D3657" s="13"/>
      <c r="E3657" s="13"/>
      <c r="F3657" s="13"/>
      <c r="G3657" s="13"/>
      <c r="H3657" s="41"/>
      <c r="I3657" s="41"/>
      <c r="J3657" s="41"/>
      <c r="K3657" s="41"/>
      <c r="L3657" s="41"/>
      <c r="M3657" s="41"/>
    </row>
    <row r="3658" spans="2:13" x14ac:dyDescent="0.25">
      <c r="B3658" s="66"/>
      <c r="C3658" s="13"/>
      <c r="D3658" s="13"/>
      <c r="E3658" s="13"/>
      <c r="F3658" s="13"/>
      <c r="G3658" s="13"/>
      <c r="H3658" s="41"/>
      <c r="I3658" s="41"/>
      <c r="J3658" s="41"/>
      <c r="K3658" s="41"/>
      <c r="L3658" s="41"/>
      <c r="M3658" s="41"/>
    </row>
    <row r="3659" spans="2:13" x14ac:dyDescent="0.25">
      <c r="B3659" s="66"/>
      <c r="C3659" s="13"/>
      <c r="D3659" s="13"/>
      <c r="E3659" s="13"/>
      <c r="F3659" s="13"/>
      <c r="G3659" s="13"/>
      <c r="H3659" s="41"/>
      <c r="I3659" s="41"/>
      <c r="J3659" s="41"/>
      <c r="K3659" s="41"/>
      <c r="L3659" s="41"/>
      <c r="M3659" s="41"/>
    </row>
    <row r="3660" spans="2:13" x14ac:dyDescent="0.25">
      <c r="B3660" s="66"/>
      <c r="C3660" s="13"/>
      <c r="D3660" s="13"/>
      <c r="E3660" s="13"/>
      <c r="F3660" s="13"/>
      <c r="G3660" s="13"/>
      <c r="H3660" s="41"/>
      <c r="I3660" s="41"/>
      <c r="J3660" s="41"/>
      <c r="K3660" s="41"/>
      <c r="L3660" s="41"/>
      <c r="M3660" s="41"/>
    </row>
    <row r="3661" spans="2:13" x14ac:dyDescent="0.25">
      <c r="B3661" s="66"/>
      <c r="C3661" s="13"/>
      <c r="D3661" s="13"/>
      <c r="E3661" s="13"/>
      <c r="F3661" s="13"/>
      <c r="G3661" s="13"/>
      <c r="H3661" s="41"/>
      <c r="I3661" s="41"/>
      <c r="J3661" s="41"/>
      <c r="K3661" s="41"/>
      <c r="L3661" s="41"/>
      <c r="M3661" s="41"/>
    </row>
    <row r="3662" spans="2:13" x14ac:dyDescent="0.25">
      <c r="B3662" s="66"/>
      <c r="C3662" s="13"/>
      <c r="D3662" s="13"/>
      <c r="E3662" s="13"/>
      <c r="F3662" s="13"/>
      <c r="G3662" s="13"/>
      <c r="H3662" s="41"/>
      <c r="I3662" s="41"/>
      <c r="J3662" s="41"/>
      <c r="K3662" s="41"/>
      <c r="L3662" s="41"/>
      <c r="M3662" s="41"/>
    </row>
    <row r="3663" spans="2:13" x14ac:dyDescent="0.25">
      <c r="B3663" s="66"/>
      <c r="C3663" s="13"/>
      <c r="D3663" s="13"/>
      <c r="E3663" s="13"/>
      <c r="F3663" s="13"/>
      <c r="G3663" s="13"/>
      <c r="H3663" s="41"/>
      <c r="I3663" s="41"/>
      <c r="J3663" s="41"/>
      <c r="K3663" s="41"/>
      <c r="L3663" s="41"/>
      <c r="M3663" s="41"/>
    </row>
    <row r="3664" spans="2:13" x14ac:dyDescent="0.25">
      <c r="B3664" s="66"/>
      <c r="C3664" s="13"/>
      <c r="D3664" s="13"/>
      <c r="E3664" s="13"/>
      <c r="F3664" s="13"/>
      <c r="G3664" s="13"/>
      <c r="H3664" s="41"/>
      <c r="I3664" s="41"/>
      <c r="J3664" s="41"/>
      <c r="K3664" s="41"/>
      <c r="L3664" s="41"/>
      <c r="M3664" s="41"/>
    </row>
    <row r="3665" spans="2:13" x14ac:dyDescent="0.25">
      <c r="B3665" s="66"/>
      <c r="C3665" s="13"/>
      <c r="D3665" s="13"/>
      <c r="E3665" s="13"/>
      <c r="F3665" s="13"/>
      <c r="G3665" s="13"/>
      <c r="H3665" s="41"/>
      <c r="I3665" s="41"/>
      <c r="J3665" s="41"/>
      <c r="K3665" s="41"/>
      <c r="L3665" s="41"/>
      <c r="M3665" s="41"/>
    </row>
    <row r="3666" spans="2:13" x14ac:dyDescent="0.25">
      <c r="B3666" s="66"/>
      <c r="C3666" s="13"/>
      <c r="D3666" s="13"/>
      <c r="E3666" s="13"/>
      <c r="F3666" s="13"/>
      <c r="G3666" s="13"/>
      <c r="H3666" s="41"/>
      <c r="I3666" s="41"/>
      <c r="J3666" s="41"/>
      <c r="K3666" s="41"/>
      <c r="L3666" s="41"/>
      <c r="M3666" s="41"/>
    </row>
    <row r="3667" spans="2:13" x14ac:dyDescent="0.25">
      <c r="B3667" s="66"/>
      <c r="C3667" s="13"/>
      <c r="D3667" s="13"/>
      <c r="E3667" s="13"/>
      <c r="F3667" s="13"/>
      <c r="G3667" s="13"/>
      <c r="H3667" s="41"/>
      <c r="I3667" s="41"/>
      <c r="J3667" s="41"/>
      <c r="K3667" s="41"/>
      <c r="L3667" s="41"/>
      <c r="M3667" s="41"/>
    </row>
    <row r="3668" spans="2:13" x14ac:dyDescent="0.25">
      <c r="B3668" s="66"/>
      <c r="C3668" s="13"/>
      <c r="D3668" s="13"/>
      <c r="E3668" s="13"/>
      <c r="F3668" s="13"/>
      <c r="G3668" s="13"/>
      <c r="H3668" s="41"/>
      <c r="I3668" s="41"/>
      <c r="J3668" s="41"/>
      <c r="K3668" s="41"/>
      <c r="L3668" s="41"/>
      <c r="M3668" s="41"/>
    </row>
    <row r="3669" spans="2:13" x14ac:dyDescent="0.25">
      <c r="B3669" s="66"/>
      <c r="C3669" s="13"/>
      <c r="D3669" s="13"/>
      <c r="E3669" s="13"/>
      <c r="F3669" s="13"/>
      <c r="G3669" s="13"/>
      <c r="H3669" s="41"/>
      <c r="I3669" s="41"/>
      <c r="J3669" s="41"/>
      <c r="K3669" s="41"/>
      <c r="L3669" s="41"/>
      <c r="M3669" s="41"/>
    </row>
    <row r="3670" spans="2:13" x14ac:dyDescent="0.25">
      <c r="B3670" s="66"/>
      <c r="C3670" s="13"/>
      <c r="D3670" s="13"/>
      <c r="E3670" s="13"/>
      <c r="F3670" s="13"/>
      <c r="G3670" s="13"/>
      <c r="H3670" s="41"/>
      <c r="I3670" s="41"/>
      <c r="J3670" s="41"/>
      <c r="K3670" s="41"/>
      <c r="L3670" s="41"/>
      <c r="M3670" s="41"/>
    </row>
    <row r="3671" spans="2:13" x14ac:dyDescent="0.25">
      <c r="B3671" s="66"/>
      <c r="C3671" s="13"/>
      <c r="D3671" s="13"/>
      <c r="E3671" s="13"/>
      <c r="F3671" s="13"/>
      <c r="G3671" s="13"/>
      <c r="H3671" s="41"/>
      <c r="I3671" s="41"/>
      <c r="J3671" s="41"/>
      <c r="K3671" s="41"/>
      <c r="L3671" s="41"/>
      <c r="M3671" s="41"/>
    </row>
    <row r="3672" spans="2:13" x14ac:dyDescent="0.25">
      <c r="B3672" s="66"/>
      <c r="C3672" s="13"/>
      <c r="D3672" s="13"/>
      <c r="E3672" s="13"/>
      <c r="F3672" s="13"/>
      <c r="G3672" s="13"/>
      <c r="H3672" s="41"/>
      <c r="I3672" s="41"/>
      <c r="J3672" s="41"/>
      <c r="K3672" s="41"/>
      <c r="L3672" s="41"/>
      <c r="M3672" s="41"/>
    </row>
    <row r="3673" spans="2:13" x14ac:dyDescent="0.25">
      <c r="B3673" s="66"/>
      <c r="C3673" s="13"/>
      <c r="D3673" s="13"/>
      <c r="E3673" s="13"/>
      <c r="F3673" s="13"/>
      <c r="G3673" s="13"/>
      <c r="H3673" s="41"/>
      <c r="I3673" s="41"/>
      <c r="J3673" s="41"/>
      <c r="K3673" s="41"/>
      <c r="L3673" s="41"/>
      <c r="M3673" s="41"/>
    </row>
    <row r="3674" spans="2:13" x14ac:dyDescent="0.25">
      <c r="B3674" s="66"/>
      <c r="C3674" s="13"/>
      <c r="D3674" s="13"/>
      <c r="E3674" s="13"/>
      <c r="F3674" s="13"/>
      <c r="G3674" s="13"/>
      <c r="H3674" s="41"/>
      <c r="I3674" s="41"/>
      <c r="J3674" s="41"/>
      <c r="K3674" s="41"/>
      <c r="L3674" s="41"/>
      <c r="M3674" s="41"/>
    </row>
    <row r="3675" spans="2:13" x14ac:dyDescent="0.25">
      <c r="B3675" s="66"/>
      <c r="C3675" s="13"/>
      <c r="D3675" s="13"/>
      <c r="E3675" s="13"/>
      <c r="F3675" s="13"/>
      <c r="G3675" s="13"/>
      <c r="H3675" s="41"/>
      <c r="I3675" s="41"/>
      <c r="J3675" s="41"/>
      <c r="K3675" s="41"/>
      <c r="L3675" s="41"/>
      <c r="M3675" s="41"/>
    </row>
    <row r="3676" spans="2:13" x14ac:dyDescent="0.25">
      <c r="B3676" s="66"/>
      <c r="C3676" s="13"/>
      <c r="D3676" s="13"/>
      <c r="E3676" s="13"/>
      <c r="F3676" s="13"/>
      <c r="G3676" s="13"/>
      <c r="H3676" s="41"/>
      <c r="I3676" s="41"/>
      <c r="J3676" s="41"/>
      <c r="K3676" s="41"/>
      <c r="L3676" s="41"/>
      <c r="M3676" s="41"/>
    </row>
    <row r="3677" spans="2:13" x14ac:dyDescent="0.25">
      <c r="B3677" s="66"/>
      <c r="C3677" s="13"/>
      <c r="D3677" s="13"/>
      <c r="E3677" s="13"/>
      <c r="F3677" s="13"/>
      <c r="G3677" s="13"/>
      <c r="H3677" s="41"/>
      <c r="I3677" s="41"/>
      <c r="J3677" s="41"/>
      <c r="K3677" s="41"/>
      <c r="L3677" s="41"/>
      <c r="M3677" s="41"/>
    </row>
    <row r="3678" spans="2:13" x14ac:dyDescent="0.25">
      <c r="B3678" s="66"/>
      <c r="C3678" s="13"/>
      <c r="D3678" s="13"/>
      <c r="E3678" s="13"/>
      <c r="F3678" s="13"/>
      <c r="G3678" s="13"/>
      <c r="H3678" s="41"/>
      <c r="I3678" s="41"/>
      <c r="J3678" s="41"/>
      <c r="K3678" s="41"/>
      <c r="L3678" s="41"/>
      <c r="M3678" s="41"/>
    </row>
    <row r="3679" spans="2:13" x14ac:dyDescent="0.25">
      <c r="B3679" s="66"/>
      <c r="C3679" s="13"/>
      <c r="D3679" s="13"/>
      <c r="E3679" s="13"/>
      <c r="F3679" s="13"/>
      <c r="G3679" s="13"/>
      <c r="H3679" s="41"/>
      <c r="I3679" s="41"/>
      <c r="J3679" s="41"/>
      <c r="K3679" s="41"/>
      <c r="L3679" s="41"/>
      <c r="M3679" s="41"/>
    </row>
    <row r="3680" spans="2:13" x14ac:dyDescent="0.25">
      <c r="B3680" s="66"/>
      <c r="C3680" s="13"/>
      <c r="D3680" s="13"/>
      <c r="E3680" s="13"/>
      <c r="F3680" s="13"/>
      <c r="G3680" s="13"/>
      <c r="H3680" s="41"/>
      <c r="I3680" s="41"/>
      <c r="J3680" s="41"/>
      <c r="K3680" s="41"/>
      <c r="L3680" s="41"/>
      <c r="M3680" s="41"/>
    </row>
    <row r="3681" spans="2:13" x14ac:dyDescent="0.25">
      <c r="B3681" s="66"/>
      <c r="C3681" s="13"/>
      <c r="D3681" s="13"/>
      <c r="E3681" s="13"/>
      <c r="F3681" s="13"/>
      <c r="G3681" s="13"/>
      <c r="H3681" s="41"/>
      <c r="I3681" s="41"/>
      <c r="J3681" s="41"/>
      <c r="K3681" s="41"/>
      <c r="L3681" s="41"/>
      <c r="M3681" s="41"/>
    </row>
    <row r="3682" spans="2:13" x14ac:dyDescent="0.25">
      <c r="B3682" s="66"/>
      <c r="C3682" s="13"/>
      <c r="D3682" s="13"/>
      <c r="E3682" s="13"/>
      <c r="F3682" s="13"/>
      <c r="G3682" s="13"/>
      <c r="H3682" s="41"/>
      <c r="I3682" s="41"/>
      <c r="J3682" s="41"/>
      <c r="K3682" s="41"/>
      <c r="L3682" s="41"/>
      <c r="M3682" s="41"/>
    </row>
    <row r="3683" spans="2:13" x14ac:dyDescent="0.25">
      <c r="B3683" s="66"/>
      <c r="C3683" s="13"/>
      <c r="D3683" s="13"/>
      <c r="E3683" s="13"/>
      <c r="F3683" s="13"/>
      <c r="G3683" s="13"/>
      <c r="H3683" s="41"/>
      <c r="I3683" s="41"/>
      <c r="J3683" s="41"/>
      <c r="K3683" s="41"/>
      <c r="L3683" s="41"/>
      <c r="M3683" s="41"/>
    </row>
    <row r="3684" spans="2:13" x14ac:dyDescent="0.25">
      <c r="B3684" s="66"/>
      <c r="C3684" s="13"/>
      <c r="D3684" s="13"/>
      <c r="E3684" s="13"/>
      <c r="F3684" s="13"/>
      <c r="G3684" s="13"/>
      <c r="H3684" s="41"/>
      <c r="I3684" s="41"/>
      <c r="J3684" s="41"/>
      <c r="K3684" s="41"/>
      <c r="L3684" s="41"/>
      <c r="M3684" s="41"/>
    </row>
    <row r="3685" spans="2:13" x14ac:dyDescent="0.25">
      <c r="B3685" s="66"/>
      <c r="C3685" s="13"/>
      <c r="D3685" s="13"/>
      <c r="E3685" s="13"/>
      <c r="F3685" s="13"/>
      <c r="G3685" s="13"/>
      <c r="H3685" s="41"/>
      <c r="I3685" s="41"/>
      <c r="J3685" s="41"/>
      <c r="K3685" s="41"/>
      <c r="L3685" s="41"/>
      <c r="M3685" s="41"/>
    </row>
    <row r="3686" spans="2:13" x14ac:dyDescent="0.25">
      <c r="B3686" s="66"/>
      <c r="C3686" s="13"/>
      <c r="D3686" s="13"/>
      <c r="E3686" s="13"/>
      <c r="F3686" s="13"/>
      <c r="G3686" s="13"/>
      <c r="H3686" s="41"/>
      <c r="I3686" s="41"/>
      <c r="J3686" s="41"/>
      <c r="K3686" s="41"/>
      <c r="L3686" s="41"/>
      <c r="M3686" s="41"/>
    </row>
    <row r="3687" spans="2:13" x14ac:dyDescent="0.25">
      <c r="B3687" s="66"/>
      <c r="C3687" s="13"/>
      <c r="D3687" s="13"/>
      <c r="E3687" s="13"/>
      <c r="F3687" s="13"/>
      <c r="G3687" s="13"/>
      <c r="H3687" s="41"/>
      <c r="I3687" s="41"/>
      <c r="J3687" s="41"/>
      <c r="K3687" s="41"/>
      <c r="L3687" s="41"/>
      <c r="M3687" s="41"/>
    </row>
    <row r="3688" spans="2:13" x14ac:dyDescent="0.25">
      <c r="B3688" s="66"/>
      <c r="C3688" s="13"/>
      <c r="D3688" s="13"/>
      <c r="E3688" s="13"/>
      <c r="F3688" s="13"/>
      <c r="G3688" s="13"/>
      <c r="H3688" s="41"/>
      <c r="I3688" s="41"/>
      <c r="J3688" s="41"/>
      <c r="K3688" s="41"/>
      <c r="L3688" s="41"/>
      <c r="M3688" s="41"/>
    </row>
    <row r="3689" spans="2:13" x14ac:dyDescent="0.25">
      <c r="B3689" s="66"/>
      <c r="C3689" s="13"/>
      <c r="D3689" s="13"/>
      <c r="E3689" s="13"/>
      <c r="F3689" s="13"/>
      <c r="G3689" s="13"/>
      <c r="H3689" s="41"/>
      <c r="I3689" s="41"/>
      <c r="J3689" s="41"/>
      <c r="K3689" s="41"/>
      <c r="L3689" s="41"/>
      <c r="M3689" s="41"/>
    </row>
    <row r="3690" spans="2:13" x14ac:dyDescent="0.25">
      <c r="B3690" s="66"/>
      <c r="C3690" s="13"/>
      <c r="D3690" s="13"/>
      <c r="E3690" s="13"/>
      <c r="F3690" s="13"/>
      <c r="G3690" s="13"/>
      <c r="H3690" s="41"/>
      <c r="I3690" s="41"/>
      <c r="J3690" s="41"/>
      <c r="K3690" s="41"/>
      <c r="L3690" s="41"/>
      <c r="M3690" s="41"/>
    </row>
    <row r="3691" spans="2:13" x14ac:dyDescent="0.25">
      <c r="B3691" s="66"/>
      <c r="C3691" s="13"/>
      <c r="D3691" s="13"/>
      <c r="E3691" s="13"/>
      <c r="F3691" s="13"/>
      <c r="G3691" s="13"/>
      <c r="H3691" s="41"/>
      <c r="I3691" s="41"/>
      <c r="J3691" s="41"/>
      <c r="K3691" s="41"/>
      <c r="L3691" s="41"/>
      <c r="M3691" s="41"/>
    </row>
    <row r="3692" spans="2:13" x14ac:dyDescent="0.25">
      <c r="B3692" s="66"/>
      <c r="C3692" s="13"/>
      <c r="D3692" s="13"/>
      <c r="E3692" s="13"/>
      <c r="F3692" s="13"/>
      <c r="G3692" s="13"/>
      <c r="H3692" s="41"/>
      <c r="I3692" s="41"/>
      <c r="J3692" s="41"/>
      <c r="K3692" s="41"/>
      <c r="L3692" s="41"/>
      <c r="M3692" s="41"/>
    </row>
    <row r="3693" spans="2:13" x14ac:dyDescent="0.25">
      <c r="B3693" s="66"/>
      <c r="C3693" s="13"/>
      <c r="D3693" s="13"/>
      <c r="E3693" s="13"/>
      <c r="F3693" s="13"/>
      <c r="G3693" s="13"/>
      <c r="H3693" s="41"/>
      <c r="I3693" s="41"/>
      <c r="J3693" s="41"/>
      <c r="K3693" s="41"/>
      <c r="L3693" s="41"/>
      <c r="M3693" s="41"/>
    </row>
    <row r="3694" spans="2:13" x14ac:dyDescent="0.25">
      <c r="B3694" s="66"/>
      <c r="C3694" s="13"/>
      <c r="D3694" s="13"/>
      <c r="E3694" s="13"/>
      <c r="F3694" s="13"/>
      <c r="G3694" s="13"/>
      <c r="H3694" s="41"/>
      <c r="I3694" s="41"/>
      <c r="J3694" s="41"/>
      <c r="K3694" s="41"/>
      <c r="L3694" s="41"/>
      <c r="M3694" s="41"/>
    </row>
    <row r="3695" spans="2:13" x14ac:dyDescent="0.25">
      <c r="B3695" s="66"/>
      <c r="C3695" s="13"/>
      <c r="D3695" s="13"/>
      <c r="E3695" s="13"/>
      <c r="F3695" s="13"/>
      <c r="G3695" s="13"/>
      <c r="H3695" s="41"/>
      <c r="I3695" s="41"/>
      <c r="J3695" s="41"/>
      <c r="K3695" s="41"/>
      <c r="L3695" s="41"/>
      <c r="M3695" s="41"/>
    </row>
    <row r="3696" spans="2:13" x14ac:dyDescent="0.25">
      <c r="B3696" s="66"/>
      <c r="C3696" s="13"/>
      <c r="D3696" s="13"/>
      <c r="E3696" s="13"/>
      <c r="F3696" s="13"/>
      <c r="G3696" s="13"/>
      <c r="H3696" s="41"/>
      <c r="I3696" s="41"/>
      <c r="J3696" s="41"/>
      <c r="K3696" s="41"/>
      <c r="L3696" s="41"/>
      <c r="M3696" s="41"/>
    </row>
    <row r="3697" spans="2:13" x14ac:dyDescent="0.25">
      <c r="B3697" s="66"/>
      <c r="C3697" s="13"/>
      <c r="D3697" s="13"/>
      <c r="E3697" s="13"/>
      <c r="F3697" s="13"/>
      <c r="G3697" s="13"/>
      <c r="H3697" s="41"/>
      <c r="I3697" s="41"/>
      <c r="J3697" s="41"/>
      <c r="K3697" s="41"/>
      <c r="L3697" s="41"/>
      <c r="M3697" s="41"/>
    </row>
    <row r="3698" spans="2:13" x14ac:dyDescent="0.25">
      <c r="B3698" s="66"/>
      <c r="C3698" s="13"/>
      <c r="D3698" s="13"/>
      <c r="E3698" s="13"/>
      <c r="F3698" s="13"/>
      <c r="G3698" s="13"/>
      <c r="H3698" s="41"/>
      <c r="I3698" s="41"/>
      <c r="J3698" s="41"/>
      <c r="K3698" s="41"/>
      <c r="L3698" s="41"/>
      <c r="M3698" s="41"/>
    </row>
    <row r="3699" spans="2:13" x14ac:dyDescent="0.25">
      <c r="B3699" s="66"/>
      <c r="C3699" s="13"/>
      <c r="D3699" s="13"/>
      <c r="E3699" s="13"/>
      <c r="F3699" s="13"/>
      <c r="G3699" s="13"/>
      <c r="H3699" s="41"/>
      <c r="I3699" s="41"/>
      <c r="J3699" s="41"/>
      <c r="K3699" s="41"/>
      <c r="L3699" s="41"/>
      <c r="M3699" s="41"/>
    </row>
    <row r="3700" spans="2:13" x14ac:dyDescent="0.25">
      <c r="B3700" s="66"/>
      <c r="C3700" s="13"/>
      <c r="D3700" s="13"/>
      <c r="E3700" s="13"/>
      <c r="F3700" s="13"/>
      <c r="G3700" s="13"/>
      <c r="H3700" s="41"/>
      <c r="I3700" s="41"/>
      <c r="J3700" s="41"/>
      <c r="K3700" s="41"/>
      <c r="L3700" s="41"/>
      <c r="M3700" s="41"/>
    </row>
    <row r="3701" spans="2:13" x14ac:dyDescent="0.25">
      <c r="B3701" s="66"/>
      <c r="C3701" s="13"/>
      <c r="D3701" s="13"/>
      <c r="E3701" s="13"/>
      <c r="F3701" s="13"/>
      <c r="G3701" s="13"/>
      <c r="H3701" s="41"/>
      <c r="I3701" s="41"/>
      <c r="J3701" s="41"/>
      <c r="K3701" s="41"/>
      <c r="L3701" s="41"/>
      <c r="M3701" s="41"/>
    </row>
    <row r="3702" spans="2:13" x14ac:dyDescent="0.25">
      <c r="B3702" s="66"/>
      <c r="C3702" s="13"/>
      <c r="D3702" s="13"/>
      <c r="E3702" s="13"/>
      <c r="F3702" s="13"/>
      <c r="G3702" s="13"/>
      <c r="H3702" s="41"/>
      <c r="I3702" s="41"/>
      <c r="J3702" s="41"/>
      <c r="K3702" s="41"/>
      <c r="L3702" s="41"/>
      <c r="M3702" s="41"/>
    </row>
    <row r="3703" spans="2:13" x14ac:dyDescent="0.25">
      <c r="B3703" s="66"/>
      <c r="C3703" s="13"/>
      <c r="D3703" s="13"/>
      <c r="E3703" s="13"/>
      <c r="F3703" s="13"/>
      <c r="G3703" s="13"/>
      <c r="H3703" s="41"/>
      <c r="I3703" s="41"/>
      <c r="J3703" s="41"/>
      <c r="K3703" s="41"/>
      <c r="L3703" s="41"/>
      <c r="M3703" s="41"/>
    </row>
    <row r="3704" spans="2:13" x14ac:dyDescent="0.25">
      <c r="B3704" s="66"/>
      <c r="C3704" s="13"/>
      <c r="D3704" s="13"/>
      <c r="E3704" s="13"/>
      <c r="F3704" s="13"/>
      <c r="G3704" s="13"/>
      <c r="H3704" s="41"/>
      <c r="I3704" s="41"/>
      <c r="J3704" s="41"/>
      <c r="K3704" s="41"/>
      <c r="L3704" s="41"/>
      <c r="M3704" s="41"/>
    </row>
    <row r="3705" spans="2:13" x14ac:dyDescent="0.25">
      <c r="B3705" s="66"/>
      <c r="C3705" s="13"/>
      <c r="D3705" s="13"/>
      <c r="E3705" s="13"/>
      <c r="F3705" s="13"/>
      <c r="G3705" s="13"/>
      <c r="H3705" s="41"/>
      <c r="I3705" s="41"/>
      <c r="J3705" s="41"/>
      <c r="K3705" s="41"/>
      <c r="L3705" s="41"/>
      <c r="M3705" s="41"/>
    </row>
    <row r="3706" spans="2:13" x14ac:dyDescent="0.25">
      <c r="B3706" s="66"/>
      <c r="C3706" s="13"/>
      <c r="D3706" s="13"/>
      <c r="E3706" s="13"/>
      <c r="F3706" s="13"/>
      <c r="G3706" s="13"/>
      <c r="H3706" s="41"/>
      <c r="I3706" s="41"/>
      <c r="J3706" s="41"/>
      <c r="K3706" s="41"/>
      <c r="L3706" s="41"/>
      <c r="M3706" s="41"/>
    </row>
    <row r="3707" spans="2:13" x14ac:dyDescent="0.25">
      <c r="B3707" s="66"/>
      <c r="C3707" s="13"/>
      <c r="D3707" s="13"/>
      <c r="E3707" s="13"/>
      <c r="F3707" s="13"/>
      <c r="G3707" s="13"/>
      <c r="H3707" s="41"/>
      <c r="I3707" s="41"/>
      <c r="J3707" s="41"/>
      <c r="K3707" s="41"/>
      <c r="L3707" s="41"/>
      <c r="M3707" s="41"/>
    </row>
    <row r="3708" spans="2:13" x14ac:dyDescent="0.25">
      <c r="B3708" s="66"/>
      <c r="C3708" s="13"/>
      <c r="D3708" s="13"/>
      <c r="E3708" s="13"/>
      <c r="F3708" s="13"/>
      <c r="G3708" s="13"/>
      <c r="H3708" s="41"/>
      <c r="I3708" s="41"/>
      <c r="J3708" s="41"/>
      <c r="K3708" s="41"/>
      <c r="L3708" s="41"/>
      <c r="M3708" s="41"/>
    </row>
    <row r="3709" spans="2:13" x14ac:dyDescent="0.25">
      <c r="B3709" s="66"/>
      <c r="C3709" s="13"/>
      <c r="D3709" s="13"/>
      <c r="E3709" s="13"/>
      <c r="F3709" s="13"/>
      <c r="G3709" s="13"/>
      <c r="H3709" s="41"/>
      <c r="I3709" s="41"/>
      <c r="J3709" s="41"/>
      <c r="K3709" s="41"/>
      <c r="L3709" s="41"/>
      <c r="M3709" s="41"/>
    </row>
    <row r="3710" spans="2:13" x14ac:dyDescent="0.25">
      <c r="B3710" s="66"/>
      <c r="C3710" s="13"/>
      <c r="D3710" s="13"/>
      <c r="E3710" s="13"/>
      <c r="F3710" s="13"/>
      <c r="G3710" s="13"/>
      <c r="H3710" s="41"/>
      <c r="I3710" s="41"/>
      <c r="J3710" s="41"/>
      <c r="K3710" s="41"/>
      <c r="L3710" s="41"/>
      <c r="M3710" s="41"/>
    </row>
    <row r="3711" spans="2:13" x14ac:dyDescent="0.25">
      <c r="B3711" s="66"/>
      <c r="C3711" s="13"/>
      <c r="D3711" s="13"/>
      <c r="E3711" s="13"/>
      <c r="F3711" s="13"/>
      <c r="G3711" s="13"/>
      <c r="H3711" s="41"/>
      <c r="I3711" s="41"/>
      <c r="J3711" s="41"/>
      <c r="K3711" s="41"/>
      <c r="L3711" s="41"/>
      <c r="M3711" s="41"/>
    </row>
    <row r="3712" spans="2:13" x14ac:dyDescent="0.25">
      <c r="B3712" s="66"/>
      <c r="C3712" s="13"/>
      <c r="D3712" s="13"/>
      <c r="E3712" s="13"/>
      <c r="F3712" s="13"/>
      <c r="G3712" s="13"/>
      <c r="H3712" s="41"/>
      <c r="I3712" s="41"/>
      <c r="J3712" s="41"/>
      <c r="K3712" s="41"/>
      <c r="L3712" s="41"/>
      <c r="M3712" s="41"/>
    </row>
    <row r="3713" spans="2:13" x14ac:dyDescent="0.25">
      <c r="B3713" s="66"/>
      <c r="C3713" s="13"/>
      <c r="D3713" s="13"/>
      <c r="E3713" s="13"/>
      <c r="F3713" s="13"/>
      <c r="G3713" s="13"/>
      <c r="H3713" s="41"/>
      <c r="I3713" s="41"/>
      <c r="J3713" s="41"/>
      <c r="K3713" s="41"/>
      <c r="L3713" s="41"/>
      <c r="M3713" s="41"/>
    </row>
    <row r="3714" spans="2:13" x14ac:dyDescent="0.25">
      <c r="B3714" s="66"/>
      <c r="C3714" s="13"/>
      <c r="D3714" s="13"/>
      <c r="E3714" s="13"/>
      <c r="F3714" s="13"/>
      <c r="G3714" s="13"/>
      <c r="H3714" s="41"/>
      <c r="I3714" s="41"/>
      <c r="J3714" s="41"/>
      <c r="K3714" s="41"/>
      <c r="L3714" s="41"/>
      <c r="M3714" s="41"/>
    </row>
    <row r="3715" spans="2:13" x14ac:dyDescent="0.25">
      <c r="B3715" s="66"/>
      <c r="C3715" s="13"/>
      <c r="D3715" s="13"/>
      <c r="E3715" s="13"/>
      <c r="F3715" s="13"/>
      <c r="G3715" s="13"/>
      <c r="H3715" s="41"/>
      <c r="I3715" s="41"/>
      <c r="J3715" s="41"/>
      <c r="K3715" s="41"/>
      <c r="L3715" s="41"/>
      <c r="M3715" s="41"/>
    </row>
    <row r="3716" spans="2:13" x14ac:dyDescent="0.25">
      <c r="B3716" s="66"/>
      <c r="C3716" s="13"/>
      <c r="D3716" s="13"/>
      <c r="E3716" s="13"/>
      <c r="F3716" s="13"/>
      <c r="G3716" s="13"/>
      <c r="H3716" s="41"/>
      <c r="I3716" s="41"/>
      <c r="J3716" s="41"/>
      <c r="K3716" s="41"/>
      <c r="L3716" s="41"/>
      <c r="M3716" s="41"/>
    </row>
    <row r="3717" spans="2:13" x14ac:dyDescent="0.25">
      <c r="B3717" s="66"/>
      <c r="C3717" s="13"/>
      <c r="D3717" s="13"/>
      <c r="E3717" s="13"/>
      <c r="F3717" s="13"/>
      <c r="G3717" s="13"/>
      <c r="H3717" s="41"/>
      <c r="I3717" s="41"/>
      <c r="J3717" s="41"/>
      <c r="K3717" s="41"/>
      <c r="L3717" s="41"/>
      <c r="M3717" s="41"/>
    </row>
    <row r="3718" spans="2:13" x14ac:dyDescent="0.25">
      <c r="B3718" s="66"/>
      <c r="C3718" s="13"/>
      <c r="D3718" s="13"/>
      <c r="E3718" s="13"/>
      <c r="F3718" s="13"/>
      <c r="G3718" s="13"/>
      <c r="H3718" s="41"/>
      <c r="I3718" s="41"/>
      <c r="J3718" s="41"/>
      <c r="K3718" s="41"/>
      <c r="L3718" s="41"/>
      <c r="M3718" s="41"/>
    </row>
    <row r="3719" spans="2:13" x14ac:dyDescent="0.25">
      <c r="B3719" s="66"/>
      <c r="C3719" s="13"/>
      <c r="D3719" s="13"/>
      <c r="E3719" s="13"/>
      <c r="F3719" s="13"/>
      <c r="G3719" s="13"/>
      <c r="H3719" s="41"/>
      <c r="I3719" s="41"/>
      <c r="J3719" s="41"/>
      <c r="K3719" s="41"/>
      <c r="L3719" s="41"/>
      <c r="M3719" s="41"/>
    </row>
    <row r="3720" spans="2:13" x14ac:dyDescent="0.25">
      <c r="B3720" s="66"/>
      <c r="C3720" s="13"/>
      <c r="D3720" s="13"/>
      <c r="E3720" s="13"/>
      <c r="F3720" s="13"/>
      <c r="G3720" s="13"/>
      <c r="H3720" s="41"/>
      <c r="I3720" s="41"/>
      <c r="J3720" s="41"/>
      <c r="K3720" s="41"/>
      <c r="L3720" s="41"/>
      <c r="M3720" s="41"/>
    </row>
    <row r="3721" spans="2:13" x14ac:dyDescent="0.25">
      <c r="B3721" s="66"/>
      <c r="C3721" s="13"/>
      <c r="D3721" s="13"/>
      <c r="E3721" s="13"/>
      <c r="F3721" s="13"/>
      <c r="G3721" s="13"/>
      <c r="H3721" s="41"/>
      <c r="I3721" s="41"/>
      <c r="J3721" s="41"/>
      <c r="K3721" s="41"/>
      <c r="L3721" s="41"/>
      <c r="M3721" s="41"/>
    </row>
    <row r="3722" spans="2:13" x14ac:dyDescent="0.25">
      <c r="B3722" s="66"/>
      <c r="C3722" s="13"/>
      <c r="D3722" s="13"/>
      <c r="E3722" s="13"/>
      <c r="F3722" s="13"/>
      <c r="G3722" s="13"/>
      <c r="H3722" s="41"/>
      <c r="I3722" s="41"/>
      <c r="J3722" s="41"/>
      <c r="K3722" s="41"/>
      <c r="L3722" s="41"/>
      <c r="M3722" s="41"/>
    </row>
    <row r="3723" spans="2:13" x14ac:dyDescent="0.25">
      <c r="B3723" s="66"/>
      <c r="C3723" s="13"/>
      <c r="D3723" s="13"/>
      <c r="E3723" s="13"/>
      <c r="F3723" s="13"/>
      <c r="G3723" s="13"/>
      <c r="H3723" s="41"/>
      <c r="I3723" s="41"/>
      <c r="J3723" s="41"/>
      <c r="K3723" s="41"/>
      <c r="L3723" s="41"/>
      <c r="M3723" s="41"/>
    </row>
    <row r="3724" spans="2:13" x14ac:dyDescent="0.25">
      <c r="B3724" s="66"/>
      <c r="C3724" s="13"/>
      <c r="D3724" s="13"/>
      <c r="E3724" s="13"/>
      <c r="F3724" s="13"/>
      <c r="G3724" s="13"/>
      <c r="H3724" s="41"/>
      <c r="I3724" s="41"/>
      <c r="J3724" s="41"/>
      <c r="K3724" s="41"/>
      <c r="L3724" s="41"/>
      <c r="M3724" s="41"/>
    </row>
    <row r="3725" spans="2:13" x14ac:dyDescent="0.25">
      <c r="B3725" s="66"/>
      <c r="C3725" s="13"/>
      <c r="D3725" s="13"/>
      <c r="E3725" s="13"/>
      <c r="F3725" s="13"/>
      <c r="G3725" s="13"/>
      <c r="H3725" s="41"/>
      <c r="I3725" s="41"/>
      <c r="J3725" s="41"/>
      <c r="K3725" s="41"/>
      <c r="L3725" s="41"/>
      <c r="M3725" s="41"/>
    </row>
    <row r="3726" spans="2:13" x14ac:dyDescent="0.25">
      <c r="B3726" s="66"/>
      <c r="C3726" s="13"/>
      <c r="D3726" s="13"/>
      <c r="E3726" s="13"/>
      <c r="F3726" s="13"/>
      <c r="G3726" s="13"/>
      <c r="H3726" s="41"/>
      <c r="I3726" s="41"/>
      <c r="J3726" s="41"/>
      <c r="K3726" s="41"/>
      <c r="L3726" s="41"/>
      <c r="M3726" s="41"/>
    </row>
    <row r="3727" spans="2:13" x14ac:dyDescent="0.25">
      <c r="B3727" s="66"/>
      <c r="C3727" s="13"/>
      <c r="D3727" s="13"/>
      <c r="E3727" s="13"/>
      <c r="F3727" s="13"/>
      <c r="G3727" s="13"/>
      <c r="H3727" s="41"/>
      <c r="I3727" s="41"/>
      <c r="J3727" s="41"/>
      <c r="K3727" s="41"/>
      <c r="L3727" s="41"/>
      <c r="M3727" s="41"/>
    </row>
    <row r="3728" spans="2:13" x14ac:dyDescent="0.25">
      <c r="B3728" s="66"/>
      <c r="C3728" s="13"/>
      <c r="D3728" s="13"/>
      <c r="E3728" s="13"/>
      <c r="F3728" s="13"/>
      <c r="G3728" s="13"/>
      <c r="H3728" s="41"/>
      <c r="I3728" s="41"/>
      <c r="J3728" s="41"/>
      <c r="K3728" s="41"/>
      <c r="L3728" s="41"/>
      <c r="M3728" s="41"/>
    </row>
    <row r="3729" spans="2:13" x14ac:dyDescent="0.25">
      <c r="B3729" s="66"/>
      <c r="C3729" s="13"/>
      <c r="D3729" s="13"/>
      <c r="E3729" s="13"/>
      <c r="F3729" s="13"/>
      <c r="G3729" s="13"/>
      <c r="H3729" s="41"/>
      <c r="I3729" s="41"/>
      <c r="J3729" s="41"/>
      <c r="K3729" s="41"/>
      <c r="L3729" s="41"/>
      <c r="M3729" s="41"/>
    </row>
    <row r="3730" spans="2:13" x14ac:dyDescent="0.25">
      <c r="B3730" s="66"/>
      <c r="C3730" s="13"/>
      <c r="D3730" s="13"/>
      <c r="E3730" s="13"/>
      <c r="F3730" s="13"/>
      <c r="G3730" s="13"/>
      <c r="H3730" s="41"/>
      <c r="I3730" s="41"/>
      <c r="J3730" s="41"/>
      <c r="K3730" s="41"/>
      <c r="L3730" s="41"/>
      <c r="M3730" s="41"/>
    </row>
    <row r="3731" spans="2:13" x14ac:dyDescent="0.25">
      <c r="B3731" s="66"/>
      <c r="C3731" s="13"/>
      <c r="D3731" s="13"/>
      <c r="E3731" s="13"/>
      <c r="F3731" s="13"/>
      <c r="G3731" s="13"/>
      <c r="H3731" s="41"/>
      <c r="I3731" s="41"/>
      <c r="J3731" s="41"/>
      <c r="K3731" s="41"/>
      <c r="L3731" s="41"/>
      <c r="M3731" s="41"/>
    </row>
    <row r="3732" spans="2:13" x14ac:dyDescent="0.25">
      <c r="B3732" s="66"/>
      <c r="C3732" s="13"/>
      <c r="D3732" s="13"/>
      <c r="E3732" s="13"/>
      <c r="F3732" s="13"/>
      <c r="G3732" s="13"/>
      <c r="H3732" s="41"/>
      <c r="I3732" s="41"/>
      <c r="J3732" s="41"/>
      <c r="K3732" s="41"/>
      <c r="L3732" s="41"/>
      <c r="M3732" s="41"/>
    </row>
    <row r="3733" spans="2:13" x14ac:dyDescent="0.25">
      <c r="B3733" s="66"/>
      <c r="C3733" s="13"/>
      <c r="D3733" s="13"/>
      <c r="E3733" s="13"/>
      <c r="F3733" s="13"/>
      <c r="G3733" s="13"/>
      <c r="H3733" s="41"/>
      <c r="I3733" s="41"/>
      <c r="J3733" s="41"/>
      <c r="K3733" s="41"/>
      <c r="L3733" s="41"/>
      <c r="M3733" s="41"/>
    </row>
    <row r="3734" spans="2:13" x14ac:dyDescent="0.25">
      <c r="B3734" s="66"/>
      <c r="C3734" s="13"/>
      <c r="D3734" s="13"/>
      <c r="E3734" s="13"/>
      <c r="F3734" s="13"/>
      <c r="G3734" s="13"/>
      <c r="H3734" s="41"/>
      <c r="I3734" s="41"/>
      <c r="J3734" s="41"/>
      <c r="K3734" s="41"/>
      <c r="L3734" s="41"/>
      <c r="M3734" s="41"/>
    </row>
    <row r="3735" spans="2:13" x14ac:dyDescent="0.25">
      <c r="B3735" s="66"/>
      <c r="C3735" s="13"/>
      <c r="D3735" s="13"/>
      <c r="E3735" s="13"/>
      <c r="F3735" s="13"/>
      <c r="G3735" s="13"/>
      <c r="H3735" s="41"/>
      <c r="I3735" s="41"/>
      <c r="J3735" s="41"/>
      <c r="K3735" s="41"/>
      <c r="L3735" s="41"/>
      <c r="M3735" s="41"/>
    </row>
    <row r="3736" spans="2:13" x14ac:dyDescent="0.25">
      <c r="B3736" s="66"/>
      <c r="C3736" s="13"/>
      <c r="D3736" s="13"/>
      <c r="E3736" s="13"/>
      <c r="F3736" s="13"/>
      <c r="G3736" s="13"/>
      <c r="H3736" s="41"/>
      <c r="I3736" s="41"/>
      <c r="J3736" s="41"/>
      <c r="K3736" s="41"/>
      <c r="L3736" s="41"/>
      <c r="M3736" s="41"/>
    </row>
    <row r="3737" spans="2:13" x14ac:dyDescent="0.25">
      <c r="B3737" s="66"/>
      <c r="C3737" s="13"/>
      <c r="D3737" s="13"/>
      <c r="E3737" s="13"/>
      <c r="F3737" s="13"/>
      <c r="G3737" s="13"/>
      <c r="H3737" s="41"/>
      <c r="I3737" s="41"/>
      <c r="J3737" s="41"/>
      <c r="K3737" s="41"/>
      <c r="L3737" s="41"/>
      <c r="M3737" s="41"/>
    </row>
    <row r="3738" spans="2:13" x14ac:dyDescent="0.25">
      <c r="B3738" s="66"/>
      <c r="C3738" s="13"/>
      <c r="D3738" s="13"/>
      <c r="E3738" s="13"/>
      <c r="F3738" s="13"/>
      <c r="G3738" s="13"/>
      <c r="H3738" s="41"/>
      <c r="I3738" s="41"/>
      <c r="J3738" s="41"/>
      <c r="K3738" s="41"/>
      <c r="L3738" s="41"/>
      <c r="M3738" s="41"/>
    </row>
    <row r="3739" spans="2:13" x14ac:dyDescent="0.25">
      <c r="B3739" s="66"/>
      <c r="C3739" s="13"/>
      <c r="D3739" s="13"/>
      <c r="E3739" s="13"/>
      <c r="F3739" s="13"/>
      <c r="G3739" s="13"/>
      <c r="H3739" s="41"/>
      <c r="I3739" s="41"/>
      <c r="J3739" s="41"/>
      <c r="K3739" s="41"/>
      <c r="L3739" s="41"/>
      <c r="M3739" s="41"/>
    </row>
    <row r="3740" spans="2:13" x14ac:dyDescent="0.25">
      <c r="B3740" s="66"/>
      <c r="C3740" s="13"/>
      <c r="D3740" s="13"/>
      <c r="E3740" s="13"/>
      <c r="F3740" s="13"/>
      <c r="G3740" s="13"/>
      <c r="H3740" s="41"/>
      <c r="I3740" s="41"/>
      <c r="J3740" s="41"/>
      <c r="K3740" s="41"/>
      <c r="L3740" s="41"/>
      <c r="M3740" s="41"/>
    </row>
    <row r="3741" spans="2:13" x14ac:dyDescent="0.25">
      <c r="B3741" s="66"/>
      <c r="C3741" s="13"/>
      <c r="D3741" s="13"/>
      <c r="E3741" s="13"/>
      <c r="F3741" s="13"/>
      <c r="G3741" s="13"/>
      <c r="H3741" s="41"/>
      <c r="I3741" s="41"/>
      <c r="J3741" s="41"/>
      <c r="K3741" s="41"/>
      <c r="L3741" s="41"/>
      <c r="M3741" s="41"/>
    </row>
    <row r="3742" spans="2:13" x14ac:dyDescent="0.25">
      <c r="B3742" s="66"/>
      <c r="C3742" s="13"/>
      <c r="D3742" s="13"/>
      <c r="E3742" s="13"/>
      <c r="F3742" s="13"/>
      <c r="G3742" s="13"/>
      <c r="H3742" s="41"/>
      <c r="I3742" s="41"/>
      <c r="J3742" s="41"/>
      <c r="K3742" s="41"/>
      <c r="L3742" s="41"/>
      <c r="M3742" s="41"/>
    </row>
    <row r="3743" spans="2:13" x14ac:dyDescent="0.25">
      <c r="B3743" s="66"/>
      <c r="C3743" s="13"/>
      <c r="D3743" s="13"/>
      <c r="E3743" s="13"/>
      <c r="F3743" s="13"/>
      <c r="G3743" s="13"/>
      <c r="H3743" s="41"/>
      <c r="I3743" s="41"/>
      <c r="J3743" s="41"/>
      <c r="K3743" s="41"/>
      <c r="L3743" s="41"/>
      <c r="M3743" s="41"/>
    </row>
    <row r="3744" spans="2:13" x14ac:dyDescent="0.25">
      <c r="B3744" s="66"/>
      <c r="C3744" s="13"/>
      <c r="D3744" s="13"/>
      <c r="E3744" s="13"/>
      <c r="F3744" s="13"/>
      <c r="G3744" s="13"/>
      <c r="H3744" s="41"/>
      <c r="I3744" s="41"/>
      <c r="J3744" s="41"/>
      <c r="K3744" s="41"/>
      <c r="L3744" s="41"/>
      <c r="M3744" s="41"/>
    </row>
    <row r="3745" spans="2:13" x14ac:dyDescent="0.25">
      <c r="B3745" s="66"/>
      <c r="C3745" s="13"/>
      <c r="D3745" s="13"/>
      <c r="E3745" s="13"/>
      <c r="F3745" s="13"/>
      <c r="G3745" s="13"/>
      <c r="H3745" s="41"/>
      <c r="I3745" s="41"/>
      <c r="J3745" s="41"/>
      <c r="K3745" s="41"/>
      <c r="L3745" s="41"/>
      <c r="M3745" s="41"/>
    </row>
    <row r="3746" spans="2:13" x14ac:dyDescent="0.25">
      <c r="B3746" s="66"/>
      <c r="C3746" s="13"/>
      <c r="D3746" s="13"/>
      <c r="E3746" s="13"/>
      <c r="F3746" s="13"/>
      <c r="G3746" s="13"/>
      <c r="H3746" s="41"/>
      <c r="I3746" s="41"/>
      <c r="J3746" s="41"/>
      <c r="K3746" s="41"/>
      <c r="L3746" s="41"/>
      <c r="M3746" s="41"/>
    </row>
    <row r="3747" spans="2:13" x14ac:dyDescent="0.25">
      <c r="B3747" s="66"/>
      <c r="C3747" s="13"/>
      <c r="D3747" s="13"/>
      <c r="E3747" s="13"/>
      <c r="F3747" s="13"/>
      <c r="G3747" s="13"/>
      <c r="H3747" s="41"/>
      <c r="I3747" s="41"/>
      <c r="J3747" s="41"/>
      <c r="K3747" s="41"/>
      <c r="L3747" s="41"/>
      <c r="M3747" s="41"/>
    </row>
    <row r="3748" spans="2:13" x14ac:dyDescent="0.25">
      <c r="B3748" s="66"/>
      <c r="C3748" s="13"/>
      <c r="D3748" s="13"/>
      <c r="E3748" s="13"/>
      <c r="F3748" s="13"/>
      <c r="G3748" s="13"/>
      <c r="H3748" s="41"/>
      <c r="I3748" s="41"/>
      <c r="J3748" s="41"/>
      <c r="K3748" s="41"/>
      <c r="L3748" s="41"/>
      <c r="M3748" s="41"/>
    </row>
    <row r="3749" spans="2:13" x14ac:dyDescent="0.25">
      <c r="B3749" s="66"/>
      <c r="C3749" s="13"/>
      <c r="D3749" s="13"/>
      <c r="E3749" s="13"/>
      <c r="F3749" s="13"/>
      <c r="G3749" s="13"/>
      <c r="H3749" s="41"/>
      <c r="I3749" s="41"/>
      <c r="J3749" s="41"/>
      <c r="K3749" s="41"/>
      <c r="L3749" s="41"/>
      <c r="M3749" s="41"/>
    </row>
    <row r="3750" spans="2:13" x14ac:dyDescent="0.25">
      <c r="B3750" s="66"/>
      <c r="C3750" s="13"/>
      <c r="D3750" s="13"/>
      <c r="E3750" s="13"/>
      <c r="F3750" s="13"/>
      <c r="G3750" s="13"/>
      <c r="H3750" s="41"/>
      <c r="I3750" s="41"/>
      <c r="J3750" s="41"/>
      <c r="K3750" s="41"/>
      <c r="L3750" s="41"/>
      <c r="M3750" s="41"/>
    </row>
    <row r="3751" spans="2:13" x14ac:dyDescent="0.25">
      <c r="B3751" s="66"/>
      <c r="C3751" s="13"/>
      <c r="D3751" s="13"/>
      <c r="E3751" s="13"/>
      <c r="F3751" s="13"/>
      <c r="G3751" s="13"/>
      <c r="H3751" s="41"/>
      <c r="I3751" s="41"/>
      <c r="J3751" s="41"/>
      <c r="K3751" s="41"/>
      <c r="L3751" s="41"/>
      <c r="M3751" s="41"/>
    </row>
    <row r="3752" spans="2:13" x14ac:dyDescent="0.25">
      <c r="B3752" s="66"/>
      <c r="C3752" s="13"/>
      <c r="D3752" s="13"/>
      <c r="E3752" s="13"/>
      <c r="F3752" s="13"/>
      <c r="G3752" s="13"/>
      <c r="H3752" s="41"/>
      <c r="I3752" s="41"/>
      <c r="J3752" s="41"/>
      <c r="K3752" s="41"/>
      <c r="L3752" s="41"/>
      <c r="M3752" s="41"/>
    </row>
    <row r="3753" spans="2:13" x14ac:dyDescent="0.25">
      <c r="B3753" s="66"/>
      <c r="C3753" s="13"/>
      <c r="D3753" s="13"/>
      <c r="E3753" s="13"/>
      <c r="F3753" s="13"/>
      <c r="G3753" s="13"/>
      <c r="H3753" s="41"/>
      <c r="I3753" s="41"/>
      <c r="J3753" s="41"/>
      <c r="K3753" s="41"/>
      <c r="L3753" s="41"/>
      <c r="M3753" s="41"/>
    </row>
    <row r="3754" spans="2:13" x14ac:dyDescent="0.25">
      <c r="B3754" s="66"/>
      <c r="C3754" s="13"/>
      <c r="D3754" s="13"/>
      <c r="E3754" s="13"/>
      <c r="F3754" s="13"/>
      <c r="G3754" s="13"/>
      <c r="H3754" s="41"/>
      <c r="I3754" s="41"/>
      <c r="J3754" s="41"/>
      <c r="K3754" s="41"/>
      <c r="L3754" s="41"/>
      <c r="M3754" s="41"/>
    </row>
    <row r="3755" spans="2:13" x14ac:dyDescent="0.25">
      <c r="B3755" s="66"/>
      <c r="C3755" s="13"/>
      <c r="D3755" s="13"/>
      <c r="E3755" s="13"/>
      <c r="F3755" s="13"/>
      <c r="G3755" s="13"/>
      <c r="H3755" s="41"/>
      <c r="I3755" s="41"/>
      <c r="J3755" s="41"/>
      <c r="K3755" s="41"/>
      <c r="L3755" s="41"/>
      <c r="M3755" s="41"/>
    </row>
    <row r="3756" spans="2:13" x14ac:dyDescent="0.25">
      <c r="B3756" s="66"/>
      <c r="C3756" s="13"/>
      <c r="D3756" s="13"/>
      <c r="E3756" s="13"/>
      <c r="F3756" s="13"/>
      <c r="G3756" s="13"/>
      <c r="H3756" s="41"/>
      <c r="I3756" s="41"/>
      <c r="J3756" s="41"/>
      <c r="K3756" s="41"/>
      <c r="L3756" s="41"/>
      <c r="M3756" s="41"/>
    </row>
    <row r="3757" spans="2:13" x14ac:dyDescent="0.25">
      <c r="B3757" s="66"/>
      <c r="C3757" s="13"/>
      <c r="D3757" s="13"/>
      <c r="E3757" s="13"/>
      <c r="F3757" s="13"/>
      <c r="G3757" s="13"/>
      <c r="H3757" s="41"/>
      <c r="I3757" s="41"/>
      <c r="J3757" s="41"/>
      <c r="K3757" s="41"/>
      <c r="L3757" s="41"/>
      <c r="M3757" s="41"/>
    </row>
    <row r="3758" spans="2:13" x14ac:dyDescent="0.25">
      <c r="B3758" s="66"/>
      <c r="C3758" s="13"/>
      <c r="D3758" s="13"/>
      <c r="E3758" s="13"/>
      <c r="F3758" s="13"/>
      <c r="G3758" s="13"/>
      <c r="H3758" s="41"/>
      <c r="I3758" s="41"/>
      <c r="J3758" s="41"/>
      <c r="K3758" s="41"/>
      <c r="L3758" s="41"/>
      <c r="M3758" s="41"/>
    </row>
    <row r="3759" spans="2:13" x14ac:dyDescent="0.25">
      <c r="B3759" s="66"/>
      <c r="C3759" s="13"/>
      <c r="D3759" s="13"/>
      <c r="E3759" s="13"/>
      <c r="F3759" s="13"/>
      <c r="G3759" s="13"/>
      <c r="H3759" s="41"/>
      <c r="I3759" s="41"/>
      <c r="J3759" s="41"/>
      <c r="K3759" s="41"/>
      <c r="L3759" s="41"/>
      <c r="M3759" s="41"/>
    </row>
    <row r="3760" spans="2:13" x14ac:dyDescent="0.25">
      <c r="B3760" s="66"/>
      <c r="C3760" s="13"/>
      <c r="D3760" s="13"/>
      <c r="E3760" s="13"/>
      <c r="F3760" s="13"/>
      <c r="G3760" s="13"/>
      <c r="H3760" s="41"/>
      <c r="I3760" s="41"/>
      <c r="J3760" s="41"/>
      <c r="K3760" s="41"/>
      <c r="L3760" s="41"/>
      <c r="M3760" s="41"/>
    </row>
    <row r="3761" spans="2:13" x14ac:dyDescent="0.25">
      <c r="B3761" s="66"/>
      <c r="C3761" s="13"/>
      <c r="D3761" s="13"/>
      <c r="E3761" s="13"/>
      <c r="F3761" s="13"/>
      <c r="G3761" s="13"/>
      <c r="H3761" s="41"/>
      <c r="I3761" s="41"/>
      <c r="J3761" s="41"/>
      <c r="K3761" s="41"/>
      <c r="L3761" s="41"/>
      <c r="M3761" s="41"/>
    </row>
    <row r="3762" spans="2:13" x14ac:dyDescent="0.25">
      <c r="B3762" s="66"/>
      <c r="C3762" s="13"/>
      <c r="D3762" s="13"/>
      <c r="E3762" s="13"/>
      <c r="F3762" s="13"/>
      <c r="G3762" s="13"/>
      <c r="H3762" s="41"/>
      <c r="I3762" s="41"/>
      <c r="J3762" s="41"/>
      <c r="K3762" s="41"/>
      <c r="L3762" s="41"/>
      <c r="M3762" s="41"/>
    </row>
    <row r="3763" spans="2:13" x14ac:dyDescent="0.25">
      <c r="B3763" s="66"/>
      <c r="C3763" s="13"/>
      <c r="D3763" s="13"/>
      <c r="E3763" s="13"/>
      <c r="F3763" s="13"/>
      <c r="G3763" s="13"/>
      <c r="H3763" s="41"/>
      <c r="I3763" s="41"/>
      <c r="J3763" s="41"/>
      <c r="K3763" s="41"/>
      <c r="L3763" s="41"/>
      <c r="M3763" s="41"/>
    </row>
    <row r="3764" spans="2:13" x14ac:dyDescent="0.25">
      <c r="B3764" s="66"/>
      <c r="C3764" s="13"/>
      <c r="D3764" s="13"/>
      <c r="E3764" s="13"/>
      <c r="F3764" s="13"/>
      <c r="G3764" s="13"/>
      <c r="H3764" s="41"/>
      <c r="I3764" s="41"/>
      <c r="J3764" s="41"/>
      <c r="K3764" s="41"/>
      <c r="L3764" s="41"/>
      <c r="M3764" s="41"/>
    </row>
    <row r="3765" spans="2:13" x14ac:dyDescent="0.25">
      <c r="B3765" s="66"/>
      <c r="C3765" s="13"/>
      <c r="D3765" s="13"/>
      <c r="E3765" s="13"/>
      <c r="F3765" s="13"/>
      <c r="G3765" s="13"/>
      <c r="H3765" s="41"/>
      <c r="I3765" s="41"/>
      <c r="J3765" s="41"/>
      <c r="K3765" s="41"/>
      <c r="L3765" s="41"/>
      <c r="M3765" s="41"/>
    </row>
    <row r="3766" spans="2:13" x14ac:dyDescent="0.25">
      <c r="B3766" s="66"/>
      <c r="C3766" s="13"/>
      <c r="D3766" s="13"/>
      <c r="E3766" s="13"/>
      <c r="F3766" s="13"/>
      <c r="G3766" s="13"/>
      <c r="H3766" s="41"/>
      <c r="I3766" s="41"/>
      <c r="J3766" s="41"/>
      <c r="K3766" s="41"/>
      <c r="L3766" s="41"/>
      <c r="M3766" s="41"/>
    </row>
    <row r="3767" spans="2:13" x14ac:dyDescent="0.25">
      <c r="B3767" s="66"/>
      <c r="C3767" s="13"/>
      <c r="D3767" s="13"/>
      <c r="E3767" s="13"/>
      <c r="F3767" s="13"/>
      <c r="G3767" s="13"/>
      <c r="H3767" s="41"/>
      <c r="I3767" s="41"/>
      <c r="J3767" s="41"/>
      <c r="K3767" s="41"/>
      <c r="L3767" s="41"/>
      <c r="M3767" s="41"/>
    </row>
    <row r="3768" spans="2:13" x14ac:dyDescent="0.25">
      <c r="B3768" s="66"/>
      <c r="C3768" s="13"/>
      <c r="D3768" s="13"/>
      <c r="E3768" s="13"/>
      <c r="F3768" s="13"/>
      <c r="G3768" s="13"/>
      <c r="H3768" s="41"/>
      <c r="I3768" s="41"/>
      <c r="J3768" s="41"/>
      <c r="K3768" s="41"/>
      <c r="L3768" s="41"/>
      <c r="M3768" s="41"/>
    </row>
    <row r="3769" spans="2:13" x14ac:dyDescent="0.25">
      <c r="B3769" s="66"/>
      <c r="C3769" s="13"/>
      <c r="D3769" s="13"/>
      <c r="E3769" s="13"/>
      <c r="F3769" s="13"/>
      <c r="G3769" s="13"/>
      <c r="H3769" s="41"/>
      <c r="I3769" s="41"/>
      <c r="J3769" s="41"/>
      <c r="K3769" s="41"/>
      <c r="L3769" s="41"/>
      <c r="M3769" s="41"/>
    </row>
    <row r="3770" spans="2:13" x14ac:dyDescent="0.25">
      <c r="B3770" s="66"/>
      <c r="C3770" s="13"/>
      <c r="D3770" s="13"/>
      <c r="E3770" s="13"/>
      <c r="F3770" s="13"/>
      <c r="G3770" s="13"/>
      <c r="H3770" s="41"/>
      <c r="I3770" s="41"/>
      <c r="J3770" s="41"/>
      <c r="K3770" s="41"/>
      <c r="L3770" s="41"/>
      <c r="M3770" s="41"/>
    </row>
    <row r="3771" spans="2:13" x14ac:dyDescent="0.25">
      <c r="B3771" s="66"/>
      <c r="C3771" s="13"/>
      <c r="D3771" s="13"/>
      <c r="E3771" s="13"/>
      <c r="F3771" s="13"/>
      <c r="G3771" s="13"/>
      <c r="H3771" s="41"/>
      <c r="I3771" s="41"/>
      <c r="J3771" s="41"/>
      <c r="K3771" s="41"/>
      <c r="L3771" s="41"/>
      <c r="M3771" s="41"/>
    </row>
    <row r="3772" spans="2:13" x14ac:dyDescent="0.25">
      <c r="B3772" s="66"/>
      <c r="C3772" s="13"/>
      <c r="D3772" s="13"/>
      <c r="E3772" s="13"/>
      <c r="F3772" s="13"/>
      <c r="G3772" s="13"/>
      <c r="H3772" s="41"/>
      <c r="I3772" s="41"/>
      <c r="J3772" s="41"/>
      <c r="K3772" s="41"/>
      <c r="L3772" s="41"/>
      <c r="M3772" s="41"/>
    </row>
    <row r="3773" spans="2:13" x14ac:dyDescent="0.25">
      <c r="B3773" s="66"/>
      <c r="C3773" s="13"/>
      <c r="D3773" s="13"/>
      <c r="E3773" s="13"/>
      <c r="F3773" s="13"/>
      <c r="G3773" s="13"/>
      <c r="H3773" s="41"/>
      <c r="I3773" s="41"/>
      <c r="J3773" s="41"/>
      <c r="K3773" s="41"/>
      <c r="L3773" s="41"/>
      <c r="M3773" s="41"/>
    </row>
    <row r="3774" spans="2:13" x14ac:dyDescent="0.25">
      <c r="B3774" s="66"/>
      <c r="C3774" s="13"/>
      <c r="D3774" s="13"/>
      <c r="E3774" s="13"/>
      <c r="F3774" s="13"/>
      <c r="G3774" s="13"/>
      <c r="H3774" s="41"/>
      <c r="I3774" s="41"/>
      <c r="J3774" s="41"/>
      <c r="K3774" s="41"/>
      <c r="L3774" s="41"/>
      <c r="M3774" s="41"/>
    </row>
    <row r="3775" spans="2:13" x14ac:dyDescent="0.25">
      <c r="B3775" s="66"/>
      <c r="C3775" s="13"/>
      <c r="D3775" s="13"/>
      <c r="E3775" s="13"/>
      <c r="F3775" s="13"/>
      <c r="G3775" s="13"/>
      <c r="H3775" s="41"/>
      <c r="I3775" s="41"/>
      <c r="J3775" s="41"/>
      <c r="K3775" s="41"/>
      <c r="L3775" s="41"/>
      <c r="M3775" s="41"/>
    </row>
    <row r="3776" spans="2:13" x14ac:dyDescent="0.25">
      <c r="B3776" s="66"/>
      <c r="C3776" s="13"/>
      <c r="D3776" s="13"/>
      <c r="E3776" s="13"/>
      <c r="F3776" s="13"/>
      <c r="G3776" s="13"/>
      <c r="H3776" s="41"/>
      <c r="I3776" s="41"/>
      <c r="J3776" s="41"/>
      <c r="K3776" s="41"/>
      <c r="L3776" s="41"/>
      <c r="M3776" s="41"/>
    </row>
    <row r="3777" spans="2:13" x14ac:dyDescent="0.25">
      <c r="B3777" s="66"/>
      <c r="C3777" s="13"/>
      <c r="D3777" s="13"/>
      <c r="E3777" s="13"/>
      <c r="F3777" s="13"/>
      <c r="G3777" s="13"/>
      <c r="H3777" s="41"/>
      <c r="I3777" s="41"/>
      <c r="J3777" s="41"/>
      <c r="K3777" s="41"/>
      <c r="L3777" s="41"/>
      <c r="M3777" s="41"/>
    </row>
    <row r="3778" spans="2:13" x14ac:dyDescent="0.25">
      <c r="B3778" s="66"/>
      <c r="C3778" s="13"/>
      <c r="D3778" s="13"/>
      <c r="E3778" s="13"/>
      <c r="F3778" s="13"/>
      <c r="G3778" s="13"/>
      <c r="H3778" s="41"/>
      <c r="I3778" s="41"/>
      <c r="J3778" s="41"/>
      <c r="K3778" s="41"/>
      <c r="L3778" s="41"/>
      <c r="M3778" s="41"/>
    </row>
    <row r="3779" spans="2:13" x14ac:dyDescent="0.25">
      <c r="B3779" s="66"/>
      <c r="C3779" s="13"/>
      <c r="D3779" s="13"/>
      <c r="E3779" s="13"/>
      <c r="F3779" s="13"/>
      <c r="G3779" s="13"/>
      <c r="H3779" s="41"/>
      <c r="I3779" s="41"/>
      <c r="J3779" s="41"/>
      <c r="K3779" s="41"/>
      <c r="L3779" s="41"/>
      <c r="M3779" s="41"/>
    </row>
    <row r="3780" spans="2:13" x14ac:dyDescent="0.25">
      <c r="B3780" s="66"/>
      <c r="C3780" s="13"/>
      <c r="D3780" s="13"/>
      <c r="E3780" s="13"/>
      <c r="F3780" s="13"/>
      <c r="G3780" s="13"/>
      <c r="H3780" s="41"/>
      <c r="I3780" s="41"/>
      <c r="J3780" s="41"/>
      <c r="K3780" s="41"/>
      <c r="L3780" s="41"/>
      <c r="M3780" s="41"/>
    </row>
    <row r="3781" spans="2:13" x14ac:dyDescent="0.25">
      <c r="B3781" s="66"/>
      <c r="C3781" s="13"/>
      <c r="D3781" s="13"/>
      <c r="E3781" s="13"/>
      <c r="F3781" s="13"/>
      <c r="G3781" s="13"/>
      <c r="H3781" s="41"/>
      <c r="I3781" s="41"/>
      <c r="J3781" s="41"/>
      <c r="K3781" s="41"/>
      <c r="L3781" s="41"/>
      <c r="M3781" s="41"/>
    </row>
    <row r="3782" spans="2:13" x14ac:dyDescent="0.25">
      <c r="B3782" s="66"/>
      <c r="C3782" s="13"/>
      <c r="D3782" s="13"/>
      <c r="E3782" s="13"/>
      <c r="F3782" s="13"/>
      <c r="G3782" s="13"/>
      <c r="H3782" s="41"/>
      <c r="I3782" s="41"/>
      <c r="J3782" s="41"/>
      <c r="K3782" s="41"/>
      <c r="L3782" s="41"/>
      <c r="M3782" s="41"/>
    </row>
    <row r="3783" spans="2:13" x14ac:dyDescent="0.25">
      <c r="B3783" s="66"/>
      <c r="C3783" s="13"/>
      <c r="D3783" s="13"/>
      <c r="E3783" s="13"/>
      <c r="F3783" s="13"/>
      <c r="G3783" s="13"/>
      <c r="H3783" s="41"/>
      <c r="I3783" s="41"/>
      <c r="J3783" s="41"/>
      <c r="K3783" s="41"/>
      <c r="L3783" s="41"/>
      <c r="M3783" s="41"/>
    </row>
    <row r="3784" spans="2:13" x14ac:dyDescent="0.25">
      <c r="B3784" s="66"/>
      <c r="C3784" s="13"/>
      <c r="D3784" s="13"/>
      <c r="E3784" s="13"/>
      <c r="F3784" s="13"/>
      <c r="G3784" s="13"/>
      <c r="H3784" s="41"/>
      <c r="I3784" s="41"/>
      <c r="J3784" s="41"/>
      <c r="K3784" s="41"/>
      <c r="L3784" s="41"/>
      <c r="M3784" s="41"/>
    </row>
    <row r="3785" spans="2:13" x14ac:dyDescent="0.25">
      <c r="B3785" s="66"/>
      <c r="C3785" s="13"/>
      <c r="D3785" s="13"/>
      <c r="E3785" s="13"/>
      <c r="F3785" s="13"/>
      <c r="G3785" s="13"/>
      <c r="H3785" s="41"/>
      <c r="I3785" s="41"/>
      <c r="J3785" s="41"/>
      <c r="K3785" s="41"/>
      <c r="L3785" s="41"/>
      <c r="M3785" s="41"/>
    </row>
    <row r="3786" spans="2:13" x14ac:dyDescent="0.25">
      <c r="B3786" s="66"/>
      <c r="C3786" s="13"/>
      <c r="D3786" s="13"/>
      <c r="E3786" s="13"/>
      <c r="F3786" s="13"/>
      <c r="G3786" s="13"/>
      <c r="H3786" s="41"/>
      <c r="I3786" s="41"/>
      <c r="J3786" s="41"/>
      <c r="K3786" s="41"/>
      <c r="L3786" s="41"/>
      <c r="M3786" s="41"/>
    </row>
    <row r="3787" spans="2:13" x14ac:dyDescent="0.25">
      <c r="B3787" s="66"/>
      <c r="C3787" s="13"/>
      <c r="D3787" s="13"/>
      <c r="E3787" s="13"/>
      <c r="F3787" s="13"/>
      <c r="G3787" s="13"/>
      <c r="H3787" s="41"/>
      <c r="I3787" s="41"/>
      <c r="J3787" s="41"/>
      <c r="K3787" s="41"/>
      <c r="L3787" s="41"/>
      <c r="M3787" s="41"/>
    </row>
    <row r="3788" spans="2:13" x14ac:dyDescent="0.25">
      <c r="B3788" s="66"/>
      <c r="C3788" s="13"/>
      <c r="D3788" s="13"/>
      <c r="E3788" s="13"/>
      <c r="F3788" s="13"/>
      <c r="G3788" s="13"/>
      <c r="H3788" s="41"/>
      <c r="I3788" s="41"/>
      <c r="J3788" s="41"/>
      <c r="K3788" s="41"/>
      <c r="L3788" s="41"/>
      <c r="M3788" s="41"/>
    </row>
    <row r="3789" spans="2:13" x14ac:dyDescent="0.25">
      <c r="B3789" s="66"/>
      <c r="C3789" s="13"/>
      <c r="D3789" s="13"/>
      <c r="E3789" s="13"/>
      <c r="F3789" s="13"/>
      <c r="G3789" s="13"/>
      <c r="H3789" s="41"/>
      <c r="I3789" s="41"/>
      <c r="J3789" s="41"/>
      <c r="K3789" s="41"/>
      <c r="L3789" s="41"/>
      <c r="M3789" s="41"/>
    </row>
    <row r="3790" spans="2:13" x14ac:dyDescent="0.25">
      <c r="B3790" s="66"/>
      <c r="C3790" s="13"/>
      <c r="D3790" s="13"/>
      <c r="E3790" s="13"/>
      <c r="F3790" s="13"/>
      <c r="G3790" s="13"/>
      <c r="H3790" s="41"/>
      <c r="I3790" s="41"/>
      <c r="J3790" s="41"/>
      <c r="K3790" s="41"/>
      <c r="L3790" s="41"/>
      <c r="M3790" s="41"/>
    </row>
    <row r="3791" spans="2:13" x14ac:dyDescent="0.25">
      <c r="B3791" s="66"/>
      <c r="C3791" s="13"/>
      <c r="D3791" s="13"/>
      <c r="E3791" s="13"/>
      <c r="F3791" s="13"/>
      <c r="G3791" s="13"/>
      <c r="H3791" s="41"/>
      <c r="I3791" s="41"/>
      <c r="J3791" s="41"/>
      <c r="K3791" s="41"/>
      <c r="L3791" s="41"/>
      <c r="M3791" s="41"/>
    </row>
    <row r="3792" spans="2:13" x14ac:dyDescent="0.25">
      <c r="B3792" s="66"/>
      <c r="C3792" s="13"/>
      <c r="D3792" s="13"/>
      <c r="E3792" s="13"/>
      <c r="F3792" s="13"/>
      <c r="G3792" s="13"/>
      <c r="H3792" s="41"/>
      <c r="I3792" s="41"/>
      <c r="J3792" s="41"/>
      <c r="K3792" s="41"/>
      <c r="L3792" s="41"/>
      <c r="M3792" s="41"/>
    </row>
    <row r="3793" spans="2:13" x14ac:dyDescent="0.25">
      <c r="B3793" s="66"/>
      <c r="C3793" s="13"/>
      <c r="D3793" s="13"/>
      <c r="E3793" s="13"/>
      <c r="F3793" s="13"/>
      <c r="G3793" s="13"/>
      <c r="H3793" s="41"/>
      <c r="I3793" s="41"/>
      <c r="J3793" s="41"/>
      <c r="K3793" s="41"/>
      <c r="L3793" s="41"/>
      <c r="M3793" s="41"/>
    </row>
    <row r="3794" spans="2:13" x14ac:dyDescent="0.25">
      <c r="B3794" s="66"/>
      <c r="C3794" s="13"/>
      <c r="D3794" s="13"/>
      <c r="E3794" s="13"/>
      <c r="F3794" s="13"/>
      <c r="G3794" s="13"/>
      <c r="H3794" s="41"/>
      <c r="I3794" s="41"/>
      <c r="J3794" s="41"/>
      <c r="K3794" s="41"/>
      <c r="L3794" s="41"/>
      <c r="M3794" s="41"/>
    </row>
    <row r="3795" spans="2:13" x14ac:dyDescent="0.25">
      <c r="B3795" s="66"/>
      <c r="C3795" s="13"/>
      <c r="D3795" s="13"/>
      <c r="E3795" s="13"/>
      <c r="F3795" s="13"/>
      <c r="G3795" s="13"/>
      <c r="H3795" s="41"/>
      <c r="I3795" s="41"/>
      <c r="J3795" s="41"/>
      <c r="K3795" s="41"/>
      <c r="L3795" s="41"/>
      <c r="M3795" s="41"/>
    </row>
    <row r="3796" spans="2:13" x14ac:dyDescent="0.25">
      <c r="B3796" s="66"/>
      <c r="C3796" s="13"/>
      <c r="D3796" s="13"/>
      <c r="E3796" s="13"/>
      <c r="F3796" s="13"/>
      <c r="G3796" s="13"/>
      <c r="H3796" s="41"/>
      <c r="I3796" s="41"/>
      <c r="J3796" s="41"/>
      <c r="K3796" s="41"/>
      <c r="L3796" s="41"/>
      <c r="M3796" s="41"/>
    </row>
    <row r="3797" spans="2:13" x14ac:dyDescent="0.25">
      <c r="B3797" s="66"/>
      <c r="C3797" s="13"/>
      <c r="D3797" s="13"/>
      <c r="E3797" s="13"/>
      <c r="F3797" s="13"/>
      <c r="G3797" s="13"/>
      <c r="H3797" s="41"/>
      <c r="I3797" s="41"/>
      <c r="J3797" s="41"/>
      <c r="K3797" s="41"/>
      <c r="L3797" s="41"/>
      <c r="M3797" s="41"/>
    </row>
    <row r="3798" spans="2:13" x14ac:dyDescent="0.25">
      <c r="B3798" s="66"/>
      <c r="C3798" s="13"/>
      <c r="D3798" s="13"/>
      <c r="E3798" s="13"/>
      <c r="F3798" s="13"/>
      <c r="G3798" s="13"/>
      <c r="H3798" s="41"/>
      <c r="I3798" s="41"/>
      <c r="J3798" s="41"/>
      <c r="K3798" s="41"/>
      <c r="L3798" s="41"/>
      <c r="M3798" s="41"/>
    </row>
    <row r="3799" spans="2:13" x14ac:dyDescent="0.25">
      <c r="B3799" s="66"/>
      <c r="C3799" s="13"/>
      <c r="D3799" s="13"/>
      <c r="E3799" s="13"/>
      <c r="F3799" s="13"/>
      <c r="G3799" s="13"/>
      <c r="H3799" s="41"/>
      <c r="I3799" s="41"/>
      <c r="J3799" s="41"/>
      <c r="K3799" s="41"/>
      <c r="L3799" s="41"/>
      <c r="M3799" s="41"/>
    </row>
    <row r="3800" spans="2:13" x14ac:dyDescent="0.25">
      <c r="B3800" s="66"/>
      <c r="C3800" s="13"/>
      <c r="D3800" s="13"/>
      <c r="E3800" s="13"/>
      <c r="F3800" s="13"/>
      <c r="G3800" s="13"/>
      <c r="H3800" s="41"/>
      <c r="I3800" s="41"/>
      <c r="J3800" s="41"/>
      <c r="K3800" s="41"/>
      <c r="L3800" s="41"/>
      <c r="M3800" s="41"/>
    </row>
    <row r="3801" spans="2:13" x14ac:dyDescent="0.25">
      <c r="B3801" s="66"/>
      <c r="C3801" s="13"/>
      <c r="D3801" s="13"/>
      <c r="E3801" s="13"/>
      <c r="F3801" s="13"/>
      <c r="G3801" s="13"/>
      <c r="H3801" s="41"/>
      <c r="I3801" s="41"/>
      <c r="J3801" s="41"/>
      <c r="K3801" s="41"/>
      <c r="L3801" s="41"/>
      <c r="M3801" s="41"/>
    </row>
    <row r="3802" spans="2:13" x14ac:dyDescent="0.25">
      <c r="B3802" s="66"/>
      <c r="C3802" s="13"/>
      <c r="D3802" s="13"/>
      <c r="E3802" s="13"/>
      <c r="F3802" s="13"/>
      <c r="G3802" s="13"/>
      <c r="H3802" s="41"/>
      <c r="I3802" s="41"/>
      <c r="J3802" s="41"/>
      <c r="K3802" s="41"/>
      <c r="L3802" s="41"/>
      <c r="M3802" s="41"/>
    </row>
    <row r="3803" spans="2:13" x14ac:dyDescent="0.25">
      <c r="B3803" s="66"/>
      <c r="C3803" s="13"/>
      <c r="D3803" s="13"/>
      <c r="E3803" s="13"/>
      <c r="F3803" s="13"/>
      <c r="G3803" s="13"/>
      <c r="H3803" s="41"/>
      <c r="I3803" s="41"/>
      <c r="J3803" s="41"/>
      <c r="K3803" s="41"/>
      <c r="L3803" s="41"/>
      <c r="M3803" s="41"/>
    </row>
    <row r="3804" spans="2:13" x14ac:dyDescent="0.25">
      <c r="B3804" s="66"/>
      <c r="C3804" s="13"/>
      <c r="D3804" s="13"/>
      <c r="E3804" s="13"/>
      <c r="F3804" s="13"/>
      <c r="G3804" s="13"/>
      <c r="H3804" s="41"/>
      <c r="I3804" s="41"/>
      <c r="J3804" s="41"/>
      <c r="K3804" s="41"/>
      <c r="L3804" s="41"/>
      <c r="M3804" s="41"/>
    </row>
    <row r="3805" spans="2:13" x14ac:dyDescent="0.25">
      <c r="B3805" s="66"/>
      <c r="C3805" s="13"/>
      <c r="D3805" s="13"/>
      <c r="E3805" s="13"/>
      <c r="F3805" s="13"/>
      <c r="G3805" s="13"/>
      <c r="H3805" s="41"/>
      <c r="I3805" s="41"/>
      <c r="J3805" s="41"/>
      <c r="K3805" s="41"/>
      <c r="L3805" s="41"/>
      <c r="M3805" s="41"/>
    </row>
    <row r="3806" spans="2:13" x14ac:dyDescent="0.25">
      <c r="B3806" s="66"/>
      <c r="C3806" s="13"/>
      <c r="D3806" s="13"/>
      <c r="E3806" s="13"/>
      <c r="F3806" s="13"/>
      <c r="G3806" s="13"/>
      <c r="H3806" s="41"/>
      <c r="I3806" s="41"/>
      <c r="J3806" s="41"/>
      <c r="K3806" s="41"/>
      <c r="L3806" s="41"/>
      <c r="M3806" s="41"/>
    </row>
    <row r="3807" spans="2:13" x14ac:dyDescent="0.25">
      <c r="B3807" s="66"/>
      <c r="C3807" s="13"/>
      <c r="D3807" s="13"/>
      <c r="E3807" s="13"/>
      <c r="F3807" s="13"/>
      <c r="G3807" s="13"/>
      <c r="H3807" s="41"/>
      <c r="I3807" s="41"/>
      <c r="J3807" s="41"/>
      <c r="K3807" s="41"/>
      <c r="L3807" s="41"/>
      <c r="M3807" s="41"/>
    </row>
    <row r="3808" spans="2:13" x14ac:dyDescent="0.25">
      <c r="B3808" s="66"/>
      <c r="C3808" s="13"/>
      <c r="D3808" s="13"/>
      <c r="E3808" s="13"/>
      <c r="F3808" s="13"/>
      <c r="G3808" s="13"/>
      <c r="H3808" s="41"/>
      <c r="I3808" s="41"/>
      <c r="J3808" s="41"/>
      <c r="K3808" s="41"/>
      <c r="L3808" s="41"/>
      <c r="M3808" s="41"/>
    </row>
    <row r="3809" spans="2:13" x14ac:dyDescent="0.25">
      <c r="B3809" s="66"/>
      <c r="C3809" s="13"/>
      <c r="D3809" s="13"/>
      <c r="E3809" s="13"/>
      <c r="F3809" s="13"/>
      <c r="G3809" s="13"/>
      <c r="H3809" s="41"/>
      <c r="I3809" s="41"/>
      <c r="J3809" s="41"/>
      <c r="K3809" s="41"/>
      <c r="L3809" s="41"/>
      <c r="M3809" s="41"/>
    </row>
    <row r="3810" spans="2:13" x14ac:dyDescent="0.25">
      <c r="B3810" s="66"/>
      <c r="C3810" s="13"/>
      <c r="D3810" s="13"/>
      <c r="E3810" s="13"/>
      <c r="F3810" s="13"/>
      <c r="G3810" s="13"/>
      <c r="H3810" s="41"/>
      <c r="I3810" s="41"/>
      <c r="J3810" s="41"/>
      <c r="K3810" s="41"/>
      <c r="L3810" s="41"/>
      <c r="M3810" s="41"/>
    </row>
    <row r="3811" spans="2:13" x14ac:dyDescent="0.25">
      <c r="B3811" s="66"/>
      <c r="C3811" s="13"/>
      <c r="D3811" s="13"/>
      <c r="E3811" s="13"/>
      <c r="F3811" s="13"/>
      <c r="G3811" s="13"/>
      <c r="H3811" s="41"/>
      <c r="I3811" s="41"/>
      <c r="J3811" s="41"/>
      <c r="K3811" s="41"/>
      <c r="L3811" s="41"/>
      <c r="M3811" s="41"/>
    </row>
    <row r="3812" spans="2:13" x14ac:dyDescent="0.25">
      <c r="B3812" s="66"/>
      <c r="C3812" s="13"/>
      <c r="D3812" s="13"/>
      <c r="E3812" s="13"/>
      <c r="F3812" s="13"/>
      <c r="G3812" s="13"/>
      <c r="H3812" s="41"/>
      <c r="I3812" s="41"/>
      <c r="J3812" s="41"/>
      <c r="K3812" s="41"/>
      <c r="L3812" s="41"/>
      <c r="M3812" s="41"/>
    </row>
    <row r="3813" spans="2:13" x14ac:dyDescent="0.25">
      <c r="B3813" s="66"/>
      <c r="C3813" s="13"/>
      <c r="D3813" s="13"/>
      <c r="E3813" s="13"/>
      <c r="F3813" s="13"/>
      <c r="G3813" s="13"/>
      <c r="H3813" s="41"/>
      <c r="I3813" s="41"/>
      <c r="J3813" s="41"/>
      <c r="K3813" s="41"/>
      <c r="L3813" s="41"/>
      <c r="M3813" s="41"/>
    </row>
    <row r="3814" spans="2:13" x14ac:dyDescent="0.25">
      <c r="B3814" s="66"/>
      <c r="C3814" s="13"/>
      <c r="D3814" s="13"/>
      <c r="E3814" s="13"/>
      <c r="F3814" s="13"/>
      <c r="G3814" s="13"/>
      <c r="H3814" s="41"/>
      <c r="I3814" s="41"/>
      <c r="J3814" s="41"/>
      <c r="K3814" s="41"/>
      <c r="L3814" s="41"/>
      <c r="M3814" s="41"/>
    </row>
    <row r="3815" spans="2:13" x14ac:dyDescent="0.25">
      <c r="B3815" s="66"/>
      <c r="C3815" s="13"/>
      <c r="D3815" s="13"/>
      <c r="E3815" s="13"/>
      <c r="F3815" s="13"/>
      <c r="G3815" s="13"/>
      <c r="H3815" s="41"/>
      <c r="I3815" s="41"/>
      <c r="J3815" s="41"/>
      <c r="K3815" s="41"/>
      <c r="L3815" s="41"/>
      <c r="M3815" s="41"/>
    </row>
    <row r="3816" spans="2:13" x14ac:dyDescent="0.25">
      <c r="B3816" s="66"/>
      <c r="C3816" s="13"/>
      <c r="D3816" s="13"/>
      <c r="E3816" s="13"/>
      <c r="F3816" s="13"/>
      <c r="G3816" s="13"/>
      <c r="H3816" s="41"/>
      <c r="I3816" s="41"/>
      <c r="J3816" s="41"/>
      <c r="K3816" s="41"/>
      <c r="L3816" s="41"/>
      <c r="M3816" s="41"/>
    </row>
    <row r="3817" spans="2:13" x14ac:dyDescent="0.25">
      <c r="B3817" s="66"/>
      <c r="C3817" s="13"/>
      <c r="D3817" s="13"/>
      <c r="E3817" s="13"/>
      <c r="F3817" s="13"/>
      <c r="G3817" s="13"/>
      <c r="H3817" s="41"/>
      <c r="I3817" s="41"/>
      <c r="J3817" s="41"/>
      <c r="K3817" s="41"/>
      <c r="L3817" s="41"/>
      <c r="M3817" s="41"/>
    </row>
    <row r="3818" spans="2:13" x14ac:dyDescent="0.25">
      <c r="B3818" s="66"/>
      <c r="C3818" s="13"/>
      <c r="D3818" s="13"/>
      <c r="E3818" s="13"/>
      <c r="F3818" s="13"/>
      <c r="G3818" s="13"/>
      <c r="H3818" s="41"/>
      <c r="I3818" s="41"/>
      <c r="J3818" s="41"/>
      <c r="K3818" s="41"/>
      <c r="L3818" s="41"/>
      <c r="M3818" s="41"/>
    </row>
    <row r="3819" spans="2:13" x14ac:dyDescent="0.25">
      <c r="B3819" s="66"/>
      <c r="C3819" s="13"/>
      <c r="D3819" s="13"/>
      <c r="E3819" s="13"/>
      <c r="F3819" s="13"/>
      <c r="G3819" s="13"/>
      <c r="H3819" s="41"/>
      <c r="I3819" s="41"/>
      <c r="J3819" s="41"/>
      <c r="K3819" s="41"/>
      <c r="L3819" s="41"/>
      <c r="M3819" s="41"/>
    </row>
    <row r="3820" spans="2:13" x14ac:dyDescent="0.25">
      <c r="B3820" s="66"/>
      <c r="C3820" s="13"/>
      <c r="D3820" s="13"/>
      <c r="E3820" s="13"/>
      <c r="F3820" s="13"/>
      <c r="G3820" s="13"/>
      <c r="H3820" s="41"/>
      <c r="I3820" s="41"/>
      <c r="J3820" s="41"/>
      <c r="K3820" s="41"/>
      <c r="L3820" s="41"/>
      <c r="M3820" s="41"/>
    </row>
    <row r="3821" spans="2:13" x14ac:dyDescent="0.25">
      <c r="B3821" s="66"/>
      <c r="C3821" s="13"/>
      <c r="D3821" s="13"/>
      <c r="E3821" s="13"/>
      <c r="F3821" s="13"/>
      <c r="G3821" s="13"/>
      <c r="H3821" s="41"/>
      <c r="I3821" s="41"/>
      <c r="J3821" s="41"/>
      <c r="K3821" s="41"/>
      <c r="L3821" s="41"/>
      <c r="M3821" s="41"/>
    </row>
    <row r="3822" spans="2:13" x14ac:dyDescent="0.25">
      <c r="B3822" s="66"/>
      <c r="C3822" s="13"/>
      <c r="D3822" s="13"/>
      <c r="E3822" s="13"/>
      <c r="F3822" s="13"/>
      <c r="G3822" s="13"/>
      <c r="H3822" s="41"/>
      <c r="I3822" s="41"/>
      <c r="J3822" s="41"/>
      <c r="K3822" s="41"/>
      <c r="L3822" s="41"/>
      <c r="M3822" s="41"/>
    </row>
    <row r="3823" spans="2:13" x14ac:dyDescent="0.25">
      <c r="B3823" s="66"/>
      <c r="C3823" s="13"/>
      <c r="D3823" s="13"/>
      <c r="E3823" s="13"/>
      <c r="F3823" s="13"/>
      <c r="G3823" s="13"/>
      <c r="H3823" s="41"/>
      <c r="I3823" s="41"/>
      <c r="J3823" s="41"/>
      <c r="K3823" s="41"/>
      <c r="L3823" s="41"/>
      <c r="M3823" s="41"/>
    </row>
    <row r="3824" spans="2:13" x14ac:dyDescent="0.25">
      <c r="B3824" s="66"/>
      <c r="C3824" s="13"/>
      <c r="D3824" s="13"/>
      <c r="E3824" s="13"/>
      <c r="F3824" s="13"/>
      <c r="G3824" s="13"/>
      <c r="H3824" s="41"/>
      <c r="I3824" s="41"/>
      <c r="J3824" s="41"/>
      <c r="K3824" s="41"/>
      <c r="L3824" s="41"/>
      <c r="M3824" s="41"/>
    </row>
    <row r="3825" spans="2:13" x14ac:dyDescent="0.25">
      <c r="B3825" s="66"/>
      <c r="C3825" s="13"/>
      <c r="D3825" s="13"/>
      <c r="E3825" s="13"/>
      <c r="F3825" s="13"/>
      <c r="G3825" s="13"/>
      <c r="H3825" s="41"/>
      <c r="I3825" s="41"/>
      <c r="J3825" s="41"/>
      <c r="K3825" s="41"/>
      <c r="L3825" s="41"/>
      <c r="M3825" s="41"/>
    </row>
    <row r="3826" spans="2:13" x14ac:dyDescent="0.25">
      <c r="B3826" s="66"/>
      <c r="C3826" s="13"/>
      <c r="D3826" s="13"/>
      <c r="E3826" s="13"/>
      <c r="F3826" s="13"/>
      <c r="G3826" s="13"/>
      <c r="H3826" s="41"/>
      <c r="I3826" s="41"/>
      <c r="J3826" s="41"/>
      <c r="K3826" s="41"/>
      <c r="L3826" s="41"/>
      <c r="M3826" s="41"/>
    </row>
    <row r="3827" spans="2:13" x14ac:dyDescent="0.25">
      <c r="B3827" s="66"/>
      <c r="C3827" s="13"/>
      <c r="D3827" s="13"/>
      <c r="E3827" s="13"/>
      <c r="F3827" s="13"/>
      <c r="G3827" s="13"/>
      <c r="H3827" s="41"/>
      <c r="I3827" s="41"/>
      <c r="J3827" s="41"/>
      <c r="K3827" s="41"/>
      <c r="L3827" s="41"/>
      <c r="M3827" s="41"/>
    </row>
    <row r="3828" spans="2:13" x14ac:dyDescent="0.25">
      <c r="B3828" s="66"/>
      <c r="C3828" s="13"/>
      <c r="D3828" s="13"/>
      <c r="E3828" s="13"/>
      <c r="F3828" s="13"/>
      <c r="G3828" s="13"/>
      <c r="H3828" s="41"/>
      <c r="I3828" s="41"/>
      <c r="J3828" s="41"/>
      <c r="K3828" s="41"/>
      <c r="L3828" s="41"/>
      <c r="M3828" s="41"/>
    </row>
    <row r="3829" spans="2:13" x14ac:dyDescent="0.25">
      <c r="B3829" s="66"/>
      <c r="C3829" s="13"/>
      <c r="D3829" s="13"/>
      <c r="E3829" s="13"/>
      <c r="F3829" s="13"/>
      <c r="G3829" s="13"/>
      <c r="H3829" s="41"/>
      <c r="I3829" s="41"/>
      <c r="J3829" s="41"/>
      <c r="K3829" s="41"/>
      <c r="L3829" s="41"/>
      <c r="M3829" s="41"/>
    </row>
    <row r="3830" spans="2:13" x14ac:dyDescent="0.25">
      <c r="B3830" s="66"/>
      <c r="C3830" s="13"/>
      <c r="D3830" s="13"/>
      <c r="E3830" s="13"/>
      <c r="F3830" s="13"/>
      <c r="G3830" s="13"/>
      <c r="H3830" s="41"/>
      <c r="I3830" s="41"/>
      <c r="J3830" s="41"/>
      <c r="K3830" s="41"/>
      <c r="L3830" s="41"/>
      <c r="M3830" s="41"/>
    </row>
    <row r="3831" spans="2:13" x14ac:dyDescent="0.25">
      <c r="B3831" s="66"/>
      <c r="C3831" s="13"/>
      <c r="D3831" s="13"/>
      <c r="E3831" s="13"/>
      <c r="F3831" s="13"/>
      <c r="G3831" s="13"/>
      <c r="H3831" s="41"/>
      <c r="I3831" s="41"/>
      <c r="J3831" s="41"/>
      <c r="K3831" s="41"/>
      <c r="L3831" s="41"/>
      <c r="M3831" s="41"/>
    </row>
    <row r="3832" spans="2:13" x14ac:dyDescent="0.25">
      <c r="B3832" s="66"/>
      <c r="C3832" s="13"/>
      <c r="D3832" s="13"/>
      <c r="E3832" s="13"/>
      <c r="F3832" s="13"/>
      <c r="G3832" s="13"/>
      <c r="H3832" s="41"/>
      <c r="I3832" s="41"/>
      <c r="J3832" s="41"/>
      <c r="K3832" s="41"/>
      <c r="L3832" s="41"/>
      <c r="M3832" s="41"/>
    </row>
    <row r="3833" spans="2:13" x14ac:dyDescent="0.25">
      <c r="B3833" s="66"/>
      <c r="C3833" s="13"/>
      <c r="D3833" s="13"/>
      <c r="E3833" s="13"/>
      <c r="F3833" s="13"/>
      <c r="G3833" s="13"/>
      <c r="H3833" s="41"/>
      <c r="I3833" s="41"/>
      <c r="J3833" s="41"/>
      <c r="K3833" s="41"/>
      <c r="L3833" s="41"/>
      <c r="M3833" s="41"/>
    </row>
    <row r="3834" spans="2:13" x14ac:dyDescent="0.25">
      <c r="B3834" s="66"/>
      <c r="C3834" s="13"/>
      <c r="D3834" s="13"/>
      <c r="E3834" s="13"/>
      <c r="F3834" s="13"/>
      <c r="G3834" s="13"/>
      <c r="H3834" s="41"/>
      <c r="I3834" s="41"/>
      <c r="J3834" s="41"/>
      <c r="K3834" s="41"/>
      <c r="L3834" s="41"/>
      <c r="M3834" s="41"/>
    </row>
    <row r="3835" spans="2:13" x14ac:dyDescent="0.25">
      <c r="B3835" s="66"/>
      <c r="C3835" s="13"/>
      <c r="D3835" s="13"/>
      <c r="E3835" s="13"/>
      <c r="F3835" s="13"/>
      <c r="G3835" s="13"/>
      <c r="H3835" s="41"/>
      <c r="I3835" s="41"/>
      <c r="J3835" s="41"/>
      <c r="K3835" s="41"/>
      <c r="L3835" s="41"/>
      <c r="M3835" s="41"/>
    </row>
    <row r="3836" spans="2:13" x14ac:dyDescent="0.25">
      <c r="B3836" s="66"/>
      <c r="C3836" s="13"/>
      <c r="D3836" s="13"/>
      <c r="E3836" s="13"/>
      <c r="F3836" s="13"/>
      <c r="G3836" s="13"/>
      <c r="H3836" s="41"/>
      <c r="I3836" s="41"/>
      <c r="J3836" s="41"/>
      <c r="K3836" s="41"/>
      <c r="L3836" s="41"/>
      <c r="M3836" s="41"/>
    </row>
    <row r="3837" spans="2:13" x14ac:dyDescent="0.25">
      <c r="B3837" s="66"/>
      <c r="C3837" s="13"/>
      <c r="D3837" s="13"/>
      <c r="E3837" s="13"/>
      <c r="F3837" s="13"/>
      <c r="G3837" s="13"/>
      <c r="H3837" s="41"/>
      <c r="I3837" s="41"/>
      <c r="J3837" s="41"/>
      <c r="K3837" s="41"/>
      <c r="L3837" s="41"/>
      <c r="M3837" s="41"/>
    </row>
    <row r="3838" spans="2:13" x14ac:dyDescent="0.25">
      <c r="B3838" s="66"/>
      <c r="C3838" s="13"/>
      <c r="D3838" s="13"/>
      <c r="E3838" s="13"/>
      <c r="F3838" s="13"/>
      <c r="G3838" s="13"/>
      <c r="H3838" s="41"/>
      <c r="I3838" s="41"/>
      <c r="J3838" s="41"/>
      <c r="K3838" s="41"/>
      <c r="L3838" s="41"/>
      <c r="M3838" s="41"/>
    </row>
    <row r="3839" spans="2:13" x14ac:dyDescent="0.25">
      <c r="B3839" s="66"/>
      <c r="C3839" s="13"/>
      <c r="D3839" s="13"/>
      <c r="E3839" s="13"/>
      <c r="F3839" s="13"/>
      <c r="G3839" s="13"/>
      <c r="H3839" s="41"/>
      <c r="I3839" s="41"/>
      <c r="J3839" s="41"/>
      <c r="K3839" s="41"/>
      <c r="L3839" s="41"/>
      <c r="M3839" s="41"/>
    </row>
    <row r="3840" spans="2:13" x14ac:dyDescent="0.25">
      <c r="B3840" s="66"/>
      <c r="C3840" s="13"/>
      <c r="D3840" s="13"/>
      <c r="E3840" s="13"/>
      <c r="F3840" s="13"/>
      <c r="G3840" s="13"/>
      <c r="H3840" s="41"/>
      <c r="I3840" s="41"/>
      <c r="J3840" s="41"/>
      <c r="K3840" s="41"/>
      <c r="L3840" s="41"/>
      <c r="M3840" s="41"/>
    </row>
    <row r="3841" spans="2:13" x14ac:dyDescent="0.25">
      <c r="B3841" s="66"/>
      <c r="C3841" s="13"/>
      <c r="D3841" s="13"/>
      <c r="E3841" s="13"/>
      <c r="F3841" s="13"/>
      <c r="G3841" s="13"/>
      <c r="H3841" s="41"/>
      <c r="I3841" s="41"/>
      <c r="J3841" s="41"/>
      <c r="K3841" s="41"/>
      <c r="L3841" s="41"/>
      <c r="M3841" s="41"/>
    </row>
    <row r="3842" spans="2:13" x14ac:dyDescent="0.25">
      <c r="B3842" s="66"/>
      <c r="C3842" s="13"/>
      <c r="D3842" s="13"/>
      <c r="E3842" s="13"/>
      <c r="F3842" s="13"/>
      <c r="G3842" s="13"/>
      <c r="H3842" s="41"/>
      <c r="I3842" s="41"/>
      <c r="J3842" s="41"/>
      <c r="K3842" s="41"/>
      <c r="L3842" s="41"/>
      <c r="M3842" s="41"/>
    </row>
    <row r="3843" spans="2:13" x14ac:dyDescent="0.25">
      <c r="B3843" s="66"/>
      <c r="C3843" s="13"/>
      <c r="D3843" s="13"/>
      <c r="E3843" s="13"/>
      <c r="F3843" s="13"/>
      <c r="G3843" s="13"/>
      <c r="H3843" s="41"/>
      <c r="I3843" s="41"/>
      <c r="J3843" s="41"/>
      <c r="K3843" s="41"/>
      <c r="L3843" s="41"/>
      <c r="M3843" s="41"/>
    </row>
    <row r="3844" spans="2:13" x14ac:dyDescent="0.25">
      <c r="B3844" s="66"/>
      <c r="C3844" s="13"/>
      <c r="D3844" s="13"/>
      <c r="E3844" s="13"/>
      <c r="F3844" s="13"/>
      <c r="G3844" s="13"/>
      <c r="H3844" s="41"/>
      <c r="I3844" s="41"/>
      <c r="J3844" s="41"/>
      <c r="K3844" s="41"/>
      <c r="L3844" s="41"/>
      <c r="M3844" s="41"/>
    </row>
    <row r="3845" spans="2:13" x14ac:dyDescent="0.25">
      <c r="B3845" s="66"/>
      <c r="C3845" s="13"/>
      <c r="D3845" s="13"/>
      <c r="E3845" s="13"/>
      <c r="F3845" s="13"/>
      <c r="G3845" s="13"/>
      <c r="H3845" s="41"/>
      <c r="I3845" s="41"/>
      <c r="J3845" s="41"/>
      <c r="K3845" s="41"/>
      <c r="L3845" s="41"/>
      <c r="M3845" s="41"/>
    </row>
    <row r="3846" spans="2:13" x14ac:dyDescent="0.25">
      <c r="B3846" s="66"/>
      <c r="C3846" s="13"/>
      <c r="D3846" s="13"/>
      <c r="E3846" s="13"/>
      <c r="F3846" s="13"/>
      <c r="G3846" s="13"/>
      <c r="H3846" s="41"/>
      <c r="I3846" s="41"/>
      <c r="J3846" s="41"/>
      <c r="K3846" s="41"/>
      <c r="L3846" s="41"/>
      <c r="M3846" s="41"/>
    </row>
    <row r="3847" spans="2:13" x14ac:dyDescent="0.25">
      <c r="B3847" s="66"/>
      <c r="C3847" s="13"/>
      <c r="D3847" s="13"/>
      <c r="E3847" s="13"/>
      <c r="F3847" s="13"/>
      <c r="G3847" s="13"/>
      <c r="H3847" s="41"/>
      <c r="I3847" s="41"/>
      <c r="J3847" s="41"/>
      <c r="K3847" s="41"/>
      <c r="L3847" s="41"/>
      <c r="M3847" s="41"/>
    </row>
    <row r="3848" spans="2:13" x14ac:dyDescent="0.25">
      <c r="B3848" s="66"/>
      <c r="C3848" s="13"/>
      <c r="D3848" s="13"/>
      <c r="E3848" s="13"/>
      <c r="F3848" s="13"/>
      <c r="G3848" s="13"/>
      <c r="H3848" s="41"/>
      <c r="I3848" s="41"/>
      <c r="J3848" s="41"/>
      <c r="K3848" s="41"/>
      <c r="L3848" s="41"/>
      <c r="M3848" s="41"/>
    </row>
    <row r="3849" spans="2:13" x14ac:dyDescent="0.25">
      <c r="B3849" s="66"/>
      <c r="C3849" s="13"/>
      <c r="D3849" s="13"/>
      <c r="E3849" s="13"/>
      <c r="F3849" s="13"/>
      <c r="G3849" s="13"/>
      <c r="H3849" s="41"/>
      <c r="I3849" s="41"/>
      <c r="J3849" s="41"/>
      <c r="K3849" s="41"/>
      <c r="L3849" s="41"/>
      <c r="M3849" s="41"/>
    </row>
    <row r="3850" spans="2:13" x14ac:dyDescent="0.25">
      <c r="B3850" s="66"/>
      <c r="C3850" s="13"/>
      <c r="D3850" s="13"/>
      <c r="E3850" s="13"/>
      <c r="F3850" s="13"/>
      <c r="G3850" s="13"/>
      <c r="H3850" s="41"/>
      <c r="I3850" s="41"/>
      <c r="J3850" s="41"/>
      <c r="K3850" s="41"/>
      <c r="L3850" s="41"/>
      <c r="M3850" s="41"/>
    </row>
    <row r="3851" spans="2:13" x14ac:dyDescent="0.25">
      <c r="B3851" s="66"/>
      <c r="C3851" s="13"/>
      <c r="D3851" s="13"/>
      <c r="E3851" s="13"/>
      <c r="F3851" s="13"/>
      <c r="G3851" s="13"/>
      <c r="H3851" s="41"/>
      <c r="I3851" s="41"/>
      <c r="J3851" s="41"/>
      <c r="K3851" s="41"/>
      <c r="L3851" s="41"/>
      <c r="M3851" s="41"/>
    </row>
    <row r="3852" spans="2:13" x14ac:dyDescent="0.25">
      <c r="B3852" s="66"/>
      <c r="C3852" s="13"/>
      <c r="D3852" s="13"/>
      <c r="E3852" s="13"/>
      <c r="F3852" s="13"/>
      <c r="G3852" s="13"/>
      <c r="H3852" s="41"/>
      <c r="I3852" s="41"/>
      <c r="J3852" s="41"/>
      <c r="K3852" s="41"/>
      <c r="L3852" s="41"/>
      <c r="M3852" s="41"/>
    </row>
    <row r="3853" spans="2:13" x14ac:dyDescent="0.25">
      <c r="B3853" s="66"/>
      <c r="C3853" s="13"/>
      <c r="D3853" s="13"/>
      <c r="E3853" s="13"/>
      <c r="F3853" s="13"/>
      <c r="G3853" s="13"/>
      <c r="H3853" s="41"/>
      <c r="I3853" s="41"/>
      <c r="J3853" s="41"/>
      <c r="K3853" s="41"/>
      <c r="L3853" s="41"/>
      <c r="M3853" s="41"/>
    </row>
    <row r="3854" spans="2:13" x14ac:dyDescent="0.25">
      <c r="B3854" s="66"/>
      <c r="C3854" s="13"/>
      <c r="D3854" s="13"/>
      <c r="E3854" s="13"/>
      <c r="F3854" s="13"/>
      <c r="G3854" s="13"/>
      <c r="H3854" s="41"/>
      <c r="I3854" s="41"/>
      <c r="J3854" s="41"/>
      <c r="K3854" s="41"/>
      <c r="L3854" s="41"/>
      <c r="M3854" s="41"/>
    </row>
    <row r="3855" spans="2:13" x14ac:dyDescent="0.25">
      <c r="B3855" s="66"/>
      <c r="C3855" s="13"/>
      <c r="D3855" s="13"/>
      <c r="E3855" s="13"/>
      <c r="F3855" s="13"/>
      <c r="G3855" s="13"/>
      <c r="H3855" s="41"/>
      <c r="I3855" s="41"/>
      <c r="J3855" s="41"/>
      <c r="K3855" s="41"/>
      <c r="L3855" s="41"/>
      <c r="M3855" s="41"/>
    </row>
    <row r="3856" spans="2:13" x14ac:dyDescent="0.25">
      <c r="B3856" s="66"/>
      <c r="C3856" s="13"/>
      <c r="D3856" s="13"/>
      <c r="E3856" s="13"/>
      <c r="F3856" s="13"/>
      <c r="G3856" s="13"/>
      <c r="H3856" s="41"/>
      <c r="I3856" s="41"/>
      <c r="J3856" s="41"/>
      <c r="K3856" s="41"/>
      <c r="L3856" s="41"/>
      <c r="M3856" s="41"/>
    </row>
    <row r="3857" spans="2:13" x14ac:dyDescent="0.25">
      <c r="B3857" s="66"/>
      <c r="C3857" s="13"/>
      <c r="D3857" s="13"/>
      <c r="E3857" s="13"/>
      <c r="F3857" s="13"/>
      <c r="G3857" s="13"/>
      <c r="H3857" s="41"/>
      <c r="I3857" s="41"/>
      <c r="J3857" s="41"/>
      <c r="K3857" s="41"/>
      <c r="L3857" s="41"/>
      <c r="M3857" s="41"/>
    </row>
    <row r="3858" spans="2:13" x14ac:dyDescent="0.25">
      <c r="B3858" s="66"/>
      <c r="C3858" s="13"/>
      <c r="D3858" s="13"/>
      <c r="E3858" s="13"/>
      <c r="F3858" s="13"/>
      <c r="G3858" s="13"/>
      <c r="H3858" s="41"/>
      <c r="I3858" s="41"/>
      <c r="J3858" s="41"/>
      <c r="K3858" s="41"/>
      <c r="L3858" s="41"/>
      <c r="M3858" s="41"/>
    </row>
    <row r="3859" spans="2:13" x14ac:dyDescent="0.25">
      <c r="B3859" s="66"/>
      <c r="C3859" s="13"/>
      <c r="D3859" s="13"/>
      <c r="E3859" s="13"/>
      <c r="F3859" s="13"/>
      <c r="G3859" s="13"/>
      <c r="H3859" s="41"/>
      <c r="I3859" s="41"/>
      <c r="J3859" s="41"/>
      <c r="K3859" s="41"/>
      <c r="L3859" s="41"/>
      <c r="M3859" s="41"/>
    </row>
    <row r="3860" spans="2:13" x14ac:dyDescent="0.25">
      <c r="B3860" s="66"/>
      <c r="C3860" s="13"/>
      <c r="D3860" s="13"/>
      <c r="E3860" s="13"/>
      <c r="F3860" s="13"/>
      <c r="G3860" s="13"/>
      <c r="H3860" s="41"/>
      <c r="I3860" s="41"/>
      <c r="J3860" s="41"/>
      <c r="K3860" s="41"/>
      <c r="L3860" s="41"/>
      <c r="M3860" s="41"/>
    </row>
    <row r="3861" spans="2:13" x14ac:dyDescent="0.25">
      <c r="B3861" s="66"/>
      <c r="C3861" s="13"/>
      <c r="D3861" s="13"/>
      <c r="E3861" s="13"/>
      <c r="F3861" s="13"/>
      <c r="G3861" s="13"/>
      <c r="H3861" s="41"/>
      <c r="I3861" s="41"/>
      <c r="J3861" s="41"/>
      <c r="K3861" s="41"/>
      <c r="L3861" s="41"/>
      <c r="M3861" s="41"/>
    </row>
    <row r="3862" spans="2:13" x14ac:dyDescent="0.25">
      <c r="B3862" s="66"/>
      <c r="C3862" s="13"/>
      <c r="D3862" s="13"/>
      <c r="E3862" s="13"/>
      <c r="F3862" s="13"/>
      <c r="G3862" s="13"/>
      <c r="H3862" s="41"/>
      <c r="I3862" s="41"/>
      <c r="J3862" s="41"/>
      <c r="K3862" s="41"/>
      <c r="L3862" s="41"/>
      <c r="M3862" s="41"/>
    </row>
    <row r="3863" spans="2:13" x14ac:dyDescent="0.25">
      <c r="B3863" s="66"/>
      <c r="C3863" s="13"/>
      <c r="D3863" s="13"/>
      <c r="E3863" s="13"/>
      <c r="F3863" s="13"/>
      <c r="G3863" s="13"/>
      <c r="H3863" s="41"/>
      <c r="I3863" s="41"/>
      <c r="J3863" s="41"/>
      <c r="K3863" s="41"/>
      <c r="L3863" s="41"/>
      <c r="M3863" s="41"/>
    </row>
    <row r="3864" spans="2:13" x14ac:dyDescent="0.25">
      <c r="B3864" s="66"/>
      <c r="C3864" s="13"/>
      <c r="D3864" s="13"/>
      <c r="E3864" s="13"/>
      <c r="F3864" s="13"/>
      <c r="G3864" s="13"/>
      <c r="H3864" s="41"/>
      <c r="I3864" s="41"/>
      <c r="J3864" s="41"/>
      <c r="K3864" s="41"/>
      <c r="L3864" s="41"/>
      <c r="M3864" s="41"/>
    </row>
    <row r="3865" spans="2:13" x14ac:dyDescent="0.25">
      <c r="B3865" s="66"/>
      <c r="C3865" s="13"/>
      <c r="D3865" s="13"/>
      <c r="E3865" s="13"/>
      <c r="F3865" s="13"/>
      <c r="G3865" s="13"/>
      <c r="H3865" s="41"/>
      <c r="I3865" s="41"/>
      <c r="J3865" s="41"/>
      <c r="K3865" s="41"/>
      <c r="L3865" s="41"/>
      <c r="M3865" s="41"/>
    </row>
    <row r="3866" spans="2:13" x14ac:dyDescent="0.25">
      <c r="B3866" s="66"/>
      <c r="C3866" s="13"/>
      <c r="D3866" s="13"/>
      <c r="E3866" s="13"/>
      <c r="F3866" s="13"/>
      <c r="G3866" s="13"/>
      <c r="H3866" s="41"/>
      <c r="I3866" s="41"/>
      <c r="J3866" s="41"/>
      <c r="K3866" s="41"/>
      <c r="L3866" s="41"/>
      <c r="M3866" s="41"/>
    </row>
    <row r="3867" spans="2:13" x14ac:dyDescent="0.25">
      <c r="B3867" s="66"/>
      <c r="C3867" s="13"/>
      <c r="D3867" s="13"/>
      <c r="E3867" s="13"/>
      <c r="F3867" s="13"/>
      <c r="G3867" s="13"/>
      <c r="H3867" s="41"/>
      <c r="I3867" s="41"/>
      <c r="J3867" s="41"/>
      <c r="K3867" s="41"/>
      <c r="L3867" s="41"/>
      <c r="M3867" s="41"/>
    </row>
    <row r="3868" spans="2:13" x14ac:dyDescent="0.25">
      <c r="B3868" s="66"/>
      <c r="C3868" s="13"/>
      <c r="D3868" s="13"/>
      <c r="E3868" s="13"/>
      <c r="F3868" s="13"/>
      <c r="G3868" s="13"/>
      <c r="H3868" s="41"/>
      <c r="I3868" s="41"/>
      <c r="J3868" s="41"/>
      <c r="K3868" s="41"/>
      <c r="L3868" s="41"/>
      <c r="M3868" s="41"/>
    </row>
    <row r="3869" spans="2:13" x14ac:dyDescent="0.25">
      <c r="B3869" s="66"/>
      <c r="C3869" s="13"/>
      <c r="D3869" s="13"/>
      <c r="E3869" s="13"/>
      <c r="F3869" s="13"/>
      <c r="G3869" s="13"/>
      <c r="H3869" s="41"/>
      <c r="I3869" s="41"/>
      <c r="J3869" s="41"/>
      <c r="K3869" s="41"/>
      <c r="L3869" s="41"/>
      <c r="M3869" s="41"/>
    </row>
    <row r="3870" spans="2:13" x14ac:dyDescent="0.25">
      <c r="B3870" s="66"/>
      <c r="C3870" s="13"/>
      <c r="D3870" s="13"/>
      <c r="E3870" s="13"/>
      <c r="F3870" s="13"/>
      <c r="G3870" s="13"/>
      <c r="H3870" s="41"/>
      <c r="I3870" s="41"/>
      <c r="J3870" s="41"/>
      <c r="K3870" s="41"/>
      <c r="L3870" s="41"/>
      <c r="M3870" s="41"/>
    </row>
    <row r="3871" spans="2:13" x14ac:dyDescent="0.25">
      <c r="B3871" s="66"/>
      <c r="C3871" s="13"/>
      <c r="D3871" s="13"/>
      <c r="E3871" s="13"/>
      <c r="F3871" s="13"/>
      <c r="G3871" s="13"/>
      <c r="H3871" s="41"/>
      <c r="I3871" s="41"/>
      <c r="J3871" s="41"/>
      <c r="K3871" s="41"/>
      <c r="L3871" s="41"/>
      <c r="M3871" s="41"/>
    </row>
    <row r="3872" spans="2:13" x14ac:dyDescent="0.25">
      <c r="B3872" s="66"/>
      <c r="C3872" s="13"/>
      <c r="D3872" s="13"/>
      <c r="E3872" s="13"/>
      <c r="F3872" s="13"/>
      <c r="G3872" s="13"/>
      <c r="H3872" s="41"/>
      <c r="I3872" s="41"/>
      <c r="J3872" s="41"/>
      <c r="K3872" s="41"/>
      <c r="L3872" s="41"/>
      <c r="M3872" s="41"/>
    </row>
    <row r="3873" spans="2:13" x14ac:dyDescent="0.25">
      <c r="B3873" s="66"/>
      <c r="C3873" s="13"/>
      <c r="D3873" s="13"/>
      <c r="E3873" s="13"/>
      <c r="F3873" s="13"/>
      <c r="G3873" s="13"/>
      <c r="H3873" s="41"/>
      <c r="I3873" s="41"/>
      <c r="J3873" s="41"/>
      <c r="K3873" s="41"/>
      <c r="L3873" s="41"/>
      <c r="M3873" s="41"/>
    </row>
    <row r="3874" spans="2:13" x14ac:dyDescent="0.25">
      <c r="B3874" s="66"/>
      <c r="C3874" s="13"/>
      <c r="D3874" s="13"/>
      <c r="E3874" s="13"/>
      <c r="F3874" s="13"/>
      <c r="G3874" s="13"/>
      <c r="H3874" s="41"/>
      <c r="I3874" s="41"/>
      <c r="J3874" s="41"/>
      <c r="K3874" s="41"/>
      <c r="L3874" s="41"/>
      <c r="M3874" s="41"/>
    </row>
    <row r="3875" spans="2:13" x14ac:dyDescent="0.25">
      <c r="B3875" s="66"/>
      <c r="C3875" s="13"/>
      <c r="D3875" s="13"/>
      <c r="E3875" s="13"/>
      <c r="F3875" s="13"/>
      <c r="G3875" s="13"/>
      <c r="H3875" s="41"/>
      <c r="I3875" s="41"/>
      <c r="J3875" s="41"/>
      <c r="K3875" s="41"/>
      <c r="L3875" s="41"/>
      <c r="M3875" s="41"/>
    </row>
    <row r="3876" spans="2:13" x14ac:dyDescent="0.25">
      <c r="B3876" s="66"/>
      <c r="C3876" s="13"/>
      <c r="D3876" s="13"/>
      <c r="E3876" s="13"/>
      <c r="F3876" s="13"/>
      <c r="G3876" s="13"/>
      <c r="H3876" s="41"/>
      <c r="I3876" s="41"/>
      <c r="J3876" s="41"/>
      <c r="K3876" s="41"/>
      <c r="L3876" s="41"/>
      <c r="M3876" s="41"/>
    </row>
    <row r="3877" spans="2:13" x14ac:dyDescent="0.25">
      <c r="B3877" s="66"/>
      <c r="C3877" s="13"/>
      <c r="D3877" s="13"/>
      <c r="E3877" s="13"/>
      <c r="F3877" s="13"/>
      <c r="G3877" s="13"/>
      <c r="H3877" s="41"/>
      <c r="I3877" s="41"/>
      <c r="J3877" s="41"/>
      <c r="K3877" s="41"/>
      <c r="L3877" s="41"/>
      <c r="M3877" s="41"/>
    </row>
    <row r="3878" spans="2:13" x14ac:dyDescent="0.25">
      <c r="B3878" s="66"/>
      <c r="C3878" s="13"/>
      <c r="D3878" s="13"/>
      <c r="E3878" s="13"/>
      <c r="F3878" s="13"/>
      <c r="G3878" s="13"/>
      <c r="H3878" s="41"/>
      <c r="I3878" s="41"/>
      <c r="J3878" s="41"/>
      <c r="K3878" s="41"/>
      <c r="L3878" s="41"/>
      <c r="M3878" s="41"/>
    </row>
    <row r="3879" spans="2:13" x14ac:dyDescent="0.25">
      <c r="B3879" s="66"/>
      <c r="C3879" s="13"/>
      <c r="D3879" s="13"/>
      <c r="E3879" s="13"/>
      <c r="F3879" s="13"/>
      <c r="G3879" s="13"/>
      <c r="H3879" s="41"/>
      <c r="I3879" s="41"/>
      <c r="J3879" s="41"/>
      <c r="K3879" s="41"/>
      <c r="L3879" s="41"/>
      <c r="M3879" s="41"/>
    </row>
    <row r="3880" spans="2:13" x14ac:dyDescent="0.25">
      <c r="B3880" s="66"/>
      <c r="C3880" s="13"/>
      <c r="D3880" s="13"/>
      <c r="E3880" s="13"/>
      <c r="F3880" s="13"/>
      <c r="G3880" s="13"/>
      <c r="H3880" s="41"/>
      <c r="I3880" s="41"/>
      <c r="J3880" s="41"/>
      <c r="K3880" s="41"/>
      <c r="L3880" s="41"/>
      <c r="M3880" s="41"/>
    </row>
    <row r="3881" spans="2:13" x14ac:dyDescent="0.25">
      <c r="B3881" s="66"/>
      <c r="C3881" s="13"/>
      <c r="D3881" s="13"/>
      <c r="E3881" s="13"/>
      <c r="F3881" s="13"/>
      <c r="G3881" s="13"/>
      <c r="H3881" s="41"/>
      <c r="I3881" s="41"/>
      <c r="J3881" s="41"/>
      <c r="K3881" s="41"/>
      <c r="L3881" s="41"/>
      <c r="M3881" s="41"/>
    </row>
    <row r="3882" spans="2:13" x14ac:dyDescent="0.25">
      <c r="B3882" s="66"/>
      <c r="C3882" s="13"/>
      <c r="D3882" s="13"/>
      <c r="E3882" s="13"/>
      <c r="F3882" s="13"/>
      <c r="G3882" s="13"/>
      <c r="H3882" s="41"/>
      <c r="I3882" s="41"/>
      <c r="J3882" s="41"/>
      <c r="K3882" s="41"/>
      <c r="L3882" s="41"/>
      <c r="M3882" s="41"/>
    </row>
    <row r="3883" spans="2:13" x14ac:dyDescent="0.25">
      <c r="B3883" s="66"/>
      <c r="C3883" s="13"/>
      <c r="D3883" s="13"/>
      <c r="E3883" s="13"/>
      <c r="F3883" s="13"/>
      <c r="G3883" s="13"/>
      <c r="H3883" s="41"/>
      <c r="I3883" s="41"/>
      <c r="J3883" s="41"/>
      <c r="K3883" s="41"/>
      <c r="L3883" s="41"/>
      <c r="M3883" s="41"/>
    </row>
    <row r="3884" spans="2:13" x14ac:dyDescent="0.25">
      <c r="B3884" s="66"/>
      <c r="C3884" s="13"/>
      <c r="D3884" s="13"/>
      <c r="E3884" s="13"/>
      <c r="F3884" s="13"/>
      <c r="G3884" s="13"/>
      <c r="H3884" s="41"/>
      <c r="I3884" s="41"/>
      <c r="J3884" s="41"/>
      <c r="K3884" s="41"/>
      <c r="L3884" s="41"/>
      <c r="M3884" s="41"/>
    </row>
    <row r="3885" spans="2:13" x14ac:dyDescent="0.25">
      <c r="B3885" s="66"/>
      <c r="C3885" s="13"/>
      <c r="D3885" s="13"/>
      <c r="E3885" s="13"/>
      <c r="F3885" s="13"/>
      <c r="G3885" s="13"/>
      <c r="H3885" s="41"/>
      <c r="I3885" s="41"/>
      <c r="J3885" s="41"/>
      <c r="K3885" s="41"/>
      <c r="L3885" s="41"/>
      <c r="M3885" s="41"/>
    </row>
    <row r="3886" spans="2:13" x14ac:dyDescent="0.25">
      <c r="B3886" s="66"/>
      <c r="C3886" s="13"/>
      <c r="D3886" s="13"/>
      <c r="E3886" s="13"/>
      <c r="F3886" s="13"/>
      <c r="G3886" s="13"/>
      <c r="H3886" s="41"/>
      <c r="I3886" s="41"/>
      <c r="J3886" s="41"/>
      <c r="K3886" s="41"/>
      <c r="L3886" s="41"/>
      <c r="M3886" s="41"/>
    </row>
    <row r="3887" spans="2:13" x14ac:dyDescent="0.25">
      <c r="B3887" s="66"/>
      <c r="C3887" s="13"/>
      <c r="D3887" s="13"/>
      <c r="E3887" s="13"/>
      <c r="F3887" s="13"/>
      <c r="G3887" s="13"/>
      <c r="H3887" s="41"/>
      <c r="I3887" s="41"/>
      <c r="J3887" s="41"/>
      <c r="K3887" s="41"/>
      <c r="L3887" s="41"/>
      <c r="M3887" s="41"/>
    </row>
    <row r="3888" spans="2:13" x14ac:dyDescent="0.25">
      <c r="B3888" s="66"/>
      <c r="C3888" s="13"/>
      <c r="D3888" s="13"/>
      <c r="E3888" s="13"/>
      <c r="F3888" s="13"/>
      <c r="G3888" s="13"/>
      <c r="H3888" s="41"/>
      <c r="I3888" s="41"/>
      <c r="J3888" s="41"/>
      <c r="K3888" s="41"/>
      <c r="L3888" s="41"/>
      <c r="M3888" s="41"/>
    </row>
    <row r="3889" spans="2:13" x14ac:dyDescent="0.25">
      <c r="B3889" s="66"/>
      <c r="C3889" s="13"/>
      <c r="D3889" s="13"/>
      <c r="E3889" s="13"/>
      <c r="F3889" s="13"/>
      <c r="G3889" s="13"/>
      <c r="H3889" s="41"/>
      <c r="I3889" s="41"/>
      <c r="J3889" s="41"/>
      <c r="K3889" s="41"/>
      <c r="L3889" s="41"/>
      <c r="M3889" s="41"/>
    </row>
    <row r="3890" spans="2:13" x14ac:dyDescent="0.25">
      <c r="B3890" s="66"/>
      <c r="C3890" s="13"/>
      <c r="D3890" s="13"/>
      <c r="E3890" s="13"/>
      <c r="F3890" s="13"/>
      <c r="G3890" s="13"/>
      <c r="H3890" s="41"/>
      <c r="I3890" s="41"/>
      <c r="J3890" s="41"/>
      <c r="K3890" s="41"/>
      <c r="L3890" s="41"/>
      <c r="M3890" s="41"/>
    </row>
    <row r="3891" spans="2:13" x14ac:dyDescent="0.25">
      <c r="B3891" s="66"/>
      <c r="C3891" s="13"/>
      <c r="D3891" s="13"/>
      <c r="E3891" s="13"/>
      <c r="F3891" s="13"/>
      <c r="G3891" s="13"/>
      <c r="H3891" s="41"/>
      <c r="I3891" s="41"/>
      <c r="J3891" s="41"/>
      <c r="K3891" s="41"/>
      <c r="L3891" s="41"/>
      <c r="M3891" s="41"/>
    </row>
    <row r="3892" spans="2:13" x14ac:dyDescent="0.25">
      <c r="B3892" s="66"/>
      <c r="C3892" s="13"/>
      <c r="D3892" s="13"/>
      <c r="E3892" s="13"/>
      <c r="F3892" s="13"/>
      <c r="G3892" s="13"/>
      <c r="H3892" s="41"/>
      <c r="I3892" s="41"/>
      <c r="J3892" s="41"/>
      <c r="K3892" s="41"/>
      <c r="L3892" s="41"/>
      <c r="M3892" s="41"/>
    </row>
    <row r="3893" spans="2:13" x14ac:dyDescent="0.25">
      <c r="B3893" s="66"/>
      <c r="C3893" s="13"/>
      <c r="D3893" s="13"/>
      <c r="E3893" s="13"/>
      <c r="F3893" s="13"/>
      <c r="G3893" s="13"/>
      <c r="H3893" s="41"/>
      <c r="I3893" s="41"/>
      <c r="J3893" s="41"/>
      <c r="K3893" s="41"/>
      <c r="L3893" s="41"/>
      <c r="M3893" s="41"/>
    </row>
    <row r="3894" spans="2:13" x14ac:dyDescent="0.25">
      <c r="B3894" s="66"/>
      <c r="C3894" s="13"/>
      <c r="D3894" s="13"/>
      <c r="E3894" s="13"/>
      <c r="F3894" s="13"/>
      <c r="G3894" s="13"/>
      <c r="H3894" s="41"/>
      <c r="I3894" s="41"/>
      <c r="J3894" s="41"/>
      <c r="K3894" s="41"/>
      <c r="L3894" s="41"/>
      <c r="M3894" s="41"/>
    </row>
    <row r="3895" spans="2:13" x14ac:dyDescent="0.25">
      <c r="B3895" s="66"/>
      <c r="C3895" s="13"/>
      <c r="D3895" s="13"/>
      <c r="E3895" s="13"/>
      <c r="F3895" s="13"/>
      <c r="G3895" s="13"/>
      <c r="H3895" s="41"/>
      <c r="I3895" s="41"/>
      <c r="J3895" s="41"/>
      <c r="K3895" s="41"/>
      <c r="L3895" s="41"/>
      <c r="M3895" s="41"/>
    </row>
    <row r="3896" spans="2:13" x14ac:dyDescent="0.25">
      <c r="B3896" s="66"/>
      <c r="C3896" s="13"/>
      <c r="D3896" s="13"/>
      <c r="E3896" s="13"/>
      <c r="F3896" s="13"/>
      <c r="G3896" s="13"/>
      <c r="H3896" s="41"/>
      <c r="I3896" s="41"/>
      <c r="J3896" s="41"/>
      <c r="K3896" s="41"/>
      <c r="L3896" s="41"/>
      <c r="M3896" s="41"/>
    </row>
    <row r="3897" spans="2:13" x14ac:dyDescent="0.25">
      <c r="B3897" s="66"/>
      <c r="C3897" s="13"/>
      <c r="D3897" s="13"/>
      <c r="E3897" s="13"/>
      <c r="F3897" s="13"/>
      <c r="G3897" s="13"/>
      <c r="H3897" s="41"/>
      <c r="I3897" s="41"/>
      <c r="J3897" s="41"/>
      <c r="K3897" s="41"/>
      <c r="L3897" s="41"/>
      <c r="M3897" s="41"/>
    </row>
    <row r="3898" spans="2:13" x14ac:dyDescent="0.25">
      <c r="B3898" s="66"/>
      <c r="C3898" s="13"/>
      <c r="D3898" s="13"/>
      <c r="E3898" s="13"/>
      <c r="F3898" s="13"/>
      <c r="G3898" s="13"/>
      <c r="H3898" s="41"/>
      <c r="I3898" s="41"/>
      <c r="J3898" s="41"/>
      <c r="K3898" s="41"/>
      <c r="L3898" s="41"/>
      <c r="M3898" s="41"/>
    </row>
    <row r="3899" spans="2:13" x14ac:dyDescent="0.25">
      <c r="B3899" s="66"/>
      <c r="C3899" s="13"/>
      <c r="D3899" s="13"/>
      <c r="E3899" s="13"/>
      <c r="F3899" s="13"/>
      <c r="G3899" s="13"/>
      <c r="H3899" s="41"/>
      <c r="I3899" s="41"/>
      <c r="J3899" s="41"/>
      <c r="K3899" s="41"/>
      <c r="L3899" s="41"/>
      <c r="M3899" s="41"/>
    </row>
    <row r="3900" spans="2:13" x14ac:dyDescent="0.25">
      <c r="B3900" s="66"/>
      <c r="C3900" s="13"/>
      <c r="D3900" s="13"/>
      <c r="E3900" s="13"/>
      <c r="F3900" s="13"/>
      <c r="G3900" s="13"/>
      <c r="H3900" s="41"/>
      <c r="I3900" s="41"/>
      <c r="J3900" s="41"/>
      <c r="K3900" s="41"/>
      <c r="L3900" s="41"/>
      <c r="M3900" s="41"/>
    </row>
    <row r="3901" spans="2:13" x14ac:dyDescent="0.25">
      <c r="B3901" s="66"/>
      <c r="C3901" s="13"/>
      <c r="D3901" s="13"/>
      <c r="E3901" s="13"/>
      <c r="F3901" s="13"/>
      <c r="G3901" s="13"/>
      <c r="H3901" s="41"/>
      <c r="I3901" s="41"/>
      <c r="J3901" s="41"/>
      <c r="K3901" s="41"/>
      <c r="L3901" s="41"/>
      <c r="M3901" s="41"/>
    </row>
    <row r="3902" spans="2:13" x14ac:dyDescent="0.25">
      <c r="B3902" s="66"/>
      <c r="C3902" s="13"/>
      <c r="D3902" s="13"/>
      <c r="E3902" s="13"/>
      <c r="F3902" s="13"/>
      <c r="G3902" s="13"/>
      <c r="H3902" s="41"/>
      <c r="I3902" s="41"/>
      <c r="J3902" s="41"/>
      <c r="K3902" s="41"/>
      <c r="L3902" s="41"/>
      <c r="M3902" s="41"/>
    </row>
    <row r="3903" spans="2:13" x14ac:dyDescent="0.25">
      <c r="B3903" s="66"/>
      <c r="C3903" s="13"/>
      <c r="D3903" s="13"/>
      <c r="E3903" s="13"/>
      <c r="F3903" s="13"/>
      <c r="G3903" s="13"/>
      <c r="H3903" s="41"/>
      <c r="I3903" s="41"/>
      <c r="J3903" s="41"/>
      <c r="K3903" s="41"/>
      <c r="L3903" s="41"/>
      <c r="M3903" s="41"/>
    </row>
    <row r="3904" spans="2:13" x14ac:dyDescent="0.25">
      <c r="B3904" s="66"/>
      <c r="C3904" s="13"/>
      <c r="D3904" s="13"/>
      <c r="E3904" s="13"/>
      <c r="F3904" s="13"/>
      <c r="G3904" s="13"/>
      <c r="H3904" s="41"/>
      <c r="I3904" s="41"/>
      <c r="J3904" s="41"/>
      <c r="K3904" s="41"/>
      <c r="L3904" s="41"/>
      <c r="M3904" s="41"/>
    </row>
    <row r="3905" spans="2:13" x14ac:dyDescent="0.25">
      <c r="B3905" s="66"/>
      <c r="C3905" s="13"/>
      <c r="D3905" s="13"/>
      <c r="E3905" s="13"/>
      <c r="F3905" s="13"/>
      <c r="G3905" s="13"/>
      <c r="H3905" s="41"/>
      <c r="I3905" s="41"/>
      <c r="J3905" s="41"/>
      <c r="K3905" s="41"/>
      <c r="L3905" s="41"/>
      <c r="M3905" s="41"/>
    </row>
    <row r="3906" spans="2:13" x14ac:dyDescent="0.25">
      <c r="B3906" s="66"/>
      <c r="C3906" s="13"/>
      <c r="D3906" s="13"/>
      <c r="E3906" s="13"/>
      <c r="F3906" s="13"/>
      <c r="G3906" s="13"/>
      <c r="H3906" s="41"/>
      <c r="I3906" s="41"/>
      <c r="J3906" s="41"/>
      <c r="K3906" s="41"/>
      <c r="L3906" s="41"/>
      <c r="M3906" s="41"/>
    </row>
    <row r="3907" spans="2:13" x14ac:dyDescent="0.25">
      <c r="B3907" s="66"/>
      <c r="C3907" s="13"/>
      <c r="D3907" s="13"/>
      <c r="E3907" s="13"/>
      <c r="F3907" s="13"/>
      <c r="G3907" s="13"/>
      <c r="H3907" s="41"/>
      <c r="I3907" s="41"/>
      <c r="J3907" s="41"/>
      <c r="K3907" s="41"/>
      <c r="L3907" s="41"/>
      <c r="M3907" s="41"/>
    </row>
    <row r="3908" spans="2:13" x14ac:dyDescent="0.25">
      <c r="B3908" s="66"/>
      <c r="C3908" s="13"/>
      <c r="D3908" s="13"/>
      <c r="E3908" s="13"/>
      <c r="F3908" s="13"/>
      <c r="G3908" s="13"/>
      <c r="H3908" s="41"/>
      <c r="I3908" s="41"/>
      <c r="J3908" s="41"/>
      <c r="K3908" s="41"/>
      <c r="L3908" s="41"/>
      <c r="M3908" s="41"/>
    </row>
    <row r="3909" spans="2:13" x14ac:dyDescent="0.25">
      <c r="B3909" s="66"/>
      <c r="C3909" s="13"/>
      <c r="D3909" s="13"/>
      <c r="E3909" s="13"/>
      <c r="F3909" s="13"/>
      <c r="G3909" s="13"/>
      <c r="H3909" s="41"/>
      <c r="I3909" s="41"/>
      <c r="J3909" s="41"/>
      <c r="K3909" s="41"/>
      <c r="L3909" s="41"/>
      <c r="M3909" s="41"/>
    </row>
    <row r="3910" spans="2:13" x14ac:dyDescent="0.25">
      <c r="B3910" s="66"/>
      <c r="C3910" s="13"/>
      <c r="D3910" s="13"/>
      <c r="E3910" s="13"/>
      <c r="F3910" s="13"/>
      <c r="G3910" s="13"/>
      <c r="H3910" s="41"/>
      <c r="I3910" s="41"/>
      <c r="J3910" s="41"/>
      <c r="K3910" s="41"/>
      <c r="L3910" s="41"/>
      <c r="M3910" s="41"/>
    </row>
    <row r="3911" spans="2:13" x14ac:dyDescent="0.25">
      <c r="B3911" s="66"/>
      <c r="C3911" s="13"/>
      <c r="D3911" s="13"/>
      <c r="E3911" s="13"/>
      <c r="F3911" s="13"/>
      <c r="G3911" s="13"/>
      <c r="H3911" s="41"/>
      <c r="I3911" s="41"/>
      <c r="J3911" s="41"/>
      <c r="K3911" s="41"/>
      <c r="L3911" s="41"/>
      <c r="M3911" s="41"/>
    </row>
    <row r="3912" spans="2:13" x14ac:dyDescent="0.25">
      <c r="B3912" s="66"/>
      <c r="C3912" s="13"/>
      <c r="D3912" s="13"/>
      <c r="E3912" s="13"/>
      <c r="F3912" s="13"/>
      <c r="G3912" s="13"/>
      <c r="H3912" s="41"/>
      <c r="I3912" s="41"/>
      <c r="J3912" s="41"/>
      <c r="K3912" s="41"/>
      <c r="L3912" s="41"/>
      <c r="M3912" s="41"/>
    </row>
    <row r="3913" spans="2:13" x14ac:dyDescent="0.25">
      <c r="B3913" s="66"/>
      <c r="C3913" s="13"/>
      <c r="D3913" s="13"/>
      <c r="E3913" s="13"/>
      <c r="F3913" s="13"/>
      <c r="G3913" s="13"/>
      <c r="H3913" s="41"/>
      <c r="I3913" s="41"/>
      <c r="J3913" s="41"/>
      <c r="K3913" s="41"/>
      <c r="L3913" s="41"/>
      <c r="M3913" s="41"/>
    </row>
    <row r="3914" spans="2:13" x14ac:dyDescent="0.25">
      <c r="B3914" s="66"/>
      <c r="C3914" s="13"/>
      <c r="D3914" s="13"/>
      <c r="E3914" s="13"/>
      <c r="F3914" s="13"/>
      <c r="G3914" s="13"/>
      <c r="H3914" s="41"/>
      <c r="I3914" s="41"/>
      <c r="J3914" s="41"/>
      <c r="K3914" s="41"/>
      <c r="L3914" s="41"/>
      <c r="M3914" s="41"/>
    </row>
    <row r="3915" spans="2:13" x14ac:dyDescent="0.25">
      <c r="B3915" s="66"/>
      <c r="C3915" s="13"/>
      <c r="D3915" s="13"/>
      <c r="E3915" s="13"/>
      <c r="F3915" s="13"/>
      <c r="G3915" s="13"/>
      <c r="H3915" s="41"/>
      <c r="I3915" s="41"/>
      <c r="J3915" s="41"/>
      <c r="K3915" s="41"/>
      <c r="L3915" s="41"/>
      <c r="M3915" s="41"/>
    </row>
    <row r="3916" spans="2:13" x14ac:dyDescent="0.25">
      <c r="B3916" s="66"/>
      <c r="C3916" s="13"/>
      <c r="D3916" s="13"/>
      <c r="E3916" s="13"/>
      <c r="F3916" s="13"/>
      <c r="G3916" s="13"/>
      <c r="H3916" s="41"/>
      <c r="I3916" s="41"/>
      <c r="J3916" s="41"/>
      <c r="K3916" s="41"/>
      <c r="L3916" s="41"/>
      <c r="M3916" s="41"/>
    </row>
    <row r="3917" spans="2:13" x14ac:dyDescent="0.25">
      <c r="B3917" s="66"/>
      <c r="C3917" s="13"/>
      <c r="D3917" s="13"/>
      <c r="E3917" s="13"/>
      <c r="F3917" s="13"/>
      <c r="G3917" s="13"/>
      <c r="H3917" s="41"/>
      <c r="I3917" s="41"/>
      <c r="J3917" s="41"/>
      <c r="K3917" s="41"/>
      <c r="L3917" s="41"/>
      <c r="M3917" s="41"/>
    </row>
    <row r="3918" spans="2:13" x14ac:dyDescent="0.25">
      <c r="B3918" s="66"/>
      <c r="C3918" s="13"/>
      <c r="D3918" s="13"/>
      <c r="E3918" s="13"/>
      <c r="F3918" s="13"/>
      <c r="G3918" s="13"/>
      <c r="H3918" s="41"/>
      <c r="I3918" s="41"/>
      <c r="J3918" s="41"/>
      <c r="K3918" s="41"/>
      <c r="L3918" s="41"/>
      <c r="M3918" s="41"/>
    </row>
    <row r="3919" spans="2:13" x14ac:dyDescent="0.25">
      <c r="B3919" s="66"/>
      <c r="C3919" s="13"/>
      <c r="D3919" s="13"/>
      <c r="E3919" s="13"/>
      <c r="F3919" s="13"/>
      <c r="G3919" s="13"/>
      <c r="H3919" s="41"/>
      <c r="I3919" s="41"/>
      <c r="J3919" s="41"/>
      <c r="K3919" s="41"/>
      <c r="L3919" s="41"/>
      <c r="M3919" s="41"/>
    </row>
    <row r="3920" spans="2:13" x14ac:dyDescent="0.25">
      <c r="B3920" s="66"/>
      <c r="C3920" s="13"/>
      <c r="D3920" s="13"/>
      <c r="E3920" s="13"/>
      <c r="F3920" s="13"/>
      <c r="G3920" s="13"/>
      <c r="H3920" s="41"/>
      <c r="I3920" s="41"/>
      <c r="J3920" s="41"/>
      <c r="K3920" s="41"/>
      <c r="L3920" s="41"/>
      <c r="M3920" s="41"/>
    </row>
    <row r="3921" spans="2:13" x14ac:dyDescent="0.25">
      <c r="B3921" s="66"/>
      <c r="C3921" s="13"/>
      <c r="D3921" s="13"/>
      <c r="E3921" s="13"/>
      <c r="F3921" s="13"/>
      <c r="G3921" s="13"/>
      <c r="H3921" s="41"/>
      <c r="I3921" s="41"/>
      <c r="J3921" s="41"/>
      <c r="K3921" s="41"/>
      <c r="L3921" s="41"/>
      <c r="M3921" s="41"/>
    </row>
    <row r="3922" spans="2:13" x14ac:dyDescent="0.25">
      <c r="B3922" s="66"/>
      <c r="C3922" s="13"/>
      <c r="D3922" s="13"/>
      <c r="E3922" s="13"/>
      <c r="F3922" s="13"/>
      <c r="G3922" s="13"/>
      <c r="H3922" s="41"/>
      <c r="I3922" s="41"/>
      <c r="J3922" s="41"/>
      <c r="K3922" s="41"/>
      <c r="L3922" s="41"/>
      <c r="M3922" s="41"/>
    </row>
    <row r="3923" spans="2:13" x14ac:dyDescent="0.25">
      <c r="B3923" s="66"/>
      <c r="C3923" s="13"/>
      <c r="D3923" s="13"/>
      <c r="E3923" s="13"/>
      <c r="F3923" s="13"/>
      <c r="G3923" s="13"/>
      <c r="H3923" s="41"/>
      <c r="I3923" s="41"/>
      <c r="J3923" s="41"/>
      <c r="K3923" s="41"/>
      <c r="L3923" s="41"/>
      <c r="M3923" s="41"/>
    </row>
    <row r="3924" spans="2:13" x14ac:dyDescent="0.25">
      <c r="B3924" s="66"/>
      <c r="C3924" s="13"/>
      <c r="D3924" s="13"/>
      <c r="E3924" s="13"/>
      <c r="F3924" s="13"/>
      <c r="G3924" s="13"/>
      <c r="H3924" s="41"/>
      <c r="I3924" s="41"/>
      <c r="J3924" s="41"/>
      <c r="K3924" s="41"/>
      <c r="L3924" s="41"/>
      <c r="M3924" s="41"/>
    </row>
    <row r="3925" spans="2:13" x14ac:dyDescent="0.25">
      <c r="B3925" s="66"/>
      <c r="C3925" s="13"/>
      <c r="D3925" s="13"/>
      <c r="E3925" s="13"/>
      <c r="F3925" s="13"/>
      <c r="G3925" s="13"/>
      <c r="H3925" s="41"/>
      <c r="I3925" s="41"/>
      <c r="J3925" s="41"/>
      <c r="K3925" s="41"/>
      <c r="L3925" s="41"/>
      <c r="M3925" s="41"/>
    </row>
    <row r="3926" spans="2:13" x14ac:dyDescent="0.25">
      <c r="B3926" s="66"/>
      <c r="C3926" s="13"/>
      <c r="D3926" s="13"/>
      <c r="E3926" s="13"/>
      <c r="F3926" s="13"/>
      <c r="G3926" s="13"/>
      <c r="H3926" s="41"/>
      <c r="I3926" s="41"/>
      <c r="J3926" s="41"/>
      <c r="K3926" s="41"/>
      <c r="L3926" s="41"/>
      <c r="M3926" s="41"/>
    </row>
    <row r="3927" spans="2:13" x14ac:dyDescent="0.25">
      <c r="B3927" s="66"/>
      <c r="C3927" s="13"/>
      <c r="D3927" s="13"/>
      <c r="E3927" s="13"/>
      <c r="F3927" s="13"/>
      <c r="G3927" s="13"/>
      <c r="H3927" s="41"/>
      <c r="I3927" s="41"/>
      <c r="J3927" s="41"/>
      <c r="K3927" s="41"/>
      <c r="L3927" s="41"/>
      <c r="M3927" s="41"/>
    </row>
    <row r="3928" spans="2:13" x14ac:dyDescent="0.25">
      <c r="B3928" s="66"/>
      <c r="C3928" s="13"/>
      <c r="D3928" s="13"/>
      <c r="E3928" s="13"/>
      <c r="F3928" s="13"/>
      <c r="G3928" s="13"/>
      <c r="H3928" s="41"/>
      <c r="I3928" s="41"/>
      <c r="J3928" s="41"/>
      <c r="K3928" s="41"/>
      <c r="L3928" s="41"/>
      <c r="M3928" s="41"/>
    </row>
    <row r="3929" spans="2:13" x14ac:dyDescent="0.25">
      <c r="B3929" s="66"/>
      <c r="C3929" s="13"/>
      <c r="D3929" s="13"/>
      <c r="E3929" s="13"/>
      <c r="F3929" s="13"/>
      <c r="G3929" s="13"/>
      <c r="H3929" s="41"/>
      <c r="I3929" s="41"/>
      <c r="J3929" s="41"/>
      <c r="K3929" s="41"/>
      <c r="L3929" s="41"/>
      <c r="M3929" s="41"/>
    </row>
    <row r="3930" spans="2:13" x14ac:dyDescent="0.25">
      <c r="B3930" s="66"/>
      <c r="C3930" s="13"/>
      <c r="D3930" s="13"/>
      <c r="E3930" s="13"/>
      <c r="F3930" s="13"/>
      <c r="G3930" s="13"/>
      <c r="H3930" s="41"/>
      <c r="I3930" s="41"/>
      <c r="J3930" s="41"/>
      <c r="K3930" s="41"/>
      <c r="L3930" s="41"/>
      <c r="M3930" s="41"/>
    </row>
    <row r="3931" spans="2:13" x14ac:dyDescent="0.25">
      <c r="B3931" s="66"/>
      <c r="C3931" s="13"/>
      <c r="D3931" s="13"/>
      <c r="E3931" s="13"/>
      <c r="F3931" s="13"/>
      <c r="G3931" s="13"/>
      <c r="H3931" s="41"/>
      <c r="I3931" s="41"/>
      <c r="J3931" s="41"/>
      <c r="K3931" s="41"/>
      <c r="L3931" s="41"/>
      <c r="M3931" s="41"/>
    </row>
    <row r="3932" spans="2:13" x14ac:dyDescent="0.25">
      <c r="B3932" s="66"/>
      <c r="C3932" s="13"/>
      <c r="D3932" s="13"/>
      <c r="E3932" s="13"/>
      <c r="F3932" s="13"/>
      <c r="G3932" s="13"/>
      <c r="H3932" s="41"/>
      <c r="I3932" s="41"/>
      <c r="J3932" s="41"/>
      <c r="K3932" s="41"/>
      <c r="L3932" s="41"/>
      <c r="M3932" s="41"/>
    </row>
    <row r="3933" spans="2:13" x14ac:dyDescent="0.25">
      <c r="B3933" s="66"/>
      <c r="C3933" s="13"/>
      <c r="D3933" s="13"/>
      <c r="E3933" s="13"/>
      <c r="F3933" s="13"/>
      <c r="G3933" s="13"/>
      <c r="H3933" s="41"/>
      <c r="I3933" s="41"/>
      <c r="J3933" s="41"/>
      <c r="K3933" s="41"/>
      <c r="L3933" s="41"/>
      <c r="M3933" s="41"/>
    </row>
    <row r="3934" spans="2:13" x14ac:dyDescent="0.25">
      <c r="B3934" s="66"/>
      <c r="C3934" s="13"/>
      <c r="D3934" s="13"/>
      <c r="E3934" s="13"/>
      <c r="F3934" s="13"/>
      <c r="G3934" s="13"/>
      <c r="H3934" s="41"/>
      <c r="I3934" s="41"/>
      <c r="J3934" s="41"/>
      <c r="K3934" s="41"/>
      <c r="L3934" s="41"/>
      <c r="M3934" s="41"/>
    </row>
    <row r="3935" spans="2:13" x14ac:dyDescent="0.25">
      <c r="B3935" s="66"/>
      <c r="C3935" s="13"/>
      <c r="D3935" s="13"/>
      <c r="E3935" s="13"/>
      <c r="F3935" s="13"/>
      <c r="G3935" s="13"/>
      <c r="H3935" s="41"/>
      <c r="I3935" s="41"/>
      <c r="J3935" s="41"/>
      <c r="K3935" s="41"/>
      <c r="L3935" s="41"/>
      <c r="M3935" s="41"/>
    </row>
    <row r="3936" spans="2:13" x14ac:dyDescent="0.25">
      <c r="B3936" s="66"/>
      <c r="C3936" s="13"/>
      <c r="D3936" s="13"/>
      <c r="E3936" s="13"/>
      <c r="F3936" s="13"/>
      <c r="G3936" s="13"/>
      <c r="H3936" s="41"/>
      <c r="I3936" s="41"/>
      <c r="J3936" s="41"/>
      <c r="K3936" s="41"/>
      <c r="L3936" s="41"/>
      <c r="M3936" s="41"/>
    </row>
    <row r="3937" spans="2:13" x14ac:dyDescent="0.25">
      <c r="B3937" s="66"/>
      <c r="C3937" s="13"/>
      <c r="D3937" s="13"/>
      <c r="E3937" s="13"/>
      <c r="F3937" s="13"/>
      <c r="G3937" s="13"/>
      <c r="H3937" s="41"/>
      <c r="I3937" s="41"/>
      <c r="J3937" s="41"/>
      <c r="K3937" s="41"/>
      <c r="L3937" s="41"/>
      <c r="M3937" s="41"/>
    </row>
    <row r="3938" spans="2:13" x14ac:dyDescent="0.25">
      <c r="B3938" s="66"/>
      <c r="C3938" s="13"/>
      <c r="D3938" s="13"/>
      <c r="E3938" s="13"/>
      <c r="F3938" s="13"/>
      <c r="G3938" s="13"/>
      <c r="H3938" s="41"/>
      <c r="I3938" s="41"/>
      <c r="J3938" s="41"/>
      <c r="K3938" s="41"/>
      <c r="L3938" s="41"/>
      <c r="M3938" s="41"/>
    </row>
    <row r="3939" spans="2:13" x14ac:dyDescent="0.25">
      <c r="B3939" s="66"/>
      <c r="C3939" s="13"/>
      <c r="D3939" s="13"/>
      <c r="E3939" s="13"/>
      <c r="F3939" s="13"/>
      <c r="G3939" s="13"/>
      <c r="H3939" s="41"/>
      <c r="I3939" s="41"/>
      <c r="J3939" s="41"/>
      <c r="K3939" s="41"/>
      <c r="L3939" s="41"/>
      <c r="M3939" s="41"/>
    </row>
    <row r="3940" spans="2:13" x14ac:dyDescent="0.25">
      <c r="B3940" s="66"/>
      <c r="C3940" s="13"/>
      <c r="D3940" s="13"/>
      <c r="E3940" s="13"/>
      <c r="F3940" s="13"/>
      <c r="G3940" s="13"/>
      <c r="H3940" s="41"/>
      <c r="I3940" s="41"/>
      <c r="J3940" s="41"/>
      <c r="K3940" s="41"/>
      <c r="L3940" s="41"/>
      <c r="M3940" s="41"/>
    </row>
    <row r="3941" spans="2:13" x14ac:dyDescent="0.25">
      <c r="B3941" s="66"/>
      <c r="C3941" s="13"/>
      <c r="D3941" s="13"/>
      <c r="E3941" s="13"/>
      <c r="F3941" s="13"/>
      <c r="G3941" s="13"/>
      <c r="H3941" s="41"/>
      <c r="I3941" s="41"/>
      <c r="J3941" s="41"/>
      <c r="K3941" s="41"/>
      <c r="L3941" s="41"/>
      <c r="M3941" s="41"/>
    </row>
    <row r="3942" spans="2:13" x14ac:dyDescent="0.25">
      <c r="B3942" s="66"/>
      <c r="C3942" s="13"/>
      <c r="D3942" s="13"/>
      <c r="E3942" s="13"/>
      <c r="F3942" s="13"/>
      <c r="G3942" s="13"/>
      <c r="H3942" s="41"/>
      <c r="I3942" s="41"/>
      <c r="J3942" s="41"/>
      <c r="K3942" s="41"/>
      <c r="L3942" s="41"/>
      <c r="M3942" s="41"/>
    </row>
    <row r="3943" spans="2:13" x14ac:dyDescent="0.25">
      <c r="B3943" s="66"/>
      <c r="C3943" s="13"/>
      <c r="D3943" s="13"/>
      <c r="E3943" s="13"/>
      <c r="F3943" s="13"/>
      <c r="G3943" s="13"/>
      <c r="H3943" s="41"/>
      <c r="I3943" s="41"/>
      <c r="J3943" s="41"/>
      <c r="K3943" s="41"/>
      <c r="L3943" s="41"/>
      <c r="M3943" s="41"/>
    </row>
    <row r="3944" spans="2:13" x14ac:dyDescent="0.25">
      <c r="B3944" s="66"/>
      <c r="C3944" s="13"/>
      <c r="D3944" s="13"/>
      <c r="E3944" s="13"/>
      <c r="F3944" s="13"/>
      <c r="G3944" s="13"/>
      <c r="H3944" s="41"/>
      <c r="I3944" s="41"/>
      <c r="J3944" s="41"/>
      <c r="K3944" s="41"/>
      <c r="L3944" s="41"/>
      <c r="M3944" s="41"/>
    </row>
    <row r="3945" spans="2:13" x14ac:dyDescent="0.25">
      <c r="B3945" s="66"/>
      <c r="C3945" s="13"/>
      <c r="D3945" s="13"/>
      <c r="E3945" s="13"/>
      <c r="F3945" s="13"/>
      <c r="G3945" s="13"/>
      <c r="H3945" s="41"/>
      <c r="I3945" s="41"/>
      <c r="J3945" s="41"/>
      <c r="K3945" s="41"/>
      <c r="L3945" s="41"/>
      <c r="M3945" s="41"/>
    </row>
    <row r="3946" spans="2:13" x14ac:dyDescent="0.25">
      <c r="B3946" s="66"/>
      <c r="C3946" s="13"/>
      <c r="D3946" s="13"/>
      <c r="E3946" s="13"/>
      <c r="F3946" s="13"/>
      <c r="G3946" s="13"/>
      <c r="H3946" s="41"/>
      <c r="I3946" s="41"/>
      <c r="J3946" s="41"/>
      <c r="K3946" s="41"/>
      <c r="L3946" s="41"/>
      <c r="M3946" s="41"/>
    </row>
    <row r="3947" spans="2:13" x14ac:dyDescent="0.25">
      <c r="B3947" s="66"/>
      <c r="C3947" s="13"/>
      <c r="D3947" s="13"/>
      <c r="E3947" s="13"/>
      <c r="F3947" s="13"/>
      <c r="G3947" s="13"/>
      <c r="H3947" s="41"/>
      <c r="I3947" s="41"/>
      <c r="J3947" s="41"/>
      <c r="K3947" s="41"/>
      <c r="L3947" s="41"/>
      <c r="M3947" s="41"/>
    </row>
    <row r="3948" spans="2:13" x14ac:dyDescent="0.25">
      <c r="B3948" s="66"/>
      <c r="C3948" s="13"/>
      <c r="D3948" s="13"/>
      <c r="E3948" s="13"/>
      <c r="F3948" s="13"/>
      <c r="G3948" s="13"/>
      <c r="H3948" s="41"/>
      <c r="I3948" s="41"/>
      <c r="J3948" s="41"/>
      <c r="K3948" s="41"/>
      <c r="L3948" s="41"/>
      <c r="M3948" s="41"/>
    </row>
    <row r="3949" spans="2:13" x14ac:dyDescent="0.25">
      <c r="B3949" s="66"/>
      <c r="C3949" s="13"/>
      <c r="D3949" s="13"/>
      <c r="E3949" s="13"/>
      <c r="F3949" s="13"/>
      <c r="G3949" s="13"/>
      <c r="H3949" s="41"/>
      <c r="I3949" s="41"/>
      <c r="J3949" s="41"/>
      <c r="K3949" s="41"/>
      <c r="L3949" s="41"/>
      <c r="M3949" s="41"/>
    </row>
    <row r="3950" spans="2:13" x14ac:dyDescent="0.25">
      <c r="B3950" s="66"/>
      <c r="C3950" s="13"/>
      <c r="D3950" s="13"/>
      <c r="E3950" s="13"/>
      <c r="F3950" s="13"/>
      <c r="G3950" s="13"/>
      <c r="H3950" s="41"/>
      <c r="I3950" s="41"/>
      <c r="J3950" s="41"/>
      <c r="K3950" s="41"/>
      <c r="L3950" s="41"/>
      <c r="M3950" s="41"/>
    </row>
    <row r="3951" spans="2:13" x14ac:dyDescent="0.25">
      <c r="B3951" s="66"/>
      <c r="C3951" s="13"/>
      <c r="D3951" s="13"/>
      <c r="E3951" s="13"/>
      <c r="F3951" s="13"/>
      <c r="G3951" s="13"/>
      <c r="H3951" s="41"/>
      <c r="I3951" s="41"/>
      <c r="J3951" s="41"/>
      <c r="K3951" s="41"/>
      <c r="L3951" s="41"/>
      <c r="M3951" s="41"/>
    </row>
    <row r="3952" spans="2:13" x14ac:dyDescent="0.25">
      <c r="B3952" s="66"/>
      <c r="C3952" s="13"/>
      <c r="D3952" s="13"/>
      <c r="E3952" s="13"/>
      <c r="F3952" s="13"/>
      <c r="G3952" s="13"/>
      <c r="H3952" s="41"/>
      <c r="I3952" s="41"/>
      <c r="J3952" s="41"/>
      <c r="K3952" s="41"/>
      <c r="L3952" s="41"/>
      <c r="M3952" s="41"/>
    </row>
    <row r="3953" spans="2:13" x14ac:dyDescent="0.25">
      <c r="B3953" s="66"/>
      <c r="C3953" s="13"/>
      <c r="D3953" s="13"/>
      <c r="E3953" s="13"/>
      <c r="F3953" s="13"/>
      <c r="G3953" s="13"/>
      <c r="H3953" s="41"/>
      <c r="I3953" s="41"/>
      <c r="J3953" s="41"/>
      <c r="K3953" s="41"/>
      <c r="L3953" s="41"/>
      <c r="M3953" s="41"/>
    </row>
    <row r="3954" spans="2:13" x14ac:dyDescent="0.25">
      <c r="B3954" s="66"/>
      <c r="C3954" s="13"/>
      <c r="D3954" s="13"/>
      <c r="E3954" s="13"/>
      <c r="F3954" s="13"/>
      <c r="G3954" s="13"/>
      <c r="H3954" s="41"/>
      <c r="I3954" s="41"/>
      <c r="J3954" s="41"/>
      <c r="K3954" s="41"/>
      <c r="L3954" s="41"/>
      <c r="M3954" s="41"/>
    </row>
    <row r="3955" spans="2:13" x14ac:dyDescent="0.25">
      <c r="B3955" s="66"/>
      <c r="C3955" s="13"/>
      <c r="D3955" s="13"/>
      <c r="E3955" s="13"/>
      <c r="F3955" s="13"/>
      <c r="G3955" s="13"/>
      <c r="H3955" s="41"/>
      <c r="I3955" s="41"/>
      <c r="J3955" s="41"/>
      <c r="K3955" s="41"/>
      <c r="L3955" s="41"/>
      <c r="M3955" s="41"/>
    </row>
    <row r="3956" spans="2:13" x14ac:dyDescent="0.25">
      <c r="B3956" s="66"/>
      <c r="C3956" s="13"/>
      <c r="D3956" s="13"/>
      <c r="E3956" s="13"/>
      <c r="F3956" s="13"/>
      <c r="G3956" s="13"/>
      <c r="H3956" s="41"/>
      <c r="I3956" s="41"/>
      <c r="J3956" s="41"/>
      <c r="K3956" s="41"/>
      <c r="L3956" s="41"/>
      <c r="M3956" s="41"/>
    </row>
    <row r="3957" spans="2:13" x14ac:dyDescent="0.25">
      <c r="B3957" s="66"/>
      <c r="C3957" s="13"/>
      <c r="D3957" s="13"/>
      <c r="E3957" s="13"/>
      <c r="F3957" s="13"/>
      <c r="G3957" s="13"/>
      <c r="H3957" s="41"/>
      <c r="I3957" s="41"/>
      <c r="J3957" s="41"/>
      <c r="K3957" s="41"/>
      <c r="L3957" s="41"/>
      <c r="M3957" s="41"/>
    </row>
    <row r="3958" spans="2:13" x14ac:dyDescent="0.25">
      <c r="B3958" s="66"/>
      <c r="C3958" s="13"/>
      <c r="D3958" s="13"/>
      <c r="E3958" s="13"/>
      <c r="F3958" s="13"/>
      <c r="G3958" s="13"/>
      <c r="H3958" s="41"/>
      <c r="I3958" s="41"/>
      <c r="J3958" s="41"/>
      <c r="K3958" s="41"/>
      <c r="L3958" s="41"/>
      <c r="M3958" s="41"/>
    </row>
    <row r="3959" spans="2:13" x14ac:dyDescent="0.25">
      <c r="B3959" s="66"/>
      <c r="C3959" s="13"/>
      <c r="D3959" s="13"/>
      <c r="E3959" s="13"/>
      <c r="F3959" s="13"/>
      <c r="G3959" s="13"/>
      <c r="H3959" s="41"/>
      <c r="I3959" s="41"/>
      <c r="J3959" s="41"/>
      <c r="K3959" s="41"/>
      <c r="L3959" s="41"/>
      <c r="M3959" s="41"/>
    </row>
    <row r="3960" spans="2:13" x14ac:dyDescent="0.25">
      <c r="B3960" s="66"/>
      <c r="C3960" s="13"/>
      <c r="D3960" s="13"/>
      <c r="E3960" s="13"/>
      <c r="F3960" s="13"/>
      <c r="G3960" s="13"/>
      <c r="H3960" s="41"/>
      <c r="I3960" s="41"/>
      <c r="J3960" s="41"/>
      <c r="K3960" s="41"/>
      <c r="L3960" s="41"/>
      <c r="M3960" s="41"/>
    </row>
    <row r="3961" spans="2:13" x14ac:dyDescent="0.25">
      <c r="B3961" s="66"/>
      <c r="C3961" s="13"/>
      <c r="D3961" s="13"/>
      <c r="E3961" s="13"/>
      <c r="F3961" s="13"/>
      <c r="G3961" s="13"/>
      <c r="H3961" s="41"/>
      <c r="I3961" s="41"/>
      <c r="J3961" s="41"/>
      <c r="K3961" s="41"/>
      <c r="L3961" s="41"/>
      <c r="M3961" s="41"/>
    </row>
    <row r="3962" spans="2:13" x14ac:dyDescent="0.25">
      <c r="B3962" s="66"/>
      <c r="C3962" s="13"/>
      <c r="D3962" s="13"/>
      <c r="E3962" s="13"/>
      <c r="F3962" s="13"/>
      <c r="G3962" s="13"/>
      <c r="H3962" s="41"/>
      <c r="I3962" s="41"/>
      <c r="J3962" s="41"/>
      <c r="K3962" s="41"/>
      <c r="L3962" s="41"/>
      <c r="M3962" s="41"/>
    </row>
    <row r="3963" spans="2:13" x14ac:dyDescent="0.25">
      <c r="B3963" s="66"/>
      <c r="C3963" s="13"/>
      <c r="D3963" s="13"/>
      <c r="E3963" s="13"/>
      <c r="F3963" s="13"/>
      <c r="G3963" s="13"/>
      <c r="H3963" s="41"/>
      <c r="I3963" s="41"/>
      <c r="J3963" s="41"/>
      <c r="K3963" s="41"/>
      <c r="L3963" s="41"/>
      <c r="M3963" s="41"/>
    </row>
    <row r="3964" spans="2:13" x14ac:dyDescent="0.25">
      <c r="B3964" s="66"/>
      <c r="C3964" s="13"/>
      <c r="D3964" s="13"/>
      <c r="E3964" s="13"/>
      <c r="F3964" s="13"/>
      <c r="G3964" s="13"/>
      <c r="H3964" s="41"/>
      <c r="I3964" s="41"/>
      <c r="J3964" s="41"/>
      <c r="K3964" s="41"/>
      <c r="L3964" s="41"/>
      <c r="M3964" s="41"/>
    </row>
    <row r="3965" spans="2:13" x14ac:dyDescent="0.25">
      <c r="B3965" s="66"/>
      <c r="C3965" s="13"/>
      <c r="D3965" s="13"/>
      <c r="E3965" s="13"/>
      <c r="F3965" s="13"/>
      <c r="G3965" s="13"/>
      <c r="H3965" s="41"/>
      <c r="I3965" s="41"/>
      <c r="J3965" s="41"/>
      <c r="K3965" s="41"/>
      <c r="L3965" s="41"/>
      <c r="M3965" s="41"/>
    </row>
    <row r="3966" spans="2:13" x14ac:dyDescent="0.25">
      <c r="B3966" s="66"/>
      <c r="C3966" s="13"/>
      <c r="D3966" s="13"/>
      <c r="E3966" s="13"/>
      <c r="F3966" s="13"/>
      <c r="G3966" s="13"/>
      <c r="H3966" s="41"/>
      <c r="I3966" s="41"/>
      <c r="J3966" s="41"/>
      <c r="K3966" s="41"/>
      <c r="L3966" s="41"/>
      <c r="M3966" s="41"/>
    </row>
    <row r="3967" spans="2:13" x14ac:dyDescent="0.25">
      <c r="B3967" s="66"/>
      <c r="C3967" s="13"/>
      <c r="D3967" s="13"/>
      <c r="E3967" s="13"/>
      <c r="F3967" s="13"/>
      <c r="G3967" s="13"/>
      <c r="H3967" s="41"/>
      <c r="I3967" s="41"/>
      <c r="J3967" s="41"/>
      <c r="K3967" s="41"/>
      <c r="L3967" s="41"/>
      <c r="M3967" s="41"/>
    </row>
    <row r="3968" spans="2:13" x14ac:dyDescent="0.25">
      <c r="B3968" s="66"/>
      <c r="C3968" s="13"/>
      <c r="D3968" s="13"/>
      <c r="E3968" s="13"/>
      <c r="F3968" s="13"/>
      <c r="G3968" s="13"/>
      <c r="H3968" s="41"/>
      <c r="I3968" s="41"/>
      <c r="J3968" s="41"/>
      <c r="K3968" s="41"/>
      <c r="L3968" s="41"/>
      <c r="M3968" s="41"/>
    </row>
    <row r="3969" spans="2:13" x14ac:dyDescent="0.25">
      <c r="B3969" s="66"/>
      <c r="C3969" s="13"/>
      <c r="D3969" s="13"/>
      <c r="E3969" s="13"/>
      <c r="F3969" s="13"/>
      <c r="G3969" s="13"/>
      <c r="H3969" s="41"/>
      <c r="I3969" s="41"/>
      <c r="J3969" s="41"/>
      <c r="K3969" s="41"/>
      <c r="L3969" s="41"/>
      <c r="M3969" s="41"/>
    </row>
    <row r="3970" spans="2:13" x14ac:dyDescent="0.25">
      <c r="B3970" s="66"/>
      <c r="C3970" s="13"/>
      <c r="D3970" s="13"/>
      <c r="E3970" s="13"/>
      <c r="F3970" s="13"/>
      <c r="G3970" s="13"/>
      <c r="H3970" s="41"/>
      <c r="I3970" s="41"/>
      <c r="J3970" s="41"/>
      <c r="K3970" s="41"/>
      <c r="L3970" s="41"/>
      <c r="M3970" s="41"/>
    </row>
    <row r="3971" spans="2:13" x14ac:dyDescent="0.25">
      <c r="B3971" s="66"/>
      <c r="C3971" s="13"/>
      <c r="D3971" s="13"/>
      <c r="E3971" s="13"/>
      <c r="F3971" s="13"/>
      <c r="G3971" s="13"/>
      <c r="H3971" s="41"/>
      <c r="I3971" s="41"/>
      <c r="J3971" s="41"/>
      <c r="K3971" s="41"/>
      <c r="L3971" s="41"/>
      <c r="M3971" s="41"/>
    </row>
    <row r="3972" spans="2:13" x14ac:dyDescent="0.25">
      <c r="B3972" s="66"/>
      <c r="C3972" s="13"/>
      <c r="D3972" s="13"/>
      <c r="E3972" s="13"/>
      <c r="F3972" s="13"/>
      <c r="G3972" s="13"/>
      <c r="H3972" s="41"/>
      <c r="I3972" s="41"/>
      <c r="J3972" s="41"/>
      <c r="K3972" s="41"/>
      <c r="L3972" s="41"/>
      <c r="M3972" s="41"/>
    </row>
    <row r="3973" spans="2:13" x14ac:dyDescent="0.25">
      <c r="B3973" s="66"/>
      <c r="C3973" s="13"/>
      <c r="D3973" s="13"/>
      <c r="E3973" s="13"/>
      <c r="F3973" s="13"/>
      <c r="G3973" s="13"/>
      <c r="H3973" s="41"/>
      <c r="I3973" s="41"/>
      <c r="J3973" s="41"/>
      <c r="K3973" s="41"/>
      <c r="L3973" s="41"/>
      <c r="M3973" s="41"/>
    </row>
    <row r="3974" spans="2:13" x14ac:dyDescent="0.25">
      <c r="B3974" s="66"/>
      <c r="C3974" s="13"/>
      <c r="D3974" s="13"/>
      <c r="E3974" s="13"/>
      <c r="F3974" s="13"/>
      <c r="G3974" s="13"/>
      <c r="H3974" s="41"/>
      <c r="I3974" s="41"/>
      <c r="J3974" s="41"/>
      <c r="K3974" s="41"/>
      <c r="L3974" s="41"/>
      <c r="M3974" s="41"/>
    </row>
    <row r="3975" spans="2:13" x14ac:dyDescent="0.25">
      <c r="B3975" s="66"/>
      <c r="C3975" s="13"/>
      <c r="D3975" s="13"/>
      <c r="E3975" s="13"/>
      <c r="F3975" s="13"/>
      <c r="G3975" s="13"/>
      <c r="H3975" s="41"/>
      <c r="I3975" s="41"/>
      <c r="J3975" s="41"/>
      <c r="K3975" s="41"/>
      <c r="L3975" s="41"/>
      <c r="M3975" s="41"/>
    </row>
    <row r="3976" spans="2:13" x14ac:dyDescent="0.25">
      <c r="B3976" s="66"/>
      <c r="C3976" s="13"/>
      <c r="D3976" s="13"/>
      <c r="E3976" s="13"/>
      <c r="F3976" s="13"/>
      <c r="G3976" s="13"/>
      <c r="H3976" s="41"/>
      <c r="I3976" s="41"/>
      <c r="J3976" s="41"/>
      <c r="K3976" s="41"/>
      <c r="L3976" s="41"/>
      <c r="M3976" s="41"/>
    </row>
    <row r="3977" spans="2:13" x14ac:dyDescent="0.25">
      <c r="B3977" s="66"/>
      <c r="C3977" s="13"/>
      <c r="D3977" s="13"/>
      <c r="E3977" s="13"/>
      <c r="F3977" s="13"/>
      <c r="G3977" s="13"/>
      <c r="H3977" s="41"/>
      <c r="I3977" s="41"/>
      <c r="J3977" s="41"/>
      <c r="K3977" s="41"/>
      <c r="L3977" s="41"/>
      <c r="M3977" s="41"/>
    </row>
    <row r="3978" spans="2:13" x14ac:dyDescent="0.25">
      <c r="B3978" s="66"/>
      <c r="C3978" s="13"/>
      <c r="D3978" s="13"/>
      <c r="E3978" s="13"/>
      <c r="F3978" s="13"/>
      <c r="G3978" s="13"/>
      <c r="H3978" s="41"/>
      <c r="I3978" s="41"/>
      <c r="J3978" s="41"/>
      <c r="K3978" s="41"/>
      <c r="L3978" s="41"/>
      <c r="M3978" s="41"/>
    </row>
    <row r="3979" spans="2:13" x14ac:dyDescent="0.25">
      <c r="B3979" s="66"/>
      <c r="C3979" s="13"/>
      <c r="D3979" s="13"/>
      <c r="E3979" s="13"/>
      <c r="F3979" s="13"/>
      <c r="G3979" s="13"/>
      <c r="H3979" s="41"/>
      <c r="I3979" s="41"/>
      <c r="J3979" s="41"/>
      <c r="K3979" s="41"/>
      <c r="L3979" s="41"/>
      <c r="M3979" s="41"/>
    </row>
    <row r="3980" spans="2:13" x14ac:dyDescent="0.25">
      <c r="B3980" s="66"/>
      <c r="C3980" s="13"/>
      <c r="D3980" s="13"/>
      <c r="E3980" s="13"/>
      <c r="F3980" s="13"/>
      <c r="G3980" s="13"/>
      <c r="H3980" s="41"/>
      <c r="I3980" s="41"/>
      <c r="J3980" s="41"/>
      <c r="K3980" s="41"/>
      <c r="L3980" s="41"/>
      <c r="M3980" s="41"/>
    </row>
    <row r="3981" spans="2:13" x14ac:dyDescent="0.25">
      <c r="B3981" s="66"/>
      <c r="C3981" s="13"/>
      <c r="D3981" s="13"/>
      <c r="E3981" s="13"/>
      <c r="F3981" s="13"/>
      <c r="G3981" s="13"/>
      <c r="H3981" s="41"/>
      <c r="I3981" s="41"/>
      <c r="J3981" s="41"/>
      <c r="K3981" s="41"/>
      <c r="L3981" s="41"/>
      <c r="M3981" s="41"/>
    </row>
    <row r="3982" spans="2:13" x14ac:dyDescent="0.25">
      <c r="B3982" s="66"/>
      <c r="C3982" s="13"/>
      <c r="D3982" s="13"/>
      <c r="E3982" s="13"/>
      <c r="F3982" s="13"/>
      <c r="G3982" s="13"/>
      <c r="H3982" s="41"/>
      <c r="I3982" s="41"/>
      <c r="J3982" s="41"/>
      <c r="K3982" s="41"/>
      <c r="L3982" s="41"/>
      <c r="M3982" s="41"/>
    </row>
    <row r="3983" spans="2:13" x14ac:dyDescent="0.25">
      <c r="B3983" s="66"/>
      <c r="C3983" s="13"/>
      <c r="D3983" s="13"/>
      <c r="E3983" s="13"/>
      <c r="F3983" s="13"/>
      <c r="G3983" s="13"/>
      <c r="H3983" s="41"/>
      <c r="I3983" s="41"/>
      <c r="J3983" s="41"/>
      <c r="K3983" s="41"/>
      <c r="L3983" s="41"/>
      <c r="M3983" s="41"/>
    </row>
    <row r="3984" spans="2:13" x14ac:dyDescent="0.25">
      <c r="B3984" s="66"/>
      <c r="C3984" s="13"/>
      <c r="D3984" s="13"/>
      <c r="E3984" s="13"/>
      <c r="F3984" s="13"/>
      <c r="G3984" s="13"/>
      <c r="H3984" s="41"/>
      <c r="I3984" s="41"/>
      <c r="J3984" s="41"/>
      <c r="K3984" s="41"/>
      <c r="L3984" s="41"/>
      <c r="M3984" s="41"/>
    </row>
    <row r="3985" spans="2:13" x14ac:dyDescent="0.25">
      <c r="B3985" s="66"/>
      <c r="C3985" s="13"/>
      <c r="D3985" s="13"/>
      <c r="E3985" s="13"/>
      <c r="F3985" s="13"/>
      <c r="G3985" s="13"/>
      <c r="H3985" s="41"/>
      <c r="I3985" s="41"/>
      <c r="J3985" s="41"/>
      <c r="K3985" s="41"/>
      <c r="L3985" s="41"/>
      <c r="M3985" s="41"/>
    </row>
    <row r="3986" spans="2:13" x14ac:dyDescent="0.25">
      <c r="B3986" s="66"/>
      <c r="C3986" s="13"/>
      <c r="D3986" s="13"/>
      <c r="E3986" s="13"/>
      <c r="F3986" s="13"/>
      <c r="G3986" s="13"/>
      <c r="H3986" s="41"/>
      <c r="I3986" s="41"/>
      <c r="J3986" s="41"/>
      <c r="K3986" s="41"/>
      <c r="L3986" s="41"/>
      <c r="M3986" s="41"/>
    </row>
    <row r="3987" spans="2:13" x14ac:dyDescent="0.25">
      <c r="B3987" s="66"/>
      <c r="C3987" s="13"/>
      <c r="D3987" s="13"/>
      <c r="E3987" s="13"/>
      <c r="F3987" s="13"/>
      <c r="G3987" s="13"/>
      <c r="H3987" s="41"/>
      <c r="I3987" s="41"/>
      <c r="J3987" s="41"/>
      <c r="K3987" s="41"/>
      <c r="L3987" s="41"/>
      <c r="M3987" s="41"/>
    </row>
    <row r="3988" spans="2:13" x14ac:dyDescent="0.25">
      <c r="B3988" s="66"/>
      <c r="C3988" s="13"/>
      <c r="D3988" s="13"/>
      <c r="E3988" s="13"/>
      <c r="F3988" s="13"/>
      <c r="G3988" s="13"/>
      <c r="H3988" s="41"/>
      <c r="I3988" s="41"/>
      <c r="J3988" s="41"/>
      <c r="K3988" s="41"/>
      <c r="L3988" s="41"/>
      <c r="M3988" s="41"/>
    </row>
    <row r="3989" spans="2:13" x14ac:dyDescent="0.25">
      <c r="B3989" s="66"/>
      <c r="C3989" s="13"/>
      <c r="D3989" s="13"/>
      <c r="E3989" s="13"/>
      <c r="F3989" s="13"/>
      <c r="G3989" s="13"/>
      <c r="H3989" s="41"/>
      <c r="I3989" s="41"/>
      <c r="J3989" s="41"/>
      <c r="K3989" s="41"/>
      <c r="L3989" s="41"/>
      <c r="M3989" s="41"/>
    </row>
    <row r="3990" spans="2:13" x14ac:dyDescent="0.25">
      <c r="B3990" s="66"/>
      <c r="C3990" s="13"/>
      <c r="D3990" s="13"/>
      <c r="E3990" s="13"/>
      <c r="F3990" s="13"/>
      <c r="G3990" s="13"/>
      <c r="H3990" s="41"/>
      <c r="I3990" s="41"/>
      <c r="J3990" s="41"/>
      <c r="K3990" s="41"/>
      <c r="L3990" s="41"/>
      <c r="M3990" s="41"/>
    </row>
    <row r="3991" spans="2:13" x14ac:dyDescent="0.25">
      <c r="B3991" s="66"/>
      <c r="C3991" s="13"/>
      <c r="D3991" s="13"/>
      <c r="E3991" s="13"/>
      <c r="F3991" s="13"/>
      <c r="G3991" s="13"/>
      <c r="H3991" s="41"/>
      <c r="I3991" s="41"/>
      <c r="J3991" s="41"/>
      <c r="K3991" s="41"/>
      <c r="L3991" s="41"/>
      <c r="M3991" s="41"/>
    </row>
    <row r="3992" spans="2:13" x14ac:dyDescent="0.25">
      <c r="B3992" s="66"/>
      <c r="C3992" s="13"/>
      <c r="D3992" s="13"/>
      <c r="E3992" s="13"/>
      <c r="F3992" s="13"/>
      <c r="G3992" s="13"/>
      <c r="H3992" s="41"/>
      <c r="I3992" s="41"/>
      <c r="J3992" s="41"/>
      <c r="K3992" s="41"/>
      <c r="L3992" s="41"/>
      <c r="M3992" s="41"/>
    </row>
    <row r="3993" spans="2:13" x14ac:dyDescent="0.25">
      <c r="B3993" s="66"/>
      <c r="C3993" s="13"/>
      <c r="D3993" s="13"/>
      <c r="E3993" s="13"/>
      <c r="F3993" s="13"/>
      <c r="G3993" s="13"/>
      <c r="H3993" s="41"/>
      <c r="I3993" s="41"/>
      <c r="J3993" s="41"/>
      <c r="K3993" s="41"/>
      <c r="L3993" s="41"/>
      <c r="M3993" s="41"/>
    </row>
    <row r="3994" spans="2:13" x14ac:dyDescent="0.25">
      <c r="B3994" s="66"/>
      <c r="C3994" s="13"/>
      <c r="D3994" s="13"/>
      <c r="E3994" s="13"/>
      <c r="F3994" s="13"/>
      <c r="G3994" s="13"/>
      <c r="H3994" s="41"/>
      <c r="I3994" s="41"/>
      <c r="J3994" s="41"/>
      <c r="K3994" s="41"/>
      <c r="L3994" s="41"/>
      <c r="M3994" s="41"/>
    </row>
    <row r="3995" spans="2:13" x14ac:dyDescent="0.25">
      <c r="B3995" s="66"/>
      <c r="C3995" s="13"/>
      <c r="D3995" s="13"/>
      <c r="E3995" s="13"/>
      <c r="F3995" s="13"/>
      <c r="G3995" s="13"/>
      <c r="H3995" s="41"/>
      <c r="I3995" s="41"/>
      <c r="J3995" s="41"/>
      <c r="K3995" s="41"/>
      <c r="L3995" s="41"/>
      <c r="M3995" s="41"/>
    </row>
    <row r="3996" spans="2:13" x14ac:dyDescent="0.25">
      <c r="B3996" s="66"/>
      <c r="C3996" s="13"/>
      <c r="D3996" s="13"/>
      <c r="E3996" s="13"/>
      <c r="F3996" s="13"/>
      <c r="G3996" s="13"/>
      <c r="H3996" s="41"/>
      <c r="I3996" s="41"/>
      <c r="J3996" s="41"/>
      <c r="K3996" s="41"/>
      <c r="L3996" s="41"/>
      <c r="M3996" s="41"/>
    </row>
    <row r="3997" spans="2:13" x14ac:dyDescent="0.25">
      <c r="B3997" s="66"/>
      <c r="C3997" s="13"/>
      <c r="D3997" s="13"/>
      <c r="E3997" s="13"/>
      <c r="F3997" s="13"/>
      <c r="G3997" s="13"/>
      <c r="H3997" s="41"/>
      <c r="I3997" s="41"/>
      <c r="J3997" s="41"/>
      <c r="K3997" s="41"/>
      <c r="L3997" s="41"/>
      <c r="M3997" s="41"/>
    </row>
    <row r="3998" spans="2:13" x14ac:dyDescent="0.25">
      <c r="B3998" s="66"/>
      <c r="C3998" s="13"/>
      <c r="D3998" s="13"/>
      <c r="E3998" s="13"/>
      <c r="F3998" s="13"/>
      <c r="G3998" s="13"/>
      <c r="H3998" s="41"/>
      <c r="I3998" s="41"/>
      <c r="J3998" s="41"/>
      <c r="K3998" s="41"/>
      <c r="L3998" s="41"/>
      <c r="M3998" s="41"/>
    </row>
    <row r="3999" spans="2:13" x14ac:dyDescent="0.25">
      <c r="B3999" s="66"/>
      <c r="C3999" s="13"/>
      <c r="D3999" s="13"/>
      <c r="E3999" s="13"/>
      <c r="F3999" s="13"/>
      <c r="G3999" s="13"/>
      <c r="H3999" s="41"/>
      <c r="I3999" s="41"/>
      <c r="J3999" s="41"/>
      <c r="K3999" s="41"/>
      <c r="L3999" s="41"/>
      <c r="M3999" s="41"/>
    </row>
    <row r="4000" spans="2:13" x14ac:dyDescent="0.25">
      <c r="B4000" s="66"/>
      <c r="C4000" s="13"/>
      <c r="D4000" s="13"/>
      <c r="E4000" s="13"/>
      <c r="F4000" s="13"/>
      <c r="G4000" s="13"/>
      <c r="H4000" s="41"/>
      <c r="I4000" s="41"/>
      <c r="J4000" s="41"/>
      <c r="K4000" s="41"/>
      <c r="L4000" s="41"/>
      <c r="M4000" s="41"/>
    </row>
    <row r="4001" spans="2:13" x14ac:dyDescent="0.25">
      <c r="B4001" s="66"/>
      <c r="C4001" s="13"/>
      <c r="D4001" s="13"/>
      <c r="E4001" s="13"/>
      <c r="F4001" s="13"/>
      <c r="G4001" s="13"/>
      <c r="H4001" s="41"/>
      <c r="I4001" s="41"/>
      <c r="J4001" s="41"/>
      <c r="K4001" s="41"/>
      <c r="L4001" s="41"/>
      <c r="M4001" s="41"/>
    </row>
    <row r="4002" spans="2:13" x14ac:dyDescent="0.25">
      <c r="B4002" s="66"/>
      <c r="C4002" s="13"/>
      <c r="D4002" s="13"/>
      <c r="E4002" s="13"/>
      <c r="F4002" s="13"/>
      <c r="G4002" s="13"/>
      <c r="H4002" s="41"/>
      <c r="I4002" s="41"/>
      <c r="J4002" s="41"/>
      <c r="K4002" s="41"/>
      <c r="L4002" s="41"/>
      <c r="M4002" s="41"/>
    </row>
    <row r="4003" spans="2:13" x14ac:dyDescent="0.25">
      <c r="B4003" s="66"/>
      <c r="C4003" s="13"/>
      <c r="D4003" s="13"/>
      <c r="E4003" s="13"/>
      <c r="F4003" s="13"/>
      <c r="G4003" s="13"/>
      <c r="H4003" s="41"/>
      <c r="I4003" s="41"/>
      <c r="J4003" s="41"/>
      <c r="K4003" s="41"/>
      <c r="L4003" s="41"/>
      <c r="M4003" s="41"/>
    </row>
    <row r="4004" spans="2:13" x14ac:dyDescent="0.25">
      <c r="B4004" s="66"/>
      <c r="C4004" s="13"/>
      <c r="D4004" s="13"/>
      <c r="E4004" s="13"/>
      <c r="F4004" s="13"/>
      <c r="G4004" s="13"/>
      <c r="H4004" s="41"/>
      <c r="I4004" s="41"/>
      <c r="J4004" s="41"/>
      <c r="K4004" s="41"/>
      <c r="L4004" s="41"/>
      <c r="M4004" s="41"/>
    </row>
    <row r="4005" spans="2:13" x14ac:dyDescent="0.25">
      <c r="B4005" s="66"/>
      <c r="C4005" s="13"/>
      <c r="D4005" s="13"/>
      <c r="E4005" s="13"/>
      <c r="F4005" s="13"/>
      <c r="G4005" s="13"/>
      <c r="H4005" s="41"/>
      <c r="I4005" s="41"/>
      <c r="J4005" s="41"/>
      <c r="K4005" s="41"/>
      <c r="L4005" s="41"/>
      <c r="M4005" s="41"/>
    </row>
    <row r="4006" spans="2:13" x14ac:dyDescent="0.25">
      <c r="B4006" s="66"/>
      <c r="C4006" s="13"/>
      <c r="D4006" s="13"/>
      <c r="E4006" s="13"/>
      <c r="F4006" s="13"/>
      <c r="G4006" s="13"/>
      <c r="H4006" s="41"/>
      <c r="I4006" s="41"/>
      <c r="J4006" s="41"/>
      <c r="K4006" s="41"/>
      <c r="L4006" s="41"/>
      <c r="M4006" s="41"/>
    </row>
    <row r="4007" spans="2:13" x14ac:dyDescent="0.25">
      <c r="B4007" s="66"/>
      <c r="C4007" s="13"/>
      <c r="D4007" s="13"/>
      <c r="E4007" s="13"/>
      <c r="F4007" s="13"/>
      <c r="G4007" s="13"/>
      <c r="H4007" s="41"/>
      <c r="I4007" s="41"/>
      <c r="J4007" s="41"/>
      <c r="K4007" s="41"/>
      <c r="L4007" s="41"/>
      <c r="M4007" s="41"/>
    </row>
    <row r="4008" spans="2:13" x14ac:dyDescent="0.25">
      <c r="B4008" s="66"/>
      <c r="C4008" s="13"/>
      <c r="D4008" s="13"/>
      <c r="E4008" s="13"/>
      <c r="F4008" s="13"/>
      <c r="G4008" s="13"/>
      <c r="H4008" s="41"/>
      <c r="I4008" s="41"/>
      <c r="J4008" s="41"/>
      <c r="K4008" s="41"/>
      <c r="L4008" s="41"/>
      <c r="M4008" s="41"/>
    </row>
    <row r="4009" spans="2:13" x14ac:dyDescent="0.25">
      <c r="B4009" s="66"/>
      <c r="C4009" s="13"/>
      <c r="D4009" s="13"/>
      <c r="E4009" s="13"/>
      <c r="F4009" s="13"/>
      <c r="G4009" s="13"/>
      <c r="H4009" s="41"/>
      <c r="I4009" s="41"/>
      <c r="J4009" s="41"/>
      <c r="K4009" s="41"/>
      <c r="L4009" s="41"/>
      <c r="M4009" s="41"/>
    </row>
    <row r="4010" spans="2:13" x14ac:dyDescent="0.25">
      <c r="B4010" s="66"/>
      <c r="C4010" s="13"/>
      <c r="D4010" s="13"/>
      <c r="E4010" s="13"/>
      <c r="F4010" s="13"/>
      <c r="G4010" s="13"/>
      <c r="H4010" s="41"/>
      <c r="I4010" s="41"/>
      <c r="J4010" s="41"/>
      <c r="K4010" s="41"/>
      <c r="L4010" s="41"/>
      <c r="M4010" s="41"/>
    </row>
    <row r="4011" spans="2:13" x14ac:dyDescent="0.25">
      <c r="B4011" s="66"/>
      <c r="C4011" s="13"/>
      <c r="D4011" s="13"/>
      <c r="E4011" s="13"/>
      <c r="F4011" s="13"/>
      <c r="G4011" s="13"/>
      <c r="H4011" s="41"/>
      <c r="I4011" s="41"/>
      <c r="J4011" s="41"/>
      <c r="K4011" s="41"/>
      <c r="L4011" s="41"/>
      <c r="M4011" s="41"/>
    </row>
    <row r="4012" spans="2:13" x14ac:dyDescent="0.25">
      <c r="B4012" s="66"/>
      <c r="C4012" s="13"/>
      <c r="D4012" s="13"/>
      <c r="E4012" s="13"/>
      <c r="F4012" s="13"/>
      <c r="G4012" s="13"/>
      <c r="H4012" s="41"/>
      <c r="I4012" s="41"/>
      <c r="J4012" s="41"/>
      <c r="K4012" s="41"/>
      <c r="L4012" s="41"/>
      <c r="M4012" s="41"/>
    </row>
    <row r="4013" spans="2:13" x14ac:dyDescent="0.25">
      <c r="B4013" s="66"/>
      <c r="C4013" s="13"/>
      <c r="D4013" s="13"/>
      <c r="E4013" s="13"/>
      <c r="F4013" s="13"/>
      <c r="G4013" s="13"/>
      <c r="H4013" s="41"/>
      <c r="I4013" s="41"/>
      <c r="J4013" s="41"/>
      <c r="K4013" s="41"/>
      <c r="L4013" s="41"/>
      <c r="M4013" s="41"/>
    </row>
    <row r="4014" spans="2:13" x14ac:dyDescent="0.25">
      <c r="B4014" s="66"/>
      <c r="C4014" s="13"/>
      <c r="D4014" s="13"/>
      <c r="E4014" s="13"/>
      <c r="F4014" s="13"/>
      <c r="G4014" s="13"/>
      <c r="H4014" s="41"/>
      <c r="I4014" s="41"/>
      <c r="J4014" s="41"/>
      <c r="K4014" s="41"/>
      <c r="L4014" s="41"/>
      <c r="M4014" s="41"/>
    </row>
    <row r="4015" spans="2:13" x14ac:dyDescent="0.25">
      <c r="B4015" s="66"/>
      <c r="C4015" s="13"/>
      <c r="D4015" s="13"/>
      <c r="E4015" s="13"/>
      <c r="F4015" s="13"/>
      <c r="G4015" s="13"/>
      <c r="H4015" s="41"/>
      <c r="I4015" s="41"/>
      <c r="J4015" s="41"/>
      <c r="K4015" s="41"/>
      <c r="L4015" s="41"/>
      <c r="M4015" s="41"/>
    </row>
    <row r="4016" spans="2:13" x14ac:dyDescent="0.25">
      <c r="B4016" s="66"/>
      <c r="C4016" s="13"/>
      <c r="D4016" s="13"/>
      <c r="E4016" s="13"/>
      <c r="F4016" s="13"/>
      <c r="G4016" s="13"/>
      <c r="H4016" s="41"/>
      <c r="I4016" s="41"/>
      <c r="J4016" s="41"/>
      <c r="K4016" s="41"/>
      <c r="L4016" s="41"/>
      <c r="M4016" s="41"/>
    </row>
    <row r="4017" spans="2:13" x14ac:dyDescent="0.25">
      <c r="B4017" s="66"/>
      <c r="C4017" s="13"/>
      <c r="D4017" s="13"/>
      <c r="E4017" s="13"/>
      <c r="F4017" s="13"/>
      <c r="G4017" s="13"/>
      <c r="H4017" s="41"/>
      <c r="I4017" s="41"/>
      <c r="J4017" s="41"/>
      <c r="K4017" s="41"/>
      <c r="L4017" s="41"/>
      <c r="M4017" s="41"/>
    </row>
    <row r="4018" spans="2:13" x14ac:dyDescent="0.25">
      <c r="B4018" s="66"/>
      <c r="C4018" s="13"/>
      <c r="D4018" s="13"/>
      <c r="E4018" s="13"/>
      <c r="F4018" s="13"/>
      <c r="G4018" s="13"/>
      <c r="H4018" s="41"/>
      <c r="I4018" s="41"/>
      <c r="J4018" s="41"/>
      <c r="K4018" s="41"/>
      <c r="L4018" s="41"/>
      <c r="M4018" s="41"/>
    </row>
    <row r="4019" spans="2:13" x14ac:dyDescent="0.25">
      <c r="B4019" s="66"/>
      <c r="C4019" s="13"/>
      <c r="D4019" s="13"/>
      <c r="E4019" s="13"/>
      <c r="F4019" s="13"/>
      <c r="G4019" s="13"/>
      <c r="H4019" s="41"/>
      <c r="I4019" s="41"/>
      <c r="J4019" s="41"/>
      <c r="K4019" s="41"/>
      <c r="L4019" s="41"/>
      <c r="M4019" s="41"/>
    </row>
    <row r="4020" spans="2:13" x14ac:dyDescent="0.25">
      <c r="B4020" s="66"/>
      <c r="C4020" s="13"/>
      <c r="D4020" s="13"/>
      <c r="E4020" s="13"/>
      <c r="F4020" s="13"/>
      <c r="G4020" s="13"/>
      <c r="H4020" s="41"/>
      <c r="I4020" s="41"/>
      <c r="J4020" s="41"/>
      <c r="K4020" s="41"/>
      <c r="L4020" s="41"/>
      <c r="M4020" s="41"/>
    </row>
    <row r="4021" spans="2:13" x14ac:dyDescent="0.25">
      <c r="B4021" s="66"/>
      <c r="C4021" s="13"/>
      <c r="D4021" s="13"/>
      <c r="E4021" s="13"/>
      <c r="F4021" s="13"/>
      <c r="G4021" s="13"/>
      <c r="H4021" s="41"/>
      <c r="I4021" s="41"/>
      <c r="J4021" s="41"/>
      <c r="K4021" s="41"/>
      <c r="L4021" s="41"/>
      <c r="M4021" s="41"/>
    </row>
    <row r="4022" spans="2:13" x14ac:dyDescent="0.25">
      <c r="B4022" s="66"/>
      <c r="C4022" s="13"/>
      <c r="D4022" s="13"/>
      <c r="E4022" s="13"/>
      <c r="F4022" s="13"/>
      <c r="G4022" s="13"/>
      <c r="H4022" s="41"/>
      <c r="I4022" s="41"/>
      <c r="J4022" s="41"/>
      <c r="K4022" s="41"/>
      <c r="L4022" s="41"/>
      <c r="M4022" s="41"/>
    </row>
    <row r="4023" spans="2:13" x14ac:dyDescent="0.25">
      <c r="B4023" s="66"/>
      <c r="C4023" s="13"/>
      <c r="D4023" s="13"/>
      <c r="E4023" s="13"/>
      <c r="F4023" s="13"/>
      <c r="G4023" s="13"/>
      <c r="H4023" s="41"/>
      <c r="I4023" s="41"/>
      <c r="J4023" s="41"/>
      <c r="K4023" s="41"/>
      <c r="L4023" s="41"/>
      <c r="M4023" s="41"/>
    </row>
    <row r="4024" spans="2:13" x14ac:dyDescent="0.25">
      <c r="B4024" s="66"/>
      <c r="C4024" s="13"/>
      <c r="D4024" s="13"/>
      <c r="E4024" s="13"/>
      <c r="F4024" s="13"/>
      <c r="G4024" s="13"/>
      <c r="H4024" s="41"/>
      <c r="I4024" s="41"/>
      <c r="J4024" s="41"/>
      <c r="K4024" s="41"/>
      <c r="L4024" s="41"/>
      <c r="M4024" s="41"/>
    </row>
    <row r="4025" spans="2:13" x14ac:dyDescent="0.25">
      <c r="B4025" s="66"/>
      <c r="C4025" s="13"/>
      <c r="D4025" s="13"/>
      <c r="E4025" s="13"/>
      <c r="F4025" s="13"/>
      <c r="G4025" s="13"/>
      <c r="H4025" s="41"/>
      <c r="I4025" s="41"/>
      <c r="J4025" s="41"/>
      <c r="K4025" s="41"/>
      <c r="L4025" s="41"/>
      <c r="M4025" s="41"/>
    </row>
    <row r="4026" spans="2:13" x14ac:dyDescent="0.25">
      <c r="B4026" s="66"/>
      <c r="C4026" s="13"/>
      <c r="D4026" s="13"/>
      <c r="E4026" s="13"/>
      <c r="F4026" s="13"/>
      <c r="G4026" s="13"/>
      <c r="H4026" s="41"/>
      <c r="I4026" s="41"/>
      <c r="J4026" s="41"/>
      <c r="K4026" s="41"/>
      <c r="L4026" s="41"/>
      <c r="M4026" s="41"/>
    </row>
    <row r="4027" spans="2:13" x14ac:dyDescent="0.25">
      <c r="B4027" s="66"/>
      <c r="C4027" s="13"/>
      <c r="D4027" s="13"/>
      <c r="E4027" s="13"/>
      <c r="F4027" s="13"/>
      <c r="G4027" s="13"/>
      <c r="H4027" s="41"/>
      <c r="I4027" s="41"/>
      <c r="J4027" s="41"/>
      <c r="K4027" s="41"/>
      <c r="L4027" s="41"/>
      <c r="M4027" s="41"/>
    </row>
    <row r="4028" spans="2:13" x14ac:dyDescent="0.25">
      <c r="B4028" s="66"/>
      <c r="C4028" s="13"/>
      <c r="D4028" s="13"/>
      <c r="E4028" s="13"/>
      <c r="F4028" s="13"/>
      <c r="G4028" s="13"/>
      <c r="H4028" s="41"/>
      <c r="I4028" s="41"/>
      <c r="J4028" s="41"/>
      <c r="K4028" s="41"/>
      <c r="L4028" s="41"/>
      <c r="M4028" s="41"/>
    </row>
    <row r="4029" spans="2:13" x14ac:dyDescent="0.25">
      <c r="B4029" s="66"/>
      <c r="C4029" s="13"/>
      <c r="D4029" s="13"/>
      <c r="E4029" s="13"/>
      <c r="F4029" s="13"/>
      <c r="G4029" s="13"/>
      <c r="H4029" s="41"/>
      <c r="I4029" s="41"/>
      <c r="J4029" s="41"/>
      <c r="K4029" s="41"/>
      <c r="L4029" s="41"/>
      <c r="M4029" s="41"/>
    </row>
    <row r="4030" spans="2:13" x14ac:dyDescent="0.25">
      <c r="B4030" s="66"/>
      <c r="C4030" s="13"/>
      <c r="D4030" s="13"/>
      <c r="E4030" s="13"/>
      <c r="F4030" s="13"/>
      <c r="G4030" s="13"/>
      <c r="H4030" s="41"/>
      <c r="I4030" s="41"/>
      <c r="J4030" s="41"/>
      <c r="K4030" s="41"/>
      <c r="L4030" s="41"/>
      <c r="M4030" s="41"/>
    </row>
    <row r="4031" spans="2:13" x14ac:dyDescent="0.25">
      <c r="B4031" s="66"/>
      <c r="C4031" s="13"/>
      <c r="D4031" s="13"/>
      <c r="E4031" s="13"/>
      <c r="F4031" s="13"/>
      <c r="G4031" s="13"/>
      <c r="H4031" s="41"/>
      <c r="I4031" s="41"/>
      <c r="J4031" s="41"/>
      <c r="K4031" s="41"/>
      <c r="L4031" s="41"/>
      <c r="M4031" s="41"/>
    </row>
    <row r="4032" spans="2:13" x14ac:dyDescent="0.25">
      <c r="B4032" s="66"/>
      <c r="C4032" s="13"/>
      <c r="D4032" s="13"/>
      <c r="E4032" s="13"/>
      <c r="F4032" s="13"/>
      <c r="G4032" s="13"/>
      <c r="H4032" s="41"/>
      <c r="I4032" s="41"/>
      <c r="J4032" s="41"/>
      <c r="K4032" s="41"/>
      <c r="L4032" s="41"/>
      <c r="M4032" s="41"/>
    </row>
    <row r="4033" spans="2:13" x14ac:dyDescent="0.25">
      <c r="B4033" s="66"/>
      <c r="C4033" s="13"/>
      <c r="D4033" s="13"/>
      <c r="E4033" s="13"/>
      <c r="F4033" s="13"/>
      <c r="G4033" s="13"/>
      <c r="H4033" s="41"/>
      <c r="I4033" s="41"/>
      <c r="J4033" s="41"/>
      <c r="K4033" s="41"/>
      <c r="L4033" s="41"/>
      <c r="M4033" s="41"/>
    </row>
    <row r="4034" spans="2:13" x14ac:dyDescent="0.25">
      <c r="B4034" s="66"/>
      <c r="C4034" s="13"/>
      <c r="D4034" s="13"/>
      <c r="E4034" s="13"/>
      <c r="F4034" s="13"/>
      <c r="G4034" s="13"/>
      <c r="H4034" s="41"/>
      <c r="I4034" s="41"/>
      <c r="J4034" s="41"/>
      <c r="K4034" s="41"/>
      <c r="L4034" s="41"/>
      <c r="M4034" s="41"/>
    </row>
    <row r="4035" spans="2:13" x14ac:dyDescent="0.25">
      <c r="B4035" s="66"/>
      <c r="C4035" s="13"/>
      <c r="D4035" s="13"/>
      <c r="E4035" s="13"/>
      <c r="F4035" s="13"/>
      <c r="G4035" s="13"/>
      <c r="H4035" s="41"/>
      <c r="I4035" s="41"/>
      <c r="J4035" s="41"/>
      <c r="K4035" s="41"/>
      <c r="L4035" s="41"/>
      <c r="M4035" s="41"/>
    </row>
    <row r="4036" spans="2:13" x14ac:dyDescent="0.25">
      <c r="B4036" s="66"/>
      <c r="C4036" s="13"/>
      <c r="D4036" s="13"/>
      <c r="E4036" s="13"/>
      <c r="F4036" s="13"/>
      <c r="G4036" s="13"/>
      <c r="H4036" s="41"/>
      <c r="I4036" s="41"/>
      <c r="J4036" s="41"/>
      <c r="K4036" s="41"/>
      <c r="L4036" s="41"/>
      <c r="M4036" s="41"/>
    </row>
    <row r="4037" spans="2:13" x14ac:dyDescent="0.25">
      <c r="B4037" s="66"/>
      <c r="C4037" s="13"/>
      <c r="D4037" s="13"/>
      <c r="E4037" s="13"/>
      <c r="F4037" s="13"/>
      <c r="G4037" s="13"/>
      <c r="H4037" s="41"/>
      <c r="I4037" s="41"/>
      <c r="J4037" s="41"/>
      <c r="K4037" s="41"/>
      <c r="L4037" s="41"/>
      <c r="M4037" s="41"/>
    </row>
    <row r="4038" spans="2:13" x14ac:dyDescent="0.25">
      <c r="B4038" s="66"/>
      <c r="C4038" s="13"/>
      <c r="D4038" s="13"/>
      <c r="E4038" s="13"/>
      <c r="F4038" s="13"/>
      <c r="G4038" s="13"/>
      <c r="H4038" s="41"/>
      <c r="I4038" s="41"/>
      <c r="J4038" s="41"/>
      <c r="K4038" s="41"/>
      <c r="L4038" s="41"/>
      <c r="M4038" s="41"/>
    </row>
    <row r="4039" spans="2:13" x14ac:dyDescent="0.25">
      <c r="B4039" s="66"/>
      <c r="C4039" s="13"/>
      <c r="D4039" s="13"/>
      <c r="E4039" s="13"/>
      <c r="F4039" s="13"/>
      <c r="G4039" s="13"/>
      <c r="H4039" s="41"/>
      <c r="I4039" s="41"/>
      <c r="J4039" s="41"/>
      <c r="K4039" s="41"/>
      <c r="L4039" s="41"/>
      <c r="M4039" s="41"/>
    </row>
    <row r="4040" spans="2:13" x14ac:dyDescent="0.25">
      <c r="B4040" s="66"/>
      <c r="C4040" s="13"/>
      <c r="D4040" s="13"/>
      <c r="E4040" s="13"/>
      <c r="F4040" s="13"/>
      <c r="G4040" s="13"/>
      <c r="H4040" s="41"/>
      <c r="I4040" s="41"/>
      <c r="J4040" s="41"/>
      <c r="K4040" s="41"/>
      <c r="L4040" s="41"/>
      <c r="M4040" s="41"/>
    </row>
    <row r="4041" spans="2:13" x14ac:dyDescent="0.25">
      <c r="B4041" s="66"/>
      <c r="C4041" s="13"/>
      <c r="D4041" s="13"/>
      <c r="E4041" s="13"/>
      <c r="F4041" s="13"/>
      <c r="G4041" s="13"/>
      <c r="H4041" s="41"/>
      <c r="I4041" s="41"/>
      <c r="J4041" s="41"/>
      <c r="K4041" s="41"/>
      <c r="L4041" s="41"/>
      <c r="M4041" s="41"/>
    </row>
    <row r="4042" spans="2:13" x14ac:dyDescent="0.25">
      <c r="B4042" s="66"/>
      <c r="C4042" s="13"/>
      <c r="D4042" s="13"/>
      <c r="E4042" s="13"/>
      <c r="F4042" s="13"/>
      <c r="G4042" s="13"/>
      <c r="H4042" s="41"/>
      <c r="I4042" s="41"/>
      <c r="J4042" s="41"/>
      <c r="K4042" s="41"/>
      <c r="L4042" s="41"/>
      <c r="M4042" s="41"/>
    </row>
    <row r="4043" spans="2:13" x14ac:dyDescent="0.25">
      <c r="B4043" s="66"/>
      <c r="C4043" s="13"/>
      <c r="D4043" s="13"/>
      <c r="E4043" s="13"/>
      <c r="F4043" s="13"/>
      <c r="G4043" s="13"/>
      <c r="H4043" s="41"/>
      <c r="I4043" s="41"/>
      <c r="J4043" s="41"/>
      <c r="K4043" s="41"/>
      <c r="L4043" s="41"/>
      <c r="M4043" s="41"/>
    </row>
    <row r="4044" spans="2:13" x14ac:dyDescent="0.25">
      <c r="B4044" s="66"/>
      <c r="C4044" s="13"/>
      <c r="D4044" s="13"/>
      <c r="E4044" s="13"/>
      <c r="F4044" s="13"/>
      <c r="G4044" s="13"/>
      <c r="H4044" s="41"/>
      <c r="I4044" s="41"/>
      <c r="J4044" s="41"/>
      <c r="K4044" s="41"/>
      <c r="L4044" s="41"/>
      <c r="M4044" s="41"/>
    </row>
    <row r="4045" spans="2:13" x14ac:dyDescent="0.25">
      <c r="B4045" s="66"/>
      <c r="C4045" s="13"/>
      <c r="D4045" s="13"/>
      <c r="E4045" s="13"/>
      <c r="F4045" s="13"/>
      <c r="G4045" s="13"/>
      <c r="H4045" s="41"/>
      <c r="I4045" s="41"/>
      <c r="J4045" s="41"/>
      <c r="K4045" s="41"/>
      <c r="L4045" s="41"/>
      <c r="M4045" s="41"/>
    </row>
    <row r="4046" spans="2:13" x14ac:dyDescent="0.25">
      <c r="B4046" s="66"/>
      <c r="C4046" s="13"/>
      <c r="D4046" s="13"/>
      <c r="E4046" s="13"/>
      <c r="F4046" s="13"/>
      <c r="G4046" s="13"/>
      <c r="H4046" s="41"/>
      <c r="I4046" s="41"/>
      <c r="J4046" s="41"/>
      <c r="K4046" s="41"/>
      <c r="L4046" s="41"/>
      <c r="M4046" s="41"/>
    </row>
    <row r="4047" spans="2:13" x14ac:dyDescent="0.25">
      <c r="B4047" s="66"/>
      <c r="C4047" s="13"/>
      <c r="D4047" s="13"/>
      <c r="E4047" s="13"/>
      <c r="F4047" s="13"/>
      <c r="G4047" s="13"/>
      <c r="H4047" s="41"/>
      <c r="I4047" s="41"/>
      <c r="J4047" s="41"/>
      <c r="K4047" s="41"/>
      <c r="L4047" s="41"/>
      <c r="M4047" s="41"/>
    </row>
    <row r="4048" spans="2:13" x14ac:dyDescent="0.25">
      <c r="B4048" s="66"/>
      <c r="C4048" s="13"/>
      <c r="D4048" s="13"/>
      <c r="E4048" s="13"/>
      <c r="F4048" s="13"/>
      <c r="G4048" s="13"/>
      <c r="H4048" s="41"/>
      <c r="I4048" s="41"/>
      <c r="J4048" s="41"/>
      <c r="K4048" s="41"/>
      <c r="L4048" s="41"/>
      <c r="M4048" s="41"/>
    </row>
    <row r="4049" spans="2:13" x14ac:dyDescent="0.25">
      <c r="B4049" s="66"/>
      <c r="C4049" s="13"/>
      <c r="D4049" s="13"/>
      <c r="E4049" s="13"/>
      <c r="F4049" s="13"/>
      <c r="G4049" s="13"/>
      <c r="H4049" s="41"/>
      <c r="I4049" s="41"/>
      <c r="J4049" s="41"/>
      <c r="K4049" s="41"/>
      <c r="L4049" s="41"/>
      <c r="M4049" s="41"/>
    </row>
    <row r="4050" spans="2:13" x14ac:dyDescent="0.25">
      <c r="B4050" s="66"/>
      <c r="C4050" s="13"/>
      <c r="D4050" s="13"/>
      <c r="E4050" s="13"/>
      <c r="F4050" s="13"/>
      <c r="G4050" s="13"/>
      <c r="H4050" s="41"/>
      <c r="I4050" s="41"/>
      <c r="J4050" s="41"/>
      <c r="K4050" s="41"/>
      <c r="L4050" s="41"/>
      <c r="M4050" s="41"/>
    </row>
    <row r="4051" spans="2:13" x14ac:dyDescent="0.25">
      <c r="B4051" s="66"/>
      <c r="C4051" s="13"/>
      <c r="D4051" s="13"/>
      <c r="E4051" s="13"/>
      <c r="F4051" s="13"/>
      <c r="G4051" s="13"/>
      <c r="H4051" s="41"/>
      <c r="I4051" s="41"/>
      <c r="J4051" s="41"/>
      <c r="K4051" s="41"/>
      <c r="L4051" s="41"/>
      <c r="M4051" s="41"/>
    </row>
    <row r="4052" spans="2:13" x14ac:dyDescent="0.25">
      <c r="B4052" s="66"/>
      <c r="C4052" s="13"/>
      <c r="D4052" s="13"/>
      <c r="E4052" s="13"/>
      <c r="F4052" s="13"/>
      <c r="G4052" s="13"/>
      <c r="H4052" s="41"/>
      <c r="I4052" s="41"/>
      <c r="J4052" s="41"/>
      <c r="K4052" s="41"/>
      <c r="L4052" s="41"/>
      <c r="M4052" s="41"/>
    </row>
    <row r="4053" spans="2:13" x14ac:dyDescent="0.25">
      <c r="B4053" s="66"/>
      <c r="C4053" s="13"/>
      <c r="D4053" s="13"/>
      <c r="E4053" s="13"/>
      <c r="F4053" s="13"/>
      <c r="G4053" s="13"/>
      <c r="H4053" s="41"/>
      <c r="I4053" s="41"/>
      <c r="J4053" s="41"/>
      <c r="K4053" s="41"/>
      <c r="L4053" s="41"/>
      <c r="M4053" s="41"/>
    </row>
    <row r="4054" spans="2:13" x14ac:dyDescent="0.25">
      <c r="B4054" s="66"/>
      <c r="C4054" s="13"/>
      <c r="D4054" s="13"/>
      <c r="E4054" s="13"/>
      <c r="F4054" s="13"/>
      <c r="G4054" s="13"/>
      <c r="H4054" s="41"/>
      <c r="I4054" s="41"/>
      <c r="J4054" s="41"/>
      <c r="K4054" s="41"/>
      <c r="L4054" s="41"/>
      <c r="M4054" s="41"/>
    </row>
    <row r="4055" spans="2:13" x14ac:dyDescent="0.25">
      <c r="B4055" s="66"/>
      <c r="C4055" s="13"/>
      <c r="D4055" s="13"/>
      <c r="E4055" s="13"/>
      <c r="F4055" s="13"/>
      <c r="G4055" s="13"/>
      <c r="H4055" s="41"/>
      <c r="I4055" s="41"/>
      <c r="J4055" s="41"/>
      <c r="K4055" s="41"/>
      <c r="L4055" s="41"/>
      <c r="M4055" s="41"/>
    </row>
    <row r="4056" spans="2:13" x14ac:dyDescent="0.25">
      <c r="B4056" s="66"/>
      <c r="C4056" s="13"/>
      <c r="D4056" s="13"/>
      <c r="E4056" s="13"/>
      <c r="F4056" s="13"/>
      <c r="G4056" s="13"/>
      <c r="H4056" s="41"/>
      <c r="I4056" s="41"/>
      <c r="J4056" s="41"/>
      <c r="K4056" s="41"/>
      <c r="L4056" s="41"/>
      <c r="M4056" s="41"/>
    </row>
    <row r="4057" spans="2:13" x14ac:dyDescent="0.25">
      <c r="B4057" s="66"/>
      <c r="C4057" s="13"/>
      <c r="D4057" s="13"/>
      <c r="E4057" s="13"/>
      <c r="F4057" s="13"/>
      <c r="G4057" s="13"/>
      <c r="H4057" s="41"/>
      <c r="I4057" s="41"/>
      <c r="J4057" s="41"/>
      <c r="K4057" s="41"/>
      <c r="L4057" s="41"/>
      <c r="M4057" s="41"/>
    </row>
    <row r="4058" spans="2:13" x14ac:dyDescent="0.25">
      <c r="B4058" s="66"/>
      <c r="C4058" s="13"/>
      <c r="D4058" s="13"/>
      <c r="E4058" s="13"/>
      <c r="F4058" s="13"/>
      <c r="G4058" s="13"/>
      <c r="H4058" s="41"/>
      <c r="I4058" s="41"/>
      <c r="J4058" s="41"/>
      <c r="K4058" s="41"/>
      <c r="L4058" s="41"/>
      <c r="M4058" s="41"/>
    </row>
    <row r="4059" spans="2:13" x14ac:dyDescent="0.25">
      <c r="B4059" s="66"/>
      <c r="C4059" s="13"/>
      <c r="D4059" s="13"/>
      <c r="E4059" s="13"/>
      <c r="F4059" s="13"/>
      <c r="G4059" s="13"/>
      <c r="H4059" s="41"/>
      <c r="I4059" s="41"/>
      <c r="J4059" s="41"/>
      <c r="K4059" s="41"/>
      <c r="L4059" s="41"/>
      <c r="M4059" s="41"/>
    </row>
    <row r="4060" spans="2:13" x14ac:dyDescent="0.25">
      <c r="B4060" s="66"/>
      <c r="C4060" s="13"/>
      <c r="D4060" s="13"/>
      <c r="E4060" s="13"/>
      <c r="F4060" s="13"/>
      <c r="G4060" s="13"/>
      <c r="H4060" s="41"/>
      <c r="I4060" s="41"/>
      <c r="J4060" s="41"/>
      <c r="K4060" s="41"/>
      <c r="L4060" s="41"/>
      <c r="M4060" s="41"/>
    </row>
    <row r="4061" spans="2:13" x14ac:dyDescent="0.25">
      <c r="B4061" s="66"/>
      <c r="C4061" s="13"/>
      <c r="D4061" s="13"/>
      <c r="E4061" s="13"/>
      <c r="F4061" s="13"/>
      <c r="G4061" s="13"/>
      <c r="H4061" s="41"/>
      <c r="I4061" s="41"/>
      <c r="J4061" s="41"/>
      <c r="K4061" s="41"/>
      <c r="L4061" s="41"/>
      <c r="M4061" s="41"/>
    </row>
    <row r="4062" spans="2:13" x14ac:dyDescent="0.25">
      <c r="B4062" s="66"/>
      <c r="C4062" s="13"/>
      <c r="D4062" s="13"/>
      <c r="E4062" s="13"/>
      <c r="F4062" s="13"/>
      <c r="G4062" s="13"/>
      <c r="H4062" s="41"/>
      <c r="I4062" s="41"/>
      <c r="J4062" s="41"/>
      <c r="K4062" s="41"/>
      <c r="L4062" s="41"/>
      <c r="M4062" s="41"/>
    </row>
    <row r="4063" spans="2:13" x14ac:dyDescent="0.25">
      <c r="B4063" s="66"/>
      <c r="C4063" s="13"/>
      <c r="D4063" s="13"/>
      <c r="E4063" s="13"/>
      <c r="F4063" s="13"/>
      <c r="G4063" s="13"/>
      <c r="H4063" s="41"/>
      <c r="I4063" s="41"/>
      <c r="J4063" s="41"/>
      <c r="K4063" s="41"/>
      <c r="L4063" s="41"/>
      <c r="M4063" s="41"/>
    </row>
    <row r="4064" spans="2:13" x14ac:dyDescent="0.25">
      <c r="B4064" s="66"/>
      <c r="C4064" s="13"/>
      <c r="D4064" s="13"/>
      <c r="E4064" s="13"/>
      <c r="F4064" s="13"/>
      <c r="G4064" s="13"/>
      <c r="H4064" s="41"/>
      <c r="I4064" s="41"/>
      <c r="J4064" s="41"/>
      <c r="K4064" s="41"/>
      <c r="L4064" s="41"/>
      <c r="M4064" s="41"/>
    </row>
    <row r="4065" spans="2:13" x14ac:dyDescent="0.25">
      <c r="B4065" s="66"/>
      <c r="C4065" s="13"/>
      <c r="D4065" s="13"/>
      <c r="E4065" s="13"/>
      <c r="F4065" s="13"/>
      <c r="G4065" s="13"/>
      <c r="H4065" s="41"/>
      <c r="I4065" s="41"/>
      <c r="J4065" s="41"/>
      <c r="K4065" s="41"/>
      <c r="L4065" s="41"/>
      <c r="M4065" s="41"/>
    </row>
    <row r="4066" spans="2:13" x14ac:dyDescent="0.25">
      <c r="B4066" s="66"/>
      <c r="C4066" s="13"/>
      <c r="D4066" s="13"/>
      <c r="E4066" s="13"/>
      <c r="F4066" s="13"/>
      <c r="G4066" s="13"/>
      <c r="H4066" s="41"/>
      <c r="I4066" s="41"/>
      <c r="J4066" s="41"/>
      <c r="K4066" s="41"/>
      <c r="L4066" s="41"/>
      <c r="M4066" s="41"/>
    </row>
    <row r="4067" spans="2:13" x14ac:dyDescent="0.25">
      <c r="B4067" s="66"/>
      <c r="C4067" s="13"/>
      <c r="D4067" s="13"/>
      <c r="E4067" s="13"/>
      <c r="F4067" s="13"/>
      <c r="G4067" s="13"/>
      <c r="H4067" s="41"/>
      <c r="I4067" s="41"/>
      <c r="J4067" s="41"/>
      <c r="K4067" s="41"/>
      <c r="L4067" s="41"/>
      <c r="M4067" s="41"/>
    </row>
    <row r="4068" spans="2:13" x14ac:dyDescent="0.25">
      <c r="B4068" s="66"/>
      <c r="C4068" s="13"/>
      <c r="D4068" s="13"/>
      <c r="E4068" s="13"/>
      <c r="F4068" s="13"/>
      <c r="G4068" s="13"/>
      <c r="H4068" s="41"/>
      <c r="I4068" s="41"/>
      <c r="J4068" s="41"/>
      <c r="K4068" s="41"/>
      <c r="L4068" s="41"/>
      <c r="M4068" s="41"/>
    </row>
    <row r="4069" spans="2:13" x14ac:dyDescent="0.25">
      <c r="B4069" s="66"/>
      <c r="C4069" s="13"/>
      <c r="D4069" s="13"/>
      <c r="E4069" s="13"/>
      <c r="F4069" s="13"/>
      <c r="G4069" s="13"/>
      <c r="H4069" s="41"/>
      <c r="I4069" s="41"/>
      <c r="J4069" s="41"/>
      <c r="K4069" s="41"/>
      <c r="L4069" s="41"/>
      <c r="M4069" s="41"/>
    </row>
    <row r="4070" spans="2:13" x14ac:dyDescent="0.25">
      <c r="B4070" s="66"/>
      <c r="C4070" s="13"/>
      <c r="D4070" s="13"/>
      <c r="E4070" s="13"/>
      <c r="F4070" s="13"/>
      <c r="G4070" s="13"/>
      <c r="H4070" s="41"/>
      <c r="I4070" s="41"/>
      <c r="J4070" s="41"/>
      <c r="K4070" s="41"/>
      <c r="L4070" s="41"/>
      <c r="M4070" s="41"/>
    </row>
    <row r="4071" spans="2:13" x14ac:dyDescent="0.25">
      <c r="B4071" s="66"/>
      <c r="C4071" s="13"/>
      <c r="D4071" s="13"/>
      <c r="E4071" s="13"/>
      <c r="F4071" s="13"/>
      <c r="G4071" s="13"/>
      <c r="H4071" s="41"/>
      <c r="I4071" s="41"/>
      <c r="J4071" s="41"/>
      <c r="K4071" s="41"/>
      <c r="L4071" s="41"/>
      <c r="M4071" s="41"/>
    </row>
    <row r="4072" spans="2:13" x14ac:dyDescent="0.25">
      <c r="B4072" s="66"/>
      <c r="C4072" s="13"/>
      <c r="D4072" s="13"/>
      <c r="E4072" s="13"/>
      <c r="F4072" s="13"/>
      <c r="G4072" s="13"/>
      <c r="H4072" s="41"/>
      <c r="I4072" s="41"/>
      <c r="J4072" s="41"/>
      <c r="K4072" s="41"/>
      <c r="L4072" s="41"/>
      <c r="M4072" s="41"/>
    </row>
    <row r="4073" spans="2:13" x14ac:dyDescent="0.25">
      <c r="B4073" s="66"/>
      <c r="C4073" s="13"/>
      <c r="D4073" s="13"/>
      <c r="E4073" s="13"/>
      <c r="F4073" s="13"/>
      <c r="G4073" s="13"/>
      <c r="H4073" s="41"/>
      <c r="I4073" s="41"/>
      <c r="J4073" s="41"/>
      <c r="K4073" s="41"/>
      <c r="L4073" s="41"/>
      <c r="M4073" s="41"/>
    </row>
    <row r="4074" spans="2:13" x14ac:dyDescent="0.25">
      <c r="B4074" s="66"/>
      <c r="C4074" s="13"/>
      <c r="D4074" s="13"/>
      <c r="E4074" s="13"/>
      <c r="F4074" s="13"/>
      <c r="G4074" s="13"/>
      <c r="H4074" s="41"/>
      <c r="I4074" s="41"/>
      <c r="J4074" s="41"/>
      <c r="K4074" s="41"/>
      <c r="L4074" s="41"/>
      <c r="M4074" s="41"/>
    </row>
    <row r="4075" spans="2:13" x14ac:dyDescent="0.25">
      <c r="B4075" s="66"/>
      <c r="C4075" s="13"/>
      <c r="D4075" s="13"/>
      <c r="E4075" s="13"/>
      <c r="F4075" s="13"/>
      <c r="G4075" s="13"/>
      <c r="H4075" s="41"/>
      <c r="I4075" s="41"/>
      <c r="J4075" s="41"/>
      <c r="K4075" s="41"/>
      <c r="L4075" s="41"/>
      <c r="M4075" s="41"/>
    </row>
    <row r="4076" spans="2:13" x14ac:dyDescent="0.25">
      <c r="B4076" s="66"/>
      <c r="C4076" s="13"/>
      <c r="D4076" s="13"/>
      <c r="E4076" s="13"/>
      <c r="F4076" s="13"/>
      <c r="G4076" s="13"/>
      <c r="H4076" s="41"/>
      <c r="I4076" s="41"/>
      <c r="J4076" s="41"/>
      <c r="K4076" s="41"/>
      <c r="L4076" s="41"/>
      <c r="M4076" s="41"/>
    </row>
    <row r="4077" spans="2:13" x14ac:dyDescent="0.25">
      <c r="B4077" s="66"/>
      <c r="C4077" s="13"/>
      <c r="D4077" s="13"/>
      <c r="E4077" s="13"/>
      <c r="F4077" s="13"/>
      <c r="G4077" s="13"/>
      <c r="H4077" s="41"/>
      <c r="I4077" s="41"/>
      <c r="J4077" s="41"/>
      <c r="K4077" s="41"/>
      <c r="L4077" s="41"/>
      <c r="M4077" s="41"/>
    </row>
    <row r="4078" spans="2:13" x14ac:dyDescent="0.25">
      <c r="B4078" s="66"/>
      <c r="C4078" s="13"/>
      <c r="D4078" s="13"/>
      <c r="E4078" s="13"/>
      <c r="F4078" s="13"/>
      <c r="G4078" s="13"/>
      <c r="H4078" s="41"/>
      <c r="I4078" s="41"/>
      <c r="J4078" s="41"/>
      <c r="K4078" s="41"/>
      <c r="L4078" s="41"/>
      <c r="M4078" s="41"/>
    </row>
    <row r="4079" spans="2:13" x14ac:dyDescent="0.25">
      <c r="B4079" s="66"/>
      <c r="C4079" s="13"/>
      <c r="D4079" s="13"/>
      <c r="E4079" s="13"/>
      <c r="F4079" s="13"/>
      <c r="G4079" s="13"/>
      <c r="H4079" s="41"/>
      <c r="I4079" s="41"/>
      <c r="J4079" s="41"/>
      <c r="K4079" s="41"/>
      <c r="L4079" s="41"/>
      <c r="M4079" s="41"/>
    </row>
    <row r="4080" spans="2:13" x14ac:dyDescent="0.25">
      <c r="B4080" s="66"/>
      <c r="C4080" s="13"/>
      <c r="D4080" s="13"/>
      <c r="E4080" s="13"/>
      <c r="F4080" s="13"/>
      <c r="G4080" s="13"/>
      <c r="H4080" s="41"/>
      <c r="I4080" s="41"/>
      <c r="J4080" s="41"/>
      <c r="K4080" s="41"/>
      <c r="L4080" s="41"/>
      <c r="M4080" s="41"/>
    </row>
    <row r="4081" spans="2:13" x14ac:dyDescent="0.25">
      <c r="B4081" s="66"/>
      <c r="C4081" s="13"/>
      <c r="D4081" s="13"/>
      <c r="E4081" s="13"/>
      <c r="F4081" s="13"/>
      <c r="G4081" s="13"/>
      <c r="H4081" s="41"/>
      <c r="I4081" s="41"/>
      <c r="J4081" s="41"/>
      <c r="K4081" s="41"/>
      <c r="L4081" s="41"/>
      <c r="M4081" s="41"/>
    </row>
    <row r="4082" spans="2:13" x14ac:dyDescent="0.25">
      <c r="B4082" s="66"/>
      <c r="C4082" s="13"/>
      <c r="D4082" s="13"/>
      <c r="E4082" s="13"/>
      <c r="F4082" s="13"/>
      <c r="G4082" s="13"/>
      <c r="H4082" s="41"/>
      <c r="I4082" s="41"/>
      <c r="J4082" s="41"/>
      <c r="K4082" s="41"/>
      <c r="L4082" s="41"/>
      <c r="M4082" s="41"/>
    </row>
    <row r="4083" spans="2:13" x14ac:dyDescent="0.25">
      <c r="B4083" s="66"/>
      <c r="C4083" s="13"/>
      <c r="D4083" s="13"/>
      <c r="E4083" s="13"/>
      <c r="F4083" s="13"/>
      <c r="G4083" s="13"/>
      <c r="H4083" s="41"/>
      <c r="I4083" s="41"/>
      <c r="J4083" s="41"/>
      <c r="K4083" s="41"/>
      <c r="L4083" s="41"/>
      <c r="M4083" s="41"/>
    </row>
    <row r="4084" spans="2:13" x14ac:dyDescent="0.25">
      <c r="B4084" s="66"/>
      <c r="C4084" s="13"/>
      <c r="D4084" s="13"/>
      <c r="E4084" s="13"/>
      <c r="F4084" s="13"/>
      <c r="G4084" s="13"/>
      <c r="H4084" s="41"/>
      <c r="I4084" s="41"/>
      <c r="J4084" s="41"/>
      <c r="K4084" s="41"/>
      <c r="L4084" s="41"/>
      <c r="M4084" s="41"/>
    </row>
    <row r="4085" spans="2:13" x14ac:dyDescent="0.25">
      <c r="B4085" s="66"/>
      <c r="C4085" s="13"/>
      <c r="D4085" s="13"/>
      <c r="E4085" s="13"/>
      <c r="F4085" s="13"/>
      <c r="G4085" s="13"/>
      <c r="H4085" s="41"/>
      <c r="I4085" s="41"/>
      <c r="J4085" s="41"/>
      <c r="K4085" s="41"/>
      <c r="L4085" s="41"/>
      <c r="M4085" s="41"/>
    </row>
    <row r="4086" spans="2:13" x14ac:dyDescent="0.25">
      <c r="B4086" s="66"/>
      <c r="C4086" s="13"/>
      <c r="D4086" s="13"/>
      <c r="E4086" s="13"/>
      <c r="F4086" s="13"/>
      <c r="G4086" s="13"/>
      <c r="H4086" s="41"/>
      <c r="I4086" s="41"/>
      <c r="J4086" s="41"/>
      <c r="K4086" s="41"/>
      <c r="L4086" s="41"/>
      <c r="M4086" s="41"/>
    </row>
    <row r="4087" spans="2:13" x14ac:dyDescent="0.25">
      <c r="B4087" s="66"/>
      <c r="C4087" s="13"/>
      <c r="D4087" s="13"/>
      <c r="E4087" s="13"/>
      <c r="F4087" s="13"/>
      <c r="G4087" s="13"/>
      <c r="H4087" s="41"/>
      <c r="I4087" s="41"/>
      <c r="J4087" s="41"/>
      <c r="K4087" s="41"/>
      <c r="L4087" s="41"/>
      <c r="M4087" s="41"/>
    </row>
    <row r="4088" spans="2:13" x14ac:dyDescent="0.25">
      <c r="B4088" s="66"/>
      <c r="C4088" s="13"/>
      <c r="D4088" s="13"/>
      <c r="E4088" s="13"/>
      <c r="F4088" s="13"/>
      <c r="G4088" s="13"/>
      <c r="H4088" s="41"/>
      <c r="I4088" s="41"/>
      <c r="J4088" s="41"/>
      <c r="K4088" s="41"/>
      <c r="L4088" s="41"/>
      <c r="M4088" s="41"/>
    </row>
    <row r="4089" spans="2:13" x14ac:dyDescent="0.25">
      <c r="B4089" s="66"/>
      <c r="C4089" s="13"/>
      <c r="D4089" s="13"/>
      <c r="E4089" s="13"/>
      <c r="F4089" s="13"/>
      <c r="G4089" s="13"/>
      <c r="H4089" s="41"/>
      <c r="I4089" s="41"/>
      <c r="J4089" s="41"/>
      <c r="K4089" s="41"/>
      <c r="L4089" s="41"/>
      <c r="M4089" s="41"/>
    </row>
    <row r="4090" spans="2:13" x14ac:dyDescent="0.25">
      <c r="B4090" s="66"/>
      <c r="C4090" s="13"/>
      <c r="D4090" s="13"/>
      <c r="E4090" s="13"/>
      <c r="F4090" s="13"/>
      <c r="G4090" s="13"/>
      <c r="H4090" s="41"/>
      <c r="I4090" s="41"/>
      <c r="J4090" s="41"/>
      <c r="K4090" s="41"/>
      <c r="L4090" s="41"/>
      <c r="M4090" s="41"/>
    </row>
    <row r="4091" spans="2:13" x14ac:dyDescent="0.25">
      <c r="B4091" s="66"/>
      <c r="C4091" s="13"/>
      <c r="D4091" s="13"/>
      <c r="E4091" s="13"/>
      <c r="F4091" s="13"/>
      <c r="G4091" s="13"/>
      <c r="H4091" s="41"/>
      <c r="I4091" s="41"/>
      <c r="J4091" s="41"/>
      <c r="K4091" s="41"/>
      <c r="L4091" s="41"/>
      <c r="M4091" s="41"/>
    </row>
    <row r="4092" spans="2:13" x14ac:dyDescent="0.25">
      <c r="B4092" s="66"/>
      <c r="C4092" s="13"/>
      <c r="D4092" s="13"/>
      <c r="E4092" s="13"/>
      <c r="F4092" s="13"/>
      <c r="G4092" s="13"/>
      <c r="H4092" s="41"/>
      <c r="I4092" s="41"/>
      <c r="J4092" s="41"/>
      <c r="K4092" s="41"/>
      <c r="L4092" s="41"/>
      <c r="M4092" s="41"/>
    </row>
    <row r="4093" spans="2:13" x14ac:dyDescent="0.25">
      <c r="B4093" s="66"/>
      <c r="C4093" s="13"/>
      <c r="D4093" s="13"/>
      <c r="E4093" s="13"/>
      <c r="F4093" s="13"/>
      <c r="G4093" s="13"/>
      <c r="H4093" s="41"/>
      <c r="I4093" s="41"/>
      <c r="J4093" s="41"/>
      <c r="K4093" s="41"/>
      <c r="L4093" s="41"/>
      <c r="M4093" s="41"/>
    </row>
    <row r="4094" spans="2:13" x14ac:dyDescent="0.25">
      <c r="B4094" s="66"/>
      <c r="C4094" s="13"/>
      <c r="D4094" s="13"/>
      <c r="E4094" s="13"/>
      <c r="F4094" s="13"/>
      <c r="G4094" s="13"/>
      <c r="H4094" s="41"/>
      <c r="I4094" s="41"/>
      <c r="J4094" s="41"/>
      <c r="K4094" s="41"/>
      <c r="L4094" s="41"/>
      <c r="M4094" s="41"/>
    </row>
    <row r="4095" spans="2:13" x14ac:dyDescent="0.25">
      <c r="B4095" s="66"/>
      <c r="C4095" s="13"/>
      <c r="D4095" s="13"/>
      <c r="E4095" s="13"/>
      <c r="F4095" s="13"/>
      <c r="G4095" s="13"/>
      <c r="H4095" s="41"/>
      <c r="I4095" s="41"/>
      <c r="J4095" s="41"/>
      <c r="K4095" s="41"/>
      <c r="L4095" s="41"/>
      <c r="M4095" s="41"/>
    </row>
    <row r="4096" spans="2:13" x14ac:dyDescent="0.25">
      <c r="B4096" s="66"/>
      <c r="C4096" s="13"/>
      <c r="D4096" s="13"/>
      <c r="E4096" s="13"/>
      <c r="F4096" s="13"/>
      <c r="G4096" s="13"/>
      <c r="H4096" s="41"/>
      <c r="I4096" s="41"/>
      <c r="J4096" s="41"/>
      <c r="K4096" s="41"/>
      <c r="L4096" s="41"/>
      <c r="M4096" s="41"/>
    </row>
    <row r="4097" spans="2:13" x14ac:dyDescent="0.25">
      <c r="B4097" s="66"/>
      <c r="C4097" s="13"/>
      <c r="D4097" s="13"/>
      <c r="E4097" s="13"/>
      <c r="F4097" s="13"/>
      <c r="G4097" s="13"/>
      <c r="H4097" s="41"/>
      <c r="I4097" s="41"/>
      <c r="J4097" s="41"/>
      <c r="K4097" s="41"/>
      <c r="L4097" s="41"/>
      <c r="M4097" s="41"/>
    </row>
    <row r="4098" spans="2:13" x14ac:dyDescent="0.25">
      <c r="B4098" s="66"/>
      <c r="C4098" s="13"/>
      <c r="D4098" s="13"/>
      <c r="E4098" s="13"/>
      <c r="F4098" s="13"/>
      <c r="G4098" s="13"/>
      <c r="H4098" s="41"/>
      <c r="I4098" s="41"/>
      <c r="J4098" s="41"/>
      <c r="K4098" s="41"/>
      <c r="L4098" s="41"/>
      <c r="M4098" s="41"/>
    </row>
    <row r="4099" spans="2:13" x14ac:dyDescent="0.25">
      <c r="B4099" s="66"/>
      <c r="C4099" s="13"/>
      <c r="D4099" s="13"/>
      <c r="E4099" s="13"/>
      <c r="F4099" s="13"/>
      <c r="G4099" s="13"/>
      <c r="H4099" s="41"/>
      <c r="I4099" s="41"/>
      <c r="J4099" s="41"/>
      <c r="K4099" s="41"/>
      <c r="L4099" s="41"/>
      <c r="M4099" s="41"/>
    </row>
    <row r="4100" spans="2:13" x14ac:dyDescent="0.25">
      <c r="B4100" s="66"/>
      <c r="C4100" s="13"/>
      <c r="D4100" s="13"/>
      <c r="E4100" s="13"/>
      <c r="F4100" s="13"/>
      <c r="G4100" s="13"/>
      <c r="H4100" s="41"/>
      <c r="I4100" s="41"/>
      <c r="J4100" s="41"/>
      <c r="K4100" s="41"/>
      <c r="L4100" s="41"/>
      <c r="M4100" s="41"/>
    </row>
    <row r="4101" spans="2:13" x14ac:dyDescent="0.25">
      <c r="B4101" s="66"/>
      <c r="C4101" s="13"/>
      <c r="D4101" s="13"/>
      <c r="E4101" s="13"/>
      <c r="F4101" s="13"/>
      <c r="G4101" s="13"/>
      <c r="H4101" s="41"/>
      <c r="I4101" s="41"/>
      <c r="J4101" s="41"/>
      <c r="K4101" s="41"/>
      <c r="L4101" s="41"/>
      <c r="M4101" s="41"/>
    </row>
    <row r="4102" spans="2:13" x14ac:dyDescent="0.25">
      <c r="B4102" s="66"/>
      <c r="C4102" s="13"/>
      <c r="D4102" s="13"/>
      <c r="E4102" s="13"/>
      <c r="F4102" s="13"/>
      <c r="G4102" s="13"/>
      <c r="H4102" s="41"/>
      <c r="I4102" s="41"/>
      <c r="J4102" s="41"/>
      <c r="K4102" s="41"/>
      <c r="L4102" s="41"/>
      <c r="M4102" s="41"/>
    </row>
    <row r="4103" spans="2:13" x14ac:dyDescent="0.25">
      <c r="B4103" s="66"/>
      <c r="C4103" s="13"/>
      <c r="D4103" s="13"/>
      <c r="E4103" s="13"/>
      <c r="F4103" s="13"/>
      <c r="G4103" s="13"/>
      <c r="H4103" s="41"/>
      <c r="I4103" s="41"/>
      <c r="J4103" s="41"/>
      <c r="K4103" s="41"/>
      <c r="L4103" s="41"/>
      <c r="M4103" s="41"/>
    </row>
    <row r="4104" spans="2:13" x14ac:dyDescent="0.25">
      <c r="B4104" s="66"/>
      <c r="C4104" s="13"/>
      <c r="D4104" s="13"/>
      <c r="E4104" s="13"/>
      <c r="F4104" s="13"/>
      <c r="G4104" s="13"/>
      <c r="H4104" s="41"/>
      <c r="I4104" s="41"/>
      <c r="J4104" s="41"/>
      <c r="K4104" s="41"/>
      <c r="L4104" s="41"/>
      <c r="M4104" s="41"/>
    </row>
    <row r="4105" spans="2:13" x14ac:dyDescent="0.25">
      <c r="B4105" s="66"/>
      <c r="C4105" s="13"/>
      <c r="D4105" s="13"/>
      <c r="E4105" s="13"/>
      <c r="F4105" s="13"/>
      <c r="G4105" s="13"/>
      <c r="H4105" s="41"/>
      <c r="I4105" s="41"/>
      <c r="J4105" s="41"/>
      <c r="K4105" s="41"/>
      <c r="L4105" s="41"/>
      <c r="M4105" s="41"/>
    </row>
    <row r="4106" spans="2:13" x14ac:dyDescent="0.25">
      <c r="B4106" s="66"/>
      <c r="C4106" s="13"/>
      <c r="D4106" s="13"/>
      <c r="E4106" s="13"/>
      <c r="F4106" s="13"/>
      <c r="G4106" s="13"/>
      <c r="H4106" s="41"/>
      <c r="I4106" s="41"/>
      <c r="J4106" s="41"/>
      <c r="K4106" s="41"/>
      <c r="L4106" s="41"/>
      <c r="M4106" s="41"/>
    </row>
    <row r="4107" spans="2:13" x14ac:dyDescent="0.25">
      <c r="B4107" s="66"/>
      <c r="C4107" s="13"/>
      <c r="D4107" s="13"/>
      <c r="E4107" s="13"/>
      <c r="F4107" s="13"/>
      <c r="G4107" s="13"/>
      <c r="H4107" s="41"/>
      <c r="I4107" s="41"/>
      <c r="J4107" s="41"/>
      <c r="K4107" s="41"/>
      <c r="L4107" s="41"/>
      <c r="M4107" s="41"/>
    </row>
    <row r="4108" spans="2:13" x14ac:dyDescent="0.25">
      <c r="B4108" s="66"/>
      <c r="C4108" s="13"/>
      <c r="D4108" s="13"/>
      <c r="E4108" s="13"/>
      <c r="F4108" s="13"/>
      <c r="G4108" s="13"/>
      <c r="H4108" s="41"/>
      <c r="I4108" s="41"/>
      <c r="J4108" s="41"/>
      <c r="K4108" s="41"/>
      <c r="L4108" s="41"/>
      <c r="M4108" s="41"/>
    </row>
    <row r="4109" spans="2:13" x14ac:dyDescent="0.25">
      <c r="B4109" s="66"/>
      <c r="C4109" s="13"/>
      <c r="D4109" s="13"/>
      <c r="E4109" s="13"/>
      <c r="F4109" s="13"/>
      <c r="G4109" s="13"/>
      <c r="H4109" s="41"/>
      <c r="I4109" s="41"/>
      <c r="J4109" s="41"/>
      <c r="K4109" s="41"/>
      <c r="L4109" s="41"/>
      <c r="M4109" s="41"/>
    </row>
    <row r="4110" spans="2:13" x14ac:dyDescent="0.25">
      <c r="B4110" s="66"/>
      <c r="C4110" s="13"/>
      <c r="D4110" s="13"/>
      <c r="E4110" s="13"/>
      <c r="F4110" s="13"/>
      <c r="G4110" s="13"/>
      <c r="H4110" s="41"/>
      <c r="I4110" s="41"/>
      <c r="J4110" s="41"/>
      <c r="K4110" s="41"/>
      <c r="L4110" s="41"/>
      <c r="M4110" s="41"/>
    </row>
    <row r="4111" spans="2:13" x14ac:dyDescent="0.25">
      <c r="B4111" s="66"/>
      <c r="C4111" s="13"/>
      <c r="D4111" s="13"/>
      <c r="E4111" s="13"/>
      <c r="F4111" s="13"/>
      <c r="G4111" s="13"/>
      <c r="H4111" s="41"/>
      <c r="I4111" s="41"/>
      <c r="J4111" s="41"/>
      <c r="K4111" s="41"/>
      <c r="L4111" s="41"/>
      <c r="M4111" s="41"/>
    </row>
    <row r="4112" spans="2:13" x14ac:dyDescent="0.25">
      <c r="B4112" s="66"/>
      <c r="C4112" s="13"/>
      <c r="D4112" s="13"/>
      <c r="E4112" s="13"/>
      <c r="F4112" s="13"/>
      <c r="G4112" s="13"/>
      <c r="H4112" s="41"/>
      <c r="I4112" s="41"/>
      <c r="J4112" s="41"/>
      <c r="K4112" s="41"/>
      <c r="L4112" s="41"/>
      <c r="M4112" s="41"/>
    </row>
    <row r="4113" spans="2:13" x14ac:dyDescent="0.25">
      <c r="B4113" s="66"/>
      <c r="C4113" s="13"/>
      <c r="D4113" s="13"/>
      <c r="E4113" s="13"/>
      <c r="F4113" s="13"/>
      <c r="G4113" s="13"/>
      <c r="H4113" s="41"/>
      <c r="I4113" s="41"/>
      <c r="J4113" s="41"/>
      <c r="K4113" s="41"/>
      <c r="L4113" s="41"/>
      <c r="M4113" s="41"/>
    </row>
    <row r="4114" spans="2:13" x14ac:dyDescent="0.25">
      <c r="B4114" s="66"/>
      <c r="C4114" s="13"/>
      <c r="D4114" s="13"/>
      <c r="E4114" s="13"/>
      <c r="F4114" s="13"/>
      <c r="G4114" s="13"/>
      <c r="H4114" s="41"/>
      <c r="I4114" s="41"/>
      <c r="J4114" s="41"/>
      <c r="K4114" s="41"/>
      <c r="L4114" s="41"/>
      <c r="M4114" s="41"/>
    </row>
    <row r="4115" spans="2:13" x14ac:dyDescent="0.25">
      <c r="B4115" s="66"/>
      <c r="C4115" s="13"/>
      <c r="D4115" s="13"/>
      <c r="E4115" s="13"/>
      <c r="F4115" s="13"/>
      <c r="G4115" s="13"/>
      <c r="H4115" s="41"/>
      <c r="I4115" s="41"/>
      <c r="J4115" s="41"/>
      <c r="K4115" s="41"/>
      <c r="L4115" s="41"/>
      <c r="M4115" s="41"/>
    </row>
    <row r="4116" spans="2:13" x14ac:dyDescent="0.25">
      <c r="B4116" s="66"/>
      <c r="C4116" s="13"/>
      <c r="D4116" s="13"/>
      <c r="E4116" s="13"/>
      <c r="F4116" s="13"/>
      <c r="G4116" s="13"/>
      <c r="H4116" s="41"/>
      <c r="I4116" s="41"/>
      <c r="J4116" s="41"/>
      <c r="K4116" s="41"/>
      <c r="L4116" s="41"/>
      <c r="M4116" s="41"/>
    </row>
    <row r="4117" spans="2:13" x14ac:dyDescent="0.25">
      <c r="B4117" s="66"/>
      <c r="C4117" s="13"/>
      <c r="D4117" s="13"/>
      <c r="E4117" s="13"/>
      <c r="F4117" s="13"/>
      <c r="G4117" s="13"/>
      <c r="H4117" s="41"/>
      <c r="I4117" s="41"/>
      <c r="J4117" s="41"/>
      <c r="K4117" s="41"/>
      <c r="L4117" s="41"/>
      <c r="M4117" s="41"/>
    </row>
    <row r="4118" spans="2:13" x14ac:dyDescent="0.25">
      <c r="B4118" s="66"/>
      <c r="C4118" s="13"/>
      <c r="D4118" s="13"/>
      <c r="E4118" s="13"/>
      <c r="F4118" s="13"/>
      <c r="G4118" s="13"/>
      <c r="H4118" s="41"/>
      <c r="I4118" s="41"/>
      <c r="J4118" s="41"/>
      <c r="K4118" s="41"/>
      <c r="L4118" s="41"/>
      <c r="M4118" s="41"/>
    </row>
    <row r="4119" spans="2:13" x14ac:dyDescent="0.25">
      <c r="B4119" s="66"/>
      <c r="C4119" s="13"/>
      <c r="D4119" s="13"/>
      <c r="E4119" s="13"/>
      <c r="F4119" s="13"/>
      <c r="G4119" s="13"/>
      <c r="H4119" s="41"/>
      <c r="I4119" s="41"/>
      <c r="J4119" s="41"/>
      <c r="K4119" s="41"/>
      <c r="L4119" s="41"/>
      <c r="M4119" s="41"/>
    </row>
    <row r="4120" spans="2:13" x14ac:dyDescent="0.25">
      <c r="B4120" s="66"/>
      <c r="C4120" s="13"/>
      <c r="D4120" s="13"/>
      <c r="E4120" s="13"/>
      <c r="F4120" s="13"/>
      <c r="G4120" s="13"/>
      <c r="H4120" s="41"/>
      <c r="I4120" s="41"/>
      <c r="J4120" s="41"/>
      <c r="K4120" s="41"/>
      <c r="L4120" s="41"/>
      <c r="M4120" s="41"/>
    </row>
    <row r="4121" spans="2:13" x14ac:dyDescent="0.25">
      <c r="B4121" s="66"/>
      <c r="C4121" s="13"/>
      <c r="D4121" s="13"/>
      <c r="E4121" s="13"/>
      <c r="F4121" s="13"/>
      <c r="G4121" s="13"/>
      <c r="H4121" s="41"/>
      <c r="I4121" s="41"/>
      <c r="J4121" s="41"/>
      <c r="K4121" s="41"/>
      <c r="L4121" s="41"/>
      <c r="M4121" s="41"/>
    </row>
    <row r="4122" spans="2:13" x14ac:dyDescent="0.25">
      <c r="B4122" s="66"/>
      <c r="C4122" s="13"/>
      <c r="D4122" s="13"/>
      <c r="E4122" s="13"/>
      <c r="F4122" s="13"/>
      <c r="G4122" s="13"/>
      <c r="H4122" s="41"/>
      <c r="I4122" s="41"/>
      <c r="J4122" s="41"/>
      <c r="K4122" s="41"/>
      <c r="L4122" s="41"/>
      <c r="M4122" s="41"/>
    </row>
    <row r="4123" spans="2:13" x14ac:dyDescent="0.25">
      <c r="B4123" s="66"/>
      <c r="C4123" s="13"/>
      <c r="D4123" s="13"/>
      <c r="E4123" s="13"/>
      <c r="F4123" s="13"/>
      <c r="G4123" s="13"/>
      <c r="H4123" s="41"/>
      <c r="I4123" s="41"/>
      <c r="J4123" s="41"/>
      <c r="K4123" s="41"/>
      <c r="L4123" s="41"/>
      <c r="M4123" s="41"/>
    </row>
    <row r="4124" spans="2:13" x14ac:dyDescent="0.25">
      <c r="B4124" s="66"/>
      <c r="C4124" s="13"/>
      <c r="D4124" s="13"/>
      <c r="E4124" s="13"/>
      <c r="F4124" s="13"/>
      <c r="G4124" s="13"/>
      <c r="H4124" s="41"/>
      <c r="I4124" s="41"/>
      <c r="J4124" s="41"/>
      <c r="K4124" s="41"/>
      <c r="L4124" s="41"/>
      <c r="M4124" s="41"/>
    </row>
    <row r="4125" spans="2:13" x14ac:dyDescent="0.25">
      <c r="B4125" s="66"/>
      <c r="C4125" s="13"/>
      <c r="D4125" s="13"/>
      <c r="E4125" s="13"/>
      <c r="F4125" s="13"/>
      <c r="G4125" s="13"/>
      <c r="H4125" s="41"/>
      <c r="I4125" s="41"/>
      <c r="J4125" s="41"/>
      <c r="K4125" s="41"/>
      <c r="L4125" s="41"/>
      <c r="M4125" s="41"/>
    </row>
    <row r="4126" spans="2:13" x14ac:dyDescent="0.25">
      <c r="B4126" s="66"/>
      <c r="C4126" s="13"/>
      <c r="D4126" s="13"/>
      <c r="E4126" s="13"/>
      <c r="F4126" s="13"/>
      <c r="G4126" s="13"/>
      <c r="H4126" s="41"/>
      <c r="I4126" s="41"/>
      <c r="J4126" s="41"/>
      <c r="K4126" s="41"/>
      <c r="L4126" s="41"/>
      <c r="M4126" s="41"/>
    </row>
    <row r="4127" spans="2:13" x14ac:dyDescent="0.25">
      <c r="B4127" s="66"/>
      <c r="C4127" s="13"/>
      <c r="D4127" s="13"/>
      <c r="E4127" s="13"/>
      <c r="F4127" s="13"/>
      <c r="G4127" s="13"/>
      <c r="H4127" s="41"/>
      <c r="I4127" s="41"/>
      <c r="J4127" s="41"/>
      <c r="K4127" s="41"/>
      <c r="L4127" s="41"/>
      <c r="M4127" s="41"/>
    </row>
    <row r="4128" spans="2:13" x14ac:dyDescent="0.25">
      <c r="B4128" s="66"/>
      <c r="C4128" s="13"/>
      <c r="D4128" s="13"/>
      <c r="E4128" s="13"/>
      <c r="F4128" s="13"/>
      <c r="G4128" s="13"/>
      <c r="H4128" s="41"/>
      <c r="I4128" s="41"/>
      <c r="J4128" s="41"/>
      <c r="K4128" s="41"/>
      <c r="L4128" s="41"/>
      <c r="M4128" s="41"/>
    </row>
    <row r="4129" spans="2:13" x14ac:dyDescent="0.25">
      <c r="B4129" s="66"/>
      <c r="C4129" s="13"/>
      <c r="D4129" s="13"/>
      <c r="E4129" s="13"/>
      <c r="F4129" s="13"/>
      <c r="G4129" s="13"/>
      <c r="H4129" s="41"/>
      <c r="I4129" s="41"/>
      <c r="J4129" s="41"/>
      <c r="K4129" s="41"/>
      <c r="L4129" s="41"/>
      <c r="M4129" s="41"/>
    </row>
    <row r="4130" spans="2:13" x14ac:dyDescent="0.25">
      <c r="B4130" s="66"/>
      <c r="C4130" s="13"/>
      <c r="D4130" s="13"/>
      <c r="E4130" s="13"/>
      <c r="F4130" s="13"/>
      <c r="G4130" s="13"/>
      <c r="H4130" s="41"/>
      <c r="I4130" s="41"/>
      <c r="J4130" s="41"/>
      <c r="K4130" s="41"/>
      <c r="L4130" s="41"/>
      <c r="M4130" s="41"/>
    </row>
    <row r="4131" spans="2:13" x14ac:dyDescent="0.25">
      <c r="B4131" s="66"/>
      <c r="C4131" s="13"/>
      <c r="D4131" s="13"/>
      <c r="E4131" s="13"/>
      <c r="F4131" s="13"/>
      <c r="G4131" s="13"/>
      <c r="H4131" s="41"/>
      <c r="I4131" s="41"/>
      <c r="J4131" s="41"/>
      <c r="K4131" s="41"/>
      <c r="L4131" s="41"/>
      <c r="M4131" s="41"/>
    </row>
    <row r="4132" spans="2:13" x14ac:dyDescent="0.25">
      <c r="B4132" s="66"/>
      <c r="C4132" s="13"/>
      <c r="D4132" s="13"/>
      <c r="E4132" s="13"/>
      <c r="F4132" s="13"/>
      <c r="G4132" s="13"/>
      <c r="H4132" s="41"/>
      <c r="I4132" s="41"/>
      <c r="J4132" s="41"/>
      <c r="K4132" s="41"/>
      <c r="L4132" s="41"/>
      <c r="M4132" s="41"/>
    </row>
    <row r="4133" spans="2:13" x14ac:dyDescent="0.25">
      <c r="B4133" s="66"/>
      <c r="C4133" s="13"/>
      <c r="D4133" s="13"/>
      <c r="E4133" s="13"/>
      <c r="F4133" s="13"/>
      <c r="G4133" s="13"/>
      <c r="H4133" s="41"/>
      <c r="I4133" s="41"/>
      <c r="J4133" s="41"/>
      <c r="K4133" s="41"/>
      <c r="L4133" s="41"/>
      <c r="M4133" s="41"/>
    </row>
    <row r="4134" spans="2:13" x14ac:dyDescent="0.25">
      <c r="B4134" s="66"/>
      <c r="C4134" s="13"/>
      <c r="D4134" s="13"/>
      <c r="E4134" s="13"/>
      <c r="F4134" s="13"/>
      <c r="G4134" s="13"/>
      <c r="H4134" s="41"/>
      <c r="I4134" s="41"/>
      <c r="J4134" s="41"/>
      <c r="K4134" s="41"/>
      <c r="L4134" s="41"/>
      <c r="M4134" s="41"/>
    </row>
    <row r="4135" spans="2:13" x14ac:dyDescent="0.25">
      <c r="B4135" s="66"/>
      <c r="C4135" s="13"/>
      <c r="D4135" s="13"/>
      <c r="E4135" s="13"/>
      <c r="F4135" s="13"/>
      <c r="G4135" s="13"/>
      <c r="H4135" s="41"/>
      <c r="I4135" s="41"/>
      <c r="J4135" s="41"/>
      <c r="K4135" s="41"/>
      <c r="L4135" s="41"/>
      <c r="M4135" s="41"/>
    </row>
    <row r="4136" spans="2:13" x14ac:dyDescent="0.25">
      <c r="B4136" s="66"/>
      <c r="C4136" s="13"/>
      <c r="D4136" s="13"/>
      <c r="E4136" s="13"/>
      <c r="F4136" s="13"/>
      <c r="G4136" s="13"/>
      <c r="H4136" s="41"/>
      <c r="I4136" s="41"/>
      <c r="J4136" s="41"/>
      <c r="K4136" s="41"/>
      <c r="L4136" s="41"/>
      <c r="M4136" s="41"/>
    </row>
    <row r="4137" spans="2:13" x14ac:dyDescent="0.25">
      <c r="B4137" s="66"/>
      <c r="C4137" s="13"/>
      <c r="D4137" s="13"/>
      <c r="E4137" s="13"/>
      <c r="F4137" s="13"/>
      <c r="G4137" s="13"/>
      <c r="H4137" s="41"/>
      <c r="I4137" s="41"/>
      <c r="J4137" s="41"/>
      <c r="K4137" s="41"/>
      <c r="L4137" s="41"/>
      <c r="M4137" s="41"/>
    </row>
    <row r="4138" spans="2:13" x14ac:dyDescent="0.25">
      <c r="B4138" s="66"/>
      <c r="C4138" s="13"/>
      <c r="D4138" s="13"/>
      <c r="E4138" s="13"/>
      <c r="F4138" s="13"/>
      <c r="G4138" s="13"/>
      <c r="H4138" s="41"/>
      <c r="I4138" s="41"/>
      <c r="J4138" s="41"/>
      <c r="K4138" s="41"/>
      <c r="L4138" s="41"/>
      <c r="M4138" s="41"/>
    </row>
    <row r="4139" spans="2:13" x14ac:dyDescent="0.25">
      <c r="B4139" s="66"/>
      <c r="C4139" s="13"/>
      <c r="D4139" s="13"/>
      <c r="E4139" s="13"/>
      <c r="F4139" s="13"/>
      <c r="G4139" s="13"/>
      <c r="H4139" s="41"/>
      <c r="I4139" s="41"/>
      <c r="J4139" s="41"/>
      <c r="K4139" s="41"/>
      <c r="L4139" s="41"/>
      <c r="M4139" s="41"/>
    </row>
    <row r="4140" spans="2:13" x14ac:dyDescent="0.25">
      <c r="B4140" s="66"/>
      <c r="C4140" s="13"/>
      <c r="D4140" s="13"/>
      <c r="E4140" s="13"/>
      <c r="F4140" s="13"/>
      <c r="G4140" s="13"/>
      <c r="H4140" s="41"/>
      <c r="I4140" s="41"/>
      <c r="J4140" s="41"/>
      <c r="K4140" s="41"/>
      <c r="L4140" s="41"/>
      <c r="M4140" s="41"/>
    </row>
    <row r="4141" spans="2:13" x14ac:dyDescent="0.25">
      <c r="B4141" s="66"/>
      <c r="C4141" s="13"/>
      <c r="D4141" s="13"/>
      <c r="E4141" s="13"/>
      <c r="F4141" s="13"/>
      <c r="G4141" s="13"/>
      <c r="H4141" s="41"/>
      <c r="I4141" s="41"/>
      <c r="J4141" s="41"/>
      <c r="K4141" s="41"/>
      <c r="L4141" s="41"/>
      <c r="M4141" s="41"/>
    </row>
    <row r="4142" spans="2:13" x14ac:dyDescent="0.25">
      <c r="B4142" s="66"/>
      <c r="C4142" s="13"/>
      <c r="D4142" s="13"/>
      <c r="E4142" s="13"/>
      <c r="F4142" s="13"/>
      <c r="G4142" s="13"/>
      <c r="H4142" s="41"/>
      <c r="I4142" s="41"/>
      <c r="J4142" s="41"/>
      <c r="K4142" s="41"/>
      <c r="L4142" s="41"/>
      <c r="M4142" s="41"/>
    </row>
    <row r="4143" spans="2:13" x14ac:dyDescent="0.25">
      <c r="B4143" s="66"/>
      <c r="C4143" s="13"/>
      <c r="D4143" s="13"/>
      <c r="E4143" s="13"/>
      <c r="F4143" s="13"/>
      <c r="G4143" s="13"/>
      <c r="H4143" s="41"/>
      <c r="I4143" s="41"/>
      <c r="J4143" s="41"/>
      <c r="K4143" s="41"/>
      <c r="L4143" s="41"/>
      <c r="M4143" s="41"/>
    </row>
    <row r="4144" spans="2:13" x14ac:dyDescent="0.25">
      <c r="B4144" s="66"/>
      <c r="C4144" s="13"/>
      <c r="D4144" s="13"/>
      <c r="E4144" s="13"/>
      <c r="F4144" s="13"/>
      <c r="G4144" s="13"/>
      <c r="H4144" s="41"/>
      <c r="I4144" s="41"/>
      <c r="J4144" s="41"/>
      <c r="K4144" s="41"/>
      <c r="L4144" s="41"/>
      <c r="M4144" s="41"/>
    </row>
    <row r="4145" spans="2:13" x14ac:dyDescent="0.25">
      <c r="B4145" s="66"/>
      <c r="C4145" s="13"/>
      <c r="D4145" s="13"/>
      <c r="E4145" s="13"/>
      <c r="F4145" s="13"/>
      <c r="G4145" s="13"/>
      <c r="H4145" s="41"/>
      <c r="I4145" s="41"/>
      <c r="J4145" s="41"/>
      <c r="K4145" s="41"/>
      <c r="L4145" s="41"/>
      <c r="M4145" s="41"/>
    </row>
    <row r="4146" spans="2:13" x14ac:dyDescent="0.25">
      <c r="B4146" s="66"/>
      <c r="C4146" s="13"/>
      <c r="D4146" s="13"/>
      <c r="E4146" s="13"/>
      <c r="F4146" s="13"/>
      <c r="G4146" s="13"/>
      <c r="H4146" s="41"/>
      <c r="I4146" s="41"/>
      <c r="J4146" s="41"/>
      <c r="K4146" s="41"/>
      <c r="L4146" s="41"/>
      <c r="M4146" s="41"/>
    </row>
    <row r="4147" spans="2:13" x14ac:dyDescent="0.25">
      <c r="B4147" s="66"/>
      <c r="C4147" s="13"/>
      <c r="D4147" s="13"/>
      <c r="E4147" s="13"/>
      <c r="F4147" s="13"/>
      <c r="G4147" s="13"/>
      <c r="H4147" s="41"/>
      <c r="I4147" s="41"/>
      <c r="J4147" s="41"/>
      <c r="K4147" s="41"/>
      <c r="L4147" s="41"/>
      <c r="M4147" s="41"/>
    </row>
    <row r="4148" spans="2:13" x14ac:dyDescent="0.25">
      <c r="B4148" s="66"/>
      <c r="C4148" s="13"/>
      <c r="D4148" s="13"/>
      <c r="E4148" s="13"/>
      <c r="F4148" s="13"/>
      <c r="G4148" s="13"/>
      <c r="H4148" s="41"/>
      <c r="I4148" s="41"/>
      <c r="J4148" s="41"/>
      <c r="K4148" s="41"/>
      <c r="L4148" s="41"/>
      <c r="M4148" s="41"/>
    </row>
    <row r="4149" spans="2:13" x14ac:dyDescent="0.25">
      <c r="B4149" s="66"/>
      <c r="C4149" s="13"/>
      <c r="D4149" s="13"/>
      <c r="E4149" s="13"/>
      <c r="F4149" s="13"/>
      <c r="G4149" s="13"/>
      <c r="H4149" s="41"/>
      <c r="I4149" s="41"/>
      <c r="J4149" s="41"/>
      <c r="K4149" s="41"/>
      <c r="L4149" s="41"/>
      <c r="M4149" s="41"/>
    </row>
    <row r="4150" spans="2:13" x14ac:dyDescent="0.25">
      <c r="B4150" s="66"/>
      <c r="C4150" s="13"/>
      <c r="D4150" s="13"/>
      <c r="E4150" s="13"/>
      <c r="F4150" s="13"/>
      <c r="G4150" s="13"/>
      <c r="H4150" s="41"/>
      <c r="I4150" s="41"/>
      <c r="J4150" s="41"/>
      <c r="K4150" s="41"/>
      <c r="L4150" s="41"/>
      <c r="M4150" s="41"/>
    </row>
    <row r="4151" spans="2:13" x14ac:dyDescent="0.25">
      <c r="B4151" s="66"/>
      <c r="C4151" s="13"/>
      <c r="D4151" s="13"/>
      <c r="E4151" s="13"/>
      <c r="F4151" s="13"/>
      <c r="G4151" s="13"/>
      <c r="H4151" s="41"/>
      <c r="I4151" s="41"/>
      <c r="J4151" s="41"/>
      <c r="K4151" s="41"/>
      <c r="L4151" s="41"/>
      <c r="M4151" s="41"/>
    </row>
    <row r="4152" spans="2:13" x14ac:dyDescent="0.25">
      <c r="B4152" s="66"/>
      <c r="C4152" s="13"/>
      <c r="D4152" s="13"/>
      <c r="E4152" s="13"/>
      <c r="F4152" s="13"/>
      <c r="G4152" s="13"/>
      <c r="H4152" s="41"/>
      <c r="I4152" s="41"/>
      <c r="J4152" s="41"/>
      <c r="K4152" s="41"/>
      <c r="L4152" s="41"/>
      <c r="M4152" s="41"/>
    </row>
    <row r="4153" spans="2:13" x14ac:dyDescent="0.25">
      <c r="B4153" s="66"/>
      <c r="C4153" s="13"/>
      <c r="D4153" s="13"/>
      <c r="E4153" s="13"/>
      <c r="F4153" s="13"/>
      <c r="G4153" s="13"/>
      <c r="H4153" s="41"/>
      <c r="I4153" s="41"/>
      <c r="J4153" s="41"/>
      <c r="K4153" s="41"/>
      <c r="L4153" s="41"/>
      <c r="M4153" s="41"/>
    </row>
    <row r="4154" spans="2:13" x14ac:dyDescent="0.25">
      <c r="B4154" s="66"/>
      <c r="C4154" s="13"/>
      <c r="D4154" s="13"/>
      <c r="E4154" s="13"/>
      <c r="F4154" s="13"/>
      <c r="G4154" s="13"/>
      <c r="H4154" s="41"/>
      <c r="I4154" s="41"/>
      <c r="J4154" s="41"/>
      <c r="K4154" s="41"/>
      <c r="L4154" s="41"/>
      <c r="M4154" s="41"/>
    </row>
    <row r="4155" spans="2:13" x14ac:dyDescent="0.25">
      <c r="B4155" s="66"/>
      <c r="C4155" s="13"/>
      <c r="D4155" s="13"/>
      <c r="E4155" s="13"/>
      <c r="F4155" s="13"/>
      <c r="G4155" s="13"/>
      <c r="H4155" s="41"/>
      <c r="I4155" s="41"/>
      <c r="J4155" s="41"/>
      <c r="K4155" s="41"/>
      <c r="L4155" s="41"/>
      <c r="M4155" s="41"/>
    </row>
    <row r="4156" spans="2:13" x14ac:dyDescent="0.25">
      <c r="B4156" s="66"/>
      <c r="C4156" s="13"/>
      <c r="D4156" s="13"/>
      <c r="E4156" s="13"/>
      <c r="F4156" s="13"/>
      <c r="G4156" s="13"/>
      <c r="H4156" s="41"/>
      <c r="I4156" s="41"/>
      <c r="J4156" s="41"/>
      <c r="K4156" s="41"/>
      <c r="L4156" s="41"/>
      <c r="M4156" s="41"/>
    </row>
    <row r="4157" spans="2:13" x14ac:dyDescent="0.25">
      <c r="B4157" s="66"/>
      <c r="C4157" s="13"/>
      <c r="D4157" s="13"/>
      <c r="E4157" s="13"/>
      <c r="F4157" s="13"/>
      <c r="G4157" s="13"/>
      <c r="H4157" s="41"/>
      <c r="I4157" s="41"/>
      <c r="J4157" s="41"/>
      <c r="K4157" s="41"/>
      <c r="L4157" s="41"/>
      <c r="M4157" s="41"/>
    </row>
    <row r="4158" spans="2:13" x14ac:dyDescent="0.25">
      <c r="B4158" s="66"/>
      <c r="C4158" s="13"/>
      <c r="D4158" s="13"/>
      <c r="E4158" s="13"/>
      <c r="F4158" s="13"/>
      <c r="G4158" s="13"/>
      <c r="H4158" s="41"/>
      <c r="I4158" s="41"/>
      <c r="J4158" s="41"/>
      <c r="K4158" s="41"/>
      <c r="L4158" s="41"/>
      <c r="M4158" s="41"/>
    </row>
    <row r="4159" spans="2:13" x14ac:dyDescent="0.25">
      <c r="B4159" s="66"/>
      <c r="C4159" s="13"/>
      <c r="D4159" s="13"/>
      <c r="E4159" s="13"/>
      <c r="F4159" s="13"/>
      <c r="G4159" s="13"/>
      <c r="H4159" s="41"/>
      <c r="I4159" s="41"/>
      <c r="J4159" s="41"/>
      <c r="K4159" s="41"/>
      <c r="L4159" s="41"/>
      <c r="M4159" s="41"/>
    </row>
    <row r="4160" spans="2:13" x14ac:dyDescent="0.25">
      <c r="B4160" s="66"/>
      <c r="C4160" s="13"/>
      <c r="D4160" s="13"/>
      <c r="E4160" s="13"/>
      <c r="F4160" s="13"/>
      <c r="G4160" s="13"/>
      <c r="H4160" s="41"/>
      <c r="I4160" s="41"/>
      <c r="J4160" s="41"/>
      <c r="K4160" s="41"/>
      <c r="L4160" s="41"/>
      <c r="M4160" s="41"/>
    </row>
    <row r="4161" spans="2:13" x14ac:dyDescent="0.25">
      <c r="B4161" s="66"/>
      <c r="C4161" s="13"/>
      <c r="D4161" s="13"/>
      <c r="E4161" s="13"/>
      <c r="F4161" s="13"/>
      <c r="G4161" s="13"/>
      <c r="H4161" s="41"/>
      <c r="I4161" s="41"/>
      <c r="J4161" s="41"/>
      <c r="K4161" s="41"/>
      <c r="L4161" s="41"/>
      <c r="M4161" s="41"/>
    </row>
    <row r="4162" spans="2:13" x14ac:dyDescent="0.25">
      <c r="B4162" s="66"/>
      <c r="C4162" s="13"/>
      <c r="D4162" s="13"/>
      <c r="E4162" s="13"/>
      <c r="F4162" s="13"/>
      <c r="G4162" s="13"/>
      <c r="H4162" s="41"/>
      <c r="I4162" s="41"/>
      <c r="J4162" s="41"/>
      <c r="K4162" s="41"/>
      <c r="L4162" s="41"/>
      <c r="M4162" s="41"/>
    </row>
    <row r="4163" spans="2:13" x14ac:dyDescent="0.25">
      <c r="B4163" s="66"/>
      <c r="C4163" s="13"/>
      <c r="D4163" s="13"/>
      <c r="E4163" s="13"/>
      <c r="F4163" s="13"/>
      <c r="G4163" s="13"/>
      <c r="H4163" s="41"/>
      <c r="I4163" s="41"/>
      <c r="J4163" s="41"/>
      <c r="K4163" s="41"/>
      <c r="L4163" s="41"/>
      <c r="M4163" s="41"/>
    </row>
    <row r="4164" spans="2:13" x14ac:dyDescent="0.25">
      <c r="B4164" s="66"/>
      <c r="C4164" s="13"/>
      <c r="D4164" s="13"/>
      <c r="E4164" s="13"/>
      <c r="F4164" s="13"/>
      <c r="G4164" s="13"/>
      <c r="H4164" s="41"/>
      <c r="I4164" s="41"/>
      <c r="J4164" s="41"/>
      <c r="K4164" s="41"/>
      <c r="L4164" s="41"/>
      <c r="M4164" s="41"/>
    </row>
    <row r="4165" spans="2:13" x14ac:dyDescent="0.25">
      <c r="B4165" s="66"/>
      <c r="C4165" s="13"/>
      <c r="D4165" s="13"/>
      <c r="E4165" s="13"/>
      <c r="F4165" s="13"/>
      <c r="G4165" s="13"/>
      <c r="H4165" s="41"/>
      <c r="I4165" s="41"/>
      <c r="J4165" s="41"/>
      <c r="K4165" s="41"/>
      <c r="L4165" s="41"/>
      <c r="M4165" s="41"/>
    </row>
    <row r="4166" spans="2:13" x14ac:dyDescent="0.25">
      <c r="B4166" s="66"/>
      <c r="C4166" s="13"/>
      <c r="D4166" s="13"/>
      <c r="E4166" s="13"/>
      <c r="F4166" s="13"/>
      <c r="G4166" s="13"/>
      <c r="H4166" s="41"/>
      <c r="I4166" s="41"/>
      <c r="J4166" s="41"/>
      <c r="K4166" s="41"/>
      <c r="L4166" s="41"/>
      <c r="M4166" s="41"/>
    </row>
    <row r="4167" spans="2:13" x14ac:dyDescent="0.25">
      <c r="B4167" s="66"/>
      <c r="C4167" s="13"/>
      <c r="D4167" s="13"/>
      <c r="E4167" s="13"/>
      <c r="F4167" s="13"/>
      <c r="G4167" s="13"/>
      <c r="H4167" s="41"/>
      <c r="I4167" s="41"/>
      <c r="J4167" s="41"/>
      <c r="K4167" s="41"/>
      <c r="L4167" s="41"/>
      <c r="M4167" s="41"/>
    </row>
    <row r="4168" spans="2:13" x14ac:dyDescent="0.25">
      <c r="B4168" s="66"/>
      <c r="C4168" s="13"/>
      <c r="D4168" s="13"/>
      <c r="E4168" s="13"/>
      <c r="F4168" s="13"/>
      <c r="G4168" s="13"/>
      <c r="H4168" s="41"/>
      <c r="I4168" s="41"/>
      <c r="J4168" s="41"/>
      <c r="K4168" s="41"/>
      <c r="L4168" s="41"/>
      <c r="M4168" s="41"/>
    </row>
    <row r="4169" spans="2:13" x14ac:dyDescent="0.25">
      <c r="B4169" s="66"/>
      <c r="C4169" s="13"/>
      <c r="D4169" s="13"/>
      <c r="E4169" s="13"/>
      <c r="F4169" s="13"/>
      <c r="G4169" s="13"/>
      <c r="H4169" s="41"/>
      <c r="I4169" s="41"/>
      <c r="J4169" s="41"/>
      <c r="K4169" s="41"/>
      <c r="L4169" s="41"/>
      <c r="M4169" s="41"/>
    </row>
    <row r="4170" spans="2:13" x14ac:dyDescent="0.25">
      <c r="B4170" s="66"/>
      <c r="C4170" s="13"/>
      <c r="D4170" s="13"/>
      <c r="E4170" s="13"/>
      <c r="F4170" s="13"/>
      <c r="G4170" s="13"/>
      <c r="H4170" s="41"/>
      <c r="I4170" s="41"/>
      <c r="J4170" s="41"/>
      <c r="K4170" s="41"/>
      <c r="L4170" s="41"/>
      <c r="M4170" s="41"/>
    </row>
    <row r="4171" spans="2:13" x14ac:dyDescent="0.25">
      <c r="B4171" s="66"/>
      <c r="C4171" s="13"/>
      <c r="D4171" s="13"/>
      <c r="E4171" s="13"/>
      <c r="F4171" s="13"/>
      <c r="G4171" s="13"/>
      <c r="H4171" s="41"/>
      <c r="I4171" s="41"/>
      <c r="J4171" s="41"/>
      <c r="K4171" s="41"/>
      <c r="L4171" s="41"/>
      <c r="M4171" s="41"/>
    </row>
    <row r="4172" spans="2:13" x14ac:dyDescent="0.25">
      <c r="B4172" s="66"/>
      <c r="C4172" s="13"/>
      <c r="D4172" s="13"/>
      <c r="E4172" s="13"/>
      <c r="F4172" s="13"/>
      <c r="G4172" s="13"/>
      <c r="H4172" s="41"/>
      <c r="I4172" s="41"/>
      <c r="J4172" s="41"/>
      <c r="K4172" s="41"/>
      <c r="L4172" s="41"/>
      <c r="M4172" s="41"/>
    </row>
    <row r="4173" spans="2:13" x14ac:dyDescent="0.25">
      <c r="B4173" s="66"/>
      <c r="C4173" s="13"/>
      <c r="D4173" s="13"/>
      <c r="E4173" s="13"/>
      <c r="F4173" s="13"/>
      <c r="G4173" s="13"/>
      <c r="H4173" s="41"/>
      <c r="I4173" s="41"/>
      <c r="J4173" s="41"/>
      <c r="K4173" s="41"/>
      <c r="L4173" s="41"/>
      <c r="M4173" s="41"/>
    </row>
    <row r="4174" spans="2:13" x14ac:dyDescent="0.25">
      <c r="B4174" s="66"/>
      <c r="C4174" s="13"/>
      <c r="D4174" s="13"/>
      <c r="E4174" s="13"/>
      <c r="F4174" s="13"/>
      <c r="G4174" s="13"/>
      <c r="H4174" s="41"/>
      <c r="I4174" s="41"/>
      <c r="J4174" s="41"/>
      <c r="K4174" s="41"/>
      <c r="L4174" s="41"/>
      <c r="M4174" s="41"/>
    </row>
    <row r="4175" spans="2:13" x14ac:dyDescent="0.25">
      <c r="B4175" s="66"/>
      <c r="C4175" s="13"/>
      <c r="D4175" s="13"/>
      <c r="E4175" s="13"/>
      <c r="F4175" s="13"/>
      <c r="G4175" s="13"/>
      <c r="H4175" s="41"/>
      <c r="I4175" s="41"/>
      <c r="J4175" s="41"/>
      <c r="K4175" s="41"/>
      <c r="L4175" s="41"/>
      <c r="M4175" s="41"/>
    </row>
    <row r="4176" spans="2:13" x14ac:dyDescent="0.25">
      <c r="B4176" s="66"/>
      <c r="C4176" s="13"/>
      <c r="D4176" s="13"/>
      <c r="E4176" s="13"/>
      <c r="F4176" s="13"/>
      <c r="G4176" s="13"/>
      <c r="H4176" s="41"/>
      <c r="I4176" s="41"/>
      <c r="J4176" s="41"/>
      <c r="K4176" s="41"/>
      <c r="L4176" s="41"/>
      <c r="M4176" s="41"/>
    </row>
    <row r="4177" spans="2:13" x14ac:dyDescent="0.25">
      <c r="B4177" s="66"/>
      <c r="C4177" s="13"/>
      <c r="D4177" s="13"/>
      <c r="E4177" s="13"/>
      <c r="F4177" s="13"/>
      <c r="G4177" s="13"/>
      <c r="H4177" s="41"/>
      <c r="I4177" s="41"/>
      <c r="J4177" s="41"/>
      <c r="K4177" s="41"/>
      <c r="L4177" s="41"/>
      <c r="M4177" s="41"/>
    </row>
    <row r="4178" spans="2:13" x14ac:dyDescent="0.25">
      <c r="B4178" s="66"/>
      <c r="C4178" s="13"/>
      <c r="D4178" s="13"/>
      <c r="E4178" s="13"/>
      <c r="F4178" s="13"/>
      <c r="G4178" s="13"/>
      <c r="H4178" s="41"/>
      <c r="I4178" s="41"/>
      <c r="J4178" s="41"/>
      <c r="K4178" s="41"/>
      <c r="L4178" s="41"/>
      <c r="M4178" s="41"/>
    </row>
    <row r="4179" spans="2:13" x14ac:dyDescent="0.25">
      <c r="B4179" s="66"/>
      <c r="C4179" s="13"/>
      <c r="D4179" s="13"/>
      <c r="E4179" s="13"/>
      <c r="F4179" s="13"/>
      <c r="G4179" s="13"/>
      <c r="H4179" s="41"/>
      <c r="I4179" s="41"/>
      <c r="J4179" s="41"/>
      <c r="K4179" s="41"/>
      <c r="L4179" s="41"/>
      <c r="M4179" s="41"/>
    </row>
    <row r="4180" spans="2:13" x14ac:dyDescent="0.25">
      <c r="B4180" s="66"/>
      <c r="C4180" s="13"/>
      <c r="D4180" s="13"/>
      <c r="E4180" s="13"/>
      <c r="F4180" s="13"/>
      <c r="G4180" s="13"/>
      <c r="H4180" s="41"/>
      <c r="I4180" s="41"/>
      <c r="J4180" s="41"/>
      <c r="K4180" s="41"/>
      <c r="L4180" s="41"/>
      <c r="M4180" s="41"/>
    </row>
    <row r="4181" spans="2:13" x14ac:dyDescent="0.25">
      <c r="B4181" s="66"/>
      <c r="C4181" s="13"/>
      <c r="D4181" s="13"/>
      <c r="E4181" s="13"/>
      <c r="F4181" s="13"/>
      <c r="G4181" s="13"/>
      <c r="H4181" s="41"/>
      <c r="I4181" s="41"/>
      <c r="J4181" s="41"/>
      <c r="K4181" s="41"/>
      <c r="L4181" s="41"/>
      <c r="M4181" s="41"/>
    </row>
    <row r="4182" spans="2:13" x14ac:dyDescent="0.25">
      <c r="B4182" s="66"/>
      <c r="C4182" s="13"/>
      <c r="D4182" s="13"/>
      <c r="E4182" s="13"/>
      <c r="F4182" s="13"/>
      <c r="G4182" s="13"/>
      <c r="H4182" s="41"/>
      <c r="I4182" s="41"/>
      <c r="J4182" s="41"/>
      <c r="K4182" s="41"/>
      <c r="L4182" s="41"/>
      <c r="M4182" s="41"/>
    </row>
    <row r="4183" spans="2:13" x14ac:dyDescent="0.25">
      <c r="B4183" s="66"/>
      <c r="C4183" s="13"/>
      <c r="D4183" s="13"/>
      <c r="E4183" s="13"/>
      <c r="F4183" s="13"/>
      <c r="G4183" s="13"/>
      <c r="H4183" s="41"/>
      <c r="I4183" s="41"/>
      <c r="J4183" s="41"/>
      <c r="K4183" s="41"/>
      <c r="L4183" s="41"/>
      <c r="M4183" s="41"/>
    </row>
    <row r="4184" spans="2:13" x14ac:dyDescent="0.25">
      <c r="B4184" s="66"/>
      <c r="C4184" s="13"/>
      <c r="D4184" s="13"/>
      <c r="E4184" s="13"/>
      <c r="F4184" s="13"/>
      <c r="G4184" s="13"/>
      <c r="H4184" s="41"/>
      <c r="I4184" s="41"/>
      <c r="J4184" s="41"/>
      <c r="K4184" s="41"/>
      <c r="L4184" s="41"/>
      <c r="M4184" s="41"/>
    </row>
    <row r="4185" spans="2:13" x14ac:dyDescent="0.25">
      <c r="B4185" s="66"/>
      <c r="C4185" s="13"/>
      <c r="D4185" s="13"/>
      <c r="E4185" s="13"/>
      <c r="F4185" s="13"/>
      <c r="G4185" s="13"/>
      <c r="H4185" s="41"/>
      <c r="I4185" s="41"/>
      <c r="J4185" s="41"/>
      <c r="K4185" s="41"/>
      <c r="L4185" s="41"/>
      <c r="M4185" s="41"/>
    </row>
    <row r="4186" spans="2:13" x14ac:dyDescent="0.25">
      <c r="B4186" s="66"/>
      <c r="C4186" s="13"/>
      <c r="D4186" s="13"/>
      <c r="E4186" s="13"/>
      <c r="F4186" s="13"/>
      <c r="G4186" s="13"/>
      <c r="H4186" s="41"/>
      <c r="I4186" s="41"/>
      <c r="J4186" s="41"/>
      <c r="K4186" s="41"/>
      <c r="L4186" s="41"/>
      <c r="M4186" s="41"/>
    </row>
    <row r="4187" spans="2:13" x14ac:dyDescent="0.25">
      <c r="B4187" s="66"/>
      <c r="C4187" s="13"/>
      <c r="D4187" s="13"/>
      <c r="E4187" s="13"/>
      <c r="F4187" s="13"/>
      <c r="G4187" s="13"/>
      <c r="H4187" s="41"/>
      <c r="I4187" s="41"/>
      <c r="J4187" s="41"/>
      <c r="K4187" s="41"/>
      <c r="L4187" s="41"/>
      <c r="M4187" s="41"/>
    </row>
    <row r="4188" spans="2:13" x14ac:dyDescent="0.25">
      <c r="B4188" s="66"/>
      <c r="C4188" s="13"/>
      <c r="D4188" s="13"/>
      <c r="E4188" s="13"/>
      <c r="F4188" s="13"/>
      <c r="G4188" s="13"/>
      <c r="H4188" s="41"/>
      <c r="I4188" s="41"/>
      <c r="J4188" s="41"/>
      <c r="K4188" s="41"/>
      <c r="L4188" s="41"/>
      <c r="M4188" s="41"/>
    </row>
    <row r="4189" spans="2:13" x14ac:dyDescent="0.25">
      <c r="B4189" s="66"/>
      <c r="C4189" s="13"/>
      <c r="D4189" s="13"/>
      <c r="E4189" s="13"/>
      <c r="F4189" s="13"/>
      <c r="G4189" s="13"/>
      <c r="H4189" s="41"/>
      <c r="I4189" s="41"/>
      <c r="J4189" s="41"/>
      <c r="K4189" s="41"/>
      <c r="L4189" s="41"/>
      <c r="M4189" s="41"/>
    </row>
    <row r="4190" spans="2:13" x14ac:dyDescent="0.25">
      <c r="B4190" s="66"/>
      <c r="C4190" s="13"/>
      <c r="D4190" s="13"/>
      <c r="E4190" s="13"/>
      <c r="F4190" s="13"/>
      <c r="G4190" s="13"/>
      <c r="H4190" s="41"/>
      <c r="I4190" s="41"/>
      <c r="J4190" s="41"/>
      <c r="K4190" s="41"/>
      <c r="L4190" s="41"/>
      <c r="M4190" s="41"/>
    </row>
    <row r="4191" spans="2:13" x14ac:dyDescent="0.25">
      <c r="B4191" s="66"/>
      <c r="C4191" s="13"/>
      <c r="D4191" s="13"/>
      <c r="E4191" s="13"/>
      <c r="F4191" s="13"/>
      <c r="G4191" s="13"/>
      <c r="H4191" s="41"/>
      <c r="I4191" s="41"/>
      <c r="J4191" s="41"/>
      <c r="K4191" s="41"/>
      <c r="L4191" s="41"/>
      <c r="M4191" s="41"/>
    </row>
    <row r="4192" spans="2:13" x14ac:dyDescent="0.25">
      <c r="B4192" s="66"/>
      <c r="C4192" s="13"/>
      <c r="D4192" s="13"/>
      <c r="E4192" s="13"/>
      <c r="F4192" s="13"/>
      <c r="G4192" s="13"/>
      <c r="H4192" s="41"/>
      <c r="I4192" s="41"/>
      <c r="J4192" s="41"/>
      <c r="K4192" s="41"/>
      <c r="L4192" s="41"/>
      <c r="M4192" s="41"/>
    </row>
    <row r="4193" spans="2:13" x14ac:dyDescent="0.25">
      <c r="B4193" s="66"/>
      <c r="C4193" s="13"/>
      <c r="D4193" s="13"/>
      <c r="E4193" s="13"/>
      <c r="F4193" s="13"/>
      <c r="G4193" s="13"/>
      <c r="H4193" s="41"/>
      <c r="I4193" s="41"/>
      <c r="J4193" s="41"/>
      <c r="K4193" s="41"/>
      <c r="L4193" s="41"/>
      <c r="M4193" s="41"/>
    </row>
    <row r="4194" spans="2:13" x14ac:dyDescent="0.25">
      <c r="B4194" s="66"/>
      <c r="C4194" s="13"/>
      <c r="D4194" s="13"/>
      <c r="E4194" s="13"/>
      <c r="F4194" s="13"/>
      <c r="G4194" s="13"/>
      <c r="H4194" s="41"/>
      <c r="I4194" s="41"/>
      <c r="J4194" s="41"/>
      <c r="K4194" s="41"/>
      <c r="L4194" s="41"/>
      <c r="M4194" s="41"/>
    </row>
    <row r="4195" spans="2:13" x14ac:dyDescent="0.25">
      <c r="B4195" s="66"/>
      <c r="C4195" s="13"/>
      <c r="D4195" s="13"/>
      <c r="E4195" s="13"/>
      <c r="F4195" s="13"/>
      <c r="G4195" s="13"/>
      <c r="H4195" s="41"/>
      <c r="I4195" s="41"/>
      <c r="J4195" s="41"/>
      <c r="K4195" s="41"/>
      <c r="L4195" s="41"/>
      <c r="M4195" s="41"/>
    </row>
    <row r="4196" spans="2:13" x14ac:dyDescent="0.25">
      <c r="B4196" s="66"/>
      <c r="C4196" s="13"/>
      <c r="D4196" s="13"/>
      <c r="E4196" s="13"/>
      <c r="F4196" s="13"/>
      <c r="G4196" s="13"/>
      <c r="H4196" s="41"/>
      <c r="I4196" s="41"/>
      <c r="J4196" s="41"/>
      <c r="K4196" s="41"/>
      <c r="L4196" s="41"/>
      <c r="M4196" s="41"/>
    </row>
    <row r="4197" spans="2:13" x14ac:dyDescent="0.25">
      <c r="B4197" s="66"/>
      <c r="C4197" s="13"/>
      <c r="D4197" s="13"/>
      <c r="E4197" s="13"/>
      <c r="F4197" s="13"/>
      <c r="G4197" s="13"/>
      <c r="H4197" s="41"/>
      <c r="I4197" s="41"/>
      <c r="J4197" s="41"/>
      <c r="K4197" s="41"/>
      <c r="L4197" s="41"/>
      <c r="M4197" s="41"/>
    </row>
    <row r="4198" spans="2:13" x14ac:dyDescent="0.25">
      <c r="B4198" s="66"/>
      <c r="C4198" s="13"/>
      <c r="D4198" s="13"/>
      <c r="E4198" s="13"/>
      <c r="F4198" s="13"/>
      <c r="G4198" s="13"/>
      <c r="H4198" s="41"/>
      <c r="I4198" s="41"/>
      <c r="J4198" s="41"/>
      <c r="K4198" s="41"/>
      <c r="L4198" s="41"/>
      <c r="M4198" s="41"/>
    </row>
    <row r="4199" spans="2:13" x14ac:dyDescent="0.25">
      <c r="B4199" s="66"/>
      <c r="C4199" s="13"/>
      <c r="D4199" s="13"/>
      <c r="E4199" s="13"/>
      <c r="F4199" s="13"/>
      <c r="G4199" s="13"/>
      <c r="H4199" s="41"/>
      <c r="I4199" s="41"/>
      <c r="J4199" s="41"/>
      <c r="K4199" s="41"/>
      <c r="L4199" s="41"/>
      <c r="M4199" s="41"/>
    </row>
    <row r="4200" spans="2:13" x14ac:dyDescent="0.25">
      <c r="B4200" s="66"/>
      <c r="C4200" s="13"/>
      <c r="D4200" s="13"/>
      <c r="E4200" s="13"/>
      <c r="F4200" s="13"/>
      <c r="G4200" s="13"/>
      <c r="H4200" s="41"/>
      <c r="I4200" s="41"/>
      <c r="J4200" s="41"/>
      <c r="K4200" s="41"/>
      <c r="L4200" s="41"/>
      <c r="M4200" s="41"/>
    </row>
    <row r="4201" spans="2:13" x14ac:dyDescent="0.25">
      <c r="B4201" s="66"/>
      <c r="C4201" s="13"/>
      <c r="D4201" s="13"/>
      <c r="E4201" s="13"/>
      <c r="F4201" s="13"/>
      <c r="G4201" s="13"/>
      <c r="H4201" s="41"/>
      <c r="I4201" s="41"/>
      <c r="J4201" s="41"/>
      <c r="K4201" s="41"/>
      <c r="L4201" s="41"/>
      <c r="M4201" s="41"/>
    </row>
    <row r="4202" spans="2:13" x14ac:dyDescent="0.25">
      <c r="B4202" s="66"/>
      <c r="C4202" s="13"/>
      <c r="D4202" s="13"/>
      <c r="E4202" s="13"/>
      <c r="F4202" s="13"/>
      <c r="G4202" s="13"/>
      <c r="H4202" s="41"/>
      <c r="I4202" s="41"/>
      <c r="J4202" s="41"/>
      <c r="K4202" s="41"/>
      <c r="L4202" s="41"/>
      <c r="M4202" s="41"/>
    </row>
    <row r="4203" spans="2:13" x14ac:dyDescent="0.25">
      <c r="B4203" s="66"/>
      <c r="C4203" s="13"/>
      <c r="D4203" s="13"/>
      <c r="E4203" s="13"/>
      <c r="F4203" s="13"/>
      <c r="G4203" s="13"/>
      <c r="H4203" s="41"/>
      <c r="I4203" s="41"/>
      <c r="J4203" s="41"/>
      <c r="K4203" s="41"/>
      <c r="L4203" s="41"/>
      <c r="M4203" s="41"/>
    </row>
    <row r="4204" spans="2:13" x14ac:dyDescent="0.25">
      <c r="B4204" s="66"/>
      <c r="C4204" s="13"/>
      <c r="D4204" s="13"/>
      <c r="E4204" s="13"/>
      <c r="F4204" s="13"/>
      <c r="G4204" s="13"/>
      <c r="H4204" s="41"/>
      <c r="I4204" s="41"/>
      <c r="J4204" s="41"/>
      <c r="K4204" s="41"/>
      <c r="L4204" s="41"/>
      <c r="M4204" s="41"/>
    </row>
    <row r="4205" spans="2:13" x14ac:dyDescent="0.25">
      <c r="B4205" s="66"/>
      <c r="C4205" s="13"/>
      <c r="D4205" s="13"/>
      <c r="E4205" s="13"/>
      <c r="F4205" s="13"/>
      <c r="G4205" s="13"/>
      <c r="H4205" s="41"/>
      <c r="I4205" s="41"/>
      <c r="J4205" s="41"/>
      <c r="K4205" s="41"/>
      <c r="L4205" s="41"/>
      <c r="M4205" s="41"/>
    </row>
    <row r="4206" spans="2:13" x14ac:dyDescent="0.25">
      <c r="B4206" s="66"/>
      <c r="C4206" s="13"/>
      <c r="D4206" s="13"/>
      <c r="E4206" s="13"/>
      <c r="F4206" s="13"/>
      <c r="G4206" s="13"/>
      <c r="H4206" s="41"/>
      <c r="I4206" s="41"/>
      <c r="J4206" s="41"/>
      <c r="K4206" s="41"/>
      <c r="L4206" s="41"/>
      <c r="M4206" s="41"/>
    </row>
    <row r="4207" spans="2:13" x14ac:dyDescent="0.25">
      <c r="B4207" s="66"/>
      <c r="C4207" s="13"/>
      <c r="D4207" s="13"/>
      <c r="E4207" s="13"/>
      <c r="F4207" s="13"/>
      <c r="G4207" s="13"/>
      <c r="H4207" s="41"/>
      <c r="I4207" s="41"/>
      <c r="J4207" s="41"/>
      <c r="K4207" s="41"/>
      <c r="L4207" s="41"/>
      <c r="M4207" s="41"/>
    </row>
    <row r="4208" spans="2:13" x14ac:dyDescent="0.25">
      <c r="B4208" s="66"/>
      <c r="C4208" s="13"/>
      <c r="D4208" s="13"/>
      <c r="E4208" s="13"/>
      <c r="F4208" s="13"/>
      <c r="G4208" s="13"/>
      <c r="H4208" s="41"/>
      <c r="I4208" s="41"/>
      <c r="J4208" s="41"/>
      <c r="K4208" s="41"/>
      <c r="L4208" s="41"/>
      <c r="M4208" s="41"/>
    </row>
    <row r="4209" spans="2:13" x14ac:dyDescent="0.25">
      <c r="B4209" s="66"/>
      <c r="C4209" s="13"/>
      <c r="D4209" s="13"/>
      <c r="E4209" s="13"/>
      <c r="F4209" s="13"/>
      <c r="G4209" s="13"/>
      <c r="H4209" s="41"/>
      <c r="I4209" s="41"/>
      <c r="J4209" s="41"/>
      <c r="K4209" s="41"/>
      <c r="L4209" s="41"/>
      <c r="M4209" s="41"/>
    </row>
    <row r="4210" spans="2:13" x14ac:dyDescent="0.25">
      <c r="B4210" s="66"/>
      <c r="C4210" s="13"/>
      <c r="D4210" s="13"/>
      <c r="E4210" s="13"/>
      <c r="F4210" s="13"/>
      <c r="G4210" s="13"/>
      <c r="H4210" s="41"/>
      <c r="I4210" s="41"/>
      <c r="J4210" s="41"/>
      <c r="K4210" s="41"/>
      <c r="L4210" s="41"/>
      <c r="M4210" s="41"/>
    </row>
    <row r="4211" spans="2:13" x14ac:dyDescent="0.25">
      <c r="B4211" s="66"/>
      <c r="C4211" s="13"/>
      <c r="D4211" s="13"/>
      <c r="E4211" s="13"/>
      <c r="F4211" s="13"/>
      <c r="G4211" s="13"/>
      <c r="H4211" s="41"/>
      <c r="I4211" s="41"/>
      <c r="J4211" s="41"/>
      <c r="K4211" s="41"/>
      <c r="L4211" s="41"/>
      <c r="M4211" s="41"/>
    </row>
    <row r="4212" spans="2:13" x14ac:dyDescent="0.25">
      <c r="B4212" s="66"/>
      <c r="C4212" s="13"/>
      <c r="D4212" s="13"/>
      <c r="E4212" s="13"/>
      <c r="F4212" s="13"/>
      <c r="G4212" s="13"/>
      <c r="H4212" s="41"/>
      <c r="I4212" s="41"/>
      <c r="J4212" s="41"/>
      <c r="K4212" s="41"/>
      <c r="L4212" s="41"/>
      <c r="M4212" s="41"/>
    </row>
    <row r="4213" spans="2:13" x14ac:dyDescent="0.25">
      <c r="B4213" s="66"/>
      <c r="C4213" s="13"/>
      <c r="D4213" s="13"/>
      <c r="E4213" s="13"/>
      <c r="F4213" s="13"/>
      <c r="G4213" s="13"/>
      <c r="H4213" s="41"/>
      <c r="I4213" s="41"/>
      <c r="J4213" s="41"/>
      <c r="K4213" s="41"/>
      <c r="L4213" s="41"/>
      <c r="M4213" s="41"/>
    </row>
    <row r="4214" spans="2:13" x14ac:dyDescent="0.25">
      <c r="B4214" s="66"/>
      <c r="C4214" s="13"/>
      <c r="D4214" s="13"/>
      <c r="E4214" s="13"/>
      <c r="F4214" s="13"/>
      <c r="G4214" s="13"/>
      <c r="H4214" s="41"/>
      <c r="I4214" s="41"/>
      <c r="J4214" s="41"/>
      <c r="K4214" s="41"/>
      <c r="L4214" s="41"/>
      <c r="M4214" s="41"/>
    </row>
    <row r="4215" spans="2:13" x14ac:dyDescent="0.25">
      <c r="B4215" s="66"/>
      <c r="C4215" s="13"/>
      <c r="D4215" s="13"/>
      <c r="E4215" s="13"/>
      <c r="F4215" s="13"/>
      <c r="G4215" s="13"/>
      <c r="H4215" s="41"/>
      <c r="I4215" s="41"/>
      <c r="J4215" s="41"/>
      <c r="K4215" s="41"/>
      <c r="L4215" s="41"/>
      <c r="M4215" s="41"/>
    </row>
    <row r="4216" spans="2:13" x14ac:dyDescent="0.25">
      <c r="B4216" s="66"/>
      <c r="C4216" s="13"/>
      <c r="D4216" s="13"/>
      <c r="E4216" s="13"/>
      <c r="F4216" s="13"/>
      <c r="G4216" s="13"/>
      <c r="H4216" s="41"/>
      <c r="I4216" s="41"/>
      <c r="J4216" s="41"/>
      <c r="K4216" s="41"/>
      <c r="L4216" s="41"/>
      <c r="M4216" s="41"/>
    </row>
    <row r="4217" spans="2:13" x14ac:dyDescent="0.25">
      <c r="B4217" s="66"/>
      <c r="C4217" s="13"/>
      <c r="D4217" s="13"/>
      <c r="E4217" s="13"/>
      <c r="F4217" s="13"/>
      <c r="G4217" s="13"/>
      <c r="H4217" s="41"/>
      <c r="I4217" s="41"/>
      <c r="J4217" s="41"/>
      <c r="K4217" s="41"/>
      <c r="L4217" s="41"/>
      <c r="M4217" s="41"/>
    </row>
    <row r="4218" spans="2:13" x14ac:dyDescent="0.25">
      <c r="B4218" s="66"/>
      <c r="C4218" s="13"/>
      <c r="D4218" s="13"/>
      <c r="E4218" s="13"/>
      <c r="F4218" s="13"/>
      <c r="G4218" s="13"/>
      <c r="H4218" s="41"/>
      <c r="I4218" s="41"/>
      <c r="J4218" s="41"/>
      <c r="K4218" s="41"/>
      <c r="L4218" s="41"/>
      <c r="M4218" s="41"/>
    </row>
    <row r="4219" spans="2:13" x14ac:dyDescent="0.25">
      <c r="B4219" s="66"/>
      <c r="C4219" s="13"/>
      <c r="D4219" s="13"/>
      <c r="E4219" s="13"/>
      <c r="F4219" s="13"/>
      <c r="G4219" s="13"/>
      <c r="H4219" s="41"/>
      <c r="I4219" s="41"/>
      <c r="J4219" s="41"/>
      <c r="K4219" s="41"/>
      <c r="L4219" s="41"/>
      <c r="M4219" s="41"/>
    </row>
    <row r="4220" spans="2:13" x14ac:dyDescent="0.25">
      <c r="B4220" s="66"/>
      <c r="C4220" s="13"/>
      <c r="D4220" s="13"/>
      <c r="E4220" s="13"/>
      <c r="F4220" s="13"/>
      <c r="G4220" s="13"/>
      <c r="H4220" s="41"/>
      <c r="I4220" s="41"/>
      <c r="J4220" s="41"/>
      <c r="K4220" s="41"/>
      <c r="L4220" s="41"/>
      <c r="M4220" s="41"/>
    </row>
    <row r="4221" spans="2:13" x14ac:dyDescent="0.25">
      <c r="B4221" s="66"/>
      <c r="C4221" s="13"/>
      <c r="D4221" s="13"/>
      <c r="E4221" s="13"/>
      <c r="F4221" s="13"/>
      <c r="G4221" s="13"/>
      <c r="H4221" s="41"/>
      <c r="I4221" s="41"/>
      <c r="J4221" s="41"/>
      <c r="K4221" s="41"/>
      <c r="L4221" s="41"/>
      <c r="M4221" s="41"/>
    </row>
    <row r="4222" spans="2:13" x14ac:dyDescent="0.25">
      <c r="B4222" s="66"/>
      <c r="C4222" s="13"/>
      <c r="D4222" s="13"/>
      <c r="E4222" s="13"/>
      <c r="F4222" s="13"/>
      <c r="G4222" s="13"/>
      <c r="H4222" s="41"/>
      <c r="I4222" s="41"/>
      <c r="J4222" s="41"/>
      <c r="K4222" s="41"/>
      <c r="L4222" s="41"/>
      <c r="M4222" s="41"/>
    </row>
    <row r="4223" spans="2:13" x14ac:dyDescent="0.25">
      <c r="B4223" s="66"/>
      <c r="C4223" s="13"/>
      <c r="D4223" s="13"/>
      <c r="E4223" s="13"/>
      <c r="F4223" s="13"/>
      <c r="G4223" s="13"/>
      <c r="H4223" s="41"/>
      <c r="I4223" s="41"/>
      <c r="J4223" s="41"/>
      <c r="K4223" s="41"/>
      <c r="L4223" s="41"/>
      <c r="M4223" s="41"/>
    </row>
    <row r="4224" spans="2:13" x14ac:dyDescent="0.25">
      <c r="B4224" s="66"/>
      <c r="C4224" s="13"/>
      <c r="D4224" s="13"/>
      <c r="E4224" s="13"/>
      <c r="F4224" s="13"/>
      <c r="G4224" s="13"/>
      <c r="H4224" s="41"/>
      <c r="I4224" s="41"/>
      <c r="J4224" s="41"/>
      <c r="K4224" s="41"/>
      <c r="L4224" s="41"/>
      <c r="M4224" s="41"/>
    </row>
    <row r="4225" spans="2:13" x14ac:dyDescent="0.25">
      <c r="B4225" s="66"/>
      <c r="C4225" s="13"/>
      <c r="D4225" s="13"/>
      <c r="E4225" s="13"/>
      <c r="F4225" s="13"/>
      <c r="G4225" s="13"/>
      <c r="H4225" s="41"/>
      <c r="I4225" s="41"/>
      <c r="J4225" s="41"/>
      <c r="K4225" s="41"/>
      <c r="L4225" s="41"/>
      <c r="M4225" s="41"/>
    </row>
    <row r="4226" spans="2:13" x14ac:dyDescent="0.25">
      <c r="B4226" s="66"/>
      <c r="C4226" s="13"/>
      <c r="D4226" s="13"/>
      <c r="E4226" s="13"/>
      <c r="F4226" s="13"/>
      <c r="G4226" s="13"/>
      <c r="H4226" s="41"/>
      <c r="I4226" s="41"/>
      <c r="J4226" s="41"/>
      <c r="K4226" s="41"/>
      <c r="L4226" s="41"/>
      <c r="M4226" s="41"/>
    </row>
    <row r="4227" spans="2:13" x14ac:dyDescent="0.25">
      <c r="B4227" s="66"/>
      <c r="C4227" s="13"/>
      <c r="D4227" s="13"/>
      <c r="E4227" s="13"/>
      <c r="F4227" s="13"/>
      <c r="G4227" s="13"/>
      <c r="H4227" s="41"/>
      <c r="I4227" s="41"/>
      <c r="J4227" s="41"/>
      <c r="K4227" s="41"/>
      <c r="L4227" s="41"/>
      <c r="M4227" s="41"/>
    </row>
    <row r="4228" spans="2:13" x14ac:dyDescent="0.25">
      <c r="B4228" s="66"/>
      <c r="C4228" s="13"/>
      <c r="D4228" s="13"/>
      <c r="E4228" s="13"/>
      <c r="F4228" s="13"/>
      <c r="G4228" s="13"/>
      <c r="H4228" s="41"/>
      <c r="I4228" s="41"/>
      <c r="J4228" s="41"/>
      <c r="K4228" s="41"/>
      <c r="L4228" s="41"/>
      <c r="M4228" s="41"/>
    </row>
    <row r="4229" spans="2:13" x14ac:dyDescent="0.25">
      <c r="B4229" s="66"/>
      <c r="C4229" s="13"/>
      <c r="D4229" s="13"/>
      <c r="E4229" s="13"/>
      <c r="F4229" s="13"/>
      <c r="G4229" s="13"/>
      <c r="H4229" s="41"/>
      <c r="I4229" s="41"/>
      <c r="J4229" s="41"/>
      <c r="K4229" s="41"/>
      <c r="L4229" s="41"/>
      <c r="M4229" s="41"/>
    </row>
    <row r="4230" spans="2:13" x14ac:dyDescent="0.25">
      <c r="B4230" s="66"/>
      <c r="C4230" s="13"/>
      <c r="D4230" s="13"/>
      <c r="E4230" s="13"/>
      <c r="F4230" s="13"/>
      <c r="G4230" s="13"/>
      <c r="H4230" s="41"/>
      <c r="I4230" s="41"/>
      <c r="J4230" s="41"/>
      <c r="K4230" s="41"/>
      <c r="L4230" s="41"/>
      <c r="M4230" s="41"/>
    </row>
    <row r="4231" spans="2:13" x14ac:dyDescent="0.25">
      <c r="B4231" s="66"/>
      <c r="C4231" s="13"/>
      <c r="D4231" s="13"/>
      <c r="E4231" s="13"/>
      <c r="F4231" s="13"/>
      <c r="G4231" s="13"/>
      <c r="H4231" s="41"/>
      <c r="I4231" s="41"/>
      <c r="J4231" s="41"/>
      <c r="K4231" s="41"/>
      <c r="L4231" s="41"/>
      <c r="M4231" s="41"/>
    </row>
    <row r="4232" spans="2:13" x14ac:dyDescent="0.25">
      <c r="B4232" s="66"/>
      <c r="C4232" s="13"/>
      <c r="D4232" s="13"/>
      <c r="E4232" s="13"/>
      <c r="F4232" s="13"/>
      <c r="G4232" s="13"/>
      <c r="H4232" s="41"/>
      <c r="I4232" s="41"/>
      <c r="J4232" s="41"/>
      <c r="K4232" s="41"/>
      <c r="L4232" s="41"/>
      <c r="M4232" s="41"/>
    </row>
    <row r="4233" spans="2:13" x14ac:dyDescent="0.25">
      <c r="B4233" s="66"/>
      <c r="C4233" s="13"/>
      <c r="D4233" s="13"/>
      <c r="E4233" s="13"/>
      <c r="F4233" s="13"/>
      <c r="G4233" s="13"/>
      <c r="H4233" s="41"/>
      <c r="I4233" s="41"/>
      <c r="J4233" s="41"/>
      <c r="K4233" s="41"/>
      <c r="L4233" s="41"/>
      <c r="M4233" s="41"/>
    </row>
    <row r="4234" spans="2:13" x14ac:dyDescent="0.25">
      <c r="B4234" s="66"/>
      <c r="C4234" s="13"/>
      <c r="D4234" s="13"/>
      <c r="E4234" s="13"/>
      <c r="F4234" s="13"/>
      <c r="G4234" s="13"/>
      <c r="H4234" s="41"/>
      <c r="I4234" s="41"/>
      <c r="J4234" s="41"/>
      <c r="K4234" s="41"/>
      <c r="L4234" s="41"/>
      <c r="M4234" s="41"/>
    </row>
    <row r="4235" spans="2:13" x14ac:dyDescent="0.25">
      <c r="B4235" s="66"/>
      <c r="C4235" s="13"/>
      <c r="D4235" s="13"/>
      <c r="E4235" s="13"/>
      <c r="F4235" s="13"/>
      <c r="G4235" s="13"/>
      <c r="H4235" s="41"/>
      <c r="I4235" s="41"/>
      <c r="J4235" s="41"/>
      <c r="K4235" s="41"/>
      <c r="L4235" s="41"/>
      <c r="M4235" s="41"/>
    </row>
    <row r="4236" spans="2:13" x14ac:dyDescent="0.25">
      <c r="B4236" s="66"/>
      <c r="C4236" s="13"/>
      <c r="D4236" s="13"/>
      <c r="E4236" s="13"/>
      <c r="F4236" s="13"/>
      <c r="G4236" s="13"/>
      <c r="H4236" s="41"/>
      <c r="I4236" s="41"/>
      <c r="J4236" s="41"/>
      <c r="K4236" s="41"/>
      <c r="L4236" s="41"/>
      <c r="M4236" s="41"/>
    </row>
    <row r="4237" spans="2:13" x14ac:dyDescent="0.25">
      <c r="B4237" s="66"/>
      <c r="C4237" s="13"/>
      <c r="D4237" s="13"/>
      <c r="E4237" s="13"/>
      <c r="F4237" s="13"/>
      <c r="G4237" s="13"/>
      <c r="H4237" s="41"/>
      <c r="I4237" s="41"/>
      <c r="J4237" s="41"/>
      <c r="K4237" s="41"/>
      <c r="L4237" s="41"/>
      <c r="M4237" s="41"/>
    </row>
    <row r="4238" spans="2:13" x14ac:dyDescent="0.25">
      <c r="B4238" s="66"/>
      <c r="C4238" s="13"/>
      <c r="D4238" s="13"/>
      <c r="E4238" s="13"/>
      <c r="F4238" s="13"/>
      <c r="G4238" s="13"/>
      <c r="H4238" s="41"/>
      <c r="I4238" s="41"/>
      <c r="J4238" s="41"/>
      <c r="K4238" s="41"/>
      <c r="L4238" s="41"/>
      <c r="M4238" s="41"/>
    </row>
    <row r="4239" spans="2:13" x14ac:dyDescent="0.25">
      <c r="B4239" s="66"/>
      <c r="C4239" s="13"/>
      <c r="D4239" s="13"/>
      <c r="E4239" s="13"/>
      <c r="F4239" s="13"/>
      <c r="G4239" s="13"/>
      <c r="H4239" s="41"/>
      <c r="I4239" s="41"/>
      <c r="J4239" s="41"/>
      <c r="K4239" s="41"/>
      <c r="L4239" s="41"/>
      <c r="M4239" s="41"/>
    </row>
    <row r="4240" spans="2:13" x14ac:dyDescent="0.25">
      <c r="B4240" s="66"/>
      <c r="C4240" s="13"/>
      <c r="D4240" s="13"/>
      <c r="E4240" s="13"/>
      <c r="F4240" s="13"/>
      <c r="G4240" s="13"/>
      <c r="H4240" s="41"/>
      <c r="I4240" s="41"/>
      <c r="J4240" s="41"/>
      <c r="K4240" s="41"/>
      <c r="L4240" s="41"/>
      <c r="M4240" s="41"/>
    </row>
    <row r="4241" spans="2:13" x14ac:dyDescent="0.25">
      <c r="B4241" s="66"/>
      <c r="C4241" s="13"/>
      <c r="D4241" s="13"/>
      <c r="E4241" s="13"/>
      <c r="F4241" s="13"/>
      <c r="G4241" s="13"/>
      <c r="H4241" s="41"/>
      <c r="I4241" s="41"/>
      <c r="J4241" s="41"/>
      <c r="K4241" s="41"/>
      <c r="L4241" s="41"/>
      <c r="M4241" s="41"/>
    </row>
    <row r="4242" spans="2:13" x14ac:dyDescent="0.25">
      <c r="B4242" s="66"/>
      <c r="C4242" s="13"/>
      <c r="D4242" s="13"/>
      <c r="E4242" s="13"/>
      <c r="F4242" s="13"/>
      <c r="G4242" s="13"/>
      <c r="H4242" s="41"/>
      <c r="I4242" s="41"/>
      <c r="J4242" s="41"/>
      <c r="K4242" s="41"/>
      <c r="L4242" s="41"/>
      <c r="M4242" s="41"/>
    </row>
    <row r="4243" spans="2:13" x14ac:dyDescent="0.25">
      <c r="B4243" s="66"/>
      <c r="C4243" s="13"/>
      <c r="D4243" s="13"/>
      <c r="E4243" s="13"/>
      <c r="F4243" s="13"/>
      <c r="G4243" s="13"/>
      <c r="H4243" s="41"/>
      <c r="I4243" s="41"/>
      <c r="J4243" s="41"/>
      <c r="K4243" s="41"/>
      <c r="L4243" s="41"/>
      <c r="M4243" s="41"/>
    </row>
    <row r="4244" spans="2:13" x14ac:dyDescent="0.25">
      <c r="B4244" s="66"/>
      <c r="C4244" s="13"/>
      <c r="D4244" s="13"/>
      <c r="E4244" s="13"/>
      <c r="F4244" s="13"/>
      <c r="G4244" s="13"/>
      <c r="H4244" s="41"/>
      <c r="I4244" s="41"/>
      <c r="J4244" s="41"/>
      <c r="K4244" s="41"/>
      <c r="L4244" s="41"/>
      <c r="M4244" s="41"/>
    </row>
    <row r="4245" spans="2:13" x14ac:dyDescent="0.25">
      <c r="B4245" s="66"/>
      <c r="C4245" s="13"/>
      <c r="D4245" s="13"/>
      <c r="E4245" s="13"/>
      <c r="F4245" s="13"/>
      <c r="G4245" s="13"/>
      <c r="H4245" s="41"/>
      <c r="I4245" s="41"/>
      <c r="J4245" s="41"/>
      <c r="K4245" s="41"/>
      <c r="L4245" s="41"/>
      <c r="M4245" s="41"/>
    </row>
    <row r="4246" spans="2:13" x14ac:dyDescent="0.25">
      <c r="B4246" s="66"/>
      <c r="C4246" s="13"/>
      <c r="D4246" s="13"/>
      <c r="E4246" s="13"/>
      <c r="F4246" s="13"/>
      <c r="G4246" s="13"/>
      <c r="H4246" s="41"/>
      <c r="I4246" s="41"/>
      <c r="J4246" s="41"/>
      <c r="K4246" s="41"/>
      <c r="L4246" s="41"/>
      <c r="M4246" s="41"/>
    </row>
    <row r="4247" spans="2:13" x14ac:dyDescent="0.25">
      <c r="B4247" s="66"/>
      <c r="C4247" s="13"/>
      <c r="D4247" s="13"/>
      <c r="E4247" s="13"/>
      <c r="F4247" s="13"/>
      <c r="G4247" s="13"/>
      <c r="H4247" s="41"/>
      <c r="I4247" s="41"/>
      <c r="J4247" s="41"/>
      <c r="K4247" s="41"/>
      <c r="L4247" s="41"/>
      <c r="M4247" s="41"/>
    </row>
    <row r="4248" spans="2:13" x14ac:dyDescent="0.25">
      <c r="B4248" s="66"/>
      <c r="C4248" s="13"/>
      <c r="D4248" s="13"/>
      <c r="E4248" s="13"/>
      <c r="F4248" s="13"/>
      <c r="G4248" s="13"/>
      <c r="H4248" s="41"/>
      <c r="I4248" s="41"/>
      <c r="J4248" s="41"/>
      <c r="K4248" s="41"/>
      <c r="L4248" s="41"/>
      <c r="M4248" s="41"/>
    </row>
    <row r="4249" spans="2:13" x14ac:dyDescent="0.25">
      <c r="B4249" s="66"/>
      <c r="C4249" s="13"/>
      <c r="D4249" s="13"/>
      <c r="E4249" s="13"/>
      <c r="F4249" s="13"/>
      <c r="G4249" s="13"/>
      <c r="H4249" s="41"/>
      <c r="I4249" s="41"/>
      <c r="J4249" s="41"/>
      <c r="K4249" s="41"/>
      <c r="L4249" s="41"/>
      <c r="M4249" s="41"/>
    </row>
    <row r="4250" spans="2:13" x14ac:dyDescent="0.25">
      <c r="B4250" s="66"/>
      <c r="C4250" s="13"/>
      <c r="D4250" s="13"/>
      <c r="E4250" s="13"/>
      <c r="F4250" s="13"/>
      <c r="G4250" s="13"/>
      <c r="H4250" s="41"/>
      <c r="I4250" s="41"/>
      <c r="J4250" s="41"/>
      <c r="K4250" s="41"/>
      <c r="L4250" s="41"/>
      <c r="M4250" s="41"/>
    </row>
    <row r="4251" spans="2:13" x14ac:dyDescent="0.25">
      <c r="B4251" s="66"/>
      <c r="C4251" s="13"/>
      <c r="D4251" s="13"/>
      <c r="E4251" s="13"/>
      <c r="F4251" s="13"/>
      <c r="G4251" s="13"/>
      <c r="H4251" s="41"/>
      <c r="I4251" s="41"/>
      <c r="J4251" s="41"/>
      <c r="K4251" s="41"/>
      <c r="L4251" s="41"/>
      <c r="M4251" s="41"/>
    </row>
    <row r="4252" spans="2:13" x14ac:dyDescent="0.25">
      <c r="B4252" s="66"/>
      <c r="C4252" s="13"/>
      <c r="D4252" s="13"/>
      <c r="E4252" s="13"/>
      <c r="F4252" s="13"/>
      <c r="G4252" s="13"/>
      <c r="H4252" s="41"/>
      <c r="I4252" s="41"/>
      <c r="J4252" s="41"/>
      <c r="K4252" s="41"/>
      <c r="L4252" s="41"/>
      <c r="M4252" s="41"/>
    </row>
    <row r="4253" spans="2:13" x14ac:dyDescent="0.25">
      <c r="B4253" s="66"/>
      <c r="C4253" s="13"/>
      <c r="D4253" s="13"/>
      <c r="E4253" s="13"/>
      <c r="F4253" s="13"/>
      <c r="G4253" s="13"/>
      <c r="H4253" s="41"/>
      <c r="I4253" s="41"/>
      <c r="J4253" s="41"/>
      <c r="K4253" s="41"/>
      <c r="L4253" s="41"/>
      <c r="M4253" s="41"/>
    </row>
    <row r="4254" spans="2:13" x14ac:dyDescent="0.25">
      <c r="B4254" s="66"/>
      <c r="C4254" s="13"/>
      <c r="D4254" s="13"/>
      <c r="E4254" s="13"/>
      <c r="F4254" s="13"/>
      <c r="G4254" s="13"/>
      <c r="H4254" s="41"/>
      <c r="I4254" s="41"/>
      <c r="J4254" s="41"/>
      <c r="K4254" s="41"/>
      <c r="L4254" s="41"/>
      <c r="M4254" s="41"/>
    </row>
    <row r="4255" spans="2:13" x14ac:dyDescent="0.25">
      <c r="B4255" s="66"/>
      <c r="C4255" s="13"/>
      <c r="D4255" s="13"/>
      <c r="E4255" s="13"/>
      <c r="F4255" s="13"/>
      <c r="G4255" s="13"/>
      <c r="H4255" s="41"/>
      <c r="I4255" s="41"/>
      <c r="J4255" s="41"/>
      <c r="K4255" s="41"/>
      <c r="L4255" s="41"/>
      <c r="M4255" s="41"/>
    </row>
    <row r="4256" spans="2:13" x14ac:dyDescent="0.25">
      <c r="B4256" s="66"/>
      <c r="C4256" s="13"/>
      <c r="D4256" s="13"/>
      <c r="E4256" s="13"/>
      <c r="F4256" s="13"/>
      <c r="G4256" s="13"/>
      <c r="H4256" s="41"/>
      <c r="I4256" s="41"/>
      <c r="J4256" s="41"/>
      <c r="K4256" s="41"/>
      <c r="L4256" s="41"/>
      <c r="M4256" s="41"/>
    </row>
    <row r="4257" spans="2:13" x14ac:dyDescent="0.25">
      <c r="B4257" s="66"/>
      <c r="C4257" s="13"/>
      <c r="D4257" s="13"/>
      <c r="E4257" s="13"/>
      <c r="F4257" s="13"/>
      <c r="G4257" s="13"/>
      <c r="H4257" s="41"/>
      <c r="I4257" s="41"/>
      <c r="J4257" s="41"/>
      <c r="K4257" s="41"/>
      <c r="L4257" s="41"/>
      <c r="M4257" s="41"/>
    </row>
    <row r="4258" spans="2:13" x14ac:dyDescent="0.25">
      <c r="B4258" s="66"/>
      <c r="C4258" s="13"/>
      <c r="D4258" s="13"/>
      <c r="E4258" s="13"/>
      <c r="F4258" s="13"/>
      <c r="G4258" s="13"/>
      <c r="H4258" s="41"/>
      <c r="I4258" s="41"/>
      <c r="J4258" s="41"/>
      <c r="K4258" s="41"/>
      <c r="L4258" s="41"/>
      <c r="M4258" s="41"/>
    </row>
    <row r="4259" spans="2:13" x14ac:dyDescent="0.25">
      <c r="B4259" s="66"/>
      <c r="C4259" s="13"/>
      <c r="D4259" s="13"/>
      <c r="E4259" s="13"/>
      <c r="F4259" s="13"/>
      <c r="G4259" s="13"/>
      <c r="H4259" s="41"/>
      <c r="I4259" s="41"/>
      <c r="J4259" s="41"/>
      <c r="K4259" s="41"/>
      <c r="L4259" s="41"/>
      <c r="M4259" s="41"/>
    </row>
    <row r="4260" spans="2:13" x14ac:dyDescent="0.25">
      <c r="B4260" s="66"/>
      <c r="C4260" s="13"/>
      <c r="D4260" s="13"/>
      <c r="E4260" s="13"/>
      <c r="F4260" s="13"/>
      <c r="G4260" s="13"/>
      <c r="H4260" s="41"/>
      <c r="I4260" s="41"/>
      <c r="J4260" s="41"/>
      <c r="K4260" s="41"/>
      <c r="L4260" s="41"/>
      <c r="M4260" s="41"/>
    </row>
    <row r="4261" spans="2:13" x14ac:dyDescent="0.25">
      <c r="B4261" s="66"/>
      <c r="C4261" s="13"/>
      <c r="D4261" s="13"/>
      <c r="E4261" s="13"/>
      <c r="F4261" s="13"/>
      <c r="G4261" s="13"/>
      <c r="H4261" s="41"/>
      <c r="I4261" s="41"/>
      <c r="J4261" s="41"/>
      <c r="K4261" s="41"/>
      <c r="L4261" s="41"/>
      <c r="M4261" s="41"/>
    </row>
    <row r="4262" spans="2:13" x14ac:dyDescent="0.25">
      <c r="B4262" s="66"/>
      <c r="C4262" s="13"/>
      <c r="D4262" s="13"/>
      <c r="E4262" s="13"/>
      <c r="F4262" s="13"/>
      <c r="G4262" s="13"/>
      <c r="H4262" s="41"/>
      <c r="I4262" s="41"/>
      <c r="J4262" s="41"/>
      <c r="K4262" s="41"/>
      <c r="L4262" s="41"/>
      <c r="M4262" s="41"/>
    </row>
    <row r="4263" spans="2:13" x14ac:dyDescent="0.25">
      <c r="B4263" s="66"/>
      <c r="C4263" s="13"/>
      <c r="D4263" s="13"/>
      <c r="E4263" s="13"/>
      <c r="F4263" s="13"/>
      <c r="G4263" s="13"/>
      <c r="H4263" s="41"/>
      <c r="I4263" s="41"/>
      <c r="J4263" s="41"/>
      <c r="K4263" s="41"/>
      <c r="L4263" s="41"/>
      <c r="M4263" s="41"/>
    </row>
    <row r="4264" spans="2:13" x14ac:dyDescent="0.25">
      <c r="B4264" s="66"/>
      <c r="C4264" s="13"/>
      <c r="D4264" s="13"/>
      <c r="E4264" s="13"/>
      <c r="F4264" s="13"/>
      <c r="G4264" s="13"/>
      <c r="H4264" s="41"/>
      <c r="I4264" s="41"/>
      <c r="J4264" s="41"/>
      <c r="K4264" s="41"/>
      <c r="L4264" s="41"/>
      <c r="M4264" s="41"/>
    </row>
    <row r="4265" spans="2:13" x14ac:dyDescent="0.25">
      <c r="B4265" s="66"/>
      <c r="C4265" s="13"/>
      <c r="D4265" s="13"/>
      <c r="E4265" s="13"/>
      <c r="F4265" s="13"/>
      <c r="G4265" s="13"/>
      <c r="H4265" s="41"/>
      <c r="I4265" s="41"/>
      <c r="J4265" s="41"/>
      <c r="K4265" s="41"/>
      <c r="L4265" s="41"/>
      <c r="M4265" s="41"/>
    </row>
    <row r="4266" spans="2:13" x14ac:dyDescent="0.25">
      <c r="B4266" s="66"/>
      <c r="C4266" s="13"/>
      <c r="D4266" s="13"/>
      <c r="E4266" s="13"/>
      <c r="F4266" s="13"/>
      <c r="G4266" s="13"/>
      <c r="H4266" s="41"/>
      <c r="I4266" s="41"/>
      <c r="J4266" s="41"/>
      <c r="K4266" s="41"/>
      <c r="L4266" s="41"/>
      <c r="M4266" s="41"/>
    </row>
    <row r="4267" spans="2:13" x14ac:dyDescent="0.25">
      <c r="B4267" s="66"/>
      <c r="C4267" s="13"/>
      <c r="D4267" s="13"/>
      <c r="E4267" s="13"/>
      <c r="F4267" s="13"/>
      <c r="G4267" s="13"/>
      <c r="H4267" s="41"/>
      <c r="I4267" s="41"/>
      <c r="J4267" s="41"/>
      <c r="K4267" s="41"/>
      <c r="L4267" s="41"/>
      <c r="M4267" s="41"/>
    </row>
    <row r="4268" spans="2:13" x14ac:dyDescent="0.25">
      <c r="B4268" s="66"/>
      <c r="C4268" s="13"/>
      <c r="D4268" s="13"/>
      <c r="E4268" s="13"/>
      <c r="F4268" s="13"/>
      <c r="G4268" s="13"/>
      <c r="H4268" s="41"/>
      <c r="I4268" s="41"/>
      <c r="J4268" s="41"/>
      <c r="K4268" s="41"/>
      <c r="L4268" s="41"/>
      <c r="M4268" s="41"/>
    </row>
    <row r="4269" spans="2:13" x14ac:dyDescent="0.25">
      <c r="B4269" s="66"/>
      <c r="C4269" s="13"/>
      <c r="D4269" s="13"/>
      <c r="E4269" s="13"/>
      <c r="F4269" s="13"/>
      <c r="G4269" s="13"/>
      <c r="H4269" s="41"/>
      <c r="I4269" s="41"/>
      <c r="J4269" s="41"/>
      <c r="K4269" s="41"/>
      <c r="L4269" s="41"/>
      <c r="M4269" s="41"/>
    </row>
    <row r="4270" spans="2:13" x14ac:dyDescent="0.25">
      <c r="B4270" s="66"/>
      <c r="C4270" s="13"/>
      <c r="D4270" s="13"/>
      <c r="E4270" s="13"/>
      <c r="F4270" s="13"/>
      <c r="G4270" s="13"/>
      <c r="H4270" s="41"/>
      <c r="I4270" s="41"/>
      <c r="J4270" s="41"/>
      <c r="K4270" s="41"/>
      <c r="L4270" s="41"/>
      <c r="M4270" s="41"/>
    </row>
    <row r="4271" spans="2:13" x14ac:dyDescent="0.25">
      <c r="B4271" s="66"/>
      <c r="C4271" s="13"/>
      <c r="D4271" s="13"/>
      <c r="E4271" s="13"/>
      <c r="F4271" s="13"/>
      <c r="G4271" s="13"/>
      <c r="H4271" s="41"/>
      <c r="I4271" s="41"/>
      <c r="J4271" s="41"/>
      <c r="K4271" s="41"/>
      <c r="L4271" s="41"/>
      <c r="M4271" s="41"/>
    </row>
    <row r="4272" spans="2:13" x14ac:dyDescent="0.25">
      <c r="B4272" s="66"/>
      <c r="C4272" s="13"/>
      <c r="D4272" s="13"/>
      <c r="E4272" s="13"/>
      <c r="F4272" s="13"/>
      <c r="G4272" s="13"/>
      <c r="H4272" s="41"/>
      <c r="I4272" s="41"/>
      <c r="J4272" s="41"/>
      <c r="K4272" s="41"/>
      <c r="L4272" s="41"/>
      <c r="M4272" s="41"/>
    </row>
    <row r="4273" spans="2:13" x14ac:dyDescent="0.25">
      <c r="B4273" s="66"/>
      <c r="C4273" s="13"/>
      <c r="D4273" s="13"/>
      <c r="E4273" s="13"/>
      <c r="F4273" s="13"/>
      <c r="G4273" s="13"/>
      <c r="H4273" s="41"/>
      <c r="I4273" s="41"/>
      <c r="J4273" s="41"/>
      <c r="K4273" s="41"/>
      <c r="L4273" s="41"/>
      <c r="M4273" s="41"/>
    </row>
    <row r="4274" spans="2:13" x14ac:dyDescent="0.25">
      <c r="B4274" s="66"/>
      <c r="C4274" s="13"/>
      <c r="D4274" s="13"/>
      <c r="E4274" s="13"/>
      <c r="F4274" s="13"/>
      <c r="G4274" s="13"/>
      <c r="H4274" s="41"/>
      <c r="I4274" s="41"/>
      <c r="J4274" s="41"/>
      <c r="K4274" s="41"/>
      <c r="L4274" s="41"/>
      <c r="M4274" s="41"/>
    </row>
    <row r="4275" spans="2:13" x14ac:dyDescent="0.25">
      <c r="B4275" s="66"/>
      <c r="C4275" s="13"/>
      <c r="D4275" s="13"/>
      <c r="E4275" s="13"/>
      <c r="F4275" s="13"/>
      <c r="G4275" s="13"/>
      <c r="H4275" s="41"/>
      <c r="I4275" s="41"/>
      <c r="J4275" s="41"/>
      <c r="K4275" s="41"/>
      <c r="L4275" s="41"/>
      <c r="M4275" s="41"/>
    </row>
    <row r="4276" spans="2:13" x14ac:dyDescent="0.25">
      <c r="B4276" s="66"/>
      <c r="C4276" s="13"/>
      <c r="D4276" s="13"/>
      <c r="E4276" s="13"/>
      <c r="F4276" s="13"/>
      <c r="G4276" s="13"/>
      <c r="H4276" s="41"/>
      <c r="I4276" s="41"/>
      <c r="J4276" s="41"/>
      <c r="K4276" s="41"/>
      <c r="L4276" s="41"/>
      <c r="M4276" s="41"/>
    </row>
    <row r="4277" spans="2:13" x14ac:dyDescent="0.25">
      <c r="B4277" s="66"/>
      <c r="C4277" s="13"/>
      <c r="D4277" s="13"/>
      <c r="E4277" s="13"/>
      <c r="F4277" s="13"/>
      <c r="G4277" s="13"/>
      <c r="H4277" s="41"/>
      <c r="I4277" s="41"/>
      <c r="J4277" s="41"/>
      <c r="K4277" s="41"/>
      <c r="L4277" s="41"/>
      <c r="M4277" s="41"/>
    </row>
    <row r="4278" spans="2:13" x14ac:dyDescent="0.25">
      <c r="B4278" s="66"/>
      <c r="C4278" s="13"/>
      <c r="D4278" s="13"/>
      <c r="E4278" s="13"/>
      <c r="F4278" s="13"/>
      <c r="G4278" s="13"/>
      <c r="H4278" s="41"/>
      <c r="I4278" s="41"/>
      <c r="J4278" s="41"/>
      <c r="K4278" s="41"/>
      <c r="L4278" s="41"/>
      <c r="M4278" s="41"/>
    </row>
    <row r="4279" spans="2:13" x14ac:dyDescent="0.25">
      <c r="B4279" s="66"/>
      <c r="C4279" s="13"/>
      <c r="D4279" s="13"/>
      <c r="E4279" s="13"/>
      <c r="F4279" s="13"/>
      <c r="G4279" s="13"/>
      <c r="H4279" s="41"/>
      <c r="I4279" s="41"/>
      <c r="J4279" s="41"/>
      <c r="K4279" s="41"/>
      <c r="L4279" s="41"/>
      <c r="M4279" s="41"/>
    </row>
    <row r="4280" spans="2:13" x14ac:dyDescent="0.25">
      <c r="B4280" s="66"/>
      <c r="C4280" s="13"/>
      <c r="D4280" s="13"/>
      <c r="E4280" s="13"/>
      <c r="F4280" s="13"/>
      <c r="G4280" s="13"/>
      <c r="H4280" s="41"/>
      <c r="I4280" s="41"/>
      <c r="J4280" s="41"/>
      <c r="K4280" s="41"/>
      <c r="L4280" s="41"/>
      <c r="M4280" s="41"/>
    </row>
    <row r="4281" spans="2:13" x14ac:dyDescent="0.25">
      <c r="B4281" s="66"/>
      <c r="C4281" s="13"/>
      <c r="D4281" s="13"/>
      <c r="E4281" s="13"/>
      <c r="F4281" s="13"/>
      <c r="G4281" s="13"/>
      <c r="H4281" s="41"/>
      <c r="I4281" s="41"/>
      <c r="J4281" s="41"/>
      <c r="K4281" s="41"/>
      <c r="L4281" s="41"/>
      <c r="M4281" s="41"/>
    </row>
    <row r="4282" spans="2:13" x14ac:dyDescent="0.25">
      <c r="B4282" s="66"/>
      <c r="C4282" s="13"/>
      <c r="D4282" s="13"/>
      <c r="E4282" s="13"/>
      <c r="F4282" s="13"/>
      <c r="G4282" s="13"/>
      <c r="H4282" s="41"/>
      <c r="I4282" s="41"/>
      <c r="J4282" s="41"/>
      <c r="K4282" s="41"/>
      <c r="L4282" s="41"/>
      <c r="M4282" s="41"/>
    </row>
    <row r="4283" spans="2:13" x14ac:dyDescent="0.25">
      <c r="B4283" s="66"/>
      <c r="C4283" s="13"/>
      <c r="D4283" s="13"/>
      <c r="E4283" s="13"/>
      <c r="F4283" s="13"/>
      <c r="G4283" s="13"/>
      <c r="H4283" s="41"/>
      <c r="I4283" s="41"/>
      <c r="J4283" s="41"/>
      <c r="K4283" s="41"/>
      <c r="L4283" s="41"/>
      <c r="M4283" s="41"/>
    </row>
    <row r="4284" spans="2:13" x14ac:dyDescent="0.25">
      <c r="B4284" s="66"/>
      <c r="C4284" s="13"/>
      <c r="D4284" s="13"/>
      <c r="E4284" s="13"/>
      <c r="F4284" s="13"/>
      <c r="G4284" s="13"/>
      <c r="H4284" s="41"/>
      <c r="I4284" s="41"/>
      <c r="J4284" s="41"/>
      <c r="K4284" s="41"/>
      <c r="L4284" s="41"/>
      <c r="M4284" s="41"/>
    </row>
    <row r="4285" spans="2:13" x14ac:dyDescent="0.25">
      <c r="B4285" s="66"/>
      <c r="C4285" s="13"/>
      <c r="D4285" s="13"/>
      <c r="E4285" s="13"/>
      <c r="F4285" s="13"/>
      <c r="G4285" s="13"/>
      <c r="H4285" s="41"/>
      <c r="I4285" s="41"/>
      <c r="J4285" s="41"/>
      <c r="K4285" s="41"/>
      <c r="L4285" s="41"/>
      <c r="M4285" s="41"/>
    </row>
    <row r="4286" spans="2:13" x14ac:dyDescent="0.25">
      <c r="B4286" s="66"/>
      <c r="C4286" s="13"/>
      <c r="D4286" s="13"/>
      <c r="E4286" s="13"/>
      <c r="F4286" s="13"/>
      <c r="G4286" s="13"/>
      <c r="H4286" s="41"/>
      <c r="I4286" s="41"/>
      <c r="J4286" s="41"/>
      <c r="K4286" s="41"/>
      <c r="L4286" s="41"/>
      <c r="M4286" s="41"/>
    </row>
    <row r="4287" spans="2:13" x14ac:dyDescent="0.25">
      <c r="B4287" s="66"/>
      <c r="C4287" s="13"/>
      <c r="D4287" s="13"/>
      <c r="E4287" s="13"/>
      <c r="F4287" s="13"/>
      <c r="G4287" s="13"/>
      <c r="H4287" s="41"/>
      <c r="I4287" s="41"/>
      <c r="J4287" s="41"/>
      <c r="K4287" s="41"/>
      <c r="L4287" s="41"/>
      <c r="M4287" s="41"/>
    </row>
    <row r="4288" spans="2:13" x14ac:dyDescent="0.25">
      <c r="B4288" s="66"/>
      <c r="C4288" s="13"/>
      <c r="D4288" s="13"/>
      <c r="E4288" s="13"/>
      <c r="F4288" s="13"/>
      <c r="G4288" s="13"/>
      <c r="H4288" s="41"/>
      <c r="I4288" s="41"/>
      <c r="J4288" s="41"/>
      <c r="K4288" s="41"/>
      <c r="L4288" s="41"/>
      <c r="M4288" s="41"/>
    </row>
    <row r="4289" spans="2:13" x14ac:dyDescent="0.25">
      <c r="B4289" s="66"/>
      <c r="C4289" s="13"/>
      <c r="D4289" s="13"/>
      <c r="E4289" s="13"/>
      <c r="F4289" s="13"/>
      <c r="G4289" s="13"/>
      <c r="H4289" s="41"/>
      <c r="I4289" s="41"/>
      <c r="J4289" s="41"/>
      <c r="K4289" s="41"/>
      <c r="L4289" s="41"/>
      <c r="M4289" s="41"/>
    </row>
    <row r="4290" spans="2:13" x14ac:dyDescent="0.25">
      <c r="B4290" s="66"/>
      <c r="C4290" s="13"/>
      <c r="D4290" s="13"/>
      <c r="E4290" s="13"/>
      <c r="F4290" s="13"/>
      <c r="G4290" s="13"/>
      <c r="H4290" s="41"/>
      <c r="I4290" s="41"/>
      <c r="J4290" s="41"/>
      <c r="K4290" s="41"/>
      <c r="L4290" s="41"/>
      <c r="M4290" s="41"/>
    </row>
    <row r="4291" spans="2:13" x14ac:dyDescent="0.25">
      <c r="B4291" s="66"/>
      <c r="C4291" s="13"/>
      <c r="D4291" s="13"/>
      <c r="E4291" s="13"/>
      <c r="F4291" s="13"/>
      <c r="G4291" s="13"/>
      <c r="H4291" s="41"/>
      <c r="I4291" s="41"/>
      <c r="J4291" s="41"/>
      <c r="K4291" s="41"/>
      <c r="L4291" s="41"/>
      <c r="M4291" s="41"/>
    </row>
    <row r="4292" spans="2:13" x14ac:dyDescent="0.25">
      <c r="B4292" s="66"/>
      <c r="C4292" s="13"/>
      <c r="D4292" s="13"/>
      <c r="E4292" s="13"/>
      <c r="F4292" s="13"/>
      <c r="G4292" s="13"/>
      <c r="H4292" s="41"/>
      <c r="I4292" s="41"/>
      <c r="J4292" s="41"/>
      <c r="K4292" s="41"/>
      <c r="L4292" s="41"/>
      <c r="M4292" s="41"/>
    </row>
    <row r="4293" spans="2:13" x14ac:dyDescent="0.25">
      <c r="B4293" s="66"/>
      <c r="C4293" s="13"/>
      <c r="D4293" s="13"/>
      <c r="E4293" s="13"/>
      <c r="F4293" s="13"/>
      <c r="G4293" s="13"/>
      <c r="H4293" s="41"/>
      <c r="I4293" s="41"/>
      <c r="J4293" s="41"/>
      <c r="K4293" s="41"/>
      <c r="L4293" s="41"/>
      <c r="M4293" s="41"/>
    </row>
    <row r="4294" spans="2:13" x14ac:dyDescent="0.25">
      <c r="B4294" s="66"/>
      <c r="C4294" s="13"/>
      <c r="D4294" s="13"/>
      <c r="E4294" s="13"/>
      <c r="F4294" s="13"/>
      <c r="G4294" s="13"/>
      <c r="H4294" s="41"/>
      <c r="I4294" s="41"/>
      <c r="J4294" s="41"/>
      <c r="K4294" s="41"/>
      <c r="L4294" s="41"/>
      <c r="M4294" s="41"/>
    </row>
    <row r="4295" spans="2:13" x14ac:dyDescent="0.25">
      <c r="B4295" s="66"/>
      <c r="C4295" s="13"/>
      <c r="D4295" s="13"/>
      <c r="E4295" s="13"/>
      <c r="F4295" s="13"/>
      <c r="G4295" s="13"/>
      <c r="H4295" s="41"/>
      <c r="I4295" s="41"/>
      <c r="J4295" s="41"/>
      <c r="K4295" s="41"/>
      <c r="L4295" s="41"/>
      <c r="M4295" s="41"/>
    </row>
    <row r="4296" spans="2:13" x14ac:dyDescent="0.25">
      <c r="B4296" s="66"/>
      <c r="C4296" s="13"/>
      <c r="D4296" s="13"/>
      <c r="E4296" s="13"/>
      <c r="F4296" s="13"/>
      <c r="G4296" s="13"/>
      <c r="H4296" s="41"/>
      <c r="I4296" s="41"/>
      <c r="J4296" s="41"/>
      <c r="K4296" s="41"/>
      <c r="L4296" s="41"/>
      <c r="M4296" s="41"/>
    </row>
    <row r="4297" spans="2:13" x14ac:dyDescent="0.25">
      <c r="B4297" s="66"/>
      <c r="C4297" s="13"/>
      <c r="D4297" s="13"/>
      <c r="E4297" s="13"/>
      <c r="F4297" s="13"/>
      <c r="G4297" s="13"/>
      <c r="H4297" s="41"/>
      <c r="I4297" s="41"/>
      <c r="J4297" s="41"/>
      <c r="K4297" s="41"/>
      <c r="L4297" s="41"/>
      <c r="M4297" s="41"/>
    </row>
    <row r="4298" spans="2:13" x14ac:dyDescent="0.25">
      <c r="B4298" s="66"/>
      <c r="C4298" s="13"/>
      <c r="D4298" s="13"/>
      <c r="E4298" s="13"/>
      <c r="F4298" s="13"/>
      <c r="G4298" s="13"/>
      <c r="H4298" s="41"/>
      <c r="I4298" s="41"/>
      <c r="J4298" s="41"/>
      <c r="K4298" s="41"/>
      <c r="L4298" s="41"/>
      <c r="M4298" s="41"/>
    </row>
    <row r="4299" spans="2:13" x14ac:dyDescent="0.25">
      <c r="B4299" s="66"/>
      <c r="C4299" s="13"/>
      <c r="D4299" s="13"/>
      <c r="E4299" s="13"/>
      <c r="F4299" s="13"/>
      <c r="G4299" s="13"/>
      <c r="H4299" s="41"/>
      <c r="I4299" s="41"/>
      <c r="J4299" s="41"/>
      <c r="K4299" s="41"/>
      <c r="L4299" s="41"/>
      <c r="M4299" s="41"/>
    </row>
    <row r="4300" spans="2:13" x14ac:dyDescent="0.25">
      <c r="B4300" s="66"/>
      <c r="C4300" s="13"/>
      <c r="D4300" s="13"/>
      <c r="E4300" s="13"/>
      <c r="F4300" s="13"/>
      <c r="G4300" s="13"/>
      <c r="H4300" s="41"/>
      <c r="I4300" s="41"/>
      <c r="J4300" s="41"/>
      <c r="K4300" s="41"/>
      <c r="L4300" s="41"/>
      <c r="M4300" s="41"/>
    </row>
    <row r="4301" spans="2:13" x14ac:dyDescent="0.25">
      <c r="B4301" s="66"/>
      <c r="C4301" s="13"/>
      <c r="D4301" s="13"/>
      <c r="E4301" s="13"/>
      <c r="F4301" s="13"/>
      <c r="G4301" s="13"/>
      <c r="H4301" s="41"/>
      <c r="I4301" s="41"/>
      <c r="J4301" s="41"/>
      <c r="K4301" s="41"/>
      <c r="L4301" s="41"/>
      <c r="M4301" s="41"/>
    </row>
    <row r="4302" spans="2:13" x14ac:dyDescent="0.25">
      <c r="B4302" s="66"/>
      <c r="C4302" s="13"/>
      <c r="D4302" s="13"/>
      <c r="E4302" s="13"/>
      <c r="F4302" s="13"/>
      <c r="G4302" s="13"/>
      <c r="H4302" s="41"/>
      <c r="I4302" s="41"/>
      <c r="J4302" s="41"/>
      <c r="K4302" s="41"/>
      <c r="L4302" s="41"/>
      <c r="M4302" s="41"/>
    </row>
    <row r="4303" spans="2:13" x14ac:dyDescent="0.25">
      <c r="B4303" s="66"/>
      <c r="C4303" s="13"/>
      <c r="D4303" s="13"/>
      <c r="E4303" s="13"/>
      <c r="F4303" s="13"/>
      <c r="G4303" s="13"/>
      <c r="H4303" s="41"/>
      <c r="I4303" s="41"/>
      <c r="J4303" s="41"/>
      <c r="K4303" s="41"/>
      <c r="L4303" s="41"/>
      <c r="M4303" s="41"/>
    </row>
    <row r="4304" spans="2:13" x14ac:dyDescent="0.25">
      <c r="B4304" s="66"/>
      <c r="C4304" s="13"/>
      <c r="D4304" s="13"/>
      <c r="E4304" s="13"/>
      <c r="F4304" s="13"/>
      <c r="G4304" s="13"/>
      <c r="H4304" s="41"/>
      <c r="I4304" s="41"/>
      <c r="J4304" s="41"/>
      <c r="K4304" s="41"/>
      <c r="L4304" s="41"/>
      <c r="M4304" s="41"/>
    </row>
    <row r="4305" spans="2:13" x14ac:dyDescent="0.25">
      <c r="B4305" s="66"/>
      <c r="C4305" s="13"/>
      <c r="D4305" s="13"/>
      <c r="E4305" s="13"/>
      <c r="F4305" s="13"/>
      <c r="G4305" s="13"/>
      <c r="H4305" s="41"/>
      <c r="I4305" s="41"/>
      <c r="J4305" s="41"/>
      <c r="K4305" s="41"/>
      <c r="L4305" s="41"/>
      <c r="M4305" s="41"/>
    </row>
    <row r="4306" spans="2:13" x14ac:dyDescent="0.25">
      <c r="B4306" s="66"/>
      <c r="C4306" s="13"/>
      <c r="D4306" s="13"/>
      <c r="E4306" s="13"/>
      <c r="F4306" s="13"/>
      <c r="G4306" s="13"/>
      <c r="H4306" s="41"/>
      <c r="I4306" s="41"/>
      <c r="J4306" s="41"/>
      <c r="K4306" s="41"/>
      <c r="L4306" s="41"/>
      <c r="M4306" s="41"/>
    </row>
    <row r="4307" spans="2:13" x14ac:dyDescent="0.25">
      <c r="B4307" s="66"/>
      <c r="C4307" s="13"/>
      <c r="D4307" s="13"/>
      <c r="E4307" s="13"/>
      <c r="F4307" s="13"/>
      <c r="G4307" s="13"/>
      <c r="H4307" s="41"/>
      <c r="I4307" s="41"/>
      <c r="J4307" s="41"/>
      <c r="K4307" s="41"/>
      <c r="L4307" s="41"/>
      <c r="M4307" s="41"/>
    </row>
    <row r="4308" spans="2:13" x14ac:dyDescent="0.25">
      <c r="B4308" s="66"/>
      <c r="C4308" s="13"/>
      <c r="D4308" s="13"/>
      <c r="E4308" s="13"/>
      <c r="F4308" s="13"/>
      <c r="G4308" s="13"/>
      <c r="H4308" s="41"/>
      <c r="I4308" s="41"/>
      <c r="J4308" s="41"/>
      <c r="K4308" s="41"/>
      <c r="L4308" s="41"/>
      <c r="M4308" s="41"/>
    </row>
    <row r="4309" spans="2:13" x14ac:dyDescent="0.25">
      <c r="B4309" s="66"/>
      <c r="C4309" s="13"/>
      <c r="D4309" s="13"/>
      <c r="E4309" s="13"/>
      <c r="F4309" s="13"/>
      <c r="G4309" s="13"/>
      <c r="H4309" s="41"/>
      <c r="I4309" s="41"/>
      <c r="J4309" s="41"/>
      <c r="K4309" s="41"/>
      <c r="L4309" s="41"/>
      <c r="M4309" s="41"/>
    </row>
    <row r="4310" spans="2:13" x14ac:dyDescent="0.25">
      <c r="B4310" s="66"/>
      <c r="C4310" s="13"/>
      <c r="D4310" s="13"/>
      <c r="E4310" s="13"/>
      <c r="F4310" s="13"/>
      <c r="G4310" s="13"/>
      <c r="H4310" s="41"/>
      <c r="I4310" s="41"/>
      <c r="J4310" s="41"/>
      <c r="K4310" s="41"/>
      <c r="L4310" s="41"/>
      <c r="M4310" s="41"/>
    </row>
    <row r="4311" spans="2:13" x14ac:dyDescent="0.25">
      <c r="B4311" s="66"/>
      <c r="C4311" s="13"/>
      <c r="D4311" s="13"/>
      <c r="E4311" s="13"/>
      <c r="F4311" s="13"/>
      <c r="G4311" s="13"/>
      <c r="H4311" s="41"/>
      <c r="I4311" s="41"/>
      <c r="J4311" s="41"/>
      <c r="K4311" s="41"/>
      <c r="L4311" s="41"/>
      <c r="M4311" s="41"/>
    </row>
    <row r="4312" spans="2:13" x14ac:dyDescent="0.25">
      <c r="B4312" s="66"/>
      <c r="C4312" s="13"/>
      <c r="D4312" s="13"/>
      <c r="E4312" s="13"/>
      <c r="F4312" s="13"/>
      <c r="G4312" s="13"/>
      <c r="H4312" s="41"/>
      <c r="I4312" s="41"/>
      <c r="J4312" s="41"/>
      <c r="K4312" s="41"/>
      <c r="L4312" s="41"/>
      <c r="M4312" s="41"/>
    </row>
    <row r="4313" spans="2:13" x14ac:dyDescent="0.25">
      <c r="B4313" s="66"/>
      <c r="C4313" s="13"/>
      <c r="D4313" s="13"/>
      <c r="E4313" s="13"/>
      <c r="F4313" s="13"/>
      <c r="G4313" s="13"/>
      <c r="H4313" s="41"/>
      <c r="I4313" s="41"/>
      <c r="J4313" s="41"/>
      <c r="K4313" s="41"/>
      <c r="L4313" s="41"/>
      <c r="M4313" s="41"/>
    </row>
    <row r="4314" spans="2:13" x14ac:dyDescent="0.25">
      <c r="B4314" s="66"/>
      <c r="C4314" s="13"/>
      <c r="D4314" s="13"/>
      <c r="E4314" s="13"/>
      <c r="F4314" s="13"/>
      <c r="G4314" s="13"/>
      <c r="H4314" s="41"/>
      <c r="I4314" s="41"/>
      <c r="J4314" s="41"/>
      <c r="K4314" s="41"/>
      <c r="L4314" s="41"/>
      <c r="M4314" s="41"/>
    </row>
    <row r="4315" spans="2:13" x14ac:dyDescent="0.25">
      <c r="B4315" s="66"/>
      <c r="C4315" s="13"/>
      <c r="D4315" s="13"/>
      <c r="E4315" s="13"/>
      <c r="F4315" s="13"/>
      <c r="G4315" s="13"/>
      <c r="H4315" s="41"/>
      <c r="I4315" s="41"/>
      <c r="J4315" s="41"/>
      <c r="K4315" s="41"/>
      <c r="L4315" s="41"/>
      <c r="M4315" s="41"/>
    </row>
    <row r="4316" spans="2:13" x14ac:dyDescent="0.25">
      <c r="B4316" s="66"/>
      <c r="C4316" s="13"/>
      <c r="D4316" s="13"/>
      <c r="E4316" s="13"/>
      <c r="F4316" s="13"/>
      <c r="G4316" s="13"/>
      <c r="H4316" s="41"/>
      <c r="I4316" s="41"/>
      <c r="J4316" s="41"/>
      <c r="K4316" s="41"/>
      <c r="L4316" s="41"/>
      <c r="M4316" s="41"/>
    </row>
    <row r="4317" spans="2:13" x14ac:dyDescent="0.25">
      <c r="B4317" s="66"/>
      <c r="C4317" s="13"/>
      <c r="D4317" s="13"/>
      <c r="E4317" s="13"/>
      <c r="F4317" s="13"/>
      <c r="G4317" s="13"/>
      <c r="H4317" s="41"/>
      <c r="I4317" s="41"/>
      <c r="J4317" s="41"/>
      <c r="K4317" s="41"/>
      <c r="L4317" s="41"/>
      <c r="M4317" s="41"/>
    </row>
    <row r="4318" spans="2:13" x14ac:dyDescent="0.25">
      <c r="B4318" s="66"/>
      <c r="C4318" s="13"/>
      <c r="D4318" s="13"/>
      <c r="E4318" s="13"/>
      <c r="F4318" s="13"/>
      <c r="G4318" s="13"/>
      <c r="H4318" s="41"/>
      <c r="I4318" s="41"/>
      <c r="J4318" s="41"/>
      <c r="K4318" s="41"/>
      <c r="L4318" s="41"/>
      <c r="M4318" s="41"/>
    </row>
    <row r="4319" spans="2:13" x14ac:dyDescent="0.25">
      <c r="B4319" s="66"/>
      <c r="C4319" s="13"/>
      <c r="D4319" s="13"/>
      <c r="E4319" s="13"/>
      <c r="F4319" s="13"/>
      <c r="G4319" s="13"/>
      <c r="H4319" s="41"/>
      <c r="I4319" s="41"/>
      <c r="J4319" s="41"/>
      <c r="K4319" s="41"/>
      <c r="L4319" s="41"/>
      <c r="M4319" s="41"/>
    </row>
    <row r="4320" spans="2:13" x14ac:dyDescent="0.25">
      <c r="B4320" s="66"/>
      <c r="C4320" s="13"/>
      <c r="D4320" s="13"/>
      <c r="E4320" s="13"/>
      <c r="F4320" s="13"/>
      <c r="G4320" s="13"/>
      <c r="H4320" s="41"/>
      <c r="I4320" s="41"/>
      <c r="J4320" s="41"/>
      <c r="K4320" s="41"/>
      <c r="L4320" s="41"/>
      <c r="M4320" s="41"/>
    </row>
    <row r="4321" spans="2:13" x14ac:dyDescent="0.25">
      <c r="B4321" s="66"/>
      <c r="C4321" s="13"/>
      <c r="D4321" s="13"/>
      <c r="E4321" s="13"/>
      <c r="F4321" s="13"/>
      <c r="G4321" s="13"/>
      <c r="H4321" s="41"/>
      <c r="I4321" s="41"/>
      <c r="J4321" s="41"/>
      <c r="K4321" s="41"/>
      <c r="L4321" s="41"/>
      <c r="M4321" s="41"/>
    </row>
    <row r="4322" spans="2:13" x14ac:dyDescent="0.25">
      <c r="B4322" s="66"/>
      <c r="C4322" s="13"/>
      <c r="D4322" s="13"/>
      <c r="E4322" s="13"/>
      <c r="F4322" s="13"/>
      <c r="G4322" s="13"/>
      <c r="H4322" s="41"/>
      <c r="I4322" s="41"/>
      <c r="J4322" s="41"/>
      <c r="K4322" s="41"/>
      <c r="L4322" s="41"/>
      <c r="M4322" s="41"/>
    </row>
    <row r="4323" spans="2:13" x14ac:dyDescent="0.25">
      <c r="B4323" s="66"/>
      <c r="C4323" s="13"/>
      <c r="D4323" s="13"/>
      <c r="E4323" s="13"/>
      <c r="F4323" s="13"/>
      <c r="G4323" s="13"/>
      <c r="H4323" s="41"/>
      <c r="I4323" s="41"/>
      <c r="J4323" s="41"/>
      <c r="K4323" s="41"/>
      <c r="L4323" s="41"/>
      <c r="M4323" s="41"/>
    </row>
    <row r="4324" spans="2:13" x14ac:dyDescent="0.25">
      <c r="B4324" s="66"/>
      <c r="C4324" s="13"/>
      <c r="D4324" s="13"/>
      <c r="E4324" s="13"/>
      <c r="F4324" s="13"/>
      <c r="G4324" s="13"/>
      <c r="H4324" s="41"/>
      <c r="I4324" s="41"/>
      <c r="J4324" s="41"/>
      <c r="K4324" s="41"/>
      <c r="L4324" s="41"/>
      <c r="M4324" s="41"/>
    </row>
    <row r="4325" spans="2:13" x14ac:dyDescent="0.25">
      <c r="B4325" s="66"/>
      <c r="C4325" s="13"/>
      <c r="D4325" s="13"/>
      <c r="E4325" s="13"/>
      <c r="F4325" s="13"/>
      <c r="G4325" s="13"/>
      <c r="H4325" s="41"/>
      <c r="I4325" s="41"/>
      <c r="J4325" s="41"/>
      <c r="K4325" s="41"/>
      <c r="L4325" s="41"/>
      <c r="M4325" s="41"/>
    </row>
    <row r="4326" spans="2:13" x14ac:dyDescent="0.25">
      <c r="B4326" s="66"/>
      <c r="C4326" s="13"/>
      <c r="D4326" s="13"/>
      <c r="E4326" s="13"/>
      <c r="F4326" s="13"/>
      <c r="G4326" s="13"/>
      <c r="H4326" s="41"/>
      <c r="I4326" s="41"/>
      <c r="J4326" s="41"/>
      <c r="K4326" s="41"/>
      <c r="L4326" s="41"/>
      <c r="M4326" s="41"/>
    </row>
    <row r="4327" spans="2:13" x14ac:dyDescent="0.25">
      <c r="B4327" s="66"/>
      <c r="C4327" s="13"/>
      <c r="D4327" s="13"/>
      <c r="E4327" s="13"/>
      <c r="F4327" s="13"/>
      <c r="G4327" s="13"/>
      <c r="H4327" s="41"/>
      <c r="I4327" s="41"/>
      <c r="J4327" s="41"/>
      <c r="K4327" s="41"/>
      <c r="L4327" s="41"/>
      <c r="M4327" s="41"/>
    </row>
    <row r="4328" spans="2:13" x14ac:dyDescent="0.25">
      <c r="B4328" s="66"/>
      <c r="C4328" s="13"/>
      <c r="D4328" s="13"/>
      <c r="E4328" s="13"/>
      <c r="F4328" s="13"/>
      <c r="G4328" s="13"/>
      <c r="H4328" s="41"/>
      <c r="I4328" s="41"/>
      <c r="J4328" s="41"/>
      <c r="K4328" s="41"/>
      <c r="L4328" s="41"/>
      <c r="M4328" s="41"/>
    </row>
    <row r="4329" spans="2:13" x14ac:dyDescent="0.25">
      <c r="B4329" s="66"/>
      <c r="C4329" s="13"/>
      <c r="D4329" s="13"/>
      <c r="E4329" s="13"/>
      <c r="F4329" s="13"/>
      <c r="G4329" s="13"/>
      <c r="H4329" s="41"/>
      <c r="I4329" s="41"/>
      <c r="J4329" s="41"/>
      <c r="K4329" s="41"/>
      <c r="L4329" s="41"/>
      <c r="M4329" s="41"/>
    </row>
    <row r="4330" spans="2:13" x14ac:dyDescent="0.25">
      <c r="B4330" s="66"/>
      <c r="C4330" s="13"/>
      <c r="D4330" s="13"/>
      <c r="E4330" s="13"/>
      <c r="F4330" s="13"/>
      <c r="G4330" s="13"/>
      <c r="H4330" s="41"/>
      <c r="I4330" s="41"/>
      <c r="J4330" s="41"/>
      <c r="K4330" s="41"/>
      <c r="L4330" s="41"/>
      <c r="M4330" s="41"/>
    </row>
    <row r="4331" spans="2:13" x14ac:dyDescent="0.25">
      <c r="B4331" s="66"/>
      <c r="C4331" s="13"/>
      <c r="D4331" s="13"/>
      <c r="E4331" s="13"/>
      <c r="F4331" s="13"/>
      <c r="G4331" s="13"/>
      <c r="H4331" s="41"/>
      <c r="I4331" s="41"/>
      <c r="J4331" s="41"/>
      <c r="K4331" s="41"/>
      <c r="L4331" s="41"/>
      <c r="M4331" s="41"/>
    </row>
    <row r="4332" spans="2:13" x14ac:dyDescent="0.25">
      <c r="B4332" s="66"/>
      <c r="C4332" s="13"/>
      <c r="D4332" s="13"/>
      <c r="E4332" s="13"/>
      <c r="F4332" s="13"/>
      <c r="G4332" s="13"/>
      <c r="H4332" s="41"/>
      <c r="I4332" s="41"/>
      <c r="J4332" s="41"/>
      <c r="K4332" s="41"/>
      <c r="L4332" s="41"/>
      <c r="M4332" s="41"/>
    </row>
    <row r="4333" spans="2:13" x14ac:dyDescent="0.25">
      <c r="B4333" s="66"/>
      <c r="C4333" s="13"/>
      <c r="D4333" s="13"/>
      <c r="E4333" s="13"/>
      <c r="F4333" s="13"/>
      <c r="G4333" s="13"/>
      <c r="H4333" s="41"/>
      <c r="I4333" s="41"/>
      <c r="J4333" s="41"/>
      <c r="K4333" s="41"/>
      <c r="L4333" s="41"/>
      <c r="M4333" s="41"/>
    </row>
    <row r="4334" spans="2:13" x14ac:dyDescent="0.25">
      <c r="B4334" s="66"/>
      <c r="C4334" s="13"/>
      <c r="D4334" s="13"/>
      <c r="E4334" s="13"/>
      <c r="F4334" s="13"/>
      <c r="G4334" s="13"/>
      <c r="H4334" s="41"/>
      <c r="I4334" s="41"/>
      <c r="J4334" s="41"/>
      <c r="K4334" s="41"/>
      <c r="L4334" s="41"/>
      <c r="M4334" s="41"/>
    </row>
    <row r="4335" spans="2:13" x14ac:dyDescent="0.25">
      <c r="B4335" s="66"/>
      <c r="C4335" s="13"/>
      <c r="D4335" s="13"/>
      <c r="E4335" s="13"/>
      <c r="F4335" s="13"/>
      <c r="G4335" s="13"/>
      <c r="H4335" s="41"/>
      <c r="I4335" s="41"/>
      <c r="J4335" s="41"/>
      <c r="K4335" s="41"/>
      <c r="L4335" s="41"/>
      <c r="M4335" s="41"/>
    </row>
    <row r="4336" spans="2:13" x14ac:dyDescent="0.25">
      <c r="B4336" s="66"/>
      <c r="C4336" s="13"/>
      <c r="D4336" s="13"/>
      <c r="E4336" s="13"/>
      <c r="F4336" s="13"/>
      <c r="G4336" s="13"/>
      <c r="H4336" s="41"/>
      <c r="I4336" s="41"/>
      <c r="J4336" s="41"/>
      <c r="K4336" s="41"/>
      <c r="L4336" s="41"/>
      <c r="M4336" s="41"/>
    </row>
    <row r="4337" spans="2:13" x14ac:dyDescent="0.25">
      <c r="B4337" s="66"/>
      <c r="C4337" s="13"/>
      <c r="D4337" s="13"/>
      <c r="E4337" s="13"/>
      <c r="F4337" s="13"/>
      <c r="G4337" s="13"/>
      <c r="H4337" s="41"/>
      <c r="I4337" s="41"/>
      <c r="J4337" s="41"/>
      <c r="K4337" s="41"/>
      <c r="L4337" s="41"/>
      <c r="M4337" s="41"/>
    </row>
    <row r="4338" spans="2:13" x14ac:dyDescent="0.25">
      <c r="B4338" s="66"/>
      <c r="C4338" s="13"/>
      <c r="D4338" s="13"/>
      <c r="E4338" s="13"/>
      <c r="F4338" s="13"/>
      <c r="G4338" s="13"/>
      <c r="H4338" s="41"/>
      <c r="I4338" s="41"/>
      <c r="J4338" s="41"/>
      <c r="K4338" s="41"/>
      <c r="L4338" s="41"/>
      <c r="M4338" s="41"/>
    </row>
    <row r="4339" spans="2:13" x14ac:dyDescent="0.25">
      <c r="B4339" s="66"/>
      <c r="C4339" s="13"/>
      <c r="D4339" s="13"/>
      <c r="E4339" s="13"/>
      <c r="F4339" s="13"/>
      <c r="G4339" s="13"/>
      <c r="H4339" s="41"/>
      <c r="I4339" s="41"/>
      <c r="J4339" s="41"/>
      <c r="K4339" s="41"/>
      <c r="L4339" s="41"/>
      <c r="M4339" s="41"/>
    </row>
    <row r="4340" spans="2:13" x14ac:dyDescent="0.25">
      <c r="B4340" s="66"/>
      <c r="C4340" s="13"/>
      <c r="D4340" s="13"/>
      <c r="E4340" s="13"/>
      <c r="F4340" s="13"/>
      <c r="G4340" s="13"/>
      <c r="H4340" s="41"/>
      <c r="I4340" s="41"/>
      <c r="J4340" s="41"/>
      <c r="K4340" s="41"/>
      <c r="L4340" s="41"/>
      <c r="M4340" s="41"/>
    </row>
    <row r="4341" spans="2:13" x14ac:dyDescent="0.25">
      <c r="B4341" s="66"/>
      <c r="C4341" s="13"/>
      <c r="D4341" s="13"/>
      <c r="E4341" s="13"/>
      <c r="F4341" s="13"/>
      <c r="G4341" s="13"/>
      <c r="H4341" s="41"/>
      <c r="I4341" s="41"/>
      <c r="J4341" s="41"/>
      <c r="K4341" s="41"/>
      <c r="L4341" s="41"/>
      <c r="M4341" s="41"/>
    </row>
    <row r="4342" spans="2:13" x14ac:dyDescent="0.25">
      <c r="B4342" s="66"/>
      <c r="C4342" s="13"/>
      <c r="D4342" s="13"/>
      <c r="E4342" s="13"/>
      <c r="F4342" s="13"/>
      <c r="G4342" s="13"/>
      <c r="H4342" s="41"/>
      <c r="I4342" s="41"/>
      <c r="J4342" s="41"/>
      <c r="K4342" s="41"/>
      <c r="L4342" s="41"/>
      <c r="M4342" s="41"/>
    </row>
    <row r="4343" spans="2:13" x14ac:dyDescent="0.25">
      <c r="B4343" s="66"/>
      <c r="C4343" s="13"/>
      <c r="D4343" s="13"/>
      <c r="E4343" s="13"/>
      <c r="F4343" s="13"/>
      <c r="G4343" s="13"/>
      <c r="H4343" s="41"/>
      <c r="I4343" s="41"/>
      <c r="J4343" s="41"/>
      <c r="K4343" s="41"/>
      <c r="L4343" s="41"/>
      <c r="M4343" s="41"/>
    </row>
    <row r="4344" spans="2:13" x14ac:dyDescent="0.25">
      <c r="B4344" s="66"/>
      <c r="C4344" s="13"/>
      <c r="D4344" s="13"/>
      <c r="E4344" s="13"/>
      <c r="F4344" s="13"/>
      <c r="G4344" s="13"/>
      <c r="H4344" s="41"/>
      <c r="I4344" s="41"/>
      <c r="J4344" s="41"/>
      <c r="K4344" s="41"/>
      <c r="L4344" s="41"/>
      <c r="M4344" s="41"/>
    </row>
    <row r="4345" spans="2:13" x14ac:dyDescent="0.25">
      <c r="B4345" s="66"/>
      <c r="C4345" s="13"/>
      <c r="D4345" s="13"/>
      <c r="E4345" s="13"/>
      <c r="F4345" s="13"/>
      <c r="G4345" s="13"/>
      <c r="H4345" s="41"/>
      <c r="I4345" s="41"/>
      <c r="J4345" s="41"/>
      <c r="K4345" s="41"/>
      <c r="L4345" s="41"/>
      <c r="M4345" s="41"/>
    </row>
    <row r="4346" spans="2:13" x14ac:dyDescent="0.25">
      <c r="B4346" s="66"/>
      <c r="C4346" s="13"/>
      <c r="D4346" s="13"/>
      <c r="E4346" s="13"/>
      <c r="F4346" s="13"/>
      <c r="G4346" s="13"/>
      <c r="H4346" s="41"/>
      <c r="I4346" s="41"/>
      <c r="J4346" s="41"/>
      <c r="K4346" s="41"/>
      <c r="L4346" s="41"/>
      <c r="M4346" s="41"/>
    </row>
    <row r="4347" spans="2:13" x14ac:dyDescent="0.25">
      <c r="B4347" s="66"/>
      <c r="C4347" s="13"/>
      <c r="D4347" s="13"/>
      <c r="E4347" s="13"/>
      <c r="F4347" s="13"/>
      <c r="G4347" s="13"/>
      <c r="H4347" s="41"/>
      <c r="I4347" s="41"/>
      <c r="J4347" s="41"/>
      <c r="K4347" s="41"/>
      <c r="L4347" s="41"/>
      <c r="M4347" s="41"/>
    </row>
    <row r="4348" spans="2:13" x14ac:dyDescent="0.25">
      <c r="B4348" s="66"/>
      <c r="C4348" s="13"/>
      <c r="D4348" s="13"/>
      <c r="E4348" s="13"/>
      <c r="F4348" s="13"/>
      <c r="G4348" s="13"/>
      <c r="H4348" s="41"/>
      <c r="I4348" s="41"/>
      <c r="J4348" s="41"/>
      <c r="K4348" s="41"/>
      <c r="L4348" s="41"/>
      <c r="M4348" s="41"/>
    </row>
    <row r="4349" spans="2:13" x14ac:dyDescent="0.25">
      <c r="B4349" s="66"/>
      <c r="C4349" s="13"/>
      <c r="D4349" s="13"/>
      <c r="E4349" s="13"/>
      <c r="F4349" s="13"/>
      <c r="G4349" s="13"/>
      <c r="H4349" s="41"/>
      <c r="I4349" s="41"/>
      <c r="J4349" s="41"/>
      <c r="K4349" s="41"/>
      <c r="L4349" s="41"/>
      <c r="M4349" s="41"/>
    </row>
    <row r="4350" spans="2:13" x14ac:dyDescent="0.25">
      <c r="B4350" s="66"/>
      <c r="C4350" s="13"/>
      <c r="D4350" s="13"/>
      <c r="E4350" s="13"/>
      <c r="F4350" s="13"/>
      <c r="G4350" s="13"/>
      <c r="H4350" s="41"/>
      <c r="I4350" s="41"/>
      <c r="J4350" s="41"/>
      <c r="K4350" s="41"/>
      <c r="L4350" s="41"/>
      <c r="M4350" s="41"/>
    </row>
    <row r="4351" spans="2:13" x14ac:dyDescent="0.25">
      <c r="B4351" s="66"/>
      <c r="C4351" s="13"/>
      <c r="D4351" s="13"/>
      <c r="E4351" s="13"/>
      <c r="F4351" s="13"/>
      <c r="G4351" s="13"/>
      <c r="H4351" s="41"/>
      <c r="I4351" s="41"/>
      <c r="J4351" s="41"/>
      <c r="K4351" s="41"/>
      <c r="L4351" s="41"/>
      <c r="M4351" s="41"/>
    </row>
    <row r="4352" spans="2:13" x14ac:dyDescent="0.25">
      <c r="B4352" s="66"/>
      <c r="C4352" s="13"/>
      <c r="D4352" s="13"/>
      <c r="E4352" s="13"/>
      <c r="F4352" s="13"/>
      <c r="G4352" s="13"/>
      <c r="H4352" s="41"/>
      <c r="I4352" s="41"/>
      <c r="J4352" s="41"/>
      <c r="K4352" s="41"/>
      <c r="L4352" s="41"/>
      <c r="M4352" s="41"/>
    </row>
    <row r="4353" spans="2:13" x14ac:dyDescent="0.25">
      <c r="B4353" s="66"/>
      <c r="C4353" s="13"/>
      <c r="D4353" s="13"/>
      <c r="E4353" s="13"/>
      <c r="F4353" s="13"/>
      <c r="G4353" s="13"/>
      <c r="H4353" s="41"/>
      <c r="I4353" s="41"/>
      <c r="J4353" s="41"/>
      <c r="K4353" s="41"/>
      <c r="L4353" s="41"/>
      <c r="M4353" s="41"/>
    </row>
    <row r="4354" spans="2:13" x14ac:dyDescent="0.25">
      <c r="B4354" s="66"/>
      <c r="C4354" s="13"/>
      <c r="D4354" s="13"/>
      <c r="E4354" s="13"/>
      <c r="F4354" s="13"/>
      <c r="G4354" s="13"/>
      <c r="H4354" s="41"/>
      <c r="I4354" s="41"/>
      <c r="J4354" s="41"/>
      <c r="K4354" s="41"/>
      <c r="L4354" s="41"/>
      <c r="M4354" s="41"/>
    </row>
    <row r="4355" spans="2:13" x14ac:dyDescent="0.25">
      <c r="B4355" s="66"/>
      <c r="C4355" s="13"/>
      <c r="D4355" s="13"/>
      <c r="E4355" s="13"/>
      <c r="F4355" s="13"/>
      <c r="G4355" s="13"/>
      <c r="H4355" s="41"/>
      <c r="I4355" s="41"/>
      <c r="J4355" s="41"/>
      <c r="K4355" s="41"/>
      <c r="L4355" s="41"/>
      <c r="M4355" s="41"/>
    </row>
    <row r="4356" spans="2:13" x14ac:dyDescent="0.25">
      <c r="B4356" s="66"/>
      <c r="C4356" s="13"/>
      <c r="D4356" s="13"/>
      <c r="E4356" s="13"/>
      <c r="F4356" s="13"/>
      <c r="G4356" s="13"/>
      <c r="H4356" s="41"/>
      <c r="I4356" s="41"/>
      <c r="J4356" s="41"/>
      <c r="K4356" s="41"/>
      <c r="L4356" s="41"/>
      <c r="M4356" s="41"/>
    </row>
    <row r="4357" spans="2:13" x14ac:dyDescent="0.25">
      <c r="B4357" s="66"/>
      <c r="C4357" s="13"/>
      <c r="D4357" s="13"/>
      <c r="E4357" s="13"/>
      <c r="F4357" s="13"/>
      <c r="G4357" s="13"/>
      <c r="H4357" s="41"/>
      <c r="I4357" s="41"/>
      <c r="J4357" s="41"/>
      <c r="K4357" s="41"/>
      <c r="L4357" s="41"/>
      <c r="M4357" s="41"/>
    </row>
    <row r="4358" spans="2:13" x14ac:dyDescent="0.25">
      <c r="B4358" s="66"/>
      <c r="C4358" s="13"/>
      <c r="D4358" s="13"/>
      <c r="E4358" s="13"/>
      <c r="F4358" s="13"/>
      <c r="G4358" s="13"/>
      <c r="H4358" s="41"/>
      <c r="I4358" s="41"/>
      <c r="J4358" s="41"/>
      <c r="K4358" s="41"/>
      <c r="L4358" s="41"/>
      <c r="M4358" s="41"/>
    </row>
    <row r="4359" spans="2:13" x14ac:dyDescent="0.25">
      <c r="B4359" s="66"/>
      <c r="C4359" s="13"/>
      <c r="D4359" s="13"/>
      <c r="E4359" s="13"/>
      <c r="F4359" s="13"/>
      <c r="G4359" s="13"/>
      <c r="H4359" s="41"/>
      <c r="I4359" s="41"/>
      <c r="J4359" s="41"/>
      <c r="K4359" s="41"/>
      <c r="L4359" s="41"/>
      <c r="M4359" s="41"/>
    </row>
    <row r="4360" spans="2:13" x14ac:dyDescent="0.25">
      <c r="B4360" s="66"/>
      <c r="C4360" s="13"/>
      <c r="D4360" s="13"/>
      <c r="E4360" s="13"/>
      <c r="F4360" s="13"/>
      <c r="G4360" s="13"/>
      <c r="H4360" s="41"/>
      <c r="I4360" s="41"/>
      <c r="J4360" s="41"/>
      <c r="K4360" s="41"/>
      <c r="L4360" s="41"/>
      <c r="M4360" s="41"/>
    </row>
    <row r="4361" spans="2:13" x14ac:dyDescent="0.25">
      <c r="B4361" s="66"/>
      <c r="C4361" s="13"/>
      <c r="D4361" s="13"/>
      <c r="E4361" s="13"/>
      <c r="F4361" s="13"/>
      <c r="G4361" s="13"/>
      <c r="H4361" s="41"/>
      <c r="I4361" s="41"/>
      <c r="J4361" s="41"/>
      <c r="K4361" s="41"/>
      <c r="L4361" s="41"/>
      <c r="M4361" s="41"/>
    </row>
    <row r="4362" spans="2:13" x14ac:dyDescent="0.25">
      <c r="B4362" s="66"/>
      <c r="C4362" s="13"/>
      <c r="D4362" s="13"/>
      <c r="E4362" s="13"/>
      <c r="F4362" s="13"/>
      <c r="G4362" s="13"/>
      <c r="H4362" s="41"/>
      <c r="I4362" s="41"/>
      <c r="J4362" s="41"/>
      <c r="K4362" s="41"/>
      <c r="L4362" s="41"/>
      <c r="M4362" s="41"/>
    </row>
    <row r="4363" spans="2:13" x14ac:dyDescent="0.25">
      <c r="B4363" s="66"/>
      <c r="C4363" s="13"/>
      <c r="D4363" s="13"/>
      <c r="E4363" s="13"/>
      <c r="F4363" s="13"/>
      <c r="G4363" s="13"/>
      <c r="H4363" s="41"/>
      <c r="I4363" s="41"/>
      <c r="J4363" s="41"/>
      <c r="K4363" s="41"/>
      <c r="L4363" s="41"/>
      <c r="M4363" s="41"/>
    </row>
    <row r="4364" spans="2:13" x14ac:dyDescent="0.25">
      <c r="B4364" s="66"/>
      <c r="C4364" s="13"/>
      <c r="D4364" s="13"/>
      <c r="E4364" s="13"/>
      <c r="F4364" s="13"/>
      <c r="G4364" s="13"/>
      <c r="H4364" s="41"/>
      <c r="I4364" s="41"/>
      <c r="J4364" s="41"/>
      <c r="K4364" s="41"/>
      <c r="L4364" s="41"/>
      <c r="M4364" s="41"/>
    </row>
    <row r="4365" spans="2:13" x14ac:dyDescent="0.25">
      <c r="B4365" s="66"/>
      <c r="C4365" s="13"/>
      <c r="D4365" s="13"/>
      <c r="E4365" s="13"/>
      <c r="F4365" s="13"/>
      <c r="G4365" s="13"/>
      <c r="H4365" s="41"/>
      <c r="I4365" s="41"/>
      <c r="J4365" s="41"/>
      <c r="K4365" s="41"/>
      <c r="L4365" s="41"/>
      <c r="M4365" s="41"/>
    </row>
    <row r="4366" spans="2:13" x14ac:dyDescent="0.25">
      <c r="B4366" s="66"/>
      <c r="C4366" s="13"/>
      <c r="D4366" s="13"/>
      <c r="E4366" s="13"/>
      <c r="F4366" s="13"/>
      <c r="G4366" s="13"/>
      <c r="H4366" s="41"/>
      <c r="I4366" s="41"/>
      <c r="J4366" s="41"/>
      <c r="K4366" s="41"/>
      <c r="L4366" s="41"/>
      <c r="M4366" s="41"/>
    </row>
    <row r="4367" spans="2:13" x14ac:dyDescent="0.25">
      <c r="B4367" s="66"/>
      <c r="C4367" s="13"/>
      <c r="D4367" s="13"/>
      <c r="E4367" s="13"/>
      <c r="F4367" s="13"/>
      <c r="G4367" s="13"/>
      <c r="H4367" s="41"/>
      <c r="I4367" s="41"/>
      <c r="J4367" s="41"/>
      <c r="K4367" s="41"/>
      <c r="L4367" s="41"/>
      <c r="M4367" s="41"/>
    </row>
    <row r="4368" spans="2:13" x14ac:dyDescent="0.25">
      <c r="B4368" s="66"/>
      <c r="C4368" s="13"/>
      <c r="D4368" s="13"/>
      <c r="E4368" s="13"/>
      <c r="F4368" s="13"/>
      <c r="G4368" s="13"/>
      <c r="H4368" s="41"/>
      <c r="I4368" s="41"/>
      <c r="J4368" s="41"/>
      <c r="K4368" s="41"/>
      <c r="L4368" s="41"/>
      <c r="M4368" s="41"/>
    </row>
    <row r="4369" spans="2:13" x14ac:dyDescent="0.25">
      <c r="B4369" s="66"/>
      <c r="C4369" s="13"/>
      <c r="D4369" s="13"/>
      <c r="E4369" s="13"/>
      <c r="F4369" s="13"/>
      <c r="G4369" s="13"/>
      <c r="H4369" s="41"/>
      <c r="I4369" s="41"/>
      <c r="J4369" s="41"/>
      <c r="K4369" s="41"/>
      <c r="L4369" s="41"/>
      <c r="M4369" s="41"/>
    </row>
    <row r="4370" spans="2:13" x14ac:dyDescent="0.25">
      <c r="B4370" s="66"/>
      <c r="C4370" s="13"/>
      <c r="D4370" s="13"/>
      <c r="E4370" s="13"/>
      <c r="F4370" s="13"/>
      <c r="G4370" s="13"/>
      <c r="H4370" s="41"/>
      <c r="I4370" s="41"/>
      <c r="J4370" s="41"/>
      <c r="K4370" s="41"/>
      <c r="L4370" s="41"/>
      <c r="M4370" s="41"/>
    </row>
    <row r="4371" spans="2:13" x14ac:dyDescent="0.25">
      <c r="B4371" s="66"/>
      <c r="C4371" s="13"/>
      <c r="D4371" s="13"/>
      <c r="E4371" s="13"/>
      <c r="F4371" s="13"/>
      <c r="G4371" s="13"/>
      <c r="H4371" s="41"/>
      <c r="I4371" s="41"/>
      <c r="J4371" s="41"/>
      <c r="K4371" s="41"/>
      <c r="L4371" s="41"/>
      <c r="M4371" s="41"/>
    </row>
    <row r="4372" spans="2:13" x14ac:dyDescent="0.25">
      <c r="B4372" s="66"/>
      <c r="C4372" s="13"/>
      <c r="D4372" s="13"/>
      <c r="E4372" s="13"/>
      <c r="F4372" s="13"/>
      <c r="G4372" s="13"/>
      <c r="H4372" s="41"/>
      <c r="I4372" s="41"/>
      <c r="J4372" s="41"/>
      <c r="K4372" s="41"/>
      <c r="L4372" s="41"/>
      <c r="M4372" s="41"/>
    </row>
    <row r="4373" spans="2:13" x14ac:dyDescent="0.25">
      <c r="B4373" s="66"/>
      <c r="C4373" s="13"/>
      <c r="D4373" s="13"/>
      <c r="E4373" s="13"/>
      <c r="F4373" s="13"/>
      <c r="G4373" s="13"/>
      <c r="H4373" s="41"/>
      <c r="I4373" s="41"/>
      <c r="J4373" s="41"/>
      <c r="K4373" s="41"/>
      <c r="L4373" s="41"/>
      <c r="M4373" s="41"/>
    </row>
    <row r="4374" spans="2:13" x14ac:dyDescent="0.25">
      <c r="B4374" s="66"/>
      <c r="C4374" s="13"/>
      <c r="D4374" s="13"/>
      <c r="E4374" s="13"/>
      <c r="F4374" s="13"/>
      <c r="G4374" s="13"/>
      <c r="H4374" s="41"/>
      <c r="I4374" s="41"/>
      <c r="J4374" s="41"/>
      <c r="K4374" s="41"/>
      <c r="L4374" s="41"/>
      <c r="M4374" s="41"/>
    </row>
    <row r="4375" spans="2:13" x14ac:dyDescent="0.25">
      <c r="B4375" s="66"/>
      <c r="C4375" s="13"/>
      <c r="D4375" s="13"/>
      <c r="E4375" s="13"/>
      <c r="F4375" s="13"/>
      <c r="G4375" s="13"/>
      <c r="H4375" s="41"/>
      <c r="I4375" s="41"/>
      <c r="J4375" s="41"/>
      <c r="K4375" s="41"/>
      <c r="L4375" s="41"/>
      <c r="M4375" s="41"/>
    </row>
    <row r="4376" spans="2:13" x14ac:dyDescent="0.25">
      <c r="B4376" s="66"/>
      <c r="C4376" s="13"/>
      <c r="D4376" s="13"/>
      <c r="E4376" s="13"/>
      <c r="F4376" s="13"/>
      <c r="G4376" s="13"/>
      <c r="H4376" s="41"/>
      <c r="I4376" s="41"/>
      <c r="J4376" s="41"/>
      <c r="K4376" s="41"/>
      <c r="L4376" s="41"/>
      <c r="M4376" s="41"/>
    </row>
    <row r="4377" spans="2:13" x14ac:dyDescent="0.25">
      <c r="B4377" s="66"/>
      <c r="C4377" s="13"/>
      <c r="D4377" s="13"/>
      <c r="E4377" s="13"/>
      <c r="F4377" s="13"/>
      <c r="G4377" s="13"/>
      <c r="H4377" s="41"/>
      <c r="I4377" s="41"/>
      <c r="J4377" s="41"/>
      <c r="K4377" s="41"/>
      <c r="L4377" s="41"/>
      <c r="M4377" s="41"/>
    </row>
    <row r="4378" spans="2:13" x14ac:dyDescent="0.25">
      <c r="B4378" s="66"/>
      <c r="C4378" s="13"/>
      <c r="D4378" s="13"/>
      <c r="E4378" s="13"/>
      <c r="F4378" s="13"/>
      <c r="G4378" s="13"/>
      <c r="H4378" s="41"/>
      <c r="I4378" s="41"/>
      <c r="J4378" s="41"/>
      <c r="K4378" s="41"/>
      <c r="L4378" s="41"/>
      <c r="M4378" s="41"/>
    </row>
    <row r="4379" spans="2:13" x14ac:dyDescent="0.25">
      <c r="B4379" s="66"/>
      <c r="C4379" s="13"/>
      <c r="D4379" s="13"/>
      <c r="E4379" s="13"/>
      <c r="F4379" s="13"/>
      <c r="G4379" s="13"/>
      <c r="H4379" s="41"/>
      <c r="I4379" s="41"/>
      <c r="J4379" s="41"/>
      <c r="K4379" s="41"/>
      <c r="L4379" s="41"/>
      <c r="M4379" s="41"/>
    </row>
    <row r="4380" spans="2:13" x14ac:dyDescent="0.25">
      <c r="B4380" s="66"/>
      <c r="C4380" s="13"/>
      <c r="D4380" s="13"/>
      <c r="E4380" s="13"/>
      <c r="F4380" s="13"/>
      <c r="G4380" s="13"/>
      <c r="H4380" s="41"/>
      <c r="I4380" s="41"/>
      <c r="J4380" s="41"/>
      <c r="K4380" s="41"/>
      <c r="L4380" s="41"/>
      <c r="M4380" s="41"/>
    </row>
    <row r="4381" spans="2:13" x14ac:dyDescent="0.25">
      <c r="B4381" s="66"/>
      <c r="C4381" s="13"/>
      <c r="D4381" s="13"/>
      <c r="E4381" s="13"/>
      <c r="F4381" s="13"/>
      <c r="G4381" s="13"/>
      <c r="H4381" s="41"/>
      <c r="I4381" s="41"/>
      <c r="J4381" s="41"/>
      <c r="K4381" s="41"/>
      <c r="L4381" s="41"/>
      <c r="M4381" s="41"/>
    </row>
    <row r="4382" spans="2:13" x14ac:dyDescent="0.25">
      <c r="B4382" s="66"/>
      <c r="C4382" s="13"/>
      <c r="D4382" s="13"/>
      <c r="E4382" s="13"/>
      <c r="F4382" s="13"/>
      <c r="G4382" s="13"/>
      <c r="H4382" s="41"/>
      <c r="I4382" s="41"/>
      <c r="J4382" s="41"/>
      <c r="K4382" s="41"/>
      <c r="L4382" s="41"/>
      <c r="M4382" s="41"/>
    </row>
    <row r="4383" spans="2:13" x14ac:dyDescent="0.25">
      <c r="B4383" s="66"/>
      <c r="C4383" s="13"/>
      <c r="D4383" s="13"/>
      <c r="E4383" s="13"/>
      <c r="F4383" s="13"/>
      <c r="G4383" s="13"/>
      <c r="H4383" s="41"/>
      <c r="I4383" s="41"/>
      <c r="J4383" s="41"/>
      <c r="K4383" s="41"/>
      <c r="L4383" s="41"/>
      <c r="M4383" s="41"/>
    </row>
    <row r="4384" spans="2:13" x14ac:dyDescent="0.25">
      <c r="B4384" s="66"/>
      <c r="C4384" s="13"/>
      <c r="D4384" s="13"/>
      <c r="E4384" s="13"/>
      <c r="F4384" s="13"/>
      <c r="G4384" s="13"/>
      <c r="H4384" s="41"/>
      <c r="I4384" s="41"/>
      <c r="J4384" s="41"/>
      <c r="K4384" s="41"/>
      <c r="L4384" s="41"/>
      <c r="M4384" s="41"/>
    </row>
    <row r="4385" spans="2:13" x14ac:dyDescent="0.25">
      <c r="B4385" s="66"/>
      <c r="C4385" s="13"/>
      <c r="D4385" s="13"/>
      <c r="E4385" s="13"/>
      <c r="F4385" s="13"/>
      <c r="G4385" s="13"/>
      <c r="H4385" s="41"/>
      <c r="I4385" s="41"/>
      <c r="J4385" s="41"/>
      <c r="K4385" s="41"/>
      <c r="L4385" s="41"/>
      <c r="M4385" s="41"/>
    </row>
    <row r="4386" spans="2:13" x14ac:dyDescent="0.25">
      <c r="B4386" s="66"/>
      <c r="C4386" s="13"/>
      <c r="D4386" s="13"/>
      <c r="E4386" s="13"/>
      <c r="F4386" s="13"/>
      <c r="G4386" s="13"/>
      <c r="H4386" s="41"/>
      <c r="I4386" s="41"/>
      <c r="J4386" s="41"/>
      <c r="K4386" s="41"/>
      <c r="L4386" s="41"/>
      <c r="M4386" s="41"/>
    </row>
    <row r="4387" spans="2:13" x14ac:dyDescent="0.25">
      <c r="B4387" s="66"/>
      <c r="C4387" s="13"/>
      <c r="D4387" s="13"/>
      <c r="E4387" s="13"/>
      <c r="F4387" s="13"/>
      <c r="G4387" s="13"/>
      <c r="H4387" s="41"/>
      <c r="I4387" s="41"/>
      <c r="J4387" s="41"/>
      <c r="K4387" s="41"/>
      <c r="L4387" s="41"/>
      <c r="M4387" s="41"/>
    </row>
    <row r="4388" spans="2:13" x14ac:dyDescent="0.25">
      <c r="B4388" s="66"/>
      <c r="C4388" s="13"/>
      <c r="D4388" s="13"/>
      <c r="E4388" s="13"/>
      <c r="F4388" s="13"/>
      <c r="G4388" s="13"/>
      <c r="H4388" s="41"/>
      <c r="I4388" s="41"/>
      <c r="J4388" s="41"/>
      <c r="K4388" s="41"/>
      <c r="L4388" s="41"/>
      <c r="M4388" s="41"/>
    </row>
    <row r="4389" spans="2:13" x14ac:dyDescent="0.25">
      <c r="B4389" s="66"/>
      <c r="C4389" s="13"/>
      <c r="D4389" s="13"/>
      <c r="E4389" s="13"/>
      <c r="F4389" s="13"/>
      <c r="G4389" s="13"/>
      <c r="H4389" s="41"/>
      <c r="I4389" s="41"/>
      <c r="J4389" s="41"/>
      <c r="K4389" s="41"/>
      <c r="L4389" s="41"/>
      <c r="M4389" s="41"/>
    </row>
    <row r="4390" spans="2:13" x14ac:dyDescent="0.25">
      <c r="B4390" s="66"/>
      <c r="C4390" s="13"/>
      <c r="D4390" s="13"/>
      <c r="E4390" s="13"/>
      <c r="F4390" s="13"/>
      <c r="G4390" s="13"/>
      <c r="H4390" s="41"/>
      <c r="I4390" s="41"/>
      <c r="J4390" s="41"/>
      <c r="K4390" s="41"/>
      <c r="L4390" s="41"/>
      <c r="M4390" s="41"/>
    </row>
    <row r="4391" spans="2:13" x14ac:dyDescent="0.25">
      <c r="B4391" s="66"/>
      <c r="C4391" s="13"/>
      <c r="D4391" s="13"/>
      <c r="E4391" s="13"/>
      <c r="F4391" s="13"/>
      <c r="G4391" s="13"/>
      <c r="H4391" s="41"/>
      <c r="I4391" s="41"/>
      <c r="J4391" s="41"/>
      <c r="K4391" s="41"/>
      <c r="L4391" s="41"/>
      <c r="M4391" s="41"/>
    </row>
    <row r="4392" spans="2:13" x14ac:dyDescent="0.25">
      <c r="B4392" s="66"/>
      <c r="C4392" s="13"/>
      <c r="D4392" s="13"/>
      <c r="E4392" s="13"/>
      <c r="F4392" s="13"/>
      <c r="G4392" s="13"/>
      <c r="H4392" s="41"/>
      <c r="I4392" s="41"/>
      <c r="J4392" s="41"/>
      <c r="K4392" s="41"/>
      <c r="L4392" s="41"/>
      <c r="M4392" s="41"/>
    </row>
    <row r="4393" spans="2:13" x14ac:dyDescent="0.25">
      <c r="B4393" s="66"/>
      <c r="C4393" s="13"/>
      <c r="D4393" s="13"/>
      <c r="E4393" s="13"/>
      <c r="F4393" s="13"/>
      <c r="G4393" s="13"/>
      <c r="H4393" s="41"/>
      <c r="I4393" s="41"/>
      <c r="J4393" s="41"/>
      <c r="K4393" s="41"/>
      <c r="L4393" s="41"/>
      <c r="M4393" s="41"/>
    </row>
    <row r="4394" spans="2:13" x14ac:dyDescent="0.25">
      <c r="B4394" s="66"/>
      <c r="C4394" s="13"/>
      <c r="D4394" s="13"/>
      <c r="E4394" s="13"/>
      <c r="F4394" s="13"/>
      <c r="G4394" s="13"/>
      <c r="H4394" s="41"/>
      <c r="I4394" s="41"/>
      <c r="J4394" s="41"/>
      <c r="K4394" s="41"/>
      <c r="L4394" s="41"/>
      <c r="M4394" s="41"/>
    </row>
    <row r="4395" spans="2:13" x14ac:dyDescent="0.25">
      <c r="B4395" s="66"/>
      <c r="C4395" s="13"/>
      <c r="D4395" s="13"/>
      <c r="E4395" s="13"/>
      <c r="F4395" s="13"/>
      <c r="G4395" s="13"/>
      <c r="H4395" s="41"/>
      <c r="I4395" s="41"/>
      <c r="J4395" s="41"/>
      <c r="K4395" s="41"/>
      <c r="L4395" s="41"/>
      <c r="M4395" s="41"/>
    </row>
    <row r="4396" spans="2:13" x14ac:dyDescent="0.25">
      <c r="B4396" s="66"/>
      <c r="C4396" s="13"/>
      <c r="D4396" s="13"/>
      <c r="E4396" s="13"/>
      <c r="F4396" s="13"/>
      <c r="G4396" s="13"/>
      <c r="H4396" s="41"/>
      <c r="I4396" s="41"/>
      <c r="J4396" s="41"/>
      <c r="K4396" s="41"/>
      <c r="L4396" s="41"/>
      <c r="M4396" s="41"/>
    </row>
    <row r="4397" spans="2:13" x14ac:dyDescent="0.25">
      <c r="B4397" s="66"/>
      <c r="C4397" s="13"/>
      <c r="D4397" s="13"/>
      <c r="E4397" s="13"/>
      <c r="F4397" s="13"/>
      <c r="G4397" s="13"/>
      <c r="H4397" s="41"/>
      <c r="I4397" s="41"/>
      <c r="J4397" s="41"/>
      <c r="K4397" s="41"/>
      <c r="L4397" s="41"/>
      <c r="M4397" s="41"/>
    </row>
    <row r="4398" spans="2:13" x14ac:dyDescent="0.25">
      <c r="B4398" s="66"/>
      <c r="C4398" s="13"/>
      <c r="D4398" s="13"/>
      <c r="E4398" s="13"/>
      <c r="F4398" s="13"/>
      <c r="G4398" s="13"/>
      <c r="H4398" s="41"/>
      <c r="I4398" s="41"/>
      <c r="J4398" s="41"/>
      <c r="K4398" s="41"/>
      <c r="L4398" s="41"/>
      <c r="M4398" s="41"/>
    </row>
    <row r="4399" spans="2:13" x14ac:dyDescent="0.25">
      <c r="B4399" s="66"/>
      <c r="C4399" s="13"/>
      <c r="D4399" s="13"/>
      <c r="E4399" s="13"/>
      <c r="F4399" s="13"/>
      <c r="G4399" s="13"/>
      <c r="H4399" s="41"/>
      <c r="I4399" s="41"/>
      <c r="J4399" s="41"/>
      <c r="K4399" s="41"/>
      <c r="L4399" s="41"/>
      <c r="M4399" s="41"/>
    </row>
    <row r="4400" spans="2:13" x14ac:dyDescent="0.25">
      <c r="B4400" s="66"/>
      <c r="C4400" s="13"/>
      <c r="D4400" s="13"/>
      <c r="E4400" s="13"/>
      <c r="F4400" s="13"/>
      <c r="G4400" s="13"/>
      <c r="H4400" s="41"/>
      <c r="I4400" s="41"/>
      <c r="J4400" s="41"/>
      <c r="K4400" s="41"/>
      <c r="L4400" s="41"/>
      <c r="M4400" s="41"/>
    </row>
    <row r="4401" spans="2:13" x14ac:dyDescent="0.25">
      <c r="B4401" s="66"/>
      <c r="C4401" s="13"/>
      <c r="D4401" s="13"/>
      <c r="E4401" s="13"/>
      <c r="F4401" s="13"/>
      <c r="G4401" s="13"/>
      <c r="H4401" s="41"/>
      <c r="I4401" s="41"/>
      <c r="J4401" s="41"/>
      <c r="K4401" s="41"/>
      <c r="L4401" s="41"/>
      <c r="M4401" s="41"/>
    </row>
    <row r="4402" spans="2:13" x14ac:dyDescent="0.25">
      <c r="B4402" s="66"/>
      <c r="C4402" s="13"/>
      <c r="D4402" s="13"/>
      <c r="E4402" s="13"/>
      <c r="F4402" s="13"/>
      <c r="G4402" s="13"/>
      <c r="H4402" s="41"/>
      <c r="I4402" s="41"/>
      <c r="J4402" s="41"/>
      <c r="K4402" s="41"/>
      <c r="L4402" s="41"/>
      <c r="M4402" s="41"/>
    </row>
    <row r="4403" spans="2:13" x14ac:dyDescent="0.25">
      <c r="B4403" s="66"/>
      <c r="C4403" s="13"/>
      <c r="D4403" s="13"/>
      <c r="E4403" s="13"/>
      <c r="F4403" s="13"/>
      <c r="G4403" s="13"/>
      <c r="H4403" s="41"/>
      <c r="I4403" s="41"/>
      <c r="J4403" s="41"/>
      <c r="K4403" s="41"/>
      <c r="L4403" s="41"/>
      <c r="M4403" s="41"/>
    </row>
    <row r="4404" spans="2:13" x14ac:dyDescent="0.25">
      <c r="B4404" s="66"/>
      <c r="C4404" s="13"/>
      <c r="D4404" s="13"/>
      <c r="E4404" s="13"/>
      <c r="F4404" s="13"/>
      <c r="G4404" s="13"/>
      <c r="H4404" s="41"/>
      <c r="I4404" s="41"/>
      <c r="J4404" s="41"/>
      <c r="K4404" s="41"/>
      <c r="L4404" s="41"/>
      <c r="M4404" s="41"/>
    </row>
    <row r="4405" spans="2:13" x14ac:dyDescent="0.25">
      <c r="B4405" s="66"/>
      <c r="C4405" s="13"/>
      <c r="D4405" s="13"/>
      <c r="E4405" s="13"/>
      <c r="F4405" s="13"/>
      <c r="G4405" s="13"/>
      <c r="H4405" s="41"/>
      <c r="I4405" s="41"/>
      <c r="J4405" s="41"/>
      <c r="K4405" s="41"/>
      <c r="L4405" s="41"/>
      <c r="M4405" s="41"/>
    </row>
    <row r="4406" spans="2:13" x14ac:dyDescent="0.25">
      <c r="B4406" s="66"/>
      <c r="C4406" s="13"/>
      <c r="D4406" s="13"/>
      <c r="E4406" s="13"/>
      <c r="F4406" s="13"/>
      <c r="G4406" s="13"/>
      <c r="H4406" s="41"/>
      <c r="I4406" s="41"/>
      <c r="J4406" s="41"/>
      <c r="K4406" s="41"/>
      <c r="L4406" s="41"/>
      <c r="M4406" s="41"/>
    </row>
    <row r="4407" spans="2:13" x14ac:dyDescent="0.25">
      <c r="B4407" s="66"/>
      <c r="C4407" s="13"/>
      <c r="D4407" s="13"/>
      <c r="E4407" s="13"/>
      <c r="F4407" s="13"/>
      <c r="G4407" s="13"/>
      <c r="H4407" s="41"/>
      <c r="I4407" s="41"/>
      <c r="J4407" s="41"/>
      <c r="K4407" s="41"/>
      <c r="L4407" s="41"/>
      <c r="M4407" s="41"/>
    </row>
    <row r="4408" spans="2:13" x14ac:dyDescent="0.25">
      <c r="B4408" s="66"/>
      <c r="C4408" s="13"/>
      <c r="D4408" s="13"/>
      <c r="E4408" s="13"/>
      <c r="F4408" s="13"/>
      <c r="G4408" s="13"/>
      <c r="H4408" s="41"/>
      <c r="I4408" s="41"/>
      <c r="J4408" s="41"/>
      <c r="K4408" s="41"/>
      <c r="L4408" s="41"/>
      <c r="M4408" s="41"/>
    </row>
    <row r="4409" spans="2:13" x14ac:dyDescent="0.25">
      <c r="B4409" s="66"/>
      <c r="C4409" s="13"/>
      <c r="D4409" s="13"/>
      <c r="E4409" s="13"/>
      <c r="F4409" s="13"/>
      <c r="G4409" s="13"/>
      <c r="H4409" s="41"/>
      <c r="I4409" s="41"/>
      <c r="J4409" s="41"/>
      <c r="K4409" s="41"/>
      <c r="L4409" s="41"/>
      <c r="M4409" s="41"/>
    </row>
    <row r="4410" spans="2:13" x14ac:dyDescent="0.25">
      <c r="B4410" s="66"/>
      <c r="C4410" s="13"/>
      <c r="D4410" s="13"/>
      <c r="E4410" s="13"/>
      <c r="F4410" s="13"/>
      <c r="G4410" s="13"/>
      <c r="H4410" s="41"/>
      <c r="I4410" s="41"/>
      <c r="J4410" s="41"/>
      <c r="K4410" s="41"/>
      <c r="L4410" s="41"/>
      <c r="M4410" s="41"/>
    </row>
    <row r="4411" spans="2:13" x14ac:dyDescent="0.25">
      <c r="B4411" s="66"/>
      <c r="C4411" s="13"/>
      <c r="D4411" s="13"/>
      <c r="E4411" s="13"/>
      <c r="F4411" s="13"/>
      <c r="G4411" s="13"/>
      <c r="H4411" s="41"/>
      <c r="I4411" s="41"/>
      <c r="J4411" s="41"/>
      <c r="K4411" s="41"/>
      <c r="L4411" s="41"/>
      <c r="M4411" s="41"/>
    </row>
    <row r="4412" spans="2:13" x14ac:dyDescent="0.25">
      <c r="B4412" s="66"/>
      <c r="C4412" s="13"/>
      <c r="D4412" s="13"/>
      <c r="E4412" s="13"/>
      <c r="F4412" s="13"/>
      <c r="G4412" s="13"/>
      <c r="H4412" s="41"/>
      <c r="I4412" s="41"/>
      <c r="J4412" s="41"/>
      <c r="K4412" s="41"/>
      <c r="L4412" s="41"/>
      <c r="M4412" s="41"/>
    </row>
    <row r="4413" spans="2:13" x14ac:dyDescent="0.25">
      <c r="B4413" s="66"/>
      <c r="C4413" s="13"/>
      <c r="D4413" s="13"/>
      <c r="E4413" s="13"/>
      <c r="F4413" s="13"/>
      <c r="G4413" s="13"/>
      <c r="H4413" s="41"/>
      <c r="I4413" s="41"/>
      <c r="J4413" s="41"/>
      <c r="K4413" s="41"/>
      <c r="L4413" s="41"/>
      <c r="M4413" s="41"/>
    </row>
    <row r="4414" spans="2:13" x14ac:dyDescent="0.25">
      <c r="B4414" s="66"/>
      <c r="C4414" s="13"/>
      <c r="D4414" s="13"/>
      <c r="E4414" s="13"/>
      <c r="F4414" s="13"/>
      <c r="G4414" s="13"/>
      <c r="H4414" s="41"/>
      <c r="I4414" s="41"/>
      <c r="J4414" s="41"/>
      <c r="K4414" s="41"/>
      <c r="L4414" s="41"/>
      <c r="M4414" s="41"/>
    </row>
    <row r="4415" spans="2:13" x14ac:dyDescent="0.25">
      <c r="B4415" s="66"/>
      <c r="C4415" s="13"/>
      <c r="D4415" s="13"/>
      <c r="E4415" s="13"/>
      <c r="F4415" s="13"/>
      <c r="G4415" s="13"/>
      <c r="H4415" s="41"/>
      <c r="I4415" s="41"/>
      <c r="J4415" s="41"/>
      <c r="K4415" s="41"/>
      <c r="L4415" s="41"/>
      <c r="M4415" s="41"/>
    </row>
    <row r="4416" spans="2:13" x14ac:dyDescent="0.25">
      <c r="B4416" s="66"/>
      <c r="C4416" s="13"/>
      <c r="D4416" s="13"/>
      <c r="E4416" s="13"/>
      <c r="F4416" s="13"/>
      <c r="G4416" s="13"/>
      <c r="H4416" s="41"/>
      <c r="I4416" s="41"/>
      <c r="J4416" s="41"/>
      <c r="K4416" s="41"/>
      <c r="L4416" s="41"/>
      <c r="M4416" s="41"/>
    </row>
    <row r="4417" spans="2:13" x14ac:dyDescent="0.25">
      <c r="B4417" s="66"/>
      <c r="C4417" s="13"/>
      <c r="D4417" s="13"/>
      <c r="E4417" s="13"/>
      <c r="F4417" s="13"/>
      <c r="G4417" s="13"/>
      <c r="H4417" s="41"/>
      <c r="I4417" s="41"/>
      <c r="J4417" s="41"/>
      <c r="K4417" s="41"/>
      <c r="L4417" s="41"/>
      <c r="M4417" s="41"/>
    </row>
    <row r="4418" spans="2:13" x14ac:dyDescent="0.25">
      <c r="B4418" s="66"/>
      <c r="C4418" s="13"/>
      <c r="D4418" s="13"/>
      <c r="E4418" s="13"/>
      <c r="F4418" s="13"/>
      <c r="G4418" s="13"/>
      <c r="H4418" s="41"/>
      <c r="I4418" s="41"/>
      <c r="J4418" s="41"/>
      <c r="K4418" s="41"/>
      <c r="L4418" s="41"/>
      <c r="M4418" s="41"/>
    </row>
    <row r="4419" spans="2:13" x14ac:dyDescent="0.25">
      <c r="B4419" s="66"/>
      <c r="C4419" s="13"/>
      <c r="D4419" s="13"/>
      <c r="E4419" s="13"/>
      <c r="F4419" s="13"/>
      <c r="G4419" s="13"/>
      <c r="H4419" s="41"/>
      <c r="I4419" s="41"/>
      <c r="J4419" s="41"/>
      <c r="K4419" s="41"/>
      <c r="L4419" s="41"/>
      <c r="M4419" s="41"/>
    </row>
    <row r="4420" spans="2:13" x14ac:dyDescent="0.25">
      <c r="B4420" s="66"/>
      <c r="C4420" s="13"/>
      <c r="D4420" s="13"/>
      <c r="E4420" s="13"/>
      <c r="F4420" s="13"/>
      <c r="G4420" s="13"/>
      <c r="H4420" s="41"/>
      <c r="I4420" s="41"/>
      <c r="J4420" s="41"/>
      <c r="K4420" s="41"/>
      <c r="L4420" s="41"/>
      <c r="M4420" s="41"/>
    </row>
    <row r="4421" spans="2:13" x14ac:dyDescent="0.25">
      <c r="B4421" s="66"/>
      <c r="C4421" s="13"/>
      <c r="D4421" s="13"/>
      <c r="E4421" s="13"/>
      <c r="F4421" s="13"/>
      <c r="G4421" s="13"/>
      <c r="H4421" s="41"/>
      <c r="I4421" s="41"/>
      <c r="J4421" s="41"/>
      <c r="K4421" s="41"/>
      <c r="L4421" s="41"/>
      <c r="M4421" s="41"/>
    </row>
    <row r="4422" spans="2:13" x14ac:dyDescent="0.25">
      <c r="B4422" s="66"/>
      <c r="C4422" s="13"/>
      <c r="D4422" s="13"/>
      <c r="E4422" s="13"/>
      <c r="F4422" s="13"/>
      <c r="G4422" s="13"/>
      <c r="H4422" s="41"/>
      <c r="I4422" s="41"/>
      <c r="J4422" s="41"/>
      <c r="K4422" s="41"/>
      <c r="L4422" s="41"/>
      <c r="M4422" s="41"/>
    </row>
    <row r="4423" spans="2:13" x14ac:dyDescent="0.25">
      <c r="B4423" s="66"/>
      <c r="C4423" s="13"/>
      <c r="D4423" s="13"/>
      <c r="E4423" s="13"/>
      <c r="F4423" s="13"/>
      <c r="G4423" s="13"/>
      <c r="H4423" s="41"/>
      <c r="I4423" s="41"/>
      <c r="J4423" s="41"/>
      <c r="K4423" s="41"/>
      <c r="L4423" s="41"/>
      <c r="M4423" s="41"/>
    </row>
    <row r="4424" spans="2:13" x14ac:dyDescent="0.25">
      <c r="B4424" s="66"/>
      <c r="C4424" s="13"/>
      <c r="D4424" s="13"/>
      <c r="E4424" s="13"/>
      <c r="F4424" s="13"/>
      <c r="G4424" s="13"/>
      <c r="H4424" s="41"/>
      <c r="I4424" s="41"/>
      <c r="J4424" s="41"/>
      <c r="K4424" s="41"/>
      <c r="L4424" s="41"/>
      <c r="M4424" s="41"/>
    </row>
    <row r="4425" spans="2:13" x14ac:dyDescent="0.25">
      <c r="B4425" s="66"/>
      <c r="C4425" s="13"/>
      <c r="D4425" s="13"/>
      <c r="E4425" s="13"/>
      <c r="F4425" s="13"/>
      <c r="G4425" s="13"/>
      <c r="H4425" s="41"/>
      <c r="I4425" s="41"/>
      <c r="J4425" s="41"/>
      <c r="K4425" s="41"/>
      <c r="L4425" s="41"/>
      <c r="M4425" s="41"/>
    </row>
    <row r="4426" spans="2:13" x14ac:dyDescent="0.25">
      <c r="B4426" s="66"/>
      <c r="C4426" s="13"/>
      <c r="D4426" s="13"/>
      <c r="E4426" s="13"/>
      <c r="F4426" s="13"/>
      <c r="G4426" s="13"/>
      <c r="H4426" s="41"/>
      <c r="I4426" s="41"/>
      <c r="J4426" s="41"/>
      <c r="K4426" s="41"/>
      <c r="L4426" s="41"/>
      <c r="M4426" s="41"/>
    </row>
    <row r="4427" spans="2:13" x14ac:dyDescent="0.25">
      <c r="B4427" s="66"/>
      <c r="C4427" s="13"/>
      <c r="D4427" s="13"/>
      <c r="E4427" s="13"/>
      <c r="F4427" s="13"/>
      <c r="G4427" s="13"/>
      <c r="H4427" s="41"/>
      <c r="I4427" s="41"/>
      <c r="J4427" s="41"/>
      <c r="K4427" s="41"/>
      <c r="L4427" s="41"/>
      <c r="M4427" s="41"/>
    </row>
    <row r="4428" spans="2:13" x14ac:dyDescent="0.25">
      <c r="B4428" s="66"/>
      <c r="C4428" s="13"/>
      <c r="D4428" s="13"/>
      <c r="E4428" s="13"/>
      <c r="F4428" s="13"/>
      <c r="G4428" s="13"/>
      <c r="H4428" s="41"/>
      <c r="I4428" s="41"/>
      <c r="J4428" s="41"/>
      <c r="K4428" s="41"/>
      <c r="L4428" s="41"/>
      <c r="M4428" s="41"/>
    </row>
    <row r="4429" spans="2:13" x14ac:dyDescent="0.25">
      <c r="B4429" s="66"/>
      <c r="C4429" s="13"/>
      <c r="D4429" s="13"/>
      <c r="E4429" s="13"/>
      <c r="F4429" s="13"/>
      <c r="G4429" s="13"/>
      <c r="H4429" s="41"/>
      <c r="I4429" s="41"/>
      <c r="J4429" s="41"/>
      <c r="K4429" s="41"/>
      <c r="L4429" s="41"/>
      <c r="M4429" s="41"/>
    </row>
    <row r="4430" spans="2:13" x14ac:dyDescent="0.25">
      <c r="B4430" s="66"/>
      <c r="C4430" s="13"/>
      <c r="D4430" s="13"/>
      <c r="E4430" s="13"/>
      <c r="F4430" s="13"/>
      <c r="G4430" s="13"/>
      <c r="H4430" s="41"/>
      <c r="I4430" s="41"/>
      <c r="J4430" s="41"/>
      <c r="K4430" s="41"/>
      <c r="L4430" s="41"/>
      <c r="M4430" s="41"/>
    </row>
    <row r="4431" spans="2:13" x14ac:dyDescent="0.25">
      <c r="B4431" s="66"/>
      <c r="C4431" s="13"/>
      <c r="D4431" s="13"/>
      <c r="E4431" s="13"/>
      <c r="F4431" s="13"/>
      <c r="G4431" s="13"/>
      <c r="H4431" s="41"/>
      <c r="I4431" s="41"/>
      <c r="J4431" s="41"/>
      <c r="K4431" s="41"/>
      <c r="L4431" s="41"/>
      <c r="M4431" s="41"/>
    </row>
    <row r="4432" spans="2:13" x14ac:dyDescent="0.25">
      <c r="B4432" s="66"/>
      <c r="C4432" s="13"/>
      <c r="D4432" s="13"/>
      <c r="E4432" s="13"/>
      <c r="F4432" s="13"/>
      <c r="G4432" s="13"/>
      <c r="H4432" s="41"/>
      <c r="I4432" s="41"/>
      <c r="J4432" s="41"/>
      <c r="K4432" s="41"/>
      <c r="L4432" s="41"/>
      <c r="M4432" s="41"/>
    </row>
    <row r="4433" spans="2:13" x14ac:dyDescent="0.25">
      <c r="B4433" s="66"/>
      <c r="C4433" s="13"/>
      <c r="D4433" s="13"/>
      <c r="E4433" s="13"/>
      <c r="F4433" s="13"/>
      <c r="G4433" s="13"/>
      <c r="H4433" s="41"/>
      <c r="I4433" s="41"/>
      <c r="J4433" s="41"/>
      <c r="K4433" s="41"/>
      <c r="L4433" s="41"/>
      <c r="M4433" s="41"/>
    </row>
    <row r="4434" spans="2:13" x14ac:dyDescent="0.25">
      <c r="B4434" s="66"/>
      <c r="C4434" s="13"/>
      <c r="D4434" s="13"/>
      <c r="E4434" s="13"/>
      <c r="F4434" s="13"/>
      <c r="G4434" s="13"/>
      <c r="H4434" s="41"/>
      <c r="I4434" s="41"/>
      <c r="J4434" s="41"/>
      <c r="K4434" s="41"/>
      <c r="L4434" s="41"/>
      <c r="M4434" s="41"/>
    </row>
    <row r="4435" spans="2:13" x14ac:dyDescent="0.25">
      <c r="B4435" s="66"/>
      <c r="C4435" s="13"/>
      <c r="D4435" s="13"/>
      <c r="E4435" s="13"/>
      <c r="F4435" s="13"/>
      <c r="G4435" s="13"/>
      <c r="H4435" s="41"/>
      <c r="I4435" s="41"/>
      <c r="J4435" s="41"/>
      <c r="K4435" s="41"/>
      <c r="L4435" s="41"/>
      <c r="M4435" s="41"/>
    </row>
    <row r="4436" spans="2:13" x14ac:dyDescent="0.25">
      <c r="B4436" s="66"/>
      <c r="C4436" s="13"/>
      <c r="D4436" s="13"/>
      <c r="E4436" s="13"/>
      <c r="F4436" s="13"/>
      <c r="G4436" s="13"/>
      <c r="H4436" s="41"/>
      <c r="I4436" s="41"/>
      <c r="J4436" s="41"/>
      <c r="K4436" s="41"/>
      <c r="L4436" s="41"/>
      <c r="M4436" s="41"/>
    </row>
    <row r="4437" spans="2:13" x14ac:dyDescent="0.25">
      <c r="B4437" s="66"/>
      <c r="C4437" s="13"/>
      <c r="D4437" s="13"/>
      <c r="E4437" s="13"/>
      <c r="F4437" s="13"/>
      <c r="G4437" s="13"/>
      <c r="H4437" s="41"/>
      <c r="I4437" s="41"/>
      <c r="J4437" s="41"/>
      <c r="K4437" s="41"/>
      <c r="L4437" s="41"/>
      <c r="M4437" s="41"/>
    </row>
    <row r="4438" spans="2:13" x14ac:dyDescent="0.25">
      <c r="B4438" s="66"/>
      <c r="C4438" s="13"/>
      <c r="D4438" s="13"/>
      <c r="E4438" s="13"/>
      <c r="F4438" s="13"/>
      <c r="G4438" s="13"/>
      <c r="H4438" s="41"/>
      <c r="I4438" s="41"/>
      <c r="J4438" s="41"/>
      <c r="K4438" s="41"/>
      <c r="L4438" s="41"/>
      <c r="M4438" s="41"/>
    </row>
    <row r="4439" spans="2:13" x14ac:dyDescent="0.25">
      <c r="B4439" s="66"/>
      <c r="C4439" s="13"/>
      <c r="D4439" s="13"/>
      <c r="E4439" s="13"/>
      <c r="F4439" s="13"/>
      <c r="G4439" s="13"/>
      <c r="H4439" s="41"/>
      <c r="I4439" s="41"/>
      <c r="J4439" s="41"/>
      <c r="K4439" s="41"/>
      <c r="L4439" s="41"/>
      <c r="M4439" s="41"/>
    </row>
    <row r="4440" spans="2:13" x14ac:dyDescent="0.25">
      <c r="B4440" s="66"/>
      <c r="C4440" s="13"/>
      <c r="D4440" s="13"/>
      <c r="E4440" s="13"/>
      <c r="F4440" s="13"/>
      <c r="G4440" s="13"/>
      <c r="H4440" s="41"/>
      <c r="I4440" s="41"/>
      <c r="J4440" s="41"/>
      <c r="K4440" s="41"/>
      <c r="L4440" s="41"/>
      <c r="M4440" s="41"/>
    </row>
    <row r="4441" spans="2:13" x14ac:dyDescent="0.25">
      <c r="B4441" s="66"/>
      <c r="C4441" s="13"/>
      <c r="D4441" s="13"/>
      <c r="E4441" s="13"/>
      <c r="F4441" s="13"/>
      <c r="G4441" s="13"/>
      <c r="H4441" s="41"/>
      <c r="I4441" s="41"/>
      <c r="J4441" s="41"/>
      <c r="K4441" s="41"/>
      <c r="L4441" s="41"/>
      <c r="M4441" s="41"/>
    </row>
    <row r="4442" spans="2:13" x14ac:dyDescent="0.25">
      <c r="B4442" s="66"/>
      <c r="C4442" s="13"/>
      <c r="D4442" s="13"/>
      <c r="E4442" s="13"/>
      <c r="F4442" s="13"/>
      <c r="G4442" s="13"/>
      <c r="H4442" s="41"/>
      <c r="I4442" s="41"/>
      <c r="J4442" s="41"/>
      <c r="K4442" s="41"/>
      <c r="L4442" s="41"/>
      <c r="M4442" s="41"/>
    </row>
    <row r="4443" spans="2:13" x14ac:dyDescent="0.25">
      <c r="B4443" s="66"/>
      <c r="C4443" s="13"/>
      <c r="D4443" s="13"/>
      <c r="E4443" s="13"/>
      <c r="F4443" s="13"/>
      <c r="G4443" s="13"/>
      <c r="H4443" s="41"/>
      <c r="I4443" s="41"/>
      <c r="J4443" s="41"/>
      <c r="K4443" s="41"/>
      <c r="L4443" s="41"/>
      <c r="M4443" s="41"/>
    </row>
    <row r="4444" spans="2:13" x14ac:dyDescent="0.25">
      <c r="B4444" s="66"/>
      <c r="C4444" s="13"/>
      <c r="D4444" s="13"/>
      <c r="E4444" s="13"/>
      <c r="F4444" s="13"/>
      <c r="G4444" s="13"/>
      <c r="H4444" s="41"/>
      <c r="I4444" s="41"/>
      <c r="J4444" s="41"/>
      <c r="K4444" s="41"/>
      <c r="L4444" s="41"/>
      <c r="M4444" s="41"/>
    </row>
    <row r="4445" spans="2:13" x14ac:dyDescent="0.25">
      <c r="B4445" s="66"/>
      <c r="C4445" s="13"/>
      <c r="D4445" s="13"/>
      <c r="E4445" s="13"/>
      <c r="F4445" s="13"/>
      <c r="G4445" s="13"/>
      <c r="H4445" s="41"/>
      <c r="I4445" s="41"/>
      <c r="J4445" s="41"/>
      <c r="K4445" s="41"/>
      <c r="L4445" s="41"/>
      <c r="M4445" s="41"/>
    </row>
    <row r="4446" spans="2:13" x14ac:dyDescent="0.25">
      <c r="B4446" s="66"/>
      <c r="C4446" s="13"/>
      <c r="D4446" s="13"/>
      <c r="E4446" s="13"/>
      <c r="F4446" s="13"/>
      <c r="G4446" s="13"/>
      <c r="H4446" s="41"/>
      <c r="I4446" s="41"/>
      <c r="J4446" s="41"/>
      <c r="K4446" s="41"/>
      <c r="L4446" s="41"/>
      <c r="M4446" s="41"/>
    </row>
    <row r="4447" spans="2:13" x14ac:dyDescent="0.25">
      <c r="B4447" s="66"/>
      <c r="C4447" s="13"/>
      <c r="D4447" s="13"/>
      <c r="E4447" s="13"/>
      <c r="F4447" s="13"/>
      <c r="G4447" s="13"/>
      <c r="H4447" s="41"/>
      <c r="I4447" s="41"/>
      <c r="J4447" s="41"/>
      <c r="K4447" s="41"/>
      <c r="L4447" s="41"/>
      <c r="M4447" s="41"/>
    </row>
    <row r="4448" spans="2:13" x14ac:dyDescent="0.25">
      <c r="B4448" s="66"/>
      <c r="C4448" s="13"/>
      <c r="D4448" s="13"/>
      <c r="E4448" s="13"/>
      <c r="F4448" s="13"/>
      <c r="G4448" s="13"/>
      <c r="H4448" s="41"/>
      <c r="I4448" s="41"/>
      <c r="J4448" s="41"/>
      <c r="K4448" s="41"/>
      <c r="L4448" s="41"/>
      <c r="M4448" s="41"/>
    </row>
    <row r="4449" spans="2:13" x14ac:dyDescent="0.25">
      <c r="B4449" s="66"/>
      <c r="C4449" s="13"/>
      <c r="D4449" s="13"/>
      <c r="E4449" s="13"/>
      <c r="F4449" s="13"/>
      <c r="G4449" s="13"/>
      <c r="H4449" s="41"/>
      <c r="I4449" s="41"/>
      <c r="J4449" s="41"/>
      <c r="K4449" s="41"/>
      <c r="L4449" s="41"/>
      <c r="M4449" s="41"/>
    </row>
    <row r="4450" spans="2:13" x14ac:dyDescent="0.25">
      <c r="B4450" s="66"/>
      <c r="C4450" s="13"/>
      <c r="D4450" s="13"/>
      <c r="E4450" s="13"/>
      <c r="F4450" s="13"/>
      <c r="G4450" s="13"/>
      <c r="H4450" s="41"/>
      <c r="I4450" s="41"/>
      <c r="J4450" s="41"/>
      <c r="K4450" s="41"/>
      <c r="L4450" s="41"/>
      <c r="M4450" s="41"/>
    </row>
    <row r="4451" spans="2:13" x14ac:dyDescent="0.25">
      <c r="B4451" s="66"/>
      <c r="C4451" s="13"/>
      <c r="D4451" s="13"/>
      <c r="E4451" s="13"/>
      <c r="F4451" s="13"/>
      <c r="G4451" s="13"/>
      <c r="H4451" s="41"/>
      <c r="I4451" s="41"/>
      <c r="J4451" s="41"/>
      <c r="K4451" s="41"/>
      <c r="L4451" s="41"/>
      <c r="M4451" s="41"/>
    </row>
    <row r="4452" spans="2:13" x14ac:dyDescent="0.25">
      <c r="B4452" s="66"/>
      <c r="C4452" s="13"/>
      <c r="D4452" s="13"/>
      <c r="E4452" s="13"/>
      <c r="F4452" s="13"/>
      <c r="G4452" s="13"/>
      <c r="H4452" s="41"/>
      <c r="I4452" s="41"/>
      <c r="J4452" s="41"/>
      <c r="K4452" s="41"/>
      <c r="L4452" s="41"/>
      <c r="M4452" s="41"/>
    </row>
    <row r="4453" spans="2:13" x14ac:dyDescent="0.25">
      <c r="B4453" s="66"/>
      <c r="C4453" s="13"/>
      <c r="D4453" s="13"/>
      <c r="E4453" s="13"/>
      <c r="F4453" s="13"/>
      <c r="G4453" s="13"/>
      <c r="H4453" s="41"/>
      <c r="I4453" s="41"/>
      <c r="J4453" s="41"/>
      <c r="K4453" s="41"/>
      <c r="L4453" s="41"/>
      <c r="M4453" s="41"/>
    </row>
    <row r="4454" spans="2:13" x14ac:dyDescent="0.25">
      <c r="B4454" s="66"/>
      <c r="C4454" s="13"/>
      <c r="D4454" s="13"/>
      <c r="E4454" s="13"/>
      <c r="F4454" s="13"/>
      <c r="G4454" s="13"/>
      <c r="H4454" s="41"/>
      <c r="I4454" s="41"/>
      <c r="J4454" s="41"/>
      <c r="K4454" s="41"/>
      <c r="L4454" s="41"/>
      <c r="M4454" s="41"/>
    </row>
    <row r="4455" spans="2:13" x14ac:dyDescent="0.25">
      <c r="B4455" s="66"/>
      <c r="C4455" s="13"/>
      <c r="D4455" s="13"/>
      <c r="E4455" s="13"/>
      <c r="F4455" s="13"/>
      <c r="G4455" s="13"/>
      <c r="H4455" s="41"/>
      <c r="I4455" s="41"/>
      <c r="J4455" s="41"/>
      <c r="K4455" s="41"/>
      <c r="L4455" s="41"/>
      <c r="M4455" s="41"/>
    </row>
    <row r="4456" spans="2:13" x14ac:dyDescent="0.25">
      <c r="B4456" s="66"/>
      <c r="C4456" s="13"/>
      <c r="D4456" s="13"/>
      <c r="E4456" s="13"/>
      <c r="F4456" s="13"/>
      <c r="G4456" s="13"/>
      <c r="H4456" s="41"/>
      <c r="I4456" s="41"/>
      <c r="J4456" s="41"/>
      <c r="K4456" s="41"/>
      <c r="L4456" s="41"/>
      <c r="M4456" s="41"/>
    </row>
    <row r="4457" spans="2:13" x14ac:dyDescent="0.25">
      <c r="B4457" s="66"/>
      <c r="C4457" s="13"/>
      <c r="D4457" s="13"/>
      <c r="E4457" s="13"/>
      <c r="F4457" s="13"/>
      <c r="G4457" s="13"/>
      <c r="H4457" s="41"/>
      <c r="I4457" s="41"/>
      <c r="J4457" s="41"/>
      <c r="K4457" s="41"/>
      <c r="L4457" s="41"/>
      <c r="M4457" s="41"/>
    </row>
    <row r="4458" spans="2:13" x14ac:dyDescent="0.25">
      <c r="B4458" s="66"/>
      <c r="C4458" s="13"/>
      <c r="D4458" s="13"/>
      <c r="E4458" s="13"/>
      <c r="F4458" s="13"/>
      <c r="G4458" s="13"/>
      <c r="H4458" s="41"/>
      <c r="I4458" s="41"/>
      <c r="J4458" s="41"/>
      <c r="K4458" s="41"/>
      <c r="L4458" s="41"/>
      <c r="M4458" s="41"/>
    </row>
    <row r="4459" spans="2:13" x14ac:dyDescent="0.25">
      <c r="B4459" s="66"/>
      <c r="C4459" s="13"/>
      <c r="D4459" s="13"/>
      <c r="E4459" s="13"/>
      <c r="F4459" s="13"/>
      <c r="G4459" s="13"/>
      <c r="H4459" s="41"/>
      <c r="I4459" s="41"/>
      <c r="J4459" s="41"/>
      <c r="K4459" s="41"/>
      <c r="L4459" s="41"/>
      <c r="M4459" s="41"/>
    </row>
    <row r="4460" spans="2:13" x14ac:dyDescent="0.25">
      <c r="B4460" s="66"/>
      <c r="C4460" s="13"/>
      <c r="D4460" s="13"/>
      <c r="E4460" s="13"/>
      <c r="F4460" s="13"/>
      <c r="G4460" s="13"/>
      <c r="H4460" s="41"/>
      <c r="I4460" s="41"/>
      <c r="J4460" s="41"/>
      <c r="K4460" s="41"/>
      <c r="L4460" s="41"/>
      <c r="M4460" s="41"/>
    </row>
    <row r="4461" spans="2:13" x14ac:dyDescent="0.25">
      <c r="B4461" s="66"/>
      <c r="C4461" s="13"/>
      <c r="D4461" s="13"/>
      <c r="E4461" s="13"/>
      <c r="F4461" s="13"/>
      <c r="G4461" s="13"/>
      <c r="H4461" s="41"/>
      <c r="I4461" s="41"/>
      <c r="J4461" s="41"/>
      <c r="K4461" s="41"/>
      <c r="L4461" s="41"/>
      <c r="M4461" s="41"/>
    </row>
    <row r="4462" spans="2:13" x14ac:dyDescent="0.25">
      <c r="B4462" s="66"/>
      <c r="C4462" s="13"/>
      <c r="D4462" s="13"/>
      <c r="E4462" s="13"/>
      <c r="F4462" s="13"/>
      <c r="G4462" s="13"/>
      <c r="H4462" s="41"/>
      <c r="I4462" s="41"/>
      <c r="J4462" s="41"/>
      <c r="K4462" s="41"/>
      <c r="L4462" s="41"/>
      <c r="M4462" s="41"/>
    </row>
    <row r="4463" spans="2:13" x14ac:dyDescent="0.25">
      <c r="B4463" s="66"/>
      <c r="C4463" s="13"/>
      <c r="D4463" s="13"/>
      <c r="E4463" s="13"/>
      <c r="F4463" s="13"/>
      <c r="G4463" s="13"/>
      <c r="H4463" s="41"/>
      <c r="I4463" s="41"/>
      <c r="J4463" s="41"/>
      <c r="K4463" s="41"/>
      <c r="L4463" s="41"/>
      <c r="M4463" s="41"/>
    </row>
    <row r="4464" spans="2:13" x14ac:dyDescent="0.25">
      <c r="B4464" s="66"/>
      <c r="C4464" s="13"/>
      <c r="D4464" s="13"/>
      <c r="E4464" s="13"/>
      <c r="F4464" s="13"/>
      <c r="G4464" s="13"/>
      <c r="H4464" s="41"/>
      <c r="I4464" s="41"/>
      <c r="J4464" s="41"/>
      <c r="K4464" s="41"/>
      <c r="L4464" s="41"/>
      <c r="M4464" s="41"/>
    </row>
    <row r="4465" spans="2:13" x14ac:dyDescent="0.25">
      <c r="B4465" s="66"/>
      <c r="C4465" s="13"/>
      <c r="D4465" s="13"/>
      <c r="E4465" s="13"/>
      <c r="F4465" s="13"/>
      <c r="G4465" s="13"/>
      <c r="H4465" s="41"/>
      <c r="I4465" s="41"/>
      <c r="J4465" s="41"/>
      <c r="K4465" s="41"/>
      <c r="L4465" s="41"/>
      <c r="M4465" s="41"/>
    </row>
    <row r="4466" spans="2:13" x14ac:dyDescent="0.25">
      <c r="B4466" s="66"/>
      <c r="C4466" s="13"/>
      <c r="D4466" s="13"/>
      <c r="E4466" s="13"/>
      <c r="F4466" s="13"/>
      <c r="G4466" s="13"/>
      <c r="H4466" s="41"/>
      <c r="I4466" s="41"/>
      <c r="J4466" s="41"/>
      <c r="K4466" s="41"/>
      <c r="L4466" s="41"/>
      <c r="M4466" s="41"/>
    </row>
    <row r="4467" spans="2:13" x14ac:dyDescent="0.25">
      <c r="B4467" s="66"/>
      <c r="C4467" s="13"/>
      <c r="D4467" s="13"/>
      <c r="E4467" s="13"/>
      <c r="F4467" s="13"/>
      <c r="G4467" s="13"/>
      <c r="H4467" s="41"/>
      <c r="I4467" s="41"/>
      <c r="J4467" s="41"/>
      <c r="K4467" s="41"/>
      <c r="L4467" s="41"/>
      <c r="M4467" s="41"/>
    </row>
    <row r="4468" spans="2:13" x14ac:dyDescent="0.25">
      <c r="B4468" s="66"/>
      <c r="C4468" s="13"/>
      <c r="D4468" s="13"/>
      <c r="E4468" s="13"/>
      <c r="F4468" s="13"/>
      <c r="G4468" s="13"/>
      <c r="H4468" s="41"/>
      <c r="I4468" s="41"/>
      <c r="J4468" s="41"/>
      <c r="K4468" s="41"/>
      <c r="L4468" s="41"/>
      <c r="M4468" s="41"/>
    </row>
    <row r="4469" spans="2:13" x14ac:dyDescent="0.25">
      <c r="B4469" s="66"/>
      <c r="C4469" s="13"/>
      <c r="D4469" s="13"/>
      <c r="E4469" s="13"/>
      <c r="F4469" s="13"/>
      <c r="G4469" s="13"/>
      <c r="H4469" s="41"/>
      <c r="I4469" s="41"/>
      <c r="J4469" s="41"/>
      <c r="K4469" s="41"/>
      <c r="L4469" s="41"/>
      <c r="M4469" s="41"/>
    </row>
    <row r="4470" spans="2:13" x14ac:dyDescent="0.25">
      <c r="B4470" s="66"/>
      <c r="C4470" s="13"/>
      <c r="D4470" s="13"/>
      <c r="E4470" s="13"/>
      <c r="F4470" s="13"/>
      <c r="G4470" s="13"/>
      <c r="H4470" s="41"/>
      <c r="I4470" s="41"/>
      <c r="J4470" s="41"/>
      <c r="K4470" s="41"/>
      <c r="L4470" s="41"/>
      <c r="M4470" s="41"/>
    </row>
    <row r="4471" spans="2:13" x14ac:dyDescent="0.25">
      <c r="B4471" s="66"/>
      <c r="C4471" s="13"/>
      <c r="D4471" s="13"/>
      <c r="E4471" s="13"/>
      <c r="F4471" s="13"/>
      <c r="G4471" s="13"/>
      <c r="H4471" s="41"/>
      <c r="I4471" s="41"/>
      <c r="J4471" s="41"/>
      <c r="K4471" s="41"/>
      <c r="L4471" s="41"/>
      <c r="M4471" s="41"/>
    </row>
    <row r="4472" spans="2:13" x14ac:dyDescent="0.25">
      <c r="B4472" s="66"/>
      <c r="C4472" s="13"/>
      <c r="D4472" s="13"/>
      <c r="E4472" s="13"/>
      <c r="F4472" s="13"/>
      <c r="G4472" s="13"/>
      <c r="H4472" s="41"/>
      <c r="I4472" s="41"/>
      <c r="J4472" s="41"/>
      <c r="K4472" s="41"/>
      <c r="L4472" s="41"/>
      <c r="M4472" s="41"/>
    </row>
    <row r="4473" spans="2:13" x14ac:dyDescent="0.25">
      <c r="B4473" s="66"/>
      <c r="C4473" s="13"/>
      <c r="D4473" s="13"/>
      <c r="E4473" s="13"/>
      <c r="F4473" s="13"/>
      <c r="G4473" s="13"/>
      <c r="H4473" s="41"/>
      <c r="I4473" s="41"/>
      <c r="J4473" s="41"/>
      <c r="K4473" s="41"/>
      <c r="L4473" s="41"/>
      <c r="M4473" s="41"/>
    </row>
    <row r="4474" spans="2:13" x14ac:dyDescent="0.25">
      <c r="B4474" s="66"/>
      <c r="C4474" s="13"/>
      <c r="D4474" s="13"/>
      <c r="E4474" s="13"/>
      <c r="F4474" s="13"/>
      <c r="G4474" s="13"/>
      <c r="H4474" s="41"/>
      <c r="I4474" s="41"/>
      <c r="J4474" s="41"/>
      <c r="K4474" s="41"/>
      <c r="L4474" s="41"/>
      <c r="M4474" s="41"/>
    </row>
    <row r="4475" spans="2:13" x14ac:dyDescent="0.25">
      <c r="B4475" s="66"/>
      <c r="C4475" s="13"/>
      <c r="D4475" s="13"/>
      <c r="E4475" s="13"/>
      <c r="F4475" s="13"/>
      <c r="G4475" s="13"/>
      <c r="H4475" s="41"/>
      <c r="I4475" s="41"/>
      <c r="J4475" s="41"/>
      <c r="K4475" s="41"/>
      <c r="L4475" s="41"/>
      <c r="M4475" s="41"/>
    </row>
    <row r="4476" spans="2:13" x14ac:dyDescent="0.25">
      <c r="B4476" s="66"/>
      <c r="C4476" s="13"/>
      <c r="D4476" s="13"/>
      <c r="E4476" s="13"/>
      <c r="F4476" s="13"/>
      <c r="G4476" s="13"/>
      <c r="H4476" s="41"/>
      <c r="I4476" s="41"/>
      <c r="J4476" s="41"/>
      <c r="K4476" s="41"/>
      <c r="L4476" s="41"/>
      <c r="M4476" s="41"/>
    </row>
    <row r="4477" spans="2:13" x14ac:dyDescent="0.25">
      <c r="B4477" s="66"/>
      <c r="C4477" s="13"/>
      <c r="D4477" s="13"/>
      <c r="E4477" s="13"/>
      <c r="F4477" s="13"/>
      <c r="G4477" s="13"/>
      <c r="H4477" s="41"/>
      <c r="I4477" s="41"/>
      <c r="J4477" s="41"/>
      <c r="K4477" s="41"/>
      <c r="L4477" s="41"/>
      <c r="M4477" s="41"/>
    </row>
    <row r="4478" spans="2:13" x14ac:dyDescent="0.25">
      <c r="B4478" s="66"/>
      <c r="C4478" s="13"/>
      <c r="D4478" s="13"/>
      <c r="E4478" s="13"/>
      <c r="F4478" s="13"/>
      <c r="G4478" s="13"/>
      <c r="H4478" s="41"/>
      <c r="I4478" s="41"/>
      <c r="J4478" s="41"/>
      <c r="K4478" s="41"/>
      <c r="L4478" s="41"/>
      <c r="M4478" s="41"/>
    </row>
    <row r="4479" spans="2:13" x14ac:dyDescent="0.25">
      <c r="B4479" s="66"/>
      <c r="C4479" s="13"/>
      <c r="D4479" s="13"/>
      <c r="E4479" s="13"/>
      <c r="F4479" s="13"/>
      <c r="G4479" s="13"/>
      <c r="H4479" s="41"/>
      <c r="I4479" s="41"/>
      <c r="J4479" s="41"/>
      <c r="K4479" s="41"/>
      <c r="L4479" s="41"/>
      <c r="M4479" s="41"/>
    </row>
    <row r="4480" spans="2:13" x14ac:dyDescent="0.25">
      <c r="B4480" s="66"/>
      <c r="C4480" s="13"/>
      <c r="D4480" s="13"/>
      <c r="E4480" s="13"/>
      <c r="F4480" s="13"/>
      <c r="G4480" s="13"/>
      <c r="H4480" s="41"/>
      <c r="I4480" s="41"/>
      <c r="J4480" s="41"/>
      <c r="K4480" s="41"/>
      <c r="L4480" s="41"/>
      <c r="M4480" s="41"/>
    </row>
    <row r="4481" spans="2:13" x14ac:dyDescent="0.25">
      <c r="B4481" s="66"/>
      <c r="C4481" s="13"/>
      <c r="D4481" s="13"/>
      <c r="E4481" s="13"/>
      <c r="F4481" s="13"/>
      <c r="G4481" s="13"/>
      <c r="H4481" s="41"/>
      <c r="I4481" s="41"/>
      <c r="J4481" s="41"/>
      <c r="K4481" s="41"/>
      <c r="L4481" s="41"/>
      <c r="M4481" s="41"/>
    </row>
    <row r="4482" spans="2:13" x14ac:dyDescent="0.25">
      <c r="B4482" s="66"/>
      <c r="C4482" s="13"/>
      <c r="D4482" s="13"/>
      <c r="E4482" s="13"/>
      <c r="F4482" s="13"/>
      <c r="G4482" s="13"/>
      <c r="H4482" s="41"/>
      <c r="I4482" s="41"/>
      <c r="J4482" s="41"/>
      <c r="K4482" s="41"/>
      <c r="L4482" s="41"/>
      <c r="M4482" s="41"/>
    </row>
    <row r="4483" spans="2:13" x14ac:dyDescent="0.25">
      <c r="B4483" s="66"/>
      <c r="C4483" s="13"/>
      <c r="D4483" s="13"/>
      <c r="E4483" s="13"/>
      <c r="F4483" s="13"/>
      <c r="G4483" s="13"/>
      <c r="H4483" s="41"/>
      <c r="I4483" s="41"/>
      <c r="J4483" s="41"/>
      <c r="K4483" s="41"/>
      <c r="L4483" s="41"/>
      <c r="M4483" s="41"/>
    </row>
    <row r="4484" spans="2:13" x14ac:dyDescent="0.25">
      <c r="B4484" s="66"/>
      <c r="C4484" s="13"/>
      <c r="D4484" s="13"/>
      <c r="E4484" s="13"/>
      <c r="F4484" s="13"/>
      <c r="G4484" s="13"/>
      <c r="H4484" s="41"/>
      <c r="I4484" s="41"/>
      <c r="J4484" s="41"/>
      <c r="K4484" s="41"/>
      <c r="L4484" s="41"/>
      <c r="M4484" s="41"/>
    </row>
    <row r="4485" spans="2:13" x14ac:dyDescent="0.25">
      <c r="B4485" s="66"/>
      <c r="C4485" s="13"/>
      <c r="D4485" s="13"/>
      <c r="E4485" s="13"/>
      <c r="F4485" s="13"/>
      <c r="G4485" s="13"/>
      <c r="H4485" s="41"/>
      <c r="I4485" s="41"/>
      <c r="J4485" s="41"/>
      <c r="K4485" s="41"/>
      <c r="L4485" s="41"/>
      <c r="M4485" s="41"/>
    </row>
    <row r="4486" spans="2:13" x14ac:dyDescent="0.25">
      <c r="B4486" s="66"/>
      <c r="C4486" s="13"/>
      <c r="D4486" s="13"/>
      <c r="E4486" s="13"/>
      <c r="F4486" s="13"/>
      <c r="G4486" s="13"/>
      <c r="H4486" s="41"/>
      <c r="I4486" s="41"/>
      <c r="J4486" s="41"/>
      <c r="K4486" s="41"/>
      <c r="L4486" s="41"/>
      <c r="M4486" s="41"/>
    </row>
    <row r="4487" spans="2:13" x14ac:dyDescent="0.25">
      <c r="B4487" s="66"/>
      <c r="C4487" s="13"/>
      <c r="D4487" s="13"/>
      <c r="E4487" s="13"/>
      <c r="F4487" s="13"/>
      <c r="G4487" s="13"/>
      <c r="H4487" s="41"/>
      <c r="I4487" s="41"/>
      <c r="J4487" s="41"/>
      <c r="K4487" s="41"/>
      <c r="L4487" s="41"/>
      <c r="M4487" s="41"/>
    </row>
    <row r="4488" spans="2:13" x14ac:dyDescent="0.25">
      <c r="B4488" s="66"/>
      <c r="C4488" s="13"/>
      <c r="D4488" s="13"/>
      <c r="E4488" s="13"/>
      <c r="F4488" s="13"/>
      <c r="G4488" s="13"/>
      <c r="H4488" s="41"/>
      <c r="I4488" s="41"/>
      <c r="J4488" s="41"/>
      <c r="K4488" s="41"/>
      <c r="L4488" s="41"/>
      <c r="M4488" s="41"/>
    </row>
    <row r="4489" spans="2:13" x14ac:dyDescent="0.25">
      <c r="B4489" s="66"/>
      <c r="C4489" s="13"/>
      <c r="D4489" s="13"/>
      <c r="E4489" s="13"/>
      <c r="F4489" s="13"/>
      <c r="G4489" s="13"/>
      <c r="H4489" s="41"/>
      <c r="I4489" s="41"/>
      <c r="J4489" s="41"/>
      <c r="K4489" s="41"/>
      <c r="L4489" s="41"/>
      <c r="M4489" s="41"/>
    </row>
    <row r="4490" spans="2:13" x14ac:dyDescent="0.25">
      <c r="B4490" s="66"/>
      <c r="C4490" s="13"/>
      <c r="D4490" s="13"/>
      <c r="E4490" s="13"/>
      <c r="F4490" s="13"/>
      <c r="G4490" s="13"/>
      <c r="H4490" s="41"/>
      <c r="I4490" s="41"/>
      <c r="J4490" s="41"/>
      <c r="K4490" s="41"/>
      <c r="L4490" s="41"/>
      <c r="M4490" s="41"/>
    </row>
    <row r="4491" spans="2:13" x14ac:dyDescent="0.25">
      <c r="B4491" s="66"/>
      <c r="C4491" s="13"/>
      <c r="D4491" s="13"/>
      <c r="E4491" s="13"/>
      <c r="F4491" s="13"/>
      <c r="G4491" s="13"/>
      <c r="H4491" s="41"/>
      <c r="I4491" s="41"/>
      <c r="J4491" s="41"/>
      <c r="K4491" s="41"/>
      <c r="L4491" s="41"/>
      <c r="M4491" s="41"/>
    </row>
    <row r="4492" spans="2:13" x14ac:dyDescent="0.25">
      <c r="B4492" s="66"/>
      <c r="C4492" s="13"/>
      <c r="D4492" s="13"/>
      <c r="E4492" s="13"/>
      <c r="F4492" s="13"/>
      <c r="G4492" s="13"/>
      <c r="H4492" s="41"/>
      <c r="I4492" s="41"/>
      <c r="J4492" s="41"/>
      <c r="K4492" s="41"/>
      <c r="L4492" s="41"/>
      <c r="M4492" s="41"/>
    </row>
    <row r="4493" spans="2:13" x14ac:dyDescent="0.25">
      <c r="B4493" s="66"/>
      <c r="C4493" s="13"/>
      <c r="D4493" s="13"/>
      <c r="E4493" s="13"/>
      <c r="F4493" s="13"/>
      <c r="G4493" s="13"/>
      <c r="H4493" s="41"/>
      <c r="I4493" s="41"/>
      <c r="J4493" s="41"/>
      <c r="K4493" s="41"/>
      <c r="L4493" s="41"/>
      <c r="M4493" s="41"/>
    </row>
    <row r="4494" spans="2:13" x14ac:dyDescent="0.25">
      <c r="B4494" s="66"/>
      <c r="C4494" s="13"/>
      <c r="D4494" s="13"/>
      <c r="E4494" s="13"/>
      <c r="F4494" s="13"/>
      <c r="G4494" s="13"/>
      <c r="H4494" s="41"/>
      <c r="I4494" s="41"/>
      <c r="J4494" s="41"/>
      <c r="K4494" s="41"/>
      <c r="L4494" s="41"/>
      <c r="M4494" s="41"/>
    </row>
    <row r="4495" spans="2:13" x14ac:dyDescent="0.25">
      <c r="B4495" s="66"/>
      <c r="C4495" s="13"/>
      <c r="D4495" s="13"/>
      <c r="E4495" s="13"/>
      <c r="F4495" s="13"/>
      <c r="G4495" s="13"/>
      <c r="H4495" s="41"/>
      <c r="I4495" s="41"/>
      <c r="J4495" s="41"/>
      <c r="K4495" s="41"/>
      <c r="L4495" s="41"/>
      <c r="M4495" s="41"/>
    </row>
    <row r="4496" spans="2:13" x14ac:dyDescent="0.25">
      <c r="B4496" s="66"/>
      <c r="C4496" s="13"/>
      <c r="D4496" s="13"/>
      <c r="E4496" s="13"/>
      <c r="F4496" s="13"/>
      <c r="G4496" s="13"/>
      <c r="H4496" s="41"/>
      <c r="I4496" s="41"/>
      <c r="J4496" s="41"/>
      <c r="K4496" s="41"/>
      <c r="L4496" s="41"/>
      <c r="M4496" s="41"/>
    </row>
    <row r="4497" spans="2:13" x14ac:dyDescent="0.25">
      <c r="B4497" s="66"/>
      <c r="C4497" s="13"/>
      <c r="D4497" s="13"/>
      <c r="E4497" s="13"/>
      <c r="F4497" s="13"/>
      <c r="G4497" s="13"/>
      <c r="H4497" s="41"/>
      <c r="I4497" s="41"/>
      <c r="J4497" s="41"/>
      <c r="K4497" s="41"/>
      <c r="L4497" s="41"/>
      <c r="M4497" s="41"/>
    </row>
    <row r="4498" spans="2:13" x14ac:dyDescent="0.25">
      <c r="B4498" s="66"/>
      <c r="C4498" s="13"/>
      <c r="D4498" s="13"/>
      <c r="E4498" s="13"/>
      <c r="F4498" s="13"/>
      <c r="G4498" s="13"/>
      <c r="H4498" s="41"/>
      <c r="I4498" s="41"/>
      <c r="J4498" s="41"/>
      <c r="K4498" s="41"/>
      <c r="L4498" s="41"/>
      <c r="M4498" s="41"/>
    </row>
    <row r="4499" spans="2:13" x14ac:dyDescent="0.25">
      <c r="B4499" s="66"/>
      <c r="C4499" s="13"/>
      <c r="D4499" s="13"/>
      <c r="E4499" s="13"/>
      <c r="F4499" s="13"/>
      <c r="G4499" s="13"/>
      <c r="H4499" s="41"/>
      <c r="I4499" s="41"/>
      <c r="J4499" s="41"/>
      <c r="K4499" s="41"/>
      <c r="L4499" s="41"/>
      <c r="M4499" s="41"/>
    </row>
    <row r="4500" spans="2:13" x14ac:dyDescent="0.25">
      <c r="B4500" s="66"/>
      <c r="C4500" s="13"/>
      <c r="D4500" s="13"/>
      <c r="E4500" s="13"/>
      <c r="F4500" s="13"/>
      <c r="G4500" s="13"/>
      <c r="H4500" s="41"/>
      <c r="I4500" s="41"/>
      <c r="J4500" s="41"/>
      <c r="K4500" s="41"/>
      <c r="L4500" s="41"/>
      <c r="M4500" s="41"/>
    </row>
    <row r="4501" spans="2:13" x14ac:dyDescent="0.25">
      <c r="B4501" s="66"/>
      <c r="C4501" s="13"/>
      <c r="D4501" s="13"/>
      <c r="E4501" s="13"/>
      <c r="F4501" s="13"/>
      <c r="G4501" s="13"/>
      <c r="H4501" s="41"/>
      <c r="I4501" s="41"/>
      <c r="J4501" s="41"/>
      <c r="K4501" s="41"/>
      <c r="L4501" s="41"/>
      <c r="M4501" s="41"/>
    </row>
    <row r="4502" spans="2:13" x14ac:dyDescent="0.25">
      <c r="B4502" s="66"/>
      <c r="C4502" s="13"/>
      <c r="D4502" s="13"/>
      <c r="E4502" s="13"/>
      <c r="F4502" s="13"/>
      <c r="G4502" s="13"/>
      <c r="H4502" s="41"/>
      <c r="I4502" s="41"/>
      <c r="J4502" s="41"/>
      <c r="K4502" s="41"/>
      <c r="L4502" s="41"/>
      <c r="M4502" s="41"/>
    </row>
    <row r="4503" spans="2:13" x14ac:dyDescent="0.25">
      <c r="B4503" s="66"/>
      <c r="C4503" s="13"/>
      <c r="D4503" s="13"/>
      <c r="E4503" s="13"/>
      <c r="F4503" s="13"/>
      <c r="G4503" s="13"/>
      <c r="H4503" s="41"/>
      <c r="I4503" s="41"/>
      <c r="J4503" s="41"/>
      <c r="K4503" s="41"/>
      <c r="L4503" s="41"/>
      <c r="M4503" s="41"/>
    </row>
    <row r="4504" spans="2:13" x14ac:dyDescent="0.25">
      <c r="B4504" s="66"/>
      <c r="C4504" s="13"/>
      <c r="D4504" s="13"/>
      <c r="E4504" s="13"/>
      <c r="F4504" s="13"/>
      <c r="G4504" s="13"/>
      <c r="H4504" s="41"/>
      <c r="I4504" s="41"/>
      <c r="J4504" s="41"/>
      <c r="K4504" s="41"/>
      <c r="L4504" s="41"/>
      <c r="M4504" s="41"/>
    </row>
    <row r="4505" spans="2:13" x14ac:dyDescent="0.25">
      <c r="B4505" s="66"/>
      <c r="C4505" s="13"/>
      <c r="D4505" s="13"/>
      <c r="E4505" s="13"/>
      <c r="F4505" s="13"/>
      <c r="G4505" s="13"/>
      <c r="H4505" s="41"/>
      <c r="I4505" s="41"/>
      <c r="J4505" s="41"/>
      <c r="K4505" s="41"/>
      <c r="L4505" s="41"/>
      <c r="M4505" s="41"/>
    </row>
    <row r="4506" spans="2:13" x14ac:dyDescent="0.25">
      <c r="B4506" s="66"/>
      <c r="C4506" s="13"/>
      <c r="D4506" s="13"/>
      <c r="E4506" s="13"/>
      <c r="F4506" s="13"/>
      <c r="G4506" s="13"/>
      <c r="H4506" s="41"/>
      <c r="I4506" s="41"/>
      <c r="J4506" s="41"/>
      <c r="K4506" s="41"/>
      <c r="L4506" s="41"/>
      <c r="M4506" s="41"/>
    </row>
    <row r="4507" spans="2:13" x14ac:dyDescent="0.25">
      <c r="B4507" s="66"/>
      <c r="C4507" s="13"/>
      <c r="D4507" s="13"/>
      <c r="E4507" s="13"/>
      <c r="F4507" s="13"/>
      <c r="G4507" s="13"/>
      <c r="H4507" s="41"/>
      <c r="I4507" s="41"/>
      <c r="J4507" s="41"/>
      <c r="K4507" s="41"/>
      <c r="L4507" s="41"/>
      <c r="M4507" s="41"/>
    </row>
    <row r="4508" spans="2:13" x14ac:dyDescent="0.25">
      <c r="B4508" s="66"/>
      <c r="C4508" s="13"/>
      <c r="D4508" s="13"/>
      <c r="E4508" s="13"/>
      <c r="F4508" s="13"/>
      <c r="G4508" s="13"/>
      <c r="H4508" s="41"/>
      <c r="I4508" s="41"/>
      <c r="J4508" s="41"/>
      <c r="K4508" s="41"/>
      <c r="L4508" s="41"/>
      <c r="M4508" s="41"/>
    </row>
    <row r="4509" spans="2:13" x14ac:dyDescent="0.25">
      <c r="B4509" s="66"/>
      <c r="C4509" s="13"/>
      <c r="D4509" s="13"/>
      <c r="E4509" s="13"/>
      <c r="F4509" s="13"/>
      <c r="G4509" s="13"/>
      <c r="H4509" s="41"/>
      <c r="I4509" s="41"/>
      <c r="J4509" s="41"/>
      <c r="K4509" s="41"/>
      <c r="L4509" s="41"/>
      <c r="M4509" s="41"/>
    </row>
    <row r="4510" spans="2:13" x14ac:dyDescent="0.25">
      <c r="B4510" s="66"/>
      <c r="C4510" s="13"/>
      <c r="D4510" s="13"/>
      <c r="E4510" s="13"/>
      <c r="F4510" s="13"/>
      <c r="G4510" s="13"/>
      <c r="H4510" s="41"/>
      <c r="I4510" s="41"/>
      <c r="J4510" s="41"/>
      <c r="K4510" s="41"/>
      <c r="L4510" s="41"/>
      <c r="M4510" s="41"/>
    </row>
    <row r="4511" spans="2:13" x14ac:dyDescent="0.25">
      <c r="B4511" s="66"/>
      <c r="C4511" s="13"/>
      <c r="D4511" s="13"/>
      <c r="E4511" s="13"/>
      <c r="F4511" s="13"/>
      <c r="G4511" s="13"/>
      <c r="H4511" s="41"/>
      <c r="I4511" s="41"/>
      <c r="J4511" s="41"/>
      <c r="K4511" s="41"/>
      <c r="L4511" s="41"/>
      <c r="M4511" s="41"/>
    </row>
    <row r="4512" spans="2:13" x14ac:dyDescent="0.25">
      <c r="B4512" s="66"/>
      <c r="C4512" s="13"/>
      <c r="D4512" s="13"/>
      <c r="E4512" s="13"/>
      <c r="F4512" s="13"/>
      <c r="G4512" s="13"/>
      <c r="H4512" s="41"/>
      <c r="I4512" s="41"/>
      <c r="J4512" s="41"/>
      <c r="K4512" s="41"/>
      <c r="L4512" s="41"/>
      <c r="M4512" s="41"/>
    </row>
    <row r="4513" spans="2:13" x14ac:dyDescent="0.25">
      <c r="B4513" s="66"/>
      <c r="C4513" s="13"/>
      <c r="D4513" s="13"/>
      <c r="E4513" s="13"/>
      <c r="F4513" s="13"/>
      <c r="G4513" s="13"/>
      <c r="H4513" s="41"/>
      <c r="I4513" s="41"/>
      <c r="J4513" s="41"/>
      <c r="K4513" s="41"/>
      <c r="L4513" s="41"/>
      <c r="M4513" s="41"/>
    </row>
    <row r="4514" spans="2:13" x14ac:dyDescent="0.25">
      <c r="B4514" s="66"/>
      <c r="C4514" s="13"/>
      <c r="D4514" s="13"/>
      <c r="E4514" s="13"/>
      <c r="F4514" s="13"/>
      <c r="G4514" s="13"/>
      <c r="H4514" s="41"/>
      <c r="I4514" s="41"/>
      <c r="J4514" s="41"/>
      <c r="K4514" s="41"/>
      <c r="L4514" s="41"/>
      <c r="M4514" s="41"/>
    </row>
    <row r="4515" spans="2:13" x14ac:dyDescent="0.25">
      <c r="B4515" s="66"/>
      <c r="C4515" s="13"/>
      <c r="D4515" s="13"/>
      <c r="E4515" s="13"/>
      <c r="F4515" s="13"/>
      <c r="G4515" s="13"/>
      <c r="H4515" s="41"/>
      <c r="I4515" s="41"/>
      <c r="J4515" s="41"/>
      <c r="K4515" s="41"/>
      <c r="L4515" s="41"/>
      <c r="M4515" s="41"/>
    </row>
    <row r="4516" spans="2:13" x14ac:dyDescent="0.25">
      <c r="B4516" s="66"/>
      <c r="C4516" s="13"/>
      <c r="D4516" s="13"/>
      <c r="E4516" s="13"/>
      <c r="F4516" s="13"/>
      <c r="G4516" s="13"/>
      <c r="H4516" s="41"/>
      <c r="I4516" s="41"/>
      <c r="J4516" s="41"/>
      <c r="K4516" s="41"/>
      <c r="L4516" s="41"/>
      <c r="M4516" s="41"/>
    </row>
    <row r="4517" spans="2:13" x14ac:dyDescent="0.25">
      <c r="B4517" s="66"/>
      <c r="C4517" s="13"/>
      <c r="D4517" s="13"/>
      <c r="E4517" s="13"/>
      <c r="F4517" s="13"/>
      <c r="G4517" s="13"/>
      <c r="H4517" s="41"/>
      <c r="I4517" s="41"/>
      <c r="J4517" s="41"/>
      <c r="K4517" s="41"/>
      <c r="L4517" s="41"/>
      <c r="M4517" s="41"/>
    </row>
    <row r="4518" spans="2:13" x14ac:dyDescent="0.25">
      <c r="B4518" s="66"/>
      <c r="C4518" s="13"/>
      <c r="D4518" s="13"/>
      <c r="E4518" s="13"/>
      <c r="F4518" s="13"/>
      <c r="G4518" s="13"/>
      <c r="H4518" s="41"/>
      <c r="I4518" s="41"/>
      <c r="J4518" s="41"/>
      <c r="K4518" s="41"/>
      <c r="L4518" s="41"/>
      <c r="M4518" s="41"/>
    </row>
    <row r="4519" spans="2:13" x14ac:dyDescent="0.25">
      <c r="B4519" s="66"/>
      <c r="C4519" s="13"/>
      <c r="D4519" s="13"/>
      <c r="E4519" s="13"/>
      <c r="F4519" s="13"/>
      <c r="G4519" s="13"/>
      <c r="H4519" s="41"/>
      <c r="I4519" s="41"/>
      <c r="J4519" s="41"/>
      <c r="K4519" s="41"/>
      <c r="L4519" s="41"/>
      <c r="M4519" s="41"/>
    </row>
    <row r="4520" spans="2:13" x14ac:dyDescent="0.25">
      <c r="B4520" s="66"/>
      <c r="C4520" s="13"/>
      <c r="D4520" s="13"/>
      <c r="E4520" s="13"/>
      <c r="F4520" s="13"/>
      <c r="G4520" s="13"/>
      <c r="H4520" s="41"/>
      <c r="I4520" s="41"/>
      <c r="J4520" s="41"/>
      <c r="K4520" s="41"/>
      <c r="L4520" s="41"/>
      <c r="M4520" s="41"/>
    </row>
    <row r="4521" spans="2:13" x14ac:dyDescent="0.25">
      <c r="B4521" s="66"/>
      <c r="C4521" s="13"/>
      <c r="D4521" s="13"/>
      <c r="E4521" s="13"/>
      <c r="F4521" s="13"/>
      <c r="G4521" s="13"/>
      <c r="H4521" s="41"/>
      <c r="I4521" s="41"/>
      <c r="J4521" s="41"/>
      <c r="K4521" s="41"/>
      <c r="L4521" s="41"/>
      <c r="M4521" s="41"/>
    </row>
    <row r="4522" spans="2:13" x14ac:dyDescent="0.25">
      <c r="B4522" s="66"/>
      <c r="C4522" s="13"/>
      <c r="D4522" s="13"/>
      <c r="E4522" s="13"/>
      <c r="F4522" s="13"/>
      <c r="G4522" s="13"/>
      <c r="H4522" s="41"/>
      <c r="I4522" s="41"/>
      <c r="J4522" s="41"/>
      <c r="K4522" s="41"/>
      <c r="L4522" s="41"/>
      <c r="M4522" s="41"/>
    </row>
    <row r="4523" spans="2:13" x14ac:dyDescent="0.25">
      <c r="B4523" s="66"/>
      <c r="C4523" s="13"/>
      <c r="D4523" s="13"/>
      <c r="E4523" s="13"/>
      <c r="F4523" s="13"/>
      <c r="G4523" s="13"/>
      <c r="H4523" s="41"/>
      <c r="I4523" s="41"/>
      <c r="J4523" s="41"/>
      <c r="K4523" s="41"/>
      <c r="L4523" s="41"/>
      <c r="M4523" s="41"/>
    </row>
    <row r="4524" spans="2:13" x14ac:dyDescent="0.25">
      <c r="B4524" s="66"/>
      <c r="C4524" s="13"/>
      <c r="D4524" s="13"/>
      <c r="E4524" s="13"/>
      <c r="F4524" s="13"/>
      <c r="G4524" s="13"/>
      <c r="H4524" s="41"/>
      <c r="I4524" s="41"/>
      <c r="J4524" s="41"/>
      <c r="K4524" s="41"/>
      <c r="L4524" s="41"/>
      <c r="M4524" s="41"/>
    </row>
    <row r="4525" spans="2:13" x14ac:dyDescent="0.25">
      <c r="B4525" s="66"/>
      <c r="C4525" s="13"/>
      <c r="D4525" s="13"/>
      <c r="E4525" s="13"/>
      <c r="F4525" s="13"/>
      <c r="G4525" s="13"/>
      <c r="H4525" s="41"/>
      <c r="I4525" s="41"/>
      <c r="J4525" s="41"/>
      <c r="K4525" s="41"/>
      <c r="L4525" s="41"/>
      <c r="M4525" s="41"/>
    </row>
    <row r="4526" spans="2:13" x14ac:dyDescent="0.25">
      <c r="B4526" s="66"/>
      <c r="C4526" s="13"/>
      <c r="D4526" s="13"/>
      <c r="E4526" s="13"/>
      <c r="F4526" s="13"/>
      <c r="G4526" s="13"/>
      <c r="H4526" s="41"/>
      <c r="I4526" s="41"/>
      <c r="J4526" s="41"/>
      <c r="K4526" s="41"/>
      <c r="L4526" s="41"/>
      <c r="M4526" s="41"/>
    </row>
    <row r="4527" spans="2:13" x14ac:dyDescent="0.25">
      <c r="B4527" s="66"/>
      <c r="C4527" s="13"/>
      <c r="D4527" s="13"/>
      <c r="E4527" s="13"/>
      <c r="F4527" s="13"/>
      <c r="G4527" s="13"/>
      <c r="H4527" s="41"/>
      <c r="I4527" s="41"/>
      <c r="J4527" s="41"/>
      <c r="K4527" s="41"/>
      <c r="L4527" s="41"/>
      <c r="M4527" s="41"/>
    </row>
    <row r="4528" spans="2:13" x14ac:dyDescent="0.25">
      <c r="B4528" s="66"/>
      <c r="C4528" s="13"/>
      <c r="D4528" s="13"/>
      <c r="E4528" s="13"/>
      <c r="F4528" s="13"/>
      <c r="G4528" s="13"/>
      <c r="H4528" s="41"/>
      <c r="I4528" s="41"/>
      <c r="J4528" s="41"/>
      <c r="K4528" s="41"/>
      <c r="L4528" s="41"/>
      <c r="M4528" s="41"/>
    </row>
    <row r="4529" spans="2:13" x14ac:dyDescent="0.25">
      <c r="B4529" s="66"/>
      <c r="C4529" s="13"/>
      <c r="D4529" s="13"/>
      <c r="E4529" s="13"/>
      <c r="F4529" s="13"/>
      <c r="G4529" s="13"/>
      <c r="H4529" s="41"/>
      <c r="I4529" s="41"/>
      <c r="J4529" s="41"/>
      <c r="K4529" s="41"/>
      <c r="L4529" s="41"/>
      <c r="M4529" s="41"/>
    </row>
    <row r="4530" spans="2:13" x14ac:dyDescent="0.25">
      <c r="B4530" s="66"/>
      <c r="C4530" s="13"/>
      <c r="D4530" s="13"/>
      <c r="E4530" s="13"/>
      <c r="F4530" s="13"/>
      <c r="G4530" s="13"/>
      <c r="H4530" s="41"/>
      <c r="I4530" s="41"/>
      <c r="J4530" s="41"/>
      <c r="K4530" s="41"/>
      <c r="L4530" s="41"/>
      <c r="M4530" s="41"/>
    </row>
    <row r="4531" spans="2:13" x14ac:dyDescent="0.25">
      <c r="B4531" s="66"/>
      <c r="C4531" s="13"/>
      <c r="D4531" s="13"/>
      <c r="E4531" s="13"/>
      <c r="F4531" s="13"/>
      <c r="G4531" s="13"/>
      <c r="H4531" s="41"/>
      <c r="I4531" s="41"/>
      <c r="J4531" s="41"/>
      <c r="K4531" s="41"/>
      <c r="L4531" s="41"/>
      <c r="M4531" s="41"/>
    </row>
    <row r="4532" spans="2:13" x14ac:dyDescent="0.25">
      <c r="B4532" s="66"/>
      <c r="C4532" s="13"/>
      <c r="D4532" s="13"/>
      <c r="E4532" s="13"/>
      <c r="F4532" s="13"/>
      <c r="G4532" s="13"/>
      <c r="H4532" s="41"/>
      <c r="I4532" s="41"/>
      <c r="J4532" s="41"/>
      <c r="K4532" s="41"/>
      <c r="L4532" s="41"/>
      <c r="M4532" s="41"/>
    </row>
    <row r="4533" spans="2:13" x14ac:dyDescent="0.25">
      <c r="B4533" s="66"/>
      <c r="C4533" s="13"/>
      <c r="D4533" s="13"/>
      <c r="E4533" s="13"/>
      <c r="F4533" s="13"/>
      <c r="G4533" s="13"/>
      <c r="H4533" s="41"/>
      <c r="I4533" s="41"/>
      <c r="J4533" s="41"/>
      <c r="K4533" s="41"/>
      <c r="L4533" s="41"/>
      <c r="M4533" s="41"/>
    </row>
    <row r="4534" spans="2:13" x14ac:dyDescent="0.25">
      <c r="B4534" s="66"/>
      <c r="C4534" s="13"/>
      <c r="D4534" s="13"/>
      <c r="E4534" s="13"/>
      <c r="F4534" s="13"/>
      <c r="G4534" s="13"/>
      <c r="H4534" s="41"/>
      <c r="I4534" s="41"/>
      <c r="J4534" s="41"/>
      <c r="K4534" s="41"/>
      <c r="L4534" s="41"/>
      <c r="M4534" s="41"/>
    </row>
    <row r="4535" spans="2:13" x14ac:dyDescent="0.25">
      <c r="B4535" s="66"/>
      <c r="C4535" s="13"/>
      <c r="D4535" s="13"/>
      <c r="E4535" s="13"/>
      <c r="F4535" s="13"/>
      <c r="G4535" s="13"/>
      <c r="H4535" s="41"/>
      <c r="I4535" s="41"/>
      <c r="J4535" s="41"/>
      <c r="K4535" s="41"/>
      <c r="L4535" s="41"/>
      <c r="M4535" s="41"/>
    </row>
    <row r="4536" spans="2:13" x14ac:dyDescent="0.25">
      <c r="B4536" s="66"/>
      <c r="C4536" s="13"/>
      <c r="D4536" s="13"/>
      <c r="E4536" s="13"/>
      <c r="F4536" s="13"/>
      <c r="G4536" s="13"/>
      <c r="H4536" s="41"/>
      <c r="I4536" s="41"/>
      <c r="J4536" s="41"/>
      <c r="K4536" s="41"/>
      <c r="L4536" s="41"/>
      <c r="M4536" s="41"/>
    </row>
    <row r="4537" spans="2:13" x14ac:dyDescent="0.25">
      <c r="B4537" s="66"/>
      <c r="C4537" s="13"/>
      <c r="D4537" s="13"/>
      <c r="E4537" s="13"/>
      <c r="F4537" s="13"/>
      <c r="G4537" s="13"/>
      <c r="H4537" s="41"/>
      <c r="I4537" s="41"/>
      <c r="J4537" s="41"/>
      <c r="K4537" s="41"/>
      <c r="L4537" s="41"/>
      <c r="M4537" s="41"/>
    </row>
    <row r="4538" spans="2:13" x14ac:dyDescent="0.25">
      <c r="B4538" s="66"/>
      <c r="C4538" s="13"/>
      <c r="D4538" s="13"/>
      <c r="E4538" s="13"/>
      <c r="F4538" s="13"/>
      <c r="G4538" s="13"/>
      <c r="H4538" s="41"/>
      <c r="I4538" s="41"/>
      <c r="J4538" s="41"/>
      <c r="K4538" s="41"/>
      <c r="L4538" s="41"/>
      <c r="M4538" s="41"/>
    </row>
    <row r="4539" spans="2:13" x14ac:dyDescent="0.25">
      <c r="B4539" s="66"/>
      <c r="C4539" s="13"/>
      <c r="D4539" s="13"/>
      <c r="E4539" s="13"/>
      <c r="F4539" s="13"/>
      <c r="G4539" s="13"/>
      <c r="H4539" s="41"/>
      <c r="I4539" s="41"/>
      <c r="J4539" s="41"/>
      <c r="K4539" s="41"/>
      <c r="L4539" s="41"/>
      <c r="M4539" s="41"/>
    </row>
    <row r="4540" spans="2:13" x14ac:dyDescent="0.25">
      <c r="B4540" s="66"/>
      <c r="C4540" s="13"/>
      <c r="D4540" s="13"/>
      <c r="E4540" s="13"/>
      <c r="F4540" s="13"/>
      <c r="G4540" s="13"/>
      <c r="H4540" s="41"/>
      <c r="I4540" s="41"/>
      <c r="J4540" s="41"/>
      <c r="K4540" s="41"/>
      <c r="L4540" s="41"/>
      <c r="M4540" s="41"/>
    </row>
    <row r="4541" spans="2:13" x14ac:dyDescent="0.25">
      <c r="B4541" s="66"/>
      <c r="C4541" s="13"/>
      <c r="D4541" s="13"/>
      <c r="E4541" s="13"/>
      <c r="F4541" s="13"/>
      <c r="G4541" s="13"/>
      <c r="H4541" s="41"/>
      <c r="I4541" s="41"/>
      <c r="J4541" s="41"/>
      <c r="K4541" s="41"/>
      <c r="L4541" s="41"/>
      <c r="M4541" s="41"/>
    </row>
    <row r="4542" spans="2:13" x14ac:dyDescent="0.25">
      <c r="B4542" s="66"/>
      <c r="C4542" s="13"/>
      <c r="D4542" s="13"/>
      <c r="E4542" s="13"/>
      <c r="F4542" s="13"/>
      <c r="G4542" s="13"/>
      <c r="H4542" s="41"/>
      <c r="I4542" s="41"/>
      <c r="J4542" s="41"/>
      <c r="K4542" s="41"/>
      <c r="L4542" s="41"/>
      <c r="M4542" s="41"/>
    </row>
    <row r="4543" spans="2:13" x14ac:dyDescent="0.25">
      <c r="B4543" s="66"/>
      <c r="C4543" s="13"/>
      <c r="D4543" s="13"/>
      <c r="E4543" s="13"/>
      <c r="F4543" s="13"/>
      <c r="G4543" s="13"/>
      <c r="H4543" s="41"/>
      <c r="I4543" s="41"/>
      <c r="J4543" s="41"/>
      <c r="K4543" s="41"/>
      <c r="L4543" s="41"/>
      <c r="M4543" s="41"/>
    </row>
    <row r="4544" spans="2:13" x14ac:dyDescent="0.25">
      <c r="B4544" s="66"/>
      <c r="C4544" s="13"/>
      <c r="D4544" s="13"/>
      <c r="E4544" s="13"/>
      <c r="F4544" s="13"/>
      <c r="G4544" s="13"/>
      <c r="H4544" s="41"/>
      <c r="I4544" s="41"/>
      <c r="J4544" s="41"/>
      <c r="K4544" s="41"/>
      <c r="L4544" s="41"/>
      <c r="M4544" s="41"/>
    </row>
    <row r="4545" spans="2:13" x14ac:dyDescent="0.25">
      <c r="B4545" s="66"/>
      <c r="C4545" s="13"/>
      <c r="D4545" s="13"/>
      <c r="E4545" s="13"/>
      <c r="F4545" s="13"/>
      <c r="G4545" s="13"/>
      <c r="H4545" s="41"/>
      <c r="I4545" s="41"/>
      <c r="J4545" s="41"/>
      <c r="K4545" s="41"/>
      <c r="L4545" s="41"/>
      <c r="M4545" s="41"/>
    </row>
    <row r="4546" spans="2:13" x14ac:dyDescent="0.25">
      <c r="B4546" s="66"/>
      <c r="C4546" s="13"/>
      <c r="D4546" s="13"/>
      <c r="E4546" s="13"/>
      <c r="F4546" s="13"/>
      <c r="G4546" s="13"/>
      <c r="H4546" s="41"/>
      <c r="I4546" s="41"/>
      <c r="J4546" s="41"/>
      <c r="K4546" s="41"/>
      <c r="L4546" s="41"/>
      <c r="M4546" s="41"/>
    </row>
    <row r="4547" spans="2:13" x14ac:dyDescent="0.25">
      <c r="B4547" s="66"/>
      <c r="C4547" s="13"/>
      <c r="D4547" s="13"/>
      <c r="E4547" s="13"/>
      <c r="F4547" s="13"/>
      <c r="G4547" s="13"/>
      <c r="H4547" s="41"/>
      <c r="I4547" s="41"/>
      <c r="J4547" s="41"/>
      <c r="K4547" s="41"/>
      <c r="L4547" s="41"/>
      <c r="M4547" s="41"/>
    </row>
    <row r="4548" spans="2:13" x14ac:dyDescent="0.25">
      <c r="B4548" s="66"/>
      <c r="C4548" s="13"/>
      <c r="D4548" s="13"/>
      <c r="E4548" s="13"/>
      <c r="F4548" s="13"/>
      <c r="G4548" s="13"/>
      <c r="H4548" s="41"/>
      <c r="I4548" s="41"/>
      <c r="J4548" s="41"/>
      <c r="K4548" s="41"/>
      <c r="L4548" s="41"/>
      <c r="M4548" s="41"/>
    </row>
    <row r="4549" spans="2:13" x14ac:dyDescent="0.25">
      <c r="B4549" s="66"/>
      <c r="C4549" s="13"/>
      <c r="D4549" s="13"/>
      <c r="E4549" s="13"/>
      <c r="F4549" s="13"/>
      <c r="G4549" s="13"/>
      <c r="H4549" s="41"/>
      <c r="I4549" s="41"/>
      <c r="J4549" s="41"/>
      <c r="K4549" s="41"/>
      <c r="L4549" s="41"/>
      <c r="M4549" s="41"/>
    </row>
    <row r="4550" spans="2:13" x14ac:dyDescent="0.25">
      <c r="B4550" s="66"/>
      <c r="C4550" s="13"/>
      <c r="D4550" s="13"/>
      <c r="E4550" s="13"/>
      <c r="F4550" s="13"/>
      <c r="G4550" s="13"/>
      <c r="H4550" s="41"/>
      <c r="I4550" s="41"/>
      <c r="J4550" s="41"/>
      <c r="K4550" s="41"/>
      <c r="L4550" s="41"/>
      <c r="M4550" s="41"/>
    </row>
    <row r="4551" spans="2:13" x14ac:dyDescent="0.25">
      <c r="B4551" s="66"/>
      <c r="C4551" s="13"/>
      <c r="D4551" s="13"/>
      <c r="E4551" s="13"/>
      <c r="F4551" s="13"/>
      <c r="G4551" s="13"/>
      <c r="H4551" s="41"/>
      <c r="I4551" s="41"/>
      <c r="J4551" s="41"/>
      <c r="K4551" s="41"/>
      <c r="L4551" s="41"/>
      <c r="M4551" s="41"/>
    </row>
    <row r="4552" spans="2:13" x14ac:dyDescent="0.25">
      <c r="B4552" s="66"/>
      <c r="C4552" s="13"/>
      <c r="D4552" s="13"/>
      <c r="E4552" s="13"/>
      <c r="F4552" s="13"/>
      <c r="G4552" s="13"/>
      <c r="H4552" s="41"/>
      <c r="I4552" s="41"/>
      <c r="J4552" s="41"/>
      <c r="K4552" s="41"/>
      <c r="L4552" s="41"/>
      <c r="M4552" s="41"/>
    </row>
    <row r="4553" spans="2:13" x14ac:dyDescent="0.25">
      <c r="B4553" s="66"/>
      <c r="C4553" s="13"/>
      <c r="D4553" s="13"/>
      <c r="E4553" s="13"/>
      <c r="F4553" s="13"/>
      <c r="G4553" s="13"/>
      <c r="H4553" s="41"/>
      <c r="I4553" s="41"/>
      <c r="J4553" s="41"/>
      <c r="K4553" s="41"/>
      <c r="L4553" s="41"/>
      <c r="M4553" s="41"/>
    </row>
    <row r="4554" spans="2:13" x14ac:dyDescent="0.25">
      <c r="B4554" s="66"/>
      <c r="C4554" s="13"/>
      <c r="D4554" s="13"/>
      <c r="E4554" s="13"/>
      <c r="F4554" s="13"/>
      <c r="G4554" s="13"/>
      <c r="H4554" s="41"/>
      <c r="I4554" s="41"/>
      <c r="J4554" s="41"/>
      <c r="K4554" s="41"/>
      <c r="L4554" s="41"/>
      <c r="M4554" s="41"/>
    </row>
    <row r="4555" spans="2:13" x14ac:dyDescent="0.25">
      <c r="B4555" s="66"/>
      <c r="C4555" s="13"/>
      <c r="D4555" s="13"/>
      <c r="E4555" s="13"/>
      <c r="F4555" s="13"/>
      <c r="G4555" s="13"/>
      <c r="H4555" s="41"/>
      <c r="I4555" s="41"/>
      <c r="J4555" s="41"/>
      <c r="K4555" s="41"/>
      <c r="L4555" s="41"/>
      <c r="M4555" s="41"/>
    </row>
    <row r="4556" spans="2:13" x14ac:dyDescent="0.25">
      <c r="B4556" s="66"/>
      <c r="C4556" s="13"/>
      <c r="D4556" s="13"/>
      <c r="E4556" s="13"/>
      <c r="F4556" s="13"/>
      <c r="G4556" s="13"/>
      <c r="H4556" s="41"/>
      <c r="I4556" s="41"/>
      <c r="J4556" s="41"/>
      <c r="K4556" s="41"/>
      <c r="L4556" s="41"/>
      <c r="M4556" s="41"/>
    </row>
    <row r="4557" spans="2:13" x14ac:dyDescent="0.25">
      <c r="B4557" s="66"/>
      <c r="C4557" s="13"/>
      <c r="D4557" s="13"/>
      <c r="E4557" s="13"/>
      <c r="F4557" s="13"/>
      <c r="G4557" s="13"/>
      <c r="H4557" s="41"/>
      <c r="I4557" s="41"/>
      <c r="J4557" s="41"/>
      <c r="K4557" s="41"/>
      <c r="L4557" s="41"/>
      <c r="M4557" s="41"/>
    </row>
    <row r="4558" spans="2:13" x14ac:dyDescent="0.25">
      <c r="B4558" s="66"/>
      <c r="C4558" s="13"/>
      <c r="D4558" s="13"/>
      <c r="E4558" s="13"/>
      <c r="F4558" s="13"/>
      <c r="G4558" s="13"/>
      <c r="H4558" s="41"/>
      <c r="I4558" s="41"/>
      <c r="J4558" s="41"/>
      <c r="K4558" s="41"/>
      <c r="L4558" s="41"/>
      <c r="M4558" s="41"/>
    </row>
    <row r="4559" spans="2:13" x14ac:dyDescent="0.25">
      <c r="B4559" s="66"/>
      <c r="C4559" s="13"/>
      <c r="D4559" s="13"/>
      <c r="E4559" s="13"/>
      <c r="F4559" s="13"/>
      <c r="G4559" s="13"/>
      <c r="H4559" s="41"/>
      <c r="I4559" s="41"/>
      <c r="J4559" s="41"/>
      <c r="K4559" s="41"/>
      <c r="L4559" s="41"/>
      <c r="M4559" s="41"/>
    </row>
    <row r="4560" spans="2:13" x14ac:dyDescent="0.25">
      <c r="B4560" s="66"/>
      <c r="C4560" s="13"/>
      <c r="D4560" s="13"/>
      <c r="E4560" s="13"/>
      <c r="F4560" s="13"/>
      <c r="G4560" s="13"/>
      <c r="H4560" s="41"/>
      <c r="I4560" s="41"/>
      <c r="J4560" s="41"/>
      <c r="K4560" s="41"/>
      <c r="L4560" s="41"/>
      <c r="M4560" s="41"/>
    </row>
    <row r="4561" spans="2:13" x14ac:dyDescent="0.25">
      <c r="B4561" s="66"/>
      <c r="C4561" s="13"/>
      <c r="D4561" s="13"/>
      <c r="E4561" s="13"/>
      <c r="F4561" s="13"/>
      <c r="G4561" s="13"/>
      <c r="H4561" s="41"/>
      <c r="I4561" s="41"/>
      <c r="J4561" s="41"/>
      <c r="K4561" s="41"/>
      <c r="L4561" s="41"/>
      <c r="M4561" s="41"/>
    </row>
    <row r="4562" spans="2:13" x14ac:dyDescent="0.25">
      <c r="B4562" s="66"/>
      <c r="C4562" s="13"/>
      <c r="D4562" s="13"/>
      <c r="E4562" s="13"/>
      <c r="F4562" s="13"/>
      <c r="G4562" s="13"/>
      <c r="H4562" s="41"/>
      <c r="I4562" s="41"/>
      <c r="J4562" s="41"/>
      <c r="K4562" s="41"/>
      <c r="L4562" s="41"/>
      <c r="M4562" s="41"/>
    </row>
    <row r="4563" spans="2:13" x14ac:dyDescent="0.25">
      <c r="B4563" s="66"/>
      <c r="C4563" s="13"/>
      <c r="D4563" s="13"/>
      <c r="E4563" s="13"/>
      <c r="F4563" s="13"/>
      <c r="G4563" s="13"/>
      <c r="H4563" s="41"/>
      <c r="I4563" s="41"/>
      <c r="J4563" s="41"/>
      <c r="K4563" s="41"/>
      <c r="L4563" s="41"/>
      <c r="M4563" s="41"/>
    </row>
    <row r="4564" spans="2:13" x14ac:dyDescent="0.25">
      <c r="B4564" s="66"/>
      <c r="C4564" s="13"/>
      <c r="D4564" s="13"/>
      <c r="E4564" s="13"/>
      <c r="F4564" s="13"/>
      <c r="G4564" s="13"/>
      <c r="H4564" s="41"/>
      <c r="I4564" s="41"/>
      <c r="J4564" s="41"/>
      <c r="K4564" s="41"/>
      <c r="L4564" s="41"/>
      <c r="M4564" s="41"/>
    </row>
    <row r="4565" spans="2:13" x14ac:dyDescent="0.25">
      <c r="B4565" s="66"/>
      <c r="C4565" s="13"/>
      <c r="D4565" s="13"/>
      <c r="E4565" s="13"/>
      <c r="F4565" s="13"/>
      <c r="G4565" s="13"/>
      <c r="H4565" s="41"/>
      <c r="I4565" s="41"/>
      <c r="J4565" s="41"/>
      <c r="K4565" s="41"/>
      <c r="L4565" s="41"/>
      <c r="M4565" s="41"/>
    </row>
    <row r="4566" spans="2:13" x14ac:dyDescent="0.25">
      <c r="B4566" s="66"/>
      <c r="C4566" s="13"/>
      <c r="D4566" s="13"/>
      <c r="E4566" s="13"/>
      <c r="F4566" s="13"/>
      <c r="G4566" s="13"/>
      <c r="H4566" s="41"/>
      <c r="I4566" s="41"/>
      <c r="J4566" s="41"/>
      <c r="K4566" s="41"/>
      <c r="L4566" s="41"/>
      <c r="M4566" s="41"/>
    </row>
    <row r="4567" spans="2:13" x14ac:dyDescent="0.25">
      <c r="B4567" s="66"/>
      <c r="C4567" s="13"/>
      <c r="D4567" s="13"/>
      <c r="E4567" s="13"/>
      <c r="F4567" s="13"/>
      <c r="G4567" s="13"/>
      <c r="H4567" s="41"/>
      <c r="I4567" s="41"/>
      <c r="J4567" s="41"/>
      <c r="K4567" s="41"/>
      <c r="L4567" s="41"/>
      <c r="M4567" s="41"/>
    </row>
    <row r="4568" spans="2:13" x14ac:dyDescent="0.25">
      <c r="B4568" s="66"/>
      <c r="C4568" s="13"/>
      <c r="D4568" s="13"/>
      <c r="E4568" s="13"/>
      <c r="F4568" s="13"/>
      <c r="G4568" s="13"/>
      <c r="H4568" s="41"/>
      <c r="I4568" s="41"/>
      <c r="J4568" s="41"/>
      <c r="K4568" s="41"/>
      <c r="L4568" s="41"/>
      <c r="M4568" s="41"/>
    </row>
    <row r="4569" spans="2:13" x14ac:dyDescent="0.25">
      <c r="B4569" s="66"/>
      <c r="C4569" s="13"/>
      <c r="D4569" s="13"/>
      <c r="E4569" s="13"/>
      <c r="F4569" s="13"/>
      <c r="G4569" s="13"/>
      <c r="H4569" s="41"/>
      <c r="I4569" s="41"/>
      <c r="J4569" s="41"/>
      <c r="K4569" s="41"/>
      <c r="L4569" s="41"/>
      <c r="M4569" s="41"/>
    </row>
    <row r="4570" spans="2:13" x14ac:dyDescent="0.25">
      <c r="B4570" s="66"/>
      <c r="C4570" s="13"/>
      <c r="D4570" s="13"/>
      <c r="E4570" s="13"/>
      <c r="F4570" s="13"/>
      <c r="G4570" s="13"/>
      <c r="H4570" s="41"/>
      <c r="I4570" s="41"/>
      <c r="J4570" s="41"/>
      <c r="K4570" s="41"/>
      <c r="L4570" s="41"/>
      <c r="M4570" s="41"/>
    </row>
    <row r="4571" spans="2:13" x14ac:dyDescent="0.25">
      <c r="B4571" s="66"/>
      <c r="C4571" s="13"/>
      <c r="D4571" s="13"/>
      <c r="E4571" s="13"/>
      <c r="F4571" s="13"/>
      <c r="G4571" s="13"/>
      <c r="H4571" s="41"/>
      <c r="I4571" s="41"/>
      <c r="J4571" s="41"/>
      <c r="K4571" s="41"/>
      <c r="L4571" s="41"/>
      <c r="M4571" s="41"/>
    </row>
    <row r="4572" spans="2:13" x14ac:dyDescent="0.25">
      <c r="B4572" s="66"/>
      <c r="C4572" s="13"/>
      <c r="D4572" s="13"/>
      <c r="E4572" s="13"/>
      <c r="F4572" s="13"/>
      <c r="G4572" s="13"/>
      <c r="H4572" s="41"/>
      <c r="I4572" s="41"/>
      <c r="J4572" s="41"/>
      <c r="K4572" s="41"/>
      <c r="L4572" s="41"/>
      <c r="M4572" s="41"/>
    </row>
    <row r="4573" spans="2:13" x14ac:dyDescent="0.25">
      <c r="B4573" s="66"/>
      <c r="C4573" s="13"/>
      <c r="D4573" s="13"/>
      <c r="E4573" s="13"/>
      <c r="F4573" s="13"/>
      <c r="G4573" s="13"/>
      <c r="H4573" s="41"/>
      <c r="I4573" s="41"/>
      <c r="J4573" s="41"/>
      <c r="K4573" s="41"/>
      <c r="L4573" s="41"/>
      <c r="M4573" s="41"/>
    </row>
    <row r="4574" spans="2:13" x14ac:dyDescent="0.25">
      <c r="B4574" s="66"/>
      <c r="C4574" s="13"/>
      <c r="D4574" s="13"/>
      <c r="E4574" s="13"/>
      <c r="F4574" s="13"/>
      <c r="G4574" s="13"/>
      <c r="H4574" s="41"/>
      <c r="I4574" s="41"/>
      <c r="J4574" s="41"/>
      <c r="K4574" s="41"/>
      <c r="L4574" s="41"/>
      <c r="M4574" s="41"/>
    </row>
    <row r="4575" spans="2:13" x14ac:dyDescent="0.25">
      <c r="B4575" s="66"/>
      <c r="C4575" s="13"/>
      <c r="D4575" s="13"/>
      <c r="E4575" s="13"/>
      <c r="F4575" s="13"/>
      <c r="G4575" s="13"/>
      <c r="H4575" s="41"/>
      <c r="I4575" s="41"/>
      <c r="J4575" s="41"/>
      <c r="K4575" s="41"/>
      <c r="L4575" s="41"/>
      <c r="M4575" s="41"/>
    </row>
    <row r="4576" spans="2:13" x14ac:dyDescent="0.25">
      <c r="B4576" s="66"/>
      <c r="C4576" s="13"/>
      <c r="D4576" s="13"/>
      <c r="E4576" s="13"/>
      <c r="F4576" s="13"/>
      <c r="G4576" s="13"/>
      <c r="H4576" s="41"/>
      <c r="I4576" s="41"/>
      <c r="J4576" s="41"/>
      <c r="K4576" s="41"/>
      <c r="L4576" s="41"/>
      <c r="M4576" s="41"/>
    </row>
    <row r="4577" spans="2:13" x14ac:dyDescent="0.25">
      <c r="B4577" s="66"/>
      <c r="C4577" s="13"/>
      <c r="D4577" s="13"/>
      <c r="E4577" s="13"/>
      <c r="F4577" s="13"/>
      <c r="G4577" s="13"/>
      <c r="H4577" s="41"/>
      <c r="I4577" s="41"/>
      <c r="J4577" s="41"/>
      <c r="K4577" s="41"/>
      <c r="L4577" s="41"/>
      <c r="M4577" s="41"/>
    </row>
    <row r="4578" spans="2:13" x14ac:dyDescent="0.25">
      <c r="B4578" s="66"/>
      <c r="C4578" s="13"/>
      <c r="D4578" s="13"/>
      <c r="E4578" s="13"/>
      <c r="F4578" s="13"/>
      <c r="G4578" s="13"/>
      <c r="H4578" s="41"/>
      <c r="I4578" s="41"/>
      <c r="J4578" s="41"/>
      <c r="K4578" s="41"/>
      <c r="L4578" s="41"/>
      <c r="M4578" s="41"/>
    </row>
    <row r="4579" spans="2:13" x14ac:dyDescent="0.25">
      <c r="B4579" s="66"/>
      <c r="C4579" s="13"/>
      <c r="D4579" s="13"/>
      <c r="E4579" s="13"/>
      <c r="F4579" s="13"/>
      <c r="G4579" s="13"/>
      <c r="H4579" s="41"/>
      <c r="I4579" s="41"/>
      <c r="J4579" s="41"/>
      <c r="K4579" s="41"/>
      <c r="L4579" s="41"/>
      <c r="M4579" s="41"/>
    </row>
    <row r="4580" spans="2:13" x14ac:dyDescent="0.25">
      <c r="B4580" s="66"/>
      <c r="C4580" s="13"/>
      <c r="D4580" s="13"/>
      <c r="E4580" s="13"/>
      <c r="F4580" s="13"/>
      <c r="G4580" s="13"/>
      <c r="H4580" s="41"/>
      <c r="I4580" s="41"/>
      <c r="J4580" s="41"/>
      <c r="K4580" s="41"/>
      <c r="L4580" s="41"/>
      <c r="M4580" s="41"/>
    </row>
    <row r="4581" spans="2:13" x14ac:dyDescent="0.25">
      <c r="B4581" s="66"/>
      <c r="C4581" s="13"/>
      <c r="D4581" s="13"/>
      <c r="E4581" s="13"/>
      <c r="F4581" s="13"/>
      <c r="G4581" s="13"/>
      <c r="H4581" s="41"/>
      <c r="I4581" s="41"/>
      <c r="J4581" s="41"/>
      <c r="K4581" s="41"/>
      <c r="L4581" s="41"/>
      <c r="M4581" s="41"/>
    </row>
    <row r="4582" spans="2:13" x14ac:dyDescent="0.25">
      <c r="B4582" s="66"/>
      <c r="C4582" s="13"/>
      <c r="D4582" s="13"/>
      <c r="E4582" s="13"/>
      <c r="F4582" s="13"/>
      <c r="G4582" s="13"/>
      <c r="H4582" s="41"/>
      <c r="I4582" s="41"/>
      <c r="J4582" s="41"/>
      <c r="K4582" s="41"/>
      <c r="L4582" s="41"/>
      <c r="M4582" s="41"/>
    </row>
    <row r="4583" spans="2:13" x14ac:dyDescent="0.25">
      <c r="B4583" s="66"/>
      <c r="C4583" s="13"/>
      <c r="D4583" s="13"/>
      <c r="E4583" s="13"/>
      <c r="F4583" s="13"/>
      <c r="G4583" s="13"/>
      <c r="H4583" s="41"/>
      <c r="I4583" s="41"/>
      <c r="J4583" s="41"/>
      <c r="K4583" s="41"/>
      <c r="L4583" s="41"/>
      <c r="M4583" s="41"/>
    </row>
    <row r="4584" spans="2:13" x14ac:dyDescent="0.25">
      <c r="B4584" s="66"/>
      <c r="C4584" s="13"/>
      <c r="D4584" s="13"/>
      <c r="E4584" s="13"/>
      <c r="F4584" s="13"/>
      <c r="G4584" s="13"/>
      <c r="H4584" s="41"/>
      <c r="I4584" s="41"/>
      <c r="J4584" s="41"/>
      <c r="K4584" s="41"/>
      <c r="L4584" s="41"/>
      <c r="M4584" s="41"/>
    </row>
    <row r="4585" spans="2:13" x14ac:dyDescent="0.25">
      <c r="B4585" s="66"/>
      <c r="C4585" s="13"/>
      <c r="D4585" s="13"/>
      <c r="E4585" s="13"/>
      <c r="F4585" s="13"/>
      <c r="G4585" s="13"/>
      <c r="H4585" s="41"/>
      <c r="I4585" s="41"/>
      <c r="J4585" s="41"/>
      <c r="K4585" s="41"/>
      <c r="L4585" s="41"/>
      <c r="M4585" s="41"/>
    </row>
    <row r="4586" spans="2:13" x14ac:dyDescent="0.25">
      <c r="B4586" s="66"/>
      <c r="C4586" s="13"/>
      <c r="D4586" s="13"/>
      <c r="E4586" s="13"/>
      <c r="F4586" s="13"/>
      <c r="G4586" s="13"/>
      <c r="H4586" s="41"/>
      <c r="I4586" s="41"/>
      <c r="J4586" s="41"/>
      <c r="K4586" s="41"/>
      <c r="L4586" s="41"/>
      <c r="M4586" s="41"/>
    </row>
    <row r="4587" spans="2:13" x14ac:dyDescent="0.25">
      <c r="B4587" s="66"/>
      <c r="C4587" s="13"/>
      <c r="D4587" s="13"/>
      <c r="E4587" s="13"/>
      <c r="F4587" s="13"/>
      <c r="G4587" s="13"/>
      <c r="H4587" s="41"/>
      <c r="I4587" s="41"/>
      <c r="J4587" s="41"/>
      <c r="K4587" s="41"/>
      <c r="L4587" s="41"/>
      <c r="M4587" s="41"/>
    </row>
    <row r="4588" spans="2:13" x14ac:dyDescent="0.25">
      <c r="B4588" s="66"/>
      <c r="C4588" s="13"/>
      <c r="D4588" s="13"/>
      <c r="E4588" s="13"/>
      <c r="F4588" s="13"/>
      <c r="G4588" s="13"/>
      <c r="H4588" s="41"/>
      <c r="I4588" s="41"/>
      <c r="J4588" s="41"/>
      <c r="K4588" s="41"/>
      <c r="L4588" s="41"/>
      <c r="M4588" s="41"/>
    </row>
    <row r="4589" spans="2:13" x14ac:dyDescent="0.25">
      <c r="B4589" s="66"/>
      <c r="C4589" s="13"/>
      <c r="D4589" s="13"/>
      <c r="E4589" s="13"/>
      <c r="F4589" s="13"/>
      <c r="G4589" s="13"/>
      <c r="H4589" s="41"/>
      <c r="I4589" s="41"/>
      <c r="J4589" s="41"/>
      <c r="K4589" s="41"/>
      <c r="L4589" s="41"/>
      <c r="M4589" s="41"/>
    </row>
    <row r="4590" spans="2:13" x14ac:dyDescent="0.25">
      <c r="B4590" s="66"/>
      <c r="C4590" s="13"/>
      <c r="D4590" s="13"/>
      <c r="E4590" s="13"/>
      <c r="F4590" s="13"/>
      <c r="G4590" s="13"/>
      <c r="H4590" s="41"/>
      <c r="I4590" s="41"/>
      <c r="J4590" s="41"/>
      <c r="K4590" s="41"/>
      <c r="L4590" s="41"/>
      <c r="M4590" s="41"/>
    </row>
    <row r="4591" spans="2:13" x14ac:dyDescent="0.25">
      <c r="B4591" s="66"/>
      <c r="C4591" s="13"/>
      <c r="D4591" s="13"/>
      <c r="E4591" s="13"/>
      <c r="F4591" s="13"/>
      <c r="G4591" s="13"/>
      <c r="H4591" s="41"/>
      <c r="I4591" s="41"/>
      <c r="J4591" s="41"/>
      <c r="K4591" s="41"/>
      <c r="L4591" s="41"/>
      <c r="M4591" s="41"/>
    </row>
    <row r="4592" spans="2:13" x14ac:dyDescent="0.25">
      <c r="B4592" s="66"/>
      <c r="C4592" s="13"/>
      <c r="D4592" s="13"/>
      <c r="E4592" s="13"/>
      <c r="F4592" s="13"/>
      <c r="G4592" s="13"/>
      <c r="H4592" s="41"/>
      <c r="I4592" s="41"/>
      <c r="J4592" s="41"/>
      <c r="K4592" s="41"/>
      <c r="L4592" s="41"/>
      <c r="M4592" s="41"/>
    </row>
    <row r="4593" spans="2:13" x14ac:dyDescent="0.25">
      <c r="B4593" s="66"/>
      <c r="C4593" s="13"/>
      <c r="D4593" s="13"/>
      <c r="E4593" s="13"/>
      <c r="F4593" s="13"/>
      <c r="G4593" s="13"/>
      <c r="H4593" s="41"/>
      <c r="I4593" s="41"/>
      <c r="J4593" s="41"/>
      <c r="K4593" s="41"/>
      <c r="L4593" s="41"/>
      <c r="M4593" s="41"/>
    </row>
    <row r="4594" spans="2:13" x14ac:dyDescent="0.25">
      <c r="B4594" s="66"/>
      <c r="C4594" s="13"/>
      <c r="D4594" s="13"/>
      <c r="E4594" s="13"/>
      <c r="F4594" s="13"/>
      <c r="G4594" s="13"/>
      <c r="H4594" s="41"/>
      <c r="I4594" s="41"/>
      <c r="J4594" s="41"/>
      <c r="K4594" s="41"/>
      <c r="L4594" s="41"/>
      <c r="M4594" s="41"/>
    </row>
    <row r="4595" spans="2:13" x14ac:dyDescent="0.25">
      <c r="B4595" s="66"/>
      <c r="C4595" s="13"/>
      <c r="D4595" s="13"/>
      <c r="E4595" s="13"/>
      <c r="F4595" s="13"/>
      <c r="G4595" s="13"/>
      <c r="H4595" s="41"/>
      <c r="I4595" s="41"/>
      <c r="J4595" s="41"/>
      <c r="K4595" s="41"/>
      <c r="L4595" s="41"/>
      <c r="M4595" s="41"/>
    </row>
    <row r="4596" spans="2:13" x14ac:dyDescent="0.25">
      <c r="B4596" s="66"/>
      <c r="C4596" s="13"/>
      <c r="D4596" s="13"/>
      <c r="E4596" s="13"/>
      <c r="F4596" s="13"/>
      <c r="G4596" s="13"/>
      <c r="H4596" s="41"/>
      <c r="I4596" s="41"/>
      <c r="J4596" s="41"/>
      <c r="K4596" s="41"/>
      <c r="L4596" s="41"/>
      <c r="M4596" s="41"/>
    </row>
    <row r="4597" spans="2:13" x14ac:dyDescent="0.25">
      <c r="B4597" s="66"/>
      <c r="C4597" s="13"/>
      <c r="D4597" s="13"/>
      <c r="E4597" s="13"/>
      <c r="F4597" s="13"/>
      <c r="G4597" s="13"/>
      <c r="H4597" s="41"/>
      <c r="I4597" s="41"/>
      <c r="J4597" s="41"/>
      <c r="K4597" s="41"/>
      <c r="L4597" s="41"/>
      <c r="M4597" s="41"/>
    </row>
    <row r="4598" spans="2:13" x14ac:dyDescent="0.25">
      <c r="B4598" s="66"/>
      <c r="C4598" s="13"/>
      <c r="D4598" s="13"/>
      <c r="E4598" s="13"/>
      <c r="F4598" s="13"/>
      <c r="G4598" s="13"/>
      <c r="H4598" s="41"/>
      <c r="I4598" s="41"/>
      <c r="J4598" s="41"/>
      <c r="K4598" s="41"/>
      <c r="L4598" s="41"/>
      <c r="M4598" s="41"/>
    </row>
    <row r="4599" spans="2:13" x14ac:dyDescent="0.25">
      <c r="B4599" s="66"/>
      <c r="C4599" s="13"/>
      <c r="D4599" s="13"/>
      <c r="E4599" s="13"/>
      <c r="F4599" s="13"/>
      <c r="G4599" s="13"/>
      <c r="H4599" s="41"/>
      <c r="I4599" s="41"/>
      <c r="J4599" s="41"/>
      <c r="K4599" s="41"/>
      <c r="L4599" s="41"/>
      <c r="M4599" s="41"/>
    </row>
    <row r="4600" spans="2:13" x14ac:dyDescent="0.25">
      <c r="B4600" s="66"/>
      <c r="C4600" s="13"/>
      <c r="D4600" s="13"/>
      <c r="E4600" s="13"/>
      <c r="F4600" s="13"/>
      <c r="G4600" s="13"/>
      <c r="H4600" s="41"/>
      <c r="I4600" s="41"/>
      <c r="J4600" s="41"/>
      <c r="K4600" s="41"/>
      <c r="L4600" s="41"/>
      <c r="M4600" s="41"/>
    </row>
    <row r="4601" spans="2:13" x14ac:dyDescent="0.25">
      <c r="B4601" s="66"/>
      <c r="C4601" s="13"/>
      <c r="D4601" s="13"/>
      <c r="E4601" s="13"/>
      <c r="F4601" s="13"/>
      <c r="G4601" s="13"/>
      <c r="H4601" s="41"/>
      <c r="I4601" s="41"/>
      <c r="J4601" s="41"/>
      <c r="K4601" s="41"/>
      <c r="L4601" s="41"/>
      <c r="M4601" s="41"/>
    </row>
    <row r="4602" spans="2:13" x14ac:dyDescent="0.25">
      <c r="B4602" s="66"/>
      <c r="C4602" s="13"/>
      <c r="D4602" s="13"/>
      <c r="E4602" s="13"/>
      <c r="F4602" s="13"/>
      <c r="G4602" s="13"/>
      <c r="H4602" s="41"/>
      <c r="I4602" s="41"/>
      <c r="J4602" s="41"/>
      <c r="K4602" s="41"/>
      <c r="L4602" s="41"/>
      <c r="M4602" s="41"/>
    </row>
    <row r="4603" spans="2:13" x14ac:dyDescent="0.25">
      <c r="B4603" s="66"/>
      <c r="C4603" s="13"/>
      <c r="D4603" s="13"/>
      <c r="E4603" s="13"/>
      <c r="F4603" s="13"/>
      <c r="G4603" s="13"/>
      <c r="H4603" s="41"/>
      <c r="I4603" s="41"/>
      <c r="J4603" s="41"/>
      <c r="K4603" s="41"/>
      <c r="L4603" s="41"/>
      <c r="M4603" s="41"/>
    </row>
    <row r="4604" spans="2:13" x14ac:dyDescent="0.25">
      <c r="B4604" s="66"/>
      <c r="C4604" s="13"/>
      <c r="D4604" s="13"/>
      <c r="E4604" s="13"/>
      <c r="F4604" s="13"/>
      <c r="G4604" s="13"/>
      <c r="H4604" s="41"/>
      <c r="I4604" s="41"/>
      <c r="J4604" s="41"/>
      <c r="K4604" s="41"/>
      <c r="L4604" s="41"/>
      <c r="M4604" s="41"/>
    </row>
    <row r="4605" spans="2:13" x14ac:dyDescent="0.25">
      <c r="B4605" s="66"/>
      <c r="C4605" s="13"/>
      <c r="D4605" s="13"/>
      <c r="E4605" s="13"/>
      <c r="F4605" s="13"/>
      <c r="G4605" s="13"/>
      <c r="H4605" s="41"/>
      <c r="I4605" s="41"/>
      <c r="J4605" s="41"/>
      <c r="K4605" s="41"/>
      <c r="L4605" s="41"/>
      <c r="M4605" s="41"/>
    </row>
    <row r="4606" spans="2:13" x14ac:dyDescent="0.25">
      <c r="B4606" s="66"/>
      <c r="C4606" s="13"/>
      <c r="D4606" s="13"/>
      <c r="E4606" s="13"/>
      <c r="F4606" s="13"/>
      <c r="G4606" s="13"/>
      <c r="H4606" s="41"/>
      <c r="I4606" s="41"/>
      <c r="J4606" s="41"/>
      <c r="K4606" s="41"/>
      <c r="L4606" s="41"/>
      <c r="M4606" s="41"/>
    </row>
    <row r="4607" spans="2:13" x14ac:dyDescent="0.25">
      <c r="B4607" s="66"/>
      <c r="C4607" s="13"/>
      <c r="D4607" s="13"/>
      <c r="E4607" s="13"/>
      <c r="F4607" s="13"/>
      <c r="G4607" s="13"/>
      <c r="H4607" s="41"/>
      <c r="I4607" s="41"/>
      <c r="J4607" s="41"/>
      <c r="K4607" s="41"/>
      <c r="L4607" s="41"/>
      <c r="M4607" s="41"/>
    </row>
    <row r="4608" spans="2:13" x14ac:dyDescent="0.25">
      <c r="B4608" s="66"/>
      <c r="C4608" s="13"/>
      <c r="D4608" s="13"/>
      <c r="E4608" s="13"/>
      <c r="F4608" s="13"/>
      <c r="G4608" s="13"/>
      <c r="H4608" s="41"/>
      <c r="I4608" s="41"/>
      <c r="J4608" s="41"/>
      <c r="K4608" s="41"/>
      <c r="L4608" s="41"/>
      <c r="M4608" s="41"/>
    </row>
    <row r="4609" spans="2:13" x14ac:dyDescent="0.25">
      <c r="B4609" s="66"/>
      <c r="C4609" s="13"/>
      <c r="D4609" s="13"/>
      <c r="E4609" s="13"/>
      <c r="F4609" s="13"/>
      <c r="G4609" s="13"/>
      <c r="H4609" s="41"/>
      <c r="I4609" s="41"/>
      <c r="J4609" s="41"/>
      <c r="K4609" s="41"/>
      <c r="L4609" s="41"/>
      <c r="M4609" s="41"/>
    </row>
    <row r="4610" spans="2:13" x14ac:dyDescent="0.25">
      <c r="B4610" s="66"/>
      <c r="C4610" s="13"/>
      <c r="D4610" s="13"/>
      <c r="E4610" s="13"/>
      <c r="F4610" s="13"/>
      <c r="G4610" s="13"/>
      <c r="H4610" s="41"/>
      <c r="I4610" s="41"/>
      <c r="J4610" s="41"/>
      <c r="K4610" s="41"/>
      <c r="L4610" s="41"/>
      <c r="M4610" s="41"/>
    </row>
    <row r="4611" spans="2:13" x14ac:dyDescent="0.25">
      <c r="B4611" s="66"/>
      <c r="C4611" s="13"/>
      <c r="D4611" s="13"/>
      <c r="E4611" s="13"/>
      <c r="F4611" s="13"/>
      <c r="G4611" s="13"/>
      <c r="H4611" s="41"/>
      <c r="I4611" s="41"/>
      <c r="J4611" s="41"/>
      <c r="K4611" s="41"/>
      <c r="L4611" s="41"/>
      <c r="M4611" s="41"/>
    </row>
    <row r="4612" spans="2:13" x14ac:dyDescent="0.25">
      <c r="B4612" s="66"/>
      <c r="C4612" s="13"/>
      <c r="D4612" s="13"/>
      <c r="E4612" s="13"/>
      <c r="F4612" s="13"/>
      <c r="G4612" s="13"/>
      <c r="H4612" s="41"/>
      <c r="I4612" s="41"/>
      <c r="J4612" s="41"/>
      <c r="K4612" s="41"/>
      <c r="L4612" s="41"/>
      <c r="M4612" s="41"/>
    </row>
    <row r="4613" spans="2:13" x14ac:dyDescent="0.25">
      <c r="B4613" s="66"/>
      <c r="C4613" s="13"/>
      <c r="D4613" s="13"/>
      <c r="E4613" s="13"/>
      <c r="F4613" s="13"/>
      <c r="G4613" s="13"/>
      <c r="H4613" s="41"/>
      <c r="I4613" s="41"/>
      <c r="J4613" s="41"/>
      <c r="K4613" s="41"/>
      <c r="L4613" s="41"/>
      <c r="M4613" s="41"/>
    </row>
    <row r="4614" spans="2:13" x14ac:dyDescent="0.25">
      <c r="B4614" s="66"/>
      <c r="C4614" s="13"/>
      <c r="D4614" s="13"/>
      <c r="E4614" s="13"/>
      <c r="F4614" s="13"/>
      <c r="G4614" s="13"/>
      <c r="H4614" s="41"/>
      <c r="I4614" s="41"/>
      <c r="J4614" s="41"/>
      <c r="K4614" s="41"/>
      <c r="L4614" s="41"/>
      <c r="M4614" s="41"/>
    </row>
    <row r="4615" spans="2:13" x14ac:dyDescent="0.25">
      <c r="B4615" s="66"/>
      <c r="C4615" s="13"/>
      <c r="D4615" s="13"/>
      <c r="E4615" s="13"/>
      <c r="F4615" s="13"/>
      <c r="G4615" s="13"/>
      <c r="H4615" s="41"/>
      <c r="I4615" s="41"/>
      <c r="J4615" s="41"/>
      <c r="K4615" s="41"/>
      <c r="L4615" s="41"/>
      <c r="M4615" s="41"/>
    </row>
    <row r="4616" spans="2:13" x14ac:dyDescent="0.25">
      <c r="B4616" s="66"/>
      <c r="C4616" s="13"/>
      <c r="D4616" s="13"/>
      <c r="E4616" s="13"/>
      <c r="F4616" s="13"/>
      <c r="G4616" s="13"/>
      <c r="H4616" s="41"/>
      <c r="I4616" s="41"/>
      <c r="J4616" s="41"/>
      <c r="K4616" s="41"/>
      <c r="L4616" s="41"/>
      <c r="M4616" s="41"/>
    </row>
    <row r="4617" spans="2:13" x14ac:dyDescent="0.25">
      <c r="B4617" s="66"/>
      <c r="C4617" s="13"/>
      <c r="D4617" s="13"/>
      <c r="E4617" s="13"/>
      <c r="F4617" s="13"/>
      <c r="G4617" s="13"/>
      <c r="H4617" s="41"/>
      <c r="I4617" s="41"/>
      <c r="J4617" s="41"/>
      <c r="K4617" s="41"/>
      <c r="L4617" s="41"/>
      <c r="M4617" s="41"/>
    </row>
    <row r="4618" spans="2:13" x14ac:dyDescent="0.25">
      <c r="B4618" s="66"/>
      <c r="C4618" s="13"/>
      <c r="D4618" s="13"/>
      <c r="E4618" s="13"/>
      <c r="F4618" s="13"/>
      <c r="G4618" s="13"/>
      <c r="H4618" s="41"/>
      <c r="I4618" s="41"/>
      <c r="J4618" s="41"/>
      <c r="K4618" s="41"/>
      <c r="L4618" s="41"/>
      <c r="M4618" s="41"/>
    </row>
    <row r="4619" spans="2:13" x14ac:dyDescent="0.25">
      <c r="B4619" s="66"/>
      <c r="C4619" s="13"/>
      <c r="D4619" s="13"/>
      <c r="E4619" s="13"/>
      <c r="F4619" s="13"/>
      <c r="G4619" s="13"/>
      <c r="H4619" s="41"/>
      <c r="I4619" s="41"/>
      <c r="J4619" s="41"/>
      <c r="K4619" s="41"/>
      <c r="L4619" s="41"/>
      <c r="M4619" s="41"/>
    </row>
    <row r="4620" spans="2:13" x14ac:dyDescent="0.25">
      <c r="B4620" s="66"/>
      <c r="C4620" s="13"/>
      <c r="D4620" s="13"/>
      <c r="E4620" s="13"/>
      <c r="F4620" s="13"/>
      <c r="G4620" s="13"/>
      <c r="H4620" s="41"/>
      <c r="I4620" s="41"/>
      <c r="J4620" s="41"/>
      <c r="K4620" s="41"/>
      <c r="L4620" s="41"/>
      <c r="M4620" s="41"/>
    </row>
    <row r="4621" spans="2:13" x14ac:dyDescent="0.25">
      <c r="B4621" s="66"/>
      <c r="C4621" s="13"/>
      <c r="D4621" s="13"/>
      <c r="E4621" s="13"/>
      <c r="F4621" s="13"/>
      <c r="G4621" s="13"/>
      <c r="H4621" s="41"/>
      <c r="I4621" s="41"/>
      <c r="J4621" s="41"/>
      <c r="K4621" s="41"/>
      <c r="L4621" s="41"/>
      <c r="M4621" s="41"/>
    </row>
    <row r="4622" spans="2:13" x14ac:dyDescent="0.25">
      <c r="B4622" s="66"/>
      <c r="C4622" s="13"/>
      <c r="D4622" s="13"/>
      <c r="E4622" s="13"/>
      <c r="F4622" s="13"/>
      <c r="G4622" s="13"/>
      <c r="H4622" s="41"/>
      <c r="I4622" s="41"/>
      <c r="J4622" s="41"/>
      <c r="K4622" s="41"/>
      <c r="L4622" s="41"/>
      <c r="M4622" s="41"/>
    </row>
    <row r="4623" spans="2:13" x14ac:dyDescent="0.25">
      <c r="B4623" s="66"/>
      <c r="C4623" s="13"/>
      <c r="D4623" s="13"/>
      <c r="E4623" s="13"/>
      <c r="F4623" s="13"/>
      <c r="G4623" s="13"/>
      <c r="H4623" s="41"/>
      <c r="I4623" s="41"/>
      <c r="J4623" s="41"/>
      <c r="K4623" s="41"/>
      <c r="L4623" s="41"/>
      <c r="M4623" s="41"/>
    </row>
    <row r="4624" spans="2:13" x14ac:dyDescent="0.25">
      <c r="B4624" s="66"/>
      <c r="C4624" s="13"/>
      <c r="D4624" s="13"/>
      <c r="E4624" s="13"/>
      <c r="F4624" s="13"/>
      <c r="G4624" s="13"/>
      <c r="H4624" s="41"/>
      <c r="I4624" s="41"/>
      <c r="J4624" s="41"/>
      <c r="K4624" s="41"/>
      <c r="L4624" s="41"/>
      <c r="M4624" s="41"/>
    </row>
    <row r="4625" spans="2:13" x14ac:dyDescent="0.25">
      <c r="B4625" s="66"/>
      <c r="C4625" s="13"/>
      <c r="D4625" s="13"/>
      <c r="E4625" s="13"/>
      <c r="F4625" s="13"/>
      <c r="G4625" s="13"/>
      <c r="H4625" s="41"/>
      <c r="I4625" s="41"/>
      <c r="J4625" s="41"/>
      <c r="K4625" s="41"/>
      <c r="L4625" s="41"/>
      <c r="M4625" s="41"/>
    </row>
    <row r="4626" spans="2:13" x14ac:dyDescent="0.25">
      <c r="B4626" s="66"/>
      <c r="C4626" s="13"/>
      <c r="D4626" s="13"/>
      <c r="E4626" s="13"/>
      <c r="F4626" s="13"/>
      <c r="G4626" s="13"/>
      <c r="H4626" s="41"/>
      <c r="I4626" s="41"/>
      <c r="J4626" s="41"/>
      <c r="K4626" s="41"/>
      <c r="L4626" s="41"/>
      <c r="M4626" s="41"/>
    </row>
    <row r="4627" spans="2:13" x14ac:dyDescent="0.25">
      <c r="B4627" s="66"/>
      <c r="C4627" s="13"/>
      <c r="D4627" s="13"/>
      <c r="E4627" s="13"/>
      <c r="F4627" s="13"/>
      <c r="G4627" s="13"/>
      <c r="H4627" s="41"/>
      <c r="I4627" s="41"/>
      <c r="J4627" s="41"/>
      <c r="K4627" s="41"/>
      <c r="L4627" s="41"/>
      <c r="M4627" s="41"/>
    </row>
    <row r="4628" spans="2:13" x14ac:dyDescent="0.25">
      <c r="B4628" s="66"/>
      <c r="C4628" s="13"/>
      <c r="D4628" s="13"/>
      <c r="E4628" s="13"/>
      <c r="F4628" s="13"/>
      <c r="G4628" s="13"/>
      <c r="H4628" s="41"/>
      <c r="I4628" s="41"/>
      <c r="J4628" s="41"/>
      <c r="K4628" s="41"/>
      <c r="L4628" s="41"/>
      <c r="M4628" s="41"/>
    </row>
    <row r="4629" spans="2:13" x14ac:dyDescent="0.25">
      <c r="B4629" s="66"/>
      <c r="C4629" s="13"/>
      <c r="D4629" s="13"/>
      <c r="E4629" s="13"/>
      <c r="F4629" s="13"/>
      <c r="G4629" s="13"/>
      <c r="H4629" s="41"/>
      <c r="I4629" s="41"/>
      <c r="J4629" s="41"/>
      <c r="K4629" s="41"/>
      <c r="L4629" s="41"/>
      <c r="M4629" s="41"/>
    </row>
    <row r="4630" spans="2:13" x14ac:dyDescent="0.25">
      <c r="B4630" s="66"/>
      <c r="C4630" s="13"/>
      <c r="D4630" s="13"/>
      <c r="E4630" s="13"/>
      <c r="F4630" s="13"/>
      <c r="G4630" s="13"/>
      <c r="H4630" s="41"/>
      <c r="I4630" s="41"/>
      <c r="J4630" s="41"/>
      <c r="K4630" s="41"/>
      <c r="L4630" s="41"/>
      <c r="M4630" s="41"/>
    </row>
    <row r="4631" spans="2:13" x14ac:dyDescent="0.25">
      <c r="B4631" s="66"/>
      <c r="C4631" s="13"/>
      <c r="D4631" s="13"/>
      <c r="E4631" s="13"/>
      <c r="F4631" s="13"/>
      <c r="G4631" s="13"/>
      <c r="H4631" s="41"/>
      <c r="I4631" s="41"/>
      <c r="J4631" s="41"/>
      <c r="K4631" s="41"/>
      <c r="L4631" s="41"/>
      <c r="M4631" s="41"/>
    </row>
    <row r="4632" spans="2:13" x14ac:dyDescent="0.25">
      <c r="B4632" s="66"/>
      <c r="C4632" s="13"/>
      <c r="D4632" s="13"/>
      <c r="E4632" s="13"/>
      <c r="F4632" s="13"/>
      <c r="G4632" s="13"/>
      <c r="H4632" s="41"/>
      <c r="I4632" s="41"/>
      <c r="J4632" s="41"/>
      <c r="K4632" s="41"/>
      <c r="L4632" s="41"/>
      <c r="M4632" s="41"/>
    </row>
    <row r="4633" spans="2:13" x14ac:dyDescent="0.25">
      <c r="B4633" s="66"/>
      <c r="C4633" s="13"/>
      <c r="D4633" s="13"/>
      <c r="E4633" s="13"/>
      <c r="F4633" s="13"/>
      <c r="G4633" s="13"/>
      <c r="H4633" s="41"/>
      <c r="I4633" s="41"/>
      <c r="J4633" s="41"/>
      <c r="K4633" s="41"/>
      <c r="L4633" s="41"/>
      <c r="M4633" s="41"/>
    </row>
    <row r="4634" spans="2:13" x14ac:dyDescent="0.25">
      <c r="B4634" s="66"/>
      <c r="C4634" s="13"/>
      <c r="D4634" s="13"/>
      <c r="E4634" s="13"/>
      <c r="F4634" s="13"/>
      <c r="G4634" s="13"/>
      <c r="H4634" s="41"/>
      <c r="I4634" s="41"/>
      <c r="J4634" s="41"/>
      <c r="K4634" s="41"/>
      <c r="L4634" s="41"/>
      <c r="M4634" s="41"/>
    </row>
    <row r="4635" spans="2:13" x14ac:dyDescent="0.25">
      <c r="B4635" s="66"/>
      <c r="C4635" s="13"/>
      <c r="D4635" s="13"/>
      <c r="E4635" s="13"/>
      <c r="F4635" s="13"/>
      <c r="G4635" s="13"/>
      <c r="H4635" s="41"/>
      <c r="I4635" s="41"/>
      <c r="J4635" s="41"/>
      <c r="K4635" s="41"/>
      <c r="L4635" s="41"/>
      <c r="M4635" s="41"/>
    </row>
    <row r="4636" spans="2:13" x14ac:dyDescent="0.25">
      <c r="B4636" s="66"/>
      <c r="C4636" s="13"/>
      <c r="D4636" s="13"/>
      <c r="E4636" s="13"/>
      <c r="F4636" s="13"/>
      <c r="G4636" s="13"/>
      <c r="H4636" s="41"/>
      <c r="I4636" s="41"/>
      <c r="J4636" s="41"/>
      <c r="K4636" s="41"/>
      <c r="L4636" s="41"/>
      <c r="M4636" s="41"/>
    </row>
    <row r="4637" spans="2:13" x14ac:dyDescent="0.25">
      <c r="B4637" s="66"/>
      <c r="C4637" s="13"/>
      <c r="D4637" s="13"/>
      <c r="E4637" s="13"/>
      <c r="F4637" s="13"/>
      <c r="G4637" s="13"/>
      <c r="H4637" s="41"/>
      <c r="I4637" s="41"/>
      <c r="J4637" s="41"/>
      <c r="K4637" s="41"/>
      <c r="L4637" s="41"/>
      <c r="M4637" s="41"/>
    </row>
    <row r="4638" spans="2:13" x14ac:dyDescent="0.25">
      <c r="B4638" s="66"/>
      <c r="C4638" s="13"/>
      <c r="D4638" s="13"/>
      <c r="E4638" s="13"/>
      <c r="F4638" s="13"/>
      <c r="G4638" s="13"/>
      <c r="H4638" s="41"/>
      <c r="I4638" s="41"/>
      <c r="J4638" s="41"/>
      <c r="K4638" s="41"/>
      <c r="L4638" s="41"/>
      <c r="M4638" s="41"/>
    </row>
    <row r="4639" spans="2:13" x14ac:dyDescent="0.25">
      <c r="B4639" s="66"/>
      <c r="C4639" s="13"/>
      <c r="D4639" s="13"/>
      <c r="E4639" s="13"/>
      <c r="F4639" s="13"/>
      <c r="G4639" s="13"/>
      <c r="H4639" s="41"/>
      <c r="I4639" s="41"/>
      <c r="J4639" s="41"/>
      <c r="K4639" s="41"/>
      <c r="L4639" s="41"/>
      <c r="M4639" s="41"/>
    </row>
    <row r="4640" spans="2:13" x14ac:dyDescent="0.25">
      <c r="B4640" s="66"/>
      <c r="C4640" s="13"/>
      <c r="D4640" s="13"/>
      <c r="E4640" s="13"/>
      <c r="F4640" s="13"/>
      <c r="G4640" s="13"/>
      <c r="H4640" s="41"/>
      <c r="I4640" s="41"/>
      <c r="J4640" s="41"/>
      <c r="K4640" s="41"/>
      <c r="L4640" s="41"/>
      <c r="M4640" s="41"/>
    </row>
    <row r="4641" spans="2:13" x14ac:dyDescent="0.25">
      <c r="B4641" s="66"/>
      <c r="C4641" s="13"/>
      <c r="D4641" s="13"/>
      <c r="E4641" s="13"/>
      <c r="F4641" s="13"/>
      <c r="G4641" s="13"/>
      <c r="H4641" s="41"/>
      <c r="I4641" s="41"/>
      <c r="J4641" s="41"/>
      <c r="K4641" s="41"/>
      <c r="L4641" s="41"/>
      <c r="M4641" s="41"/>
    </row>
    <row r="4642" spans="2:13" x14ac:dyDescent="0.25">
      <c r="B4642" s="66"/>
      <c r="C4642" s="13"/>
      <c r="D4642" s="13"/>
      <c r="E4642" s="13"/>
      <c r="F4642" s="13"/>
      <c r="G4642" s="13"/>
      <c r="H4642" s="41"/>
      <c r="I4642" s="41"/>
      <c r="J4642" s="41"/>
      <c r="K4642" s="41"/>
      <c r="L4642" s="41"/>
      <c r="M4642" s="41"/>
    </row>
    <row r="4643" spans="2:13" x14ac:dyDescent="0.25">
      <c r="B4643" s="66"/>
      <c r="C4643" s="13"/>
      <c r="D4643" s="13"/>
      <c r="E4643" s="13"/>
      <c r="F4643" s="13"/>
      <c r="G4643" s="13"/>
      <c r="H4643" s="41"/>
      <c r="I4643" s="41"/>
      <c r="J4643" s="41"/>
      <c r="K4643" s="41"/>
      <c r="L4643" s="41"/>
      <c r="M4643" s="41"/>
    </row>
    <row r="4644" spans="2:13" x14ac:dyDescent="0.25">
      <c r="B4644" s="66"/>
      <c r="C4644" s="13"/>
      <c r="D4644" s="13"/>
      <c r="E4644" s="13"/>
      <c r="F4644" s="13"/>
      <c r="G4644" s="13"/>
      <c r="H4644" s="41"/>
      <c r="I4644" s="41"/>
      <c r="J4644" s="41"/>
      <c r="K4644" s="41"/>
      <c r="L4644" s="41"/>
      <c r="M4644" s="41"/>
    </row>
    <row r="4645" spans="2:13" x14ac:dyDescent="0.25">
      <c r="B4645" s="66"/>
      <c r="C4645" s="13"/>
      <c r="D4645" s="13"/>
      <c r="E4645" s="13"/>
      <c r="F4645" s="13"/>
      <c r="G4645" s="13"/>
      <c r="H4645" s="41"/>
      <c r="I4645" s="41"/>
      <c r="J4645" s="41"/>
      <c r="K4645" s="41"/>
      <c r="L4645" s="41"/>
      <c r="M4645" s="41"/>
    </row>
    <row r="4646" spans="2:13" x14ac:dyDescent="0.25">
      <c r="B4646" s="66"/>
      <c r="C4646" s="13"/>
      <c r="D4646" s="13"/>
      <c r="E4646" s="13"/>
      <c r="F4646" s="13"/>
      <c r="G4646" s="13"/>
      <c r="H4646" s="41"/>
      <c r="I4646" s="41"/>
      <c r="J4646" s="41"/>
      <c r="K4646" s="41"/>
      <c r="L4646" s="41"/>
      <c r="M4646" s="41"/>
    </row>
    <row r="4647" spans="2:13" x14ac:dyDescent="0.25">
      <c r="B4647" s="66"/>
      <c r="C4647" s="13"/>
      <c r="D4647" s="13"/>
      <c r="E4647" s="13"/>
      <c r="F4647" s="13"/>
      <c r="G4647" s="13"/>
      <c r="H4647" s="41"/>
      <c r="I4647" s="41"/>
      <c r="J4647" s="41"/>
      <c r="K4647" s="41"/>
      <c r="L4647" s="41"/>
      <c r="M4647" s="41"/>
    </row>
    <row r="4648" spans="2:13" x14ac:dyDescent="0.25">
      <c r="B4648" s="66"/>
      <c r="C4648" s="13"/>
      <c r="D4648" s="13"/>
      <c r="E4648" s="13"/>
      <c r="F4648" s="13"/>
      <c r="G4648" s="13"/>
      <c r="H4648" s="41"/>
      <c r="I4648" s="41"/>
      <c r="J4648" s="41"/>
      <c r="K4648" s="41"/>
      <c r="L4648" s="41"/>
      <c r="M4648" s="41"/>
    </row>
    <row r="4649" spans="2:13" x14ac:dyDescent="0.25">
      <c r="B4649" s="66"/>
      <c r="C4649" s="13"/>
      <c r="D4649" s="13"/>
      <c r="E4649" s="13"/>
      <c r="F4649" s="13"/>
      <c r="G4649" s="13"/>
      <c r="H4649" s="41"/>
      <c r="I4649" s="41"/>
      <c r="J4649" s="41"/>
      <c r="K4649" s="41"/>
      <c r="L4649" s="41"/>
      <c r="M4649" s="41"/>
    </row>
    <row r="4650" spans="2:13" x14ac:dyDescent="0.25">
      <c r="B4650" s="66"/>
      <c r="C4650" s="13"/>
      <c r="D4650" s="13"/>
      <c r="E4650" s="13"/>
      <c r="F4650" s="13"/>
      <c r="G4650" s="13"/>
      <c r="H4650" s="41"/>
      <c r="I4650" s="41"/>
      <c r="J4650" s="41"/>
      <c r="K4650" s="41"/>
      <c r="L4650" s="41"/>
      <c r="M4650" s="41"/>
    </row>
    <row r="4651" spans="2:13" x14ac:dyDescent="0.25">
      <c r="B4651" s="66"/>
      <c r="C4651" s="13"/>
      <c r="D4651" s="13"/>
      <c r="E4651" s="13"/>
      <c r="F4651" s="13"/>
      <c r="G4651" s="13"/>
      <c r="H4651" s="41"/>
      <c r="I4651" s="41"/>
      <c r="J4651" s="41"/>
      <c r="K4651" s="41"/>
      <c r="L4651" s="41"/>
      <c r="M4651" s="41"/>
    </row>
    <row r="4652" spans="2:13" x14ac:dyDescent="0.25">
      <c r="B4652" s="66"/>
      <c r="C4652" s="13"/>
      <c r="D4652" s="13"/>
      <c r="E4652" s="13"/>
      <c r="F4652" s="13"/>
      <c r="G4652" s="13"/>
      <c r="H4652" s="41"/>
      <c r="I4652" s="41"/>
      <c r="J4652" s="41"/>
      <c r="K4652" s="41"/>
      <c r="L4652" s="41"/>
      <c r="M4652" s="41"/>
    </row>
    <row r="4653" spans="2:13" x14ac:dyDescent="0.25">
      <c r="B4653" s="66"/>
      <c r="C4653" s="13"/>
      <c r="D4653" s="13"/>
      <c r="E4653" s="13"/>
      <c r="F4653" s="13"/>
      <c r="G4653" s="13"/>
      <c r="H4653" s="41"/>
      <c r="I4653" s="41"/>
      <c r="J4653" s="41"/>
      <c r="K4653" s="41"/>
      <c r="L4653" s="41"/>
      <c r="M4653" s="41"/>
    </row>
    <row r="4654" spans="2:13" x14ac:dyDescent="0.25">
      <c r="B4654" s="66"/>
      <c r="C4654" s="13"/>
      <c r="D4654" s="13"/>
      <c r="E4654" s="13"/>
      <c r="F4654" s="13"/>
      <c r="G4654" s="13"/>
      <c r="H4654" s="41"/>
      <c r="I4654" s="41"/>
      <c r="J4654" s="41"/>
      <c r="K4654" s="41"/>
      <c r="L4654" s="41"/>
      <c r="M4654" s="41"/>
    </row>
    <row r="4655" spans="2:13" x14ac:dyDescent="0.25">
      <c r="B4655" s="66"/>
      <c r="C4655" s="13"/>
      <c r="D4655" s="13"/>
      <c r="E4655" s="13"/>
      <c r="F4655" s="13"/>
      <c r="G4655" s="13"/>
      <c r="H4655" s="41"/>
      <c r="I4655" s="41"/>
      <c r="J4655" s="41"/>
      <c r="K4655" s="41"/>
      <c r="L4655" s="41"/>
      <c r="M4655" s="41"/>
    </row>
    <row r="4656" spans="2:13" x14ac:dyDescent="0.25">
      <c r="B4656" s="66"/>
      <c r="C4656" s="13"/>
      <c r="D4656" s="13"/>
      <c r="E4656" s="13"/>
      <c r="F4656" s="13"/>
      <c r="G4656" s="13"/>
      <c r="H4656" s="41"/>
      <c r="I4656" s="41"/>
      <c r="J4656" s="41"/>
      <c r="K4656" s="41"/>
      <c r="L4656" s="41"/>
      <c r="M4656" s="41"/>
    </row>
    <row r="4657" spans="2:13" x14ac:dyDescent="0.25">
      <c r="B4657" s="66"/>
      <c r="C4657" s="13"/>
      <c r="D4657" s="13"/>
      <c r="E4657" s="13"/>
      <c r="F4657" s="13"/>
      <c r="G4657" s="13"/>
      <c r="H4657" s="41"/>
      <c r="I4657" s="41"/>
      <c r="J4657" s="41"/>
      <c r="K4657" s="41"/>
      <c r="L4657" s="41"/>
      <c r="M4657" s="41"/>
    </row>
    <row r="4658" spans="2:13" x14ac:dyDescent="0.25">
      <c r="B4658" s="66"/>
      <c r="C4658" s="13"/>
      <c r="D4658" s="13"/>
      <c r="E4658" s="13"/>
      <c r="F4658" s="13"/>
      <c r="G4658" s="13"/>
      <c r="H4658" s="41"/>
      <c r="I4658" s="41"/>
      <c r="J4658" s="41"/>
      <c r="K4658" s="41"/>
      <c r="L4658" s="41"/>
      <c r="M4658" s="41"/>
    </row>
    <row r="4659" spans="2:13" x14ac:dyDescent="0.25">
      <c r="B4659" s="66"/>
      <c r="C4659" s="13"/>
      <c r="D4659" s="13"/>
      <c r="E4659" s="13"/>
      <c r="F4659" s="13"/>
      <c r="G4659" s="13"/>
      <c r="H4659" s="41"/>
      <c r="I4659" s="41"/>
      <c r="J4659" s="41"/>
      <c r="K4659" s="41"/>
      <c r="L4659" s="41"/>
      <c r="M4659" s="41"/>
    </row>
    <row r="4660" spans="2:13" x14ac:dyDescent="0.25">
      <c r="B4660" s="66"/>
      <c r="C4660" s="13"/>
      <c r="D4660" s="13"/>
      <c r="E4660" s="13"/>
      <c r="F4660" s="13"/>
      <c r="G4660" s="13"/>
      <c r="H4660" s="41"/>
      <c r="I4660" s="41"/>
      <c r="J4660" s="41"/>
      <c r="K4660" s="41"/>
      <c r="L4660" s="41"/>
      <c r="M4660" s="41"/>
    </row>
    <row r="4661" spans="2:13" x14ac:dyDescent="0.25">
      <c r="B4661" s="66"/>
      <c r="C4661" s="13"/>
      <c r="D4661" s="13"/>
      <c r="E4661" s="13"/>
      <c r="F4661" s="13"/>
      <c r="G4661" s="13"/>
      <c r="H4661" s="41"/>
      <c r="I4661" s="41"/>
      <c r="J4661" s="41"/>
      <c r="K4661" s="41"/>
      <c r="L4661" s="41"/>
      <c r="M4661" s="41"/>
    </row>
    <row r="4662" spans="2:13" x14ac:dyDescent="0.25">
      <c r="B4662" s="66"/>
      <c r="C4662" s="13"/>
      <c r="D4662" s="13"/>
      <c r="E4662" s="13"/>
      <c r="F4662" s="13"/>
      <c r="G4662" s="13"/>
      <c r="H4662" s="41"/>
      <c r="I4662" s="41"/>
      <c r="J4662" s="41"/>
      <c r="K4662" s="41"/>
      <c r="L4662" s="41"/>
      <c r="M4662" s="41"/>
    </row>
    <row r="4663" spans="2:13" x14ac:dyDescent="0.25">
      <c r="B4663" s="66"/>
      <c r="C4663" s="13"/>
      <c r="D4663" s="13"/>
      <c r="E4663" s="13"/>
      <c r="F4663" s="13"/>
      <c r="G4663" s="13"/>
      <c r="H4663" s="41"/>
      <c r="I4663" s="41"/>
      <c r="J4663" s="41"/>
      <c r="K4663" s="41"/>
      <c r="L4663" s="41"/>
      <c r="M4663" s="41"/>
    </row>
    <row r="4664" spans="2:13" x14ac:dyDescent="0.25">
      <c r="B4664" s="66"/>
      <c r="C4664" s="13"/>
      <c r="D4664" s="13"/>
      <c r="E4664" s="13"/>
      <c r="F4664" s="13"/>
      <c r="G4664" s="13"/>
      <c r="H4664" s="41"/>
      <c r="I4664" s="41"/>
      <c r="J4664" s="41"/>
      <c r="K4664" s="41"/>
      <c r="L4664" s="41"/>
      <c r="M4664" s="41"/>
    </row>
    <row r="4665" spans="2:13" x14ac:dyDescent="0.25">
      <c r="B4665" s="66"/>
      <c r="C4665" s="13"/>
      <c r="D4665" s="13"/>
      <c r="E4665" s="13"/>
      <c r="F4665" s="13"/>
      <c r="G4665" s="13"/>
      <c r="H4665" s="41"/>
      <c r="I4665" s="41"/>
      <c r="J4665" s="41"/>
      <c r="K4665" s="41"/>
      <c r="L4665" s="41"/>
      <c r="M4665" s="41"/>
    </row>
    <row r="4666" spans="2:13" x14ac:dyDescent="0.25">
      <c r="B4666" s="66"/>
      <c r="C4666" s="13"/>
      <c r="D4666" s="13"/>
      <c r="E4666" s="13"/>
      <c r="F4666" s="13"/>
      <c r="G4666" s="13"/>
      <c r="H4666" s="41"/>
      <c r="I4666" s="41"/>
      <c r="J4666" s="41"/>
      <c r="K4666" s="41"/>
      <c r="L4666" s="41"/>
      <c r="M4666" s="41"/>
    </row>
    <row r="4667" spans="2:13" x14ac:dyDescent="0.25">
      <c r="B4667" s="66"/>
      <c r="C4667" s="13"/>
      <c r="D4667" s="13"/>
      <c r="E4667" s="13"/>
      <c r="F4667" s="13"/>
      <c r="G4667" s="13"/>
      <c r="H4667" s="41"/>
      <c r="I4667" s="41"/>
      <c r="J4667" s="41"/>
      <c r="K4667" s="41"/>
      <c r="L4667" s="41"/>
      <c r="M4667" s="41"/>
    </row>
    <row r="4668" spans="2:13" x14ac:dyDescent="0.25">
      <c r="B4668" s="66"/>
      <c r="C4668" s="13"/>
      <c r="D4668" s="13"/>
      <c r="E4668" s="13"/>
      <c r="F4668" s="13"/>
      <c r="G4668" s="13"/>
      <c r="H4668" s="41"/>
      <c r="I4668" s="41"/>
      <c r="J4668" s="41"/>
      <c r="K4668" s="41"/>
      <c r="L4668" s="41"/>
      <c r="M4668" s="41"/>
    </row>
    <row r="4669" spans="2:13" x14ac:dyDescent="0.25">
      <c r="B4669" s="66"/>
      <c r="C4669" s="13"/>
      <c r="D4669" s="13"/>
      <c r="E4669" s="13"/>
      <c r="F4669" s="13"/>
      <c r="G4669" s="13"/>
      <c r="H4669" s="41"/>
      <c r="I4669" s="41"/>
      <c r="J4669" s="41"/>
      <c r="K4669" s="41"/>
      <c r="L4669" s="41"/>
      <c r="M4669" s="41"/>
    </row>
    <row r="4670" spans="2:13" x14ac:dyDescent="0.25">
      <c r="B4670" s="66"/>
      <c r="C4670" s="13"/>
      <c r="D4670" s="13"/>
      <c r="E4670" s="13"/>
      <c r="F4670" s="13"/>
      <c r="G4670" s="13"/>
      <c r="H4670" s="41"/>
      <c r="I4670" s="41"/>
      <c r="J4670" s="41"/>
      <c r="K4670" s="41"/>
      <c r="L4670" s="41"/>
      <c r="M4670" s="41"/>
    </row>
    <row r="4671" spans="2:13" x14ac:dyDescent="0.25">
      <c r="B4671" s="66"/>
      <c r="C4671" s="13"/>
      <c r="D4671" s="13"/>
      <c r="E4671" s="13"/>
      <c r="F4671" s="13"/>
      <c r="G4671" s="13"/>
      <c r="H4671" s="41"/>
      <c r="I4671" s="41"/>
      <c r="J4671" s="41"/>
      <c r="K4671" s="41"/>
      <c r="L4671" s="41"/>
      <c r="M4671" s="41"/>
    </row>
    <row r="4672" spans="2:13" x14ac:dyDescent="0.25">
      <c r="B4672" s="66"/>
      <c r="C4672" s="13"/>
      <c r="D4672" s="13"/>
      <c r="E4672" s="13"/>
      <c r="F4672" s="13"/>
      <c r="G4672" s="13"/>
      <c r="H4672" s="41"/>
      <c r="I4672" s="41"/>
      <c r="J4672" s="41"/>
      <c r="K4672" s="41"/>
      <c r="L4672" s="41"/>
      <c r="M4672" s="41"/>
    </row>
    <row r="4673" spans="2:13" x14ac:dyDescent="0.25">
      <c r="B4673" s="66"/>
      <c r="C4673" s="13"/>
      <c r="D4673" s="13"/>
      <c r="E4673" s="13"/>
      <c r="F4673" s="13"/>
      <c r="G4673" s="13"/>
      <c r="H4673" s="41"/>
      <c r="I4673" s="41"/>
      <c r="J4673" s="41"/>
      <c r="K4673" s="41"/>
      <c r="L4673" s="41"/>
      <c r="M4673" s="41"/>
    </row>
    <row r="4674" spans="2:13" x14ac:dyDescent="0.25">
      <c r="B4674" s="66"/>
      <c r="C4674" s="13"/>
      <c r="D4674" s="13"/>
      <c r="E4674" s="13"/>
      <c r="F4674" s="13"/>
      <c r="G4674" s="13"/>
      <c r="H4674" s="41"/>
      <c r="I4674" s="41"/>
      <c r="J4674" s="41"/>
      <c r="K4674" s="41"/>
      <c r="L4674" s="41"/>
      <c r="M4674" s="41"/>
    </row>
    <row r="4675" spans="2:13" x14ac:dyDescent="0.25">
      <c r="B4675" s="66"/>
      <c r="C4675" s="13"/>
      <c r="D4675" s="13"/>
      <c r="E4675" s="13"/>
      <c r="F4675" s="13"/>
      <c r="G4675" s="13"/>
      <c r="H4675" s="41"/>
      <c r="I4675" s="41"/>
      <c r="J4675" s="41"/>
      <c r="K4675" s="41"/>
      <c r="L4675" s="41"/>
      <c r="M4675" s="41"/>
    </row>
    <row r="4676" spans="2:13" x14ac:dyDescent="0.25">
      <c r="B4676" s="66"/>
      <c r="C4676" s="13"/>
      <c r="D4676" s="13"/>
      <c r="E4676" s="13"/>
      <c r="F4676" s="13"/>
      <c r="G4676" s="13"/>
      <c r="H4676" s="41"/>
      <c r="I4676" s="41"/>
      <c r="J4676" s="41"/>
      <c r="K4676" s="41"/>
      <c r="L4676" s="41"/>
      <c r="M4676" s="41"/>
    </row>
    <row r="4677" spans="2:13" x14ac:dyDescent="0.25">
      <c r="B4677" s="66"/>
      <c r="C4677" s="13"/>
      <c r="D4677" s="13"/>
      <c r="E4677" s="13"/>
      <c r="F4677" s="13"/>
      <c r="G4677" s="13"/>
      <c r="H4677" s="41"/>
      <c r="I4677" s="41"/>
      <c r="J4677" s="41"/>
      <c r="K4677" s="41"/>
      <c r="L4677" s="41"/>
      <c r="M4677" s="41"/>
    </row>
    <row r="4678" spans="2:13" x14ac:dyDescent="0.25">
      <c r="B4678" s="66"/>
      <c r="C4678" s="13"/>
      <c r="D4678" s="13"/>
      <c r="E4678" s="13"/>
      <c r="F4678" s="13"/>
      <c r="G4678" s="13"/>
      <c r="H4678" s="41"/>
      <c r="I4678" s="41"/>
      <c r="J4678" s="41"/>
      <c r="K4678" s="41"/>
      <c r="L4678" s="41"/>
      <c r="M4678" s="41"/>
    </row>
    <row r="4679" spans="2:13" x14ac:dyDescent="0.25">
      <c r="B4679" s="66"/>
      <c r="C4679" s="13"/>
      <c r="D4679" s="13"/>
      <c r="E4679" s="13"/>
      <c r="F4679" s="13"/>
      <c r="G4679" s="13"/>
      <c r="H4679" s="41"/>
      <c r="I4679" s="41"/>
      <c r="J4679" s="41"/>
      <c r="K4679" s="41"/>
      <c r="L4679" s="41"/>
      <c r="M4679" s="41"/>
    </row>
    <row r="4680" spans="2:13" x14ac:dyDescent="0.25">
      <c r="B4680" s="66"/>
      <c r="C4680" s="13"/>
      <c r="D4680" s="13"/>
      <c r="E4680" s="13"/>
      <c r="F4680" s="13"/>
      <c r="G4680" s="13"/>
      <c r="H4680" s="41"/>
      <c r="I4680" s="41"/>
      <c r="J4680" s="41"/>
      <c r="K4680" s="41"/>
      <c r="L4680" s="41"/>
      <c r="M4680" s="41"/>
    </row>
    <row r="4681" spans="2:13" x14ac:dyDescent="0.25">
      <c r="B4681" s="66"/>
      <c r="C4681" s="13"/>
      <c r="D4681" s="13"/>
      <c r="E4681" s="13"/>
      <c r="F4681" s="13"/>
      <c r="G4681" s="13"/>
      <c r="H4681" s="41"/>
      <c r="I4681" s="41"/>
      <c r="J4681" s="41"/>
      <c r="K4681" s="41"/>
      <c r="L4681" s="41"/>
      <c r="M4681" s="41"/>
    </row>
    <row r="4682" spans="2:13" x14ac:dyDescent="0.25">
      <c r="B4682" s="66"/>
      <c r="C4682" s="13"/>
      <c r="D4682" s="13"/>
      <c r="E4682" s="13"/>
      <c r="F4682" s="13"/>
      <c r="G4682" s="13"/>
      <c r="H4682" s="41"/>
      <c r="I4682" s="41"/>
      <c r="J4682" s="41"/>
      <c r="K4682" s="41"/>
      <c r="L4682" s="41"/>
      <c r="M4682" s="41"/>
    </row>
    <row r="4683" spans="2:13" x14ac:dyDescent="0.25">
      <c r="B4683" s="66"/>
      <c r="C4683" s="13"/>
      <c r="D4683" s="13"/>
      <c r="E4683" s="13"/>
      <c r="F4683" s="13"/>
      <c r="G4683" s="13"/>
      <c r="H4683" s="41"/>
      <c r="I4683" s="41"/>
      <c r="J4683" s="41"/>
      <c r="K4683" s="41"/>
      <c r="L4683" s="41"/>
      <c r="M4683" s="41"/>
    </row>
    <row r="4684" spans="2:13" x14ac:dyDescent="0.25">
      <c r="B4684" s="66"/>
      <c r="C4684" s="13"/>
      <c r="D4684" s="13"/>
      <c r="E4684" s="13"/>
      <c r="F4684" s="13"/>
      <c r="G4684" s="13"/>
      <c r="H4684" s="41"/>
      <c r="I4684" s="41"/>
      <c r="J4684" s="41"/>
      <c r="K4684" s="41"/>
      <c r="L4684" s="41"/>
      <c r="M4684" s="41"/>
    </row>
    <row r="4685" spans="2:13" x14ac:dyDescent="0.25">
      <c r="B4685" s="66"/>
      <c r="C4685" s="13"/>
      <c r="D4685" s="13"/>
      <c r="E4685" s="13"/>
      <c r="F4685" s="13"/>
      <c r="G4685" s="13"/>
      <c r="H4685" s="41"/>
      <c r="I4685" s="41"/>
      <c r="J4685" s="41"/>
      <c r="K4685" s="41"/>
      <c r="L4685" s="41"/>
      <c r="M4685" s="41"/>
    </row>
    <row r="4686" spans="2:13" x14ac:dyDescent="0.25">
      <c r="B4686" s="66"/>
      <c r="C4686" s="13"/>
      <c r="D4686" s="13"/>
      <c r="E4686" s="13"/>
      <c r="F4686" s="13"/>
      <c r="G4686" s="13"/>
      <c r="H4686" s="41"/>
      <c r="I4686" s="41"/>
      <c r="J4686" s="41"/>
      <c r="K4686" s="41"/>
      <c r="L4686" s="41"/>
      <c r="M4686" s="41"/>
    </row>
    <row r="4687" spans="2:13" x14ac:dyDescent="0.25">
      <c r="B4687" s="66"/>
      <c r="C4687" s="13"/>
      <c r="D4687" s="13"/>
      <c r="E4687" s="13"/>
      <c r="F4687" s="13"/>
      <c r="G4687" s="13"/>
      <c r="H4687" s="41"/>
      <c r="I4687" s="41"/>
      <c r="J4687" s="41"/>
      <c r="K4687" s="41"/>
      <c r="L4687" s="41"/>
      <c r="M4687" s="41"/>
    </row>
    <row r="4688" spans="2:13" x14ac:dyDescent="0.25">
      <c r="B4688" s="66"/>
      <c r="C4688" s="13"/>
      <c r="D4688" s="13"/>
      <c r="E4688" s="13"/>
      <c r="F4688" s="13"/>
      <c r="G4688" s="13"/>
      <c r="H4688" s="41"/>
      <c r="I4688" s="41"/>
      <c r="J4688" s="41"/>
      <c r="K4688" s="41"/>
      <c r="L4688" s="41"/>
      <c r="M4688" s="41"/>
    </row>
    <row r="4689" spans="2:13" x14ac:dyDescent="0.25">
      <c r="B4689" s="66"/>
      <c r="C4689" s="13"/>
      <c r="D4689" s="13"/>
      <c r="E4689" s="13"/>
      <c r="F4689" s="13"/>
      <c r="G4689" s="13"/>
      <c r="H4689" s="41"/>
      <c r="I4689" s="41"/>
      <c r="J4689" s="41"/>
      <c r="K4689" s="41"/>
      <c r="L4689" s="41"/>
      <c r="M4689" s="41"/>
    </row>
    <row r="4690" spans="2:13" x14ac:dyDescent="0.25">
      <c r="B4690" s="66"/>
      <c r="C4690" s="13"/>
      <c r="D4690" s="13"/>
      <c r="E4690" s="13"/>
      <c r="F4690" s="13"/>
      <c r="G4690" s="13"/>
      <c r="H4690" s="41"/>
      <c r="I4690" s="41"/>
      <c r="J4690" s="41"/>
      <c r="K4690" s="41"/>
      <c r="L4690" s="41"/>
      <c r="M4690" s="41"/>
    </row>
    <row r="4691" spans="2:13" x14ac:dyDescent="0.25">
      <c r="B4691" s="66"/>
      <c r="C4691" s="13"/>
      <c r="D4691" s="13"/>
      <c r="E4691" s="13"/>
      <c r="F4691" s="13"/>
      <c r="G4691" s="13"/>
      <c r="H4691" s="41"/>
      <c r="I4691" s="41"/>
      <c r="J4691" s="41"/>
      <c r="K4691" s="41"/>
      <c r="L4691" s="41"/>
      <c r="M4691" s="41"/>
    </row>
    <row r="4692" spans="2:13" x14ac:dyDescent="0.25">
      <c r="B4692" s="66"/>
      <c r="C4692" s="13"/>
      <c r="D4692" s="13"/>
      <c r="E4692" s="13"/>
      <c r="F4692" s="13"/>
      <c r="G4692" s="13"/>
      <c r="H4692" s="41"/>
      <c r="I4692" s="41"/>
      <c r="J4692" s="41"/>
      <c r="K4692" s="41"/>
      <c r="L4692" s="41"/>
      <c r="M4692" s="41"/>
    </row>
    <row r="4693" spans="2:13" x14ac:dyDescent="0.25">
      <c r="B4693" s="66"/>
      <c r="C4693" s="13"/>
      <c r="D4693" s="13"/>
      <c r="E4693" s="13"/>
      <c r="F4693" s="13"/>
      <c r="G4693" s="13"/>
      <c r="H4693" s="41"/>
      <c r="I4693" s="41"/>
      <c r="J4693" s="41"/>
      <c r="K4693" s="41"/>
      <c r="L4693" s="41"/>
      <c r="M4693" s="41"/>
    </row>
    <row r="4694" spans="2:13" x14ac:dyDescent="0.25">
      <c r="B4694" s="66"/>
      <c r="C4694" s="13"/>
      <c r="D4694" s="13"/>
      <c r="E4694" s="13"/>
      <c r="F4694" s="13"/>
      <c r="G4694" s="13"/>
      <c r="H4694" s="41"/>
      <c r="I4694" s="41"/>
      <c r="J4694" s="41"/>
      <c r="K4694" s="41"/>
      <c r="L4694" s="41"/>
      <c r="M4694" s="41"/>
    </row>
    <row r="4695" spans="2:13" x14ac:dyDescent="0.25">
      <c r="B4695" s="66"/>
      <c r="C4695" s="13"/>
      <c r="D4695" s="13"/>
      <c r="E4695" s="13"/>
      <c r="F4695" s="13"/>
      <c r="G4695" s="13"/>
      <c r="H4695" s="41"/>
      <c r="I4695" s="41"/>
      <c r="J4695" s="41"/>
      <c r="K4695" s="41"/>
      <c r="L4695" s="41"/>
      <c r="M4695" s="41"/>
    </row>
    <row r="4696" spans="2:13" x14ac:dyDescent="0.25">
      <c r="B4696" s="66"/>
      <c r="C4696" s="13"/>
      <c r="D4696" s="13"/>
      <c r="E4696" s="13"/>
      <c r="F4696" s="13"/>
      <c r="G4696" s="13"/>
      <c r="H4696" s="41"/>
      <c r="I4696" s="41"/>
      <c r="J4696" s="41"/>
      <c r="K4696" s="41"/>
      <c r="L4696" s="41"/>
      <c r="M4696" s="41"/>
    </row>
    <row r="4697" spans="2:13" x14ac:dyDescent="0.25">
      <c r="B4697" s="66"/>
      <c r="C4697" s="13"/>
      <c r="D4697" s="13"/>
      <c r="E4697" s="13"/>
      <c r="F4697" s="13"/>
      <c r="G4697" s="13"/>
      <c r="H4697" s="41"/>
      <c r="I4697" s="41"/>
      <c r="J4697" s="41"/>
      <c r="K4697" s="41"/>
      <c r="L4697" s="41"/>
      <c r="M4697" s="41"/>
    </row>
    <row r="4698" spans="2:13" x14ac:dyDescent="0.25">
      <c r="B4698" s="66"/>
      <c r="C4698" s="13"/>
      <c r="D4698" s="13"/>
      <c r="E4698" s="13"/>
      <c r="F4698" s="13"/>
      <c r="G4698" s="13"/>
      <c r="H4698" s="41"/>
      <c r="I4698" s="41"/>
      <c r="J4698" s="41"/>
      <c r="K4698" s="41"/>
      <c r="L4698" s="41"/>
      <c r="M4698" s="41"/>
    </row>
    <row r="4699" spans="2:13" x14ac:dyDescent="0.25">
      <c r="B4699" s="66"/>
      <c r="C4699" s="13"/>
      <c r="D4699" s="13"/>
      <c r="E4699" s="13"/>
      <c r="F4699" s="13"/>
      <c r="G4699" s="13"/>
      <c r="H4699" s="41"/>
      <c r="I4699" s="41"/>
      <c r="J4699" s="41"/>
      <c r="K4699" s="41"/>
      <c r="L4699" s="41"/>
      <c r="M4699" s="41"/>
    </row>
    <row r="4700" spans="2:13" x14ac:dyDescent="0.25">
      <c r="B4700" s="66"/>
      <c r="C4700" s="13"/>
      <c r="D4700" s="13"/>
      <c r="E4700" s="13"/>
      <c r="F4700" s="13"/>
      <c r="G4700" s="13"/>
      <c r="H4700" s="41"/>
      <c r="I4700" s="41"/>
      <c r="J4700" s="41"/>
      <c r="K4700" s="41"/>
      <c r="L4700" s="41"/>
      <c r="M4700" s="41"/>
    </row>
    <row r="4701" spans="2:13" x14ac:dyDescent="0.25">
      <c r="B4701" s="66"/>
      <c r="C4701" s="13"/>
      <c r="D4701" s="13"/>
      <c r="E4701" s="13"/>
      <c r="F4701" s="13"/>
      <c r="G4701" s="13"/>
      <c r="H4701" s="41"/>
      <c r="I4701" s="41"/>
      <c r="J4701" s="41"/>
      <c r="K4701" s="41"/>
      <c r="L4701" s="41"/>
      <c r="M4701" s="41"/>
    </row>
    <row r="4702" spans="2:13" x14ac:dyDescent="0.25">
      <c r="B4702" s="66"/>
      <c r="C4702" s="13"/>
      <c r="D4702" s="13"/>
      <c r="E4702" s="13"/>
      <c r="F4702" s="13"/>
      <c r="G4702" s="13"/>
      <c r="H4702" s="41"/>
      <c r="I4702" s="41"/>
      <c r="J4702" s="41"/>
      <c r="K4702" s="41"/>
      <c r="L4702" s="41"/>
      <c r="M4702" s="41"/>
    </row>
    <row r="4703" spans="2:13" x14ac:dyDescent="0.25">
      <c r="B4703" s="66"/>
      <c r="C4703" s="13"/>
      <c r="D4703" s="13"/>
      <c r="E4703" s="13"/>
      <c r="F4703" s="13"/>
      <c r="G4703" s="13"/>
      <c r="H4703" s="41"/>
      <c r="I4703" s="41"/>
      <c r="J4703" s="41"/>
      <c r="K4703" s="41"/>
      <c r="L4703" s="41"/>
      <c r="M4703" s="41"/>
    </row>
    <row r="4704" spans="2:13" x14ac:dyDescent="0.25">
      <c r="B4704" s="66"/>
      <c r="C4704" s="13"/>
      <c r="D4704" s="13"/>
      <c r="E4704" s="13"/>
      <c r="F4704" s="13"/>
      <c r="G4704" s="13"/>
      <c r="H4704" s="41"/>
      <c r="I4704" s="41"/>
      <c r="J4704" s="41"/>
      <c r="K4704" s="41"/>
      <c r="L4704" s="41"/>
      <c r="M4704" s="41"/>
    </row>
    <row r="4705" spans="2:13" x14ac:dyDescent="0.25">
      <c r="B4705" s="66"/>
      <c r="C4705" s="13"/>
      <c r="D4705" s="13"/>
      <c r="E4705" s="13"/>
      <c r="F4705" s="13"/>
      <c r="G4705" s="13"/>
      <c r="H4705" s="41"/>
      <c r="I4705" s="41"/>
      <c r="J4705" s="41"/>
      <c r="K4705" s="41"/>
      <c r="L4705" s="41"/>
      <c r="M4705" s="41"/>
    </row>
    <row r="4706" spans="2:13" x14ac:dyDescent="0.25">
      <c r="B4706" s="66"/>
      <c r="C4706" s="13"/>
      <c r="D4706" s="13"/>
      <c r="E4706" s="13"/>
      <c r="F4706" s="13"/>
      <c r="G4706" s="13"/>
      <c r="H4706" s="41"/>
      <c r="I4706" s="41"/>
      <c r="J4706" s="41"/>
      <c r="K4706" s="41"/>
      <c r="L4706" s="41"/>
      <c r="M4706" s="41"/>
    </row>
    <row r="4707" spans="2:13" x14ac:dyDescent="0.25">
      <c r="B4707" s="66"/>
      <c r="C4707" s="13"/>
      <c r="D4707" s="13"/>
      <c r="E4707" s="13"/>
      <c r="F4707" s="13"/>
      <c r="G4707" s="13"/>
      <c r="H4707" s="41"/>
      <c r="I4707" s="41"/>
      <c r="J4707" s="41"/>
      <c r="K4707" s="41"/>
      <c r="L4707" s="41"/>
      <c r="M4707" s="41"/>
    </row>
    <row r="4708" spans="2:13" x14ac:dyDescent="0.25">
      <c r="B4708" s="66"/>
      <c r="C4708" s="13"/>
      <c r="D4708" s="13"/>
      <c r="E4708" s="13"/>
      <c r="F4708" s="13"/>
      <c r="G4708" s="13"/>
      <c r="H4708" s="41"/>
      <c r="I4708" s="41"/>
      <c r="J4708" s="41"/>
      <c r="K4708" s="41"/>
      <c r="L4708" s="41"/>
      <c r="M4708" s="41"/>
    </row>
    <row r="4709" spans="2:13" x14ac:dyDescent="0.25">
      <c r="B4709" s="66"/>
      <c r="C4709" s="13"/>
      <c r="D4709" s="13"/>
      <c r="E4709" s="13"/>
      <c r="F4709" s="13"/>
      <c r="G4709" s="13"/>
      <c r="H4709" s="41"/>
      <c r="I4709" s="41"/>
      <c r="J4709" s="41"/>
      <c r="K4709" s="41"/>
      <c r="L4709" s="41"/>
      <c r="M4709" s="41"/>
    </row>
    <row r="4710" spans="2:13" x14ac:dyDescent="0.25">
      <c r="B4710" s="66"/>
      <c r="C4710" s="13"/>
      <c r="D4710" s="13"/>
      <c r="E4710" s="13"/>
      <c r="F4710" s="13"/>
      <c r="G4710" s="13"/>
      <c r="H4710" s="41"/>
      <c r="I4710" s="41"/>
      <c r="J4710" s="41"/>
      <c r="K4710" s="41"/>
      <c r="L4710" s="41"/>
      <c r="M4710" s="41"/>
    </row>
    <row r="4711" spans="2:13" x14ac:dyDescent="0.25">
      <c r="B4711" s="66"/>
      <c r="C4711" s="13"/>
      <c r="D4711" s="13"/>
      <c r="E4711" s="13"/>
      <c r="F4711" s="13"/>
      <c r="G4711" s="13"/>
      <c r="H4711" s="41"/>
      <c r="I4711" s="41"/>
      <c r="J4711" s="41"/>
      <c r="K4711" s="41"/>
      <c r="L4711" s="41"/>
      <c r="M4711" s="41"/>
    </row>
    <row r="4712" spans="2:13" x14ac:dyDescent="0.25">
      <c r="B4712" s="66"/>
      <c r="C4712" s="13"/>
      <c r="D4712" s="13"/>
      <c r="E4712" s="13"/>
      <c r="F4712" s="13"/>
      <c r="G4712" s="13"/>
      <c r="H4712" s="41"/>
      <c r="I4712" s="41"/>
      <c r="J4712" s="41"/>
      <c r="K4712" s="41"/>
      <c r="L4712" s="41"/>
      <c r="M4712" s="41"/>
    </row>
    <row r="4713" spans="2:13" x14ac:dyDescent="0.25">
      <c r="B4713" s="66"/>
      <c r="C4713" s="13"/>
      <c r="D4713" s="13"/>
      <c r="E4713" s="13"/>
      <c r="F4713" s="13"/>
      <c r="G4713" s="13"/>
      <c r="H4713" s="41"/>
      <c r="I4713" s="41"/>
      <c r="J4713" s="41"/>
      <c r="K4713" s="41"/>
      <c r="L4713" s="41"/>
      <c r="M4713" s="41"/>
    </row>
    <row r="4714" spans="2:13" x14ac:dyDescent="0.25">
      <c r="B4714" s="66"/>
      <c r="C4714" s="13"/>
      <c r="D4714" s="13"/>
      <c r="E4714" s="13"/>
      <c r="F4714" s="13"/>
      <c r="G4714" s="13"/>
      <c r="H4714" s="41"/>
      <c r="I4714" s="41"/>
      <c r="J4714" s="41"/>
      <c r="K4714" s="41"/>
      <c r="L4714" s="41"/>
      <c r="M4714" s="41"/>
    </row>
    <row r="4715" spans="2:13" x14ac:dyDescent="0.25">
      <c r="B4715" s="66"/>
      <c r="C4715" s="13"/>
      <c r="D4715" s="13"/>
      <c r="E4715" s="13"/>
      <c r="F4715" s="13"/>
      <c r="G4715" s="13"/>
      <c r="H4715" s="41"/>
      <c r="I4715" s="41"/>
      <c r="J4715" s="41"/>
      <c r="K4715" s="41"/>
      <c r="L4715" s="41"/>
      <c r="M4715" s="41"/>
    </row>
    <row r="4716" spans="2:13" x14ac:dyDescent="0.25">
      <c r="B4716" s="66"/>
      <c r="C4716" s="13"/>
      <c r="D4716" s="13"/>
      <c r="E4716" s="13"/>
      <c r="F4716" s="13"/>
      <c r="G4716" s="13"/>
      <c r="H4716" s="41"/>
      <c r="I4716" s="41"/>
      <c r="J4716" s="41"/>
      <c r="K4716" s="41"/>
      <c r="L4716" s="41"/>
      <c r="M4716" s="41"/>
    </row>
    <row r="4717" spans="2:13" x14ac:dyDescent="0.25">
      <c r="B4717" s="66"/>
      <c r="C4717" s="13"/>
      <c r="D4717" s="13"/>
      <c r="E4717" s="13"/>
      <c r="F4717" s="13"/>
      <c r="G4717" s="13"/>
      <c r="H4717" s="41"/>
      <c r="I4717" s="41"/>
      <c r="J4717" s="41"/>
      <c r="K4717" s="41"/>
      <c r="L4717" s="41"/>
      <c r="M4717" s="41"/>
    </row>
    <row r="4718" spans="2:13" x14ac:dyDescent="0.25">
      <c r="B4718" s="66"/>
      <c r="C4718" s="13"/>
      <c r="D4718" s="13"/>
      <c r="E4718" s="13"/>
      <c r="F4718" s="13"/>
      <c r="G4718" s="13"/>
      <c r="H4718" s="41"/>
      <c r="I4718" s="41"/>
      <c r="J4718" s="41"/>
      <c r="K4718" s="41"/>
      <c r="L4718" s="41"/>
      <c r="M4718" s="41"/>
    </row>
    <row r="4719" spans="2:13" x14ac:dyDescent="0.25">
      <c r="B4719" s="66"/>
      <c r="C4719" s="13"/>
      <c r="D4719" s="13"/>
      <c r="E4719" s="13"/>
      <c r="F4719" s="13"/>
      <c r="G4719" s="13"/>
      <c r="H4719" s="41"/>
      <c r="I4719" s="41"/>
      <c r="J4719" s="41"/>
      <c r="K4719" s="41"/>
      <c r="L4719" s="41"/>
      <c r="M4719" s="41"/>
    </row>
    <row r="4720" spans="2:13" x14ac:dyDescent="0.25">
      <c r="B4720" s="66"/>
      <c r="C4720" s="13"/>
      <c r="D4720" s="13"/>
      <c r="E4720" s="13"/>
      <c r="F4720" s="13"/>
      <c r="G4720" s="13"/>
      <c r="H4720" s="41"/>
      <c r="I4720" s="41"/>
      <c r="J4720" s="41"/>
      <c r="K4720" s="41"/>
      <c r="L4720" s="41"/>
      <c r="M4720" s="41"/>
    </row>
    <row r="4721" spans="2:13" x14ac:dyDescent="0.25">
      <c r="B4721" s="66"/>
      <c r="C4721" s="13"/>
      <c r="D4721" s="13"/>
      <c r="E4721" s="13"/>
      <c r="F4721" s="13"/>
      <c r="G4721" s="13"/>
      <c r="H4721" s="41"/>
      <c r="I4721" s="41"/>
      <c r="J4721" s="41"/>
      <c r="K4721" s="41"/>
      <c r="L4721" s="41"/>
      <c r="M4721" s="41"/>
    </row>
    <row r="4722" spans="2:13" x14ac:dyDescent="0.25">
      <c r="B4722" s="66"/>
      <c r="C4722" s="13"/>
      <c r="D4722" s="13"/>
      <c r="E4722" s="13"/>
      <c r="F4722" s="13"/>
      <c r="G4722" s="13"/>
      <c r="H4722" s="41"/>
      <c r="I4722" s="41"/>
      <c r="J4722" s="41"/>
      <c r="K4722" s="41"/>
      <c r="L4722" s="41"/>
      <c r="M4722" s="41"/>
    </row>
    <row r="4723" spans="2:13" x14ac:dyDescent="0.25">
      <c r="B4723" s="66"/>
      <c r="C4723" s="13"/>
      <c r="D4723" s="13"/>
      <c r="E4723" s="13"/>
      <c r="F4723" s="13"/>
      <c r="G4723" s="13"/>
      <c r="H4723" s="41"/>
      <c r="I4723" s="41"/>
      <c r="J4723" s="41"/>
      <c r="K4723" s="41"/>
      <c r="L4723" s="41"/>
      <c r="M4723" s="41"/>
    </row>
    <row r="4724" spans="2:13" x14ac:dyDescent="0.25">
      <c r="B4724" s="66"/>
      <c r="C4724" s="13"/>
      <c r="D4724" s="13"/>
      <c r="E4724" s="13"/>
      <c r="F4724" s="13"/>
      <c r="G4724" s="13"/>
      <c r="H4724" s="41"/>
      <c r="I4724" s="41"/>
      <c r="J4724" s="41"/>
      <c r="K4724" s="41"/>
      <c r="L4724" s="41"/>
      <c r="M4724" s="41"/>
    </row>
    <row r="4725" spans="2:13" x14ac:dyDescent="0.25">
      <c r="B4725" s="66"/>
      <c r="C4725" s="13"/>
      <c r="D4725" s="13"/>
      <c r="E4725" s="13"/>
      <c r="F4725" s="13"/>
      <c r="G4725" s="13"/>
      <c r="H4725" s="41"/>
      <c r="I4725" s="41"/>
      <c r="J4725" s="41"/>
      <c r="K4725" s="41"/>
      <c r="L4725" s="41"/>
      <c r="M4725" s="41"/>
    </row>
    <row r="4726" spans="2:13" x14ac:dyDescent="0.25">
      <c r="B4726" s="66"/>
      <c r="C4726" s="13"/>
      <c r="D4726" s="13"/>
      <c r="E4726" s="13"/>
      <c r="F4726" s="13"/>
      <c r="G4726" s="13"/>
      <c r="H4726" s="41"/>
      <c r="I4726" s="41"/>
      <c r="J4726" s="41"/>
      <c r="K4726" s="41"/>
      <c r="L4726" s="41"/>
      <c r="M4726" s="41"/>
    </row>
    <row r="4727" spans="2:13" x14ac:dyDescent="0.25">
      <c r="B4727" s="66"/>
      <c r="C4727" s="13"/>
      <c r="D4727" s="13"/>
      <c r="E4727" s="13"/>
      <c r="F4727" s="13"/>
      <c r="G4727" s="13"/>
      <c r="H4727" s="41"/>
      <c r="I4727" s="41"/>
      <c r="J4727" s="41"/>
      <c r="K4727" s="41"/>
      <c r="L4727" s="41"/>
      <c r="M4727" s="41"/>
    </row>
    <row r="4728" spans="2:13" x14ac:dyDescent="0.25">
      <c r="B4728" s="66"/>
      <c r="C4728" s="13"/>
      <c r="D4728" s="13"/>
      <c r="E4728" s="13"/>
      <c r="F4728" s="13"/>
      <c r="G4728" s="13"/>
      <c r="H4728" s="41"/>
      <c r="I4728" s="41"/>
      <c r="J4728" s="41"/>
      <c r="K4728" s="41"/>
      <c r="L4728" s="41"/>
      <c r="M4728" s="41"/>
    </row>
    <row r="4729" spans="2:13" x14ac:dyDescent="0.25">
      <c r="B4729" s="66"/>
      <c r="C4729" s="13"/>
      <c r="D4729" s="13"/>
      <c r="E4729" s="13"/>
      <c r="F4729" s="13"/>
      <c r="G4729" s="13"/>
      <c r="H4729" s="41"/>
      <c r="I4729" s="41"/>
      <c r="J4729" s="41"/>
      <c r="K4729" s="41"/>
      <c r="L4729" s="41"/>
      <c r="M4729" s="41"/>
    </row>
    <row r="4730" spans="2:13" x14ac:dyDescent="0.25">
      <c r="B4730" s="66"/>
      <c r="C4730" s="13"/>
      <c r="D4730" s="13"/>
      <c r="E4730" s="13"/>
      <c r="F4730" s="13"/>
      <c r="G4730" s="13"/>
      <c r="H4730" s="41"/>
      <c r="I4730" s="41"/>
      <c r="J4730" s="41"/>
      <c r="K4730" s="41"/>
      <c r="L4730" s="41"/>
      <c r="M4730" s="41"/>
    </row>
    <row r="4731" spans="2:13" x14ac:dyDescent="0.25">
      <c r="B4731" s="66"/>
      <c r="C4731" s="13"/>
      <c r="D4731" s="13"/>
      <c r="E4731" s="13"/>
      <c r="F4731" s="13"/>
      <c r="G4731" s="13"/>
      <c r="H4731" s="41"/>
      <c r="I4731" s="41"/>
      <c r="J4731" s="41"/>
      <c r="K4731" s="41"/>
      <c r="L4731" s="41"/>
      <c r="M4731" s="41"/>
    </row>
    <row r="4732" spans="2:13" x14ac:dyDescent="0.25">
      <c r="B4732" s="66"/>
      <c r="C4732" s="13"/>
      <c r="D4732" s="13"/>
      <c r="E4732" s="13"/>
      <c r="F4732" s="13"/>
      <c r="G4732" s="13"/>
      <c r="H4732" s="41"/>
      <c r="I4732" s="41"/>
      <c r="J4732" s="41"/>
      <c r="K4732" s="41"/>
      <c r="L4732" s="41"/>
      <c r="M4732" s="41"/>
    </row>
    <row r="4733" spans="2:13" x14ac:dyDescent="0.25">
      <c r="B4733" s="66"/>
      <c r="C4733" s="13"/>
      <c r="D4733" s="13"/>
      <c r="E4733" s="13"/>
      <c r="F4733" s="13"/>
      <c r="G4733" s="13"/>
      <c r="H4733" s="41"/>
      <c r="I4733" s="41"/>
      <c r="J4733" s="41"/>
      <c r="K4733" s="41"/>
      <c r="L4733" s="41"/>
      <c r="M4733" s="41"/>
    </row>
    <row r="4734" spans="2:13" x14ac:dyDescent="0.25">
      <c r="B4734" s="66"/>
      <c r="C4734" s="13"/>
      <c r="D4734" s="13"/>
      <c r="E4734" s="13"/>
      <c r="F4734" s="13"/>
      <c r="G4734" s="13"/>
      <c r="H4734" s="41"/>
      <c r="I4734" s="41"/>
      <c r="J4734" s="41"/>
      <c r="K4734" s="41"/>
      <c r="L4734" s="41"/>
      <c r="M4734" s="41"/>
    </row>
    <row r="4735" spans="2:13" x14ac:dyDescent="0.25">
      <c r="B4735" s="66"/>
      <c r="C4735" s="13"/>
      <c r="D4735" s="13"/>
      <c r="E4735" s="13"/>
      <c r="F4735" s="13"/>
      <c r="G4735" s="13"/>
      <c r="H4735" s="41"/>
      <c r="I4735" s="41"/>
      <c r="J4735" s="41"/>
      <c r="K4735" s="41"/>
      <c r="L4735" s="41"/>
      <c r="M4735" s="41"/>
    </row>
    <row r="4736" spans="2:13" x14ac:dyDescent="0.25">
      <c r="B4736" s="66"/>
      <c r="C4736" s="13"/>
      <c r="D4736" s="13"/>
      <c r="E4736" s="13"/>
      <c r="F4736" s="13"/>
      <c r="G4736" s="13"/>
      <c r="H4736" s="41"/>
      <c r="I4736" s="41"/>
      <c r="J4736" s="41"/>
      <c r="K4736" s="41"/>
      <c r="L4736" s="41"/>
      <c r="M4736" s="41"/>
    </row>
    <row r="4737" spans="2:13" x14ac:dyDescent="0.25">
      <c r="B4737" s="66"/>
      <c r="C4737" s="13"/>
      <c r="D4737" s="13"/>
      <c r="E4737" s="13"/>
      <c r="F4737" s="13"/>
      <c r="G4737" s="13"/>
      <c r="H4737" s="41"/>
      <c r="I4737" s="41"/>
      <c r="J4737" s="41"/>
      <c r="K4737" s="41"/>
      <c r="L4737" s="41"/>
      <c r="M4737" s="41"/>
    </row>
    <row r="4738" spans="2:13" x14ac:dyDescent="0.25">
      <c r="B4738" s="66"/>
      <c r="C4738" s="13"/>
      <c r="D4738" s="13"/>
      <c r="E4738" s="13"/>
      <c r="F4738" s="13"/>
      <c r="G4738" s="13"/>
      <c r="H4738" s="41"/>
      <c r="I4738" s="41"/>
      <c r="J4738" s="41"/>
      <c r="K4738" s="41"/>
      <c r="L4738" s="41"/>
      <c r="M4738" s="41"/>
    </row>
    <row r="4739" spans="2:13" x14ac:dyDescent="0.25">
      <c r="B4739" s="66"/>
      <c r="C4739" s="13"/>
      <c r="D4739" s="13"/>
      <c r="E4739" s="13"/>
      <c r="F4739" s="13"/>
      <c r="G4739" s="13"/>
      <c r="H4739" s="41"/>
      <c r="I4739" s="41"/>
      <c r="J4739" s="41"/>
      <c r="K4739" s="41"/>
      <c r="L4739" s="41"/>
      <c r="M4739" s="41"/>
    </row>
    <row r="4740" spans="2:13" x14ac:dyDescent="0.25">
      <c r="B4740" s="66"/>
      <c r="C4740" s="13"/>
      <c r="D4740" s="13"/>
      <c r="E4740" s="13"/>
      <c r="F4740" s="13"/>
      <c r="G4740" s="13"/>
      <c r="H4740" s="41"/>
      <c r="I4740" s="41"/>
      <c r="J4740" s="41"/>
      <c r="K4740" s="41"/>
      <c r="L4740" s="41"/>
      <c r="M4740" s="41"/>
    </row>
    <row r="4741" spans="2:13" x14ac:dyDescent="0.25">
      <c r="B4741" s="66"/>
      <c r="C4741" s="13"/>
      <c r="D4741" s="13"/>
      <c r="E4741" s="13"/>
      <c r="F4741" s="13"/>
      <c r="G4741" s="13"/>
      <c r="H4741" s="41"/>
      <c r="I4741" s="41"/>
      <c r="J4741" s="41"/>
      <c r="K4741" s="41"/>
      <c r="L4741" s="41"/>
      <c r="M4741" s="41"/>
    </row>
    <row r="4742" spans="2:13" x14ac:dyDescent="0.25">
      <c r="B4742" s="66"/>
      <c r="C4742" s="13"/>
      <c r="D4742" s="13"/>
      <c r="E4742" s="13"/>
      <c r="F4742" s="13"/>
      <c r="G4742" s="13"/>
      <c r="H4742" s="41"/>
      <c r="I4742" s="41"/>
      <c r="J4742" s="41"/>
      <c r="K4742" s="41"/>
      <c r="L4742" s="41"/>
      <c r="M4742" s="41"/>
    </row>
    <row r="4743" spans="2:13" x14ac:dyDescent="0.25">
      <c r="B4743" s="66"/>
      <c r="C4743" s="13"/>
      <c r="D4743" s="13"/>
      <c r="E4743" s="13"/>
      <c r="F4743" s="13"/>
      <c r="G4743" s="13"/>
      <c r="H4743" s="41"/>
      <c r="I4743" s="41"/>
      <c r="J4743" s="41"/>
      <c r="K4743" s="41"/>
      <c r="L4743" s="41"/>
      <c r="M4743" s="41"/>
    </row>
    <row r="4744" spans="2:13" x14ac:dyDescent="0.25">
      <c r="B4744" s="66"/>
      <c r="C4744" s="13"/>
      <c r="D4744" s="13"/>
      <c r="E4744" s="13"/>
      <c r="F4744" s="13"/>
      <c r="G4744" s="13"/>
      <c r="H4744" s="41"/>
      <c r="I4744" s="41"/>
      <c r="J4744" s="41"/>
      <c r="K4744" s="41"/>
      <c r="L4744" s="41"/>
      <c r="M4744" s="41"/>
    </row>
    <row r="4745" spans="2:13" x14ac:dyDescent="0.25">
      <c r="B4745" s="66"/>
      <c r="C4745" s="13"/>
      <c r="D4745" s="13"/>
      <c r="E4745" s="13"/>
      <c r="F4745" s="13"/>
      <c r="G4745" s="13"/>
      <c r="H4745" s="41"/>
      <c r="I4745" s="41"/>
      <c r="J4745" s="41"/>
      <c r="K4745" s="41"/>
      <c r="L4745" s="41"/>
      <c r="M4745" s="41"/>
    </row>
    <row r="4746" spans="2:13" x14ac:dyDescent="0.25">
      <c r="B4746" s="66"/>
      <c r="C4746" s="13"/>
      <c r="D4746" s="13"/>
      <c r="E4746" s="13"/>
      <c r="F4746" s="13"/>
      <c r="G4746" s="13"/>
      <c r="H4746" s="41"/>
      <c r="I4746" s="41"/>
      <c r="J4746" s="41"/>
      <c r="K4746" s="41"/>
      <c r="L4746" s="41"/>
      <c r="M4746" s="41"/>
    </row>
    <row r="4747" spans="2:13" x14ac:dyDescent="0.25">
      <c r="B4747" s="66"/>
      <c r="C4747" s="13"/>
      <c r="D4747" s="13"/>
      <c r="E4747" s="13"/>
      <c r="F4747" s="13"/>
      <c r="G4747" s="13"/>
      <c r="H4747" s="41"/>
      <c r="I4747" s="41"/>
      <c r="J4747" s="41"/>
      <c r="K4747" s="41"/>
      <c r="L4747" s="41"/>
      <c r="M4747" s="41"/>
    </row>
    <row r="4748" spans="2:13" x14ac:dyDescent="0.25">
      <c r="B4748" s="66"/>
      <c r="C4748" s="13"/>
      <c r="D4748" s="13"/>
      <c r="E4748" s="13"/>
      <c r="F4748" s="13"/>
      <c r="G4748" s="13"/>
      <c r="H4748" s="41"/>
      <c r="I4748" s="41"/>
      <c r="J4748" s="41"/>
      <c r="K4748" s="41"/>
      <c r="L4748" s="41"/>
      <c r="M4748" s="41"/>
    </row>
    <row r="4749" spans="2:13" x14ac:dyDescent="0.25">
      <c r="B4749" s="66"/>
      <c r="C4749" s="13"/>
      <c r="D4749" s="13"/>
      <c r="E4749" s="13"/>
      <c r="F4749" s="13"/>
      <c r="G4749" s="13"/>
      <c r="H4749" s="41"/>
      <c r="I4749" s="41"/>
      <c r="J4749" s="41"/>
      <c r="K4749" s="41"/>
      <c r="L4749" s="41"/>
      <c r="M4749" s="41"/>
    </row>
    <row r="4750" spans="2:13" x14ac:dyDescent="0.25">
      <c r="B4750" s="66"/>
      <c r="C4750" s="13"/>
      <c r="D4750" s="13"/>
      <c r="E4750" s="13"/>
      <c r="F4750" s="13"/>
      <c r="G4750" s="13"/>
      <c r="H4750" s="41"/>
      <c r="I4750" s="41"/>
      <c r="J4750" s="41"/>
      <c r="K4750" s="41"/>
      <c r="L4750" s="41"/>
      <c r="M4750" s="41"/>
    </row>
    <row r="4751" spans="2:13" x14ac:dyDescent="0.25">
      <c r="B4751" s="66"/>
      <c r="C4751" s="13"/>
      <c r="D4751" s="13"/>
      <c r="E4751" s="13"/>
      <c r="F4751" s="13"/>
      <c r="G4751" s="13"/>
      <c r="H4751" s="41"/>
      <c r="I4751" s="41"/>
      <c r="J4751" s="41"/>
      <c r="K4751" s="41"/>
      <c r="L4751" s="41"/>
      <c r="M4751" s="41"/>
    </row>
    <row r="4752" spans="2:13" x14ac:dyDescent="0.25">
      <c r="B4752" s="66"/>
      <c r="C4752" s="13"/>
      <c r="D4752" s="13"/>
      <c r="E4752" s="13"/>
      <c r="F4752" s="13"/>
      <c r="G4752" s="13"/>
      <c r="H4752" s="41"/>
      <c r="I4752" s="41"/>
      <c r="J4752" s="41"/>
      <c r="K4752" s="41"/>
      <c r="L4752" s="41"/>
      <c r="M4752" s="41"/>
    </row>
    <row r="4753" spans="2:13" x14ac:dyDescent="0.25">
      <c r="B4753" s="66"/>
      <c r="C4753" s="13"/>
      <c r="D4753" s="13"/>
      <c r="E4753" s="13"/>
      <c r="F4753" s="13"/>
      <c r="G4753" s="13"/>
      <c r="H4753" s="41"/>
      <c r="I4753" s="41"/>
      <c r="J4753" s="41"/>
      <c r="K4753" s="41"/>
      <c r="L4753" s="41"/>
      <c r="M4753" s="41"/>
    </row>
    <row r="4754" spans="2:13" x14ac:dyDescent="0.25">
      <c r="B4754" s="66"/>
      <c r="C4754" s="13"/>
      <c r="D4754" s="13"/>
      <c r="E4754" s="13"/>
      <c r="F4754" s="13"/>
      <c r="G4754" s="13"/>
      <c r="H4754" s="41"/>
      <c r="I4754" s="41"/>
      <c r="J4754" s="41"/>
      <c r="K4754" s="41"/>
      <c r="L4754" s="41"/>
      <c r="M4754" s="41"/>
    </row>
    <row r="4755" spans="2:13" x14ac:dyDescent="0.25">
      <c r="B4755" s="66"/>
      <c r="C4755" s="13"/>
      <c r="D4755" s="13"/>
      <c r="E4755" s="13"/>
      <c r="F4755" s="13"/>
      <c r="G4755" s="13"/>
      <c r="H4755" s="41"/>
      <c r="I4755" s="41"/>
      <c r="J4755" s="41"/>
      <c r="K4755" s="41"/>
      <c r="L4755" s="41"/>
      <c r="M4755" s="41"/>
    </row>
    <row r="4756" spans="2:13" x14ac:dyDescent="0.25">
      <c r="B4756" s="66"/>
      <c r="C4756" s="13"/>
      <c r="D4756" s="13"/>
      <c r="E4756" s="13"/>
      <c r="F4756" s="13"/>
      <c r="G4756" s="13"/>
      <c r="H4756" s="41"/>
      <c r="I4756" s="41"/>
      <c r="J4756" s="41"/>
      <c r="K4756" s="41"/>
      <c r="L4756" s="41"/>
      <c r="M4756" s="41"/>
    </row>
    <row r="4757" spans="2:13" x14ac:dyDescent="0.25">
      <c r="B4757" s="66"/>
      <c r="C4757" s="13"/>
      <c r="D4757" s="13"/>
      <c r="E4757" s="13"/>
      <c r="F4757" s="13"/>
      <c r="G4757" s="13"/>
      <c r="H4757" s="41"/>
      <c r="I4757" s="41"/>
      <c r="J4757" s="41"/>
      <c r="K4757" s="41"/>
      <c r="L4757" s="41"/>
      <c r="M4757" s="41"/>
    </row>
    <row r="4758" spans="2:13" x14ac:dyDescent="0.25">
      <c r="B4758" s="66"/>
      <c r="C4758" s="13"/>
      <c r="D4758" s="13"/>
      <c r="E4758" s="13"/>
      <c r="F4758" s="13"/>
      <c r="G4758" s="13"/>
      <c r="H4758" s="41"/>
      <c r="I4758" s="41"/>
      <c r="J4758" s="41"/>
      <c r="K4758" s="41"/>
      <c r="L4758" s="41"/>
      <c r="M4758" s="41"/>
    </row>
    <row r="4759" spans="2:13" x14ac:dyDescent="0.25">
      <c r="B4759" s="66"/>
      <c r="C4759" s="13"/>
      <c r="D4759" s="13"/>
      <c r="E4759" s="13"/>
      <c r="F4759" s="13"/>
      <c r="G4759" s="13"/>
      <c r="H4759" s="41"/>
      <c r="I4759" s="41"/>
      <c r="J4759" s="41"/>
      <c r="K4759" s="41"/>
      <c r="L4759" s="41"/>
      <c r="M4759" s="41"/>
    </row>
    <row r="4760" spans="2:13" x14ac:dyDescent="0.25">
      <c r="B4760" s="66"/>
      <c r="C4760" s="13"/>
      <c r="D4760" s="13"/>
      <c r="E4760" s="13"/>
      <c r="F4760" s="13"/>
      <c r="G4760" s="13"/>
      <c r="H4760" s="41"/>
      <c r="I4760" s="41"/>
      <c r="J4760" s="41"/>
      <c r="K4760" s="41"/>
      <c r="L4760" s="41"/>
      <c r="M4760" s="41"/>
    </row>
    <row r="4761" spans="2:13" x14ac:dyDescent="0.25">
      <c r="B4761" s="66"/>
      <c r="C4761" s="13"/>
      <c r="D4761" s="13"/>
      <c r="E4761" s="13"/>
      <c r="F4761" s="13"/>
      <c r="G4761" s="13"/>
      <c r="H4761" s="41"/>
      <c r="I4761" s="41"/>
      <c r="J4761" s="41"/>
      <c r="K4761" s="41"/>
      <c r="L4761" s="41"/>
      <c r="M4761" s="41"/>
    </row>
    <row r="4762" spans="2:13" x14ac:dyDescent="0.25">
      <c r="B4762" s="66"/>
      <c r="C4762" s="13"/>
      <c r="D4762" s="13"/>
      <c r="E4762" s="13"/>
      <c r="F4762" s="13"/>
      <c r="G4762" s="13"/>
      <c r="H4762" s="41"/>
      <c r="I4762" s="41"/>
      <c r="J4762" s="41"/>
      <c r="K4762" s="41"/>
      <c r="L4762" s="41"/>
      <c r="M4762" s="41"/>
    </row>
    <row r="4763" spans="2:13" x14ac:dyDescent="0.25">
      <c r="B4763" s="66"/>
      <c r="C4763" s="13"/>
      <c r="D4763" s="13"/>
      <c r="E4763" s="13"/>
      <c r="F4763" s="13"/>
      <c r="G4763" s="13"/>
      <c r="H4763" s="41"/>
      <c r="I4763" s="41"/>
      <c r="J4763" s="41"/>
      <c r="K4763" s="41"/>
      <c r="L4763" s="41"/>
      <c r="M4763" s="41"/>
    </row>
    <row r="4764" spans="2:13" x14ac:dyDescent="0.25">
      <c r="B4764" s="66"/>
      <c r="C4764" s="13"/>
      <c r="D4764" s="13"/>
      <c r="E4764" s="13"/>
      <c r="F4764" s="13"/>
      <c r="G4764" s="13"/>
      <c r="H4764" s="41"/>
      <c r="I4764" s="41"/>
      <c r="J4764" s="41"/>
      <c r="K4764" s="41"/>
      <c r="L4764" s="41"/>
      <c r="M4764" s="41"/>
    </row>
    <row r="4765" spans="2:13" x14ac:dyDescent="0.25">
      <c r="B4765" s="66"/>
      <c r="C4765" s="13"/>
      <c r="D4765" s="13"/>
      <c r="E4765" s="13"/>
      <c r="F4765" s="13"/>
      <c r="G4765" s="13"/>
      <c r="H4765" s="41"/>
      <c r="I4765" s="41"/>
      <c r="J4765" s="41"/>
      <c r="K4765" s="41"/>
      <c r="L4765" s="41"/>
      <c r="M4765" s="41"/>
    </row>
    <row r="4766" spans="2:13" x14ac:dyDescent="0.25">
      <c r="B4766" s="66"/>
      <c r="C4766" s="13"/>
      <c r="D4766" s="13"/>
      <c r="E4766" s="13"/>
      <c r="F4766" s="13"/>
      <c r="G4766" s="13"/>
      <c r="H4766" s="41"/>
      <c r="I4766" s="41"/>
      <c r="J4766" s="41"/>
      <c r="K4766" s="41"/>
      <c r="L4766" s="41"/>
      <c r="M4766" s="41"/>
    </row>
    <row r="4767" spans="2:13" x14ac:dyDescent="0.25">
      <c r="B4767" s="66"/>
      <c r="C4767" s="13"/>
      <c r="D4767" s="13"/>
      <c r="E4767" s="13"/>
      <c r="F4767" s="13"/>
      <c r="G4767" s="13"/>
      <c r="H4767" s="41"/>
      <c r="I4767" s="41"/>
      <c r="J4767" s="41"/>
      <c r="K4767" s="41"/>
      <c r="L4767" s="41"/>
      <c r="M4767" s="41"/>
    </row>
    <row r="4768" spans="2:13" x14ac:dyDescent="0.25">
      <c r="B4768" s="66"/>
      <c r="C4768" s="13"/>
      <c r="D4768" s="13"/>
      <c r="E4768" s="13"/>
      <c r="F4768" s="13"/>
      <c r="G4768" s="13"/>
      <c r="H4768" s="41"/>
      <c r="I4768" s="41"/>
      <c r="J4768" s="41"/>
      <c r="K4768" s="41"/>
      <c r="L4768" s="41"/>
      <c r="M4768" s="41"/>
    </row>
    <row r="4769" spans="2:13" x14ac:dyDescent="0.25">
      <c r="B4769" s="66"/>
      <c r="C4769" s="13"/>
      <c r="D4769" s="13"/>
      <c r="E4769" s="13"/>
      <c r="F4769" s="13"/>
      <c r="G4769" s="13"/>
      <c r="H4769" s="41"/>
      <c r="I4769" s="41"/>
      <c r="J4769" s="41"/>
      <c r="K4769" s="41"/>
      <c r="L4769" s="41"/>
      <c r="M4769" s="41"/>
    </row>
    <row r="4770" spans="2:13" x14ac:dyDescent="0.25">
      <c r="B4770" s="66"/>
      <c r="C4770" s="13"/>
      <c r="D4770" s="13"/>
      <c r="E4770" s="13"/>
      <c r="F4770" s="13"/>
      <c r="G4770" s="13"/>
      <c r="H4770" s="41"/>
      <c r="I4770" s="41"/>
      <c r="J4770" s="41"/>
      <c r="K4770" s="41"/>
      <c r="L4770" s="41"/>
      <c r="M4770" s="41"/>
    </row>
    <row r="4771" spans="2:13" x14ac:dyDescent="0.25">
      <c r="B4771" s="66"/>
      <c r="C4771" s="13"/>
      <c r="D4771" s="13"/>
      <c r="E4771" s="13"/>
      <c r="F4771" s="13"/>
      <c r="G4771" s="13"/>
      <c r="H4771" s="41"/>
      <c r="I4771" s="41"/>
      <c r="J4771" s="41"/>
      <c r="K4771" s="41"/>
      <c r="L4771" s="41"/>
      <c r="M4771" s="41"/>
    </row>
    <row r="4772" spans="2:13" x14ac:dyDescent="0.25">
      <c r="B4772" s="66"/>
      <c r="C4772" s="13"/>
      <c r="D4772" s="13"/>
      <c r="E4772" s="13"/>
      <c r="F4772" s="13"/>
      <c r="G4772" s="13"/>
      <c r="H4772" s="41"/>
      <c r="I4772" s="41"/>
      <c r="J4772" s="41"/>
      <c r="K4772" s="41"/>
      <c r="L4772" s="41"/>
      <c r="M4772" s="41"/>
    </row>
    <row r="4773" spans="2:13" x14ac:dyDescent="0.25">
      <c r="B4773" s="66"/>
      <c r="C4773" s="13"/>
      <c r="D4773" s="13"/>
      <c r="E4773" s="13"/>
      <c r="F4773" s="13"/>
      <c r="G4773" s="13"/>
      <c r="H4773" s="41"/>
      <c r="I4773" s="41"/>
      <c r="J4773" s="41"/>
      <c r="K4773" s="41"/>
      <c r="L4773" s="41"/>
      <c r="M4773" s="41"/>
    </row>
    <row r="4774" spans="2:13" x14ac:dyDescent="0.25">
      <c r="B4774" s="66"/>
      <c r="C4774" s="13"/>
      <c r="D4774" s="13"/>
      <c r="E4774" s="13"/>
      <c r="F4774" s="13"/>
      <c r="G4774" s="13"/>
      <c r="H4774" s="41"/>
      <c r="I4774" s="41"/>
      <c r="J4774" s="41"/>
      <c r="K4774" s="41"/>
      <c r="L4774" s="41"/>
      <c r="M4774" s="41"/>
    </row>
    <row r="4775" spans="2:13" x14ac:dyDescent="0.25">
      <c r="B4775" s="66"/>
      <c r="C4775" s="13"/>
      <c r="D4775" s="13"/>
      <c r="E4775" s="13"/>
      <c r="F4775" s="13"/>
      <c r="G4775" s="13"/>
      <c r="H4775" s="41"/>
      <c r="I4775" s="41"/>
      <c r="J4775" s="41"/>
      <c r="K4775" s="41"/>
      <c r="L4775" s="41"/>
      <c r="M4775" s="41"/>
    </row>
    <row r="4776" spans="2:13" x14ac:dyDescent="0.25">
      <c r="B4776" s="66"/>
      <c r="C4776" s="13"/>
      <c r="D4776" s="13"/>
      <c r="E4776" s="13"/>
      <c r="F4776" s="13"/>
      <c r="G4776" s="13"/>
      <c r="H4776" s="41"/>
      <c r="I4776" s="41"/>
      <c r="J4776" s="41"/>
      <c r="K4776" s="41"/>
      <c r="L4776" s="41"/>
      <c r="M4776" s="41"/>
    </row>
    <row r="4777" spans="2:13" x14ac:dyDescent="0.25">
      <c r="B4777" s="66"/>
      <c r="C4777" s="13"/>
      <c r="D4777" s="13"/>
      <c r="E4777" s="13"/>
      <c r="F4777" s="13"/>
      <c r="G4777" s="13"/>
      <c r="H4777" s="41"/>
      <c r="I4777" s="41"/>
      <c r="J4777" s="41"/>
      <c r="K4777" s="41"/>
      <c r="L4777" s="41"/>
      <c r="M4777" s="41"/>
    </row>
    <row r="4778" spans="2:13" x14ac:dyDescent="0.25">
      <c r="B4778" s="66"/>
      <c r="C4778" s="13"/>
      <c r="D4778" s="13"/>
      <c r="E4778" s="13"/>
      <c r="F4778" s="13"/>
      <c r="G4778" s="13"/>
      <c r="H4778" s="41"/>
      <c r="I4778" s="41"/>
      <c r="J4778" s="41"/>
      <c r="K4778" s="41"/>
      <c r="L4778" s="41"/>
      <c r="M4778" s="41"/>
    </row>
    <row r="4779" spans="2:13" x14ac:dyDescent="0.25">
      <c r="B4779" s="66"/>
      <c r="C4779" s="13"/>
      <c r="D4779" s="13"/>
      <c r="E4779" s="13"/>
      <c r="F4779" s="13"/>
      <c r="G4779" s="13"/>
      <c r="H4779" s="41"/>
      <c r="I4779" s="41"/>
      <c r="J4779" s="41"/>
      <c r="K4779" s="41"/>
      <c r="L4779" s="41"/>
      <c r="M4779" s="41"/>
    </row>
    <row r="4780" spans="2:13" x14ac:dyDescent="0.25">
      <c r="B4780" s="66"/>
      <c r="C4780" s="13"/>
      <c r="D4780" s="13"/>
      <c r="E4780" s="13"/>
      <c r="F4780" s="13"/>
      <c r="G4780" s="13"/>
      <c r="H4780" s="41"/>
      <c r="I4780" s="41"/>
      <c r="J4780" s="41"/>
      <c r="K4780" s="41"/>
      <c r="L4780" s="41"/>
      <c r="M4780" s="41"/>
    </row>
    <row r="4781" spans="2:13" x14ac:dyDescent="0.25">
      <c r="B4781" s="66"/>
      <c r="C4781" s="13"/>
      <c r="D4781" s="13"/>
      <c r="E4781" s="13"/>
      <c r="F4781" s="13"/>
      <c r="G4781" s="13"/>
      <c r="H4781" s="41"/>
      <c r="I4781" s="41"/>
      <c r="J4781" s="41"/>
      <c r="K4781" s="41"/>
      <c r="L4781" s="41"/>
      <c r="M4781" s="41"/>
    </row>
    <row r="4782" spans="2:13" x14ac:dyDescent="0.25">
      <c r="B4782" s="66"/>
      <c r="C4782" s="13"/>
      <c r="D4782" s="13"/>
      <c r="E4782" s="13"/>
      <c r="F4782" s="13"/>
      <c r="G4782" s="13"/>
      <c r="H4782" s="41"/>
      <c r="I4782" s="41"/>
      <c r="J4782" s="41"/>
      <c r="K4782" s="41"/>
      <c r="L4782" s="41"/>
      <c r="M4782" s="41"/>
    </row>
    <row r="4783" spans="2:13" x14ac:dyDescent="0.25">
      <c r="B4783" s="66"/>
      <c r="C4783" s="13"/>
      <c r="D4783" s="13"/>
      <c r="E4783" s="13"/>
      <c r="F4783" s="13"/>
      <c r="G4783" s="13"/>
      <c r="H4783" s="41"/>
      <c r="I4783" s="41"/>
      <c r="J4783" s="41"/>
      <c r="K4783" s="41"/>
      <c r="L4783" s="41"/>
      <c r="M4783" s="41"/>
    </row>
    <row r="4784" spans="2:13" x14ac:dyDescent="0.25">
      <c r="B4784" s="66"/>
      <c r="C4784" s="13"/>
      <c r="D4784" s="13"/>
      <c r="E4784" s="13"/>
      <c r="F4784" s="13"/>
      <c r="G4784" s="13"/>
      <c r="H4784" s="41"/>
      <c r="I4784" s="41"/>
      <c r="J4784" s="41"/>
      <c r="K4784" s="41"/>
      <c r="L4784" s="41"/>
      <c r="M4784" s="41"/>
    </row>
    <row r="4785" spans="2:13" x14ac:dyDescent="0.25">
      <c r="B4785" s="66"/>
      <c r="C4785" s="13"/>
      <c r="D4785" s="13"/>
      <c r="E4785" s="13"/>
      <c r="F4785" s="13"/>
      <c r="G4785" s="13"/>
      <c r="H4785" s="41"/>
      <c r="I4785" s="41"/>
      <c r="J4785" s="41"/>
      <c r="K4785" s="41"/>
      <c r="L4785" s="41"/>
      <c r="M4785" s="41"/>
    </row>
    <row r="4786" spans="2:13" x14ac:dyDescent="0.25">
      <c r="B4786" s="66"/>
      <c r="C4786" s="13"/>
      <c r="D4786" s="13"/>
      <c r="E4786" s="13"/>
      <c r="F4786" s="13"/>
      <c r="G4786" s="13"/>
      <c r="H4786" s="41"/>
      <c r="I4786" s="41"/>
      <c r="J4786" s="41"/>
      <c r="K4786" s="41"/>
      <c r="L4786" s="41"/>
      <c r="M4786" s="41"/>
    </row>
    <row r="4787" spans="2:13" x14ac:dyDescent="0.25">
      <c r="B4787" s="66"/>
      <c r="C4787" s="13"/>
      <c r="D4787" s="13"/>
      <c r="E4787" s="13"/>
      <c r="F4787" s="13"/>
      <c r="G4787" s="13"/>
      <c r="H4787" s="41"/>
      <c r="I4787" s="41"/>
      <c r="J4787" s="41"/>
      <c r="K4787" s="41"/>
      <c r="L4787" s="41"/>
      <c r="M4787" s="41"/>
    </row>
    <row r="4788" spans="2:13" x14ac:dyDescent="0.25">
      <c r="B4788" s="66"/>
      <c r="C4788" s="13"/>
      <c r="D4788" s="13"/>
      <c r="E4788" s="13"/>
      <c r="F4788" s="13"/>
      <c r="G4788" s="13"/>
      <c r="H4788" s="41"/>
      <c r="I4788" s="41"/>
      <c r="J4788" s="41"/>
      <c r="K4788" s="41"/>
      <c r="L4788" s="41"/>
      <c r="M4788" s="41"/>
    </row>
    <row r="4789" spans="2:13" x14ac:dyDescent="0.25">
      <c r="B4789" s="66"/>
      <c r="C4789" s="13"/>
      <c r="D4789" s="13"/>
      <c r="E4789" s="13"/>
      <c r="F4789" s="13"/>
      <c r="G4789" s="13"/>
      <c r="H4789" s="41"/>
      <c r="I4789" s="41"/>
      <c r="J4789" s="41"/>
      <c r="K4789" s="41"/>
      <c r="L4789" s="41"/>
      <c r="M4789" s="41"/>
    </row>
    <row r="4790" spans="2:13" x14ac:dyDescent="0.25">
      <c r="B4790" s="66"/>
      <c r="C4790" s="13"/>
      <c r="D4790" s="13"/>
      <c r="E4790" s="13"/>
      <c r="F4790" s="13"/>
      <c r="G4790" s="13"/>
      <c r="H4790" s="41"/>
      <c r="I4790" s="41"/>
      <c r="J4790" s="41"/>
      <c r="K4790" s="41"/>
      <c r="L4790" s="41"/>
      <c r="M4790" s="41"/>
    </row>
    <row r="4791" spans="2:13" x14ac:dyDescent="0.25">
      <c r="B4791" s="66"/>
      <c r="C4791" s="13"/>
      <c r="D4791" s="13"/>
      <c r="E4791" s="13"/>
      <c r="F4791" s="13"/>
      <c r="G4791" s="13"/>
      <c r="H4791" s="41"/>
      <c r="I4791" s="41"/>
      <c r="J4791" s="41"/>
      <c r="K4791" s="41"/>
      <c r="L4791" s="41"/>
      <c r="M4791" s="41"/>
    </row>
    <row r="4792" spans="2:13" x14ac:dyDescent="0.25">
      <c r="B4792" s="66"/>
      <c r="C4792" s="13"/>
      <c r="D4792" s="13"/>
      <c r="E4792" s="13"/>
      <c r="F4792" s="13"/>
      <c r="G4792" s="13"/>
      <c r="H4792" s="41"/>
      <c r="I4792" s="41"/>
      <c r="J4792" s="41"/>
      <c r="K4792" s="41"/>
      <c r="L4792" s="41"/>
      <c r="M4792" s="41"/>
    </row>
    <row r="4793" spans="2:13" x14ac:dyDescent="0.25">
      <c r="B4793" s="66"/>
      <c r="C4793" s="13"/>
      <c r="D4793" s="13"/>
      <c r="E4793" s="13"/>
      <c r="F4793" s="13"/>
      <c r="G4793" s="13"/>
      <c r="H4793" s="41"/>
      <c r="I4793" s="41"/>
      <c r="J4793" s="41"/>
      <c r="K4793" s="41"/>
      <c r="L4793" s="41"/>
      <c r="M4793" s="41"/>
    </row>
    <row r="4794" spans="2:13" x14ac:dyDescent="0.25">
      <c r="B4794" s="66"/>
      <c r="C4794" s="13"/>
      <c r="D4794" s="13"/>
      <c r="E4794" s="13"/>
      <c r="F4794" s="13"/>
      <c r="G4794" s="13"/>
      <c r="H4794" s="41"/>
      <c r="I4794" s="41"/>
      <c r="J4794" s="41"/>
      <c r="K4794" s="41"/>
      <c r="L4794" s="41"/>
      <c r="M4794" s="41"/>
    </row>
    <row r="4795" spans="2:13" x14ac:dyDescent="0.25">
      <c r="B4795" s="66"/>
      <c r="C4795" s="13"/>
      <c r="D4795" s="13"/>
      <c r="E4795" s="13"/>
      <c r="F4795" s="13"/>
      <c r="G4795" s="13"/>
      <c r="H4795" s="41"/>
      <c r="I4795" s="41"/>
      <c r="J4795" s="41"/>
      <c r="K4795" s="41"/>
      <c r="L4795" s="41"/>
      <c r="M4795" s="41"/>
    </row>
    <row r="4796" spans="2:13" x14ac:dyDescent="0.25">
      <c r="B4796" s="66"/>
      <c r="C4796" s="13"/>
      <c r="D4796" s="13"/>
      <c r="E4796" s="13"/>
      <c r="F4796" s="13"/>
      <c r="G4796" s="13"/>
      <c r="H4796" s="41"/>
      <c r="I4796" s="41"/>
      <c r="J4796" s="41"/>
      <c r="K4796" s="41"/>
      <c r="L4796" s="41"/>
      <c r="M4796" s="41"/>
    </row>
    <row r="4797" spans="2:13" x14ac:dyDescent="0.25">
      <c r="B4797" s="66"/>
      <c r="C4797" s="13"/>
      <c r="D4797" s="13"/>
      <c r="E4797" s="13"/>
      <c r="F4797" s="13"/>
      <c r="G4797" s="13"/>
      <c r="H4797" s="41"/>
      <c r="I4797" s="41"/>
      <c r="J4797" s="41"/>
      <c r="K4797" s="41"/>
      <c r="L4797" s="41"/>
      <c r="M4797" s="41"/>
    </row>
    <row r="4798" spans="2:13" x14ac:dyDescent="0.25">
      <c r="B4798" s="66"/>
      <c r="C4798" s="13"/>
      <c r="D4798" s="13"/>
      <c r="E4798" s="13"/>
      <c r="F4798" s="13"/>
      <c r="G4798" s="13"/>
      <c r="H4798" s="41"/>
      <c r="I4798" s="41"/>
      <c r="J4798" s="41"/>
      <c r="K4798" s="41"/>
      <c r="L4798" s="41"/>
      <c r="M4798" s="41"/>
    </row>
    <row r="4799" spans="2:13" x14ac:dyDescent="0.25">
      <c r="B4799" s="66"/>
      <c r="C4799" s="13"/>
      <c r="D4799" s="13"/>
      <c r="E4799" s="13"/>
      <c r="F4799" s="13"/>
      <c r="G4799" s="13"/>
      <c r="H4799" s="41"/>
      <c r="I4799" s="41"/>
      <c r="J4799" s="41"/>
      <c r="K4799" s="41"/>
      <c r="L4799" s="41"/>
      <c r="M4799" s="41"/>
    </row>
    <row r="4800" spans="2:13" x14ac:dyDescent="0.25">
      <c r="B4800" s="66"/>
      <c r="C4800" s="13"/>
      <c r="D4800" s="13"/>
      <c r="E4800" s="13"/>
      <c r="F4800" s="13"/>
      <c r="G4800" s="13"/>
      <c r="H4800" s="41"/>
      <c r="I4800" s="41"/>
      <c r="J4800" s="41"/>
      <c r="K4800" s="41"/>
      <c r="L4800" s="41"/>
      <c r="M4800" s="41"/>
    </row>
    <row r="4801" spans="2:13" x14ac:dyDescent="0.25">
      <c r="B4801" s="66"/>
      <c r="C4801" s="13"/>
      <c r="D4801" s="13"/>
      <c r="E4801" s="13"/>
      <c r="F4801" s="13"/>
      <c r="G4801" s="13"/>
      <c r="H4801" s="41"/>
      <c r="I4801" s="41"/>
      <c r="J4801" s="41"/>
      <c r="K4801" s="41"/>
      <c r="L4801" s="41"/>
      <c r="M4801" s="41"/>
    </row>
    <row r="4802" spans="2:13" x14ac:dyDescent="0.25">
      <c r="B4802" s="66"/>
      <c r="C4802" s="13"/>
      <c r="D4802" s="13"/>
      <c r="E4802" s="13"/>
      <c r="F4802" s="13"/>
      <c r="G4802" s="13"/>
      <c r="H4802" s="41"/>
      <c r="I4802" s="41"/>
      <c r="J4802" s="41"/>
      <c r="K4802" s="41"/>
      <c r="L4802" s="41"/>
      <c r="M4802" s="41"/>
    </row>
    <row r="4803" spans="2:13" x14ac:dyDescent="0.25">
      <c r="B4803" s="66"/>
      <c r="C4803" s="13"/>
      <c r="D4803" s="13"/>
      <c r="E4803" s="13"/>
      <c r="F4803" s="13"/>
      <c r="G4803" s="13"/>
      <c r="H4803" s="41"/>
      <c r="I4803" s="41"/>
      <c r="J4803" s="41"/>
      <c r="K4803" s="41"/>
      <c r="L4803" s="41"/>
      <c r="M4803" s="41"/>
    </row>
    <row r="4804" spans="2:13" x14ac:dyDescent="0.25">
      <c r="B4804" s="66"/>
      <c r="C4804" s="13"/>
      <c r="D4804" s="13"/>
      <c r="E4804" s="13"/>
      <c r="F4804" s="13"/>
      <c r="G4804" s="13"/>
      <c r="H4804" s="41"/>
      <c r="I4804" s="41"/>
      <c r="J4804" s="41"/>
      <c r="K4804" s="41"/>
      <c r="L4804" s="41"/>
      <c r="M4804" s="41"/>
    </row>
    <row r="4805" spans="2:13" x14ac:dyDescent="0.25">
      <c r="B4805" s="66"/>
      <c r="C4805" s="13"/>
      <c r="D4805" s="13"/>
      <c r="E4805" s="13"/>
      <c r="F4805" s="13"/>
      <c r="G4805" s="13"/>
      <c r="H4805" s="41"/>
      <c r="I4805" s="41"/>
      <c r="J4805" s="41"/>
      <c r="K4805" s="41"/>
      <c r="L4805" s="41"/>
      <c r="M4805" s="41"/>
    </row>
    <row r="4806" spans="2:13" x14ac:dyDescent="0.25">
      <c r="B4806" s="66"/>
      <c r="C4806" s="13"/>
      <c r="D4806" s="13"/>
      <c r="E4806" s="13"/>
      <c r="F4806" s="13"/>
      <c r="G4806" s="13"/>
      <c r="H4806" s="41"/>
      <c r="I4806" s="41"/>
      <c r="J4806" s="41"/>
      <c r="K4806" s="41"/>
      <c r="L4806" s="41"/>
      <c r="M4806" s="41"/>
    </row>
    <row r="4807" spans="2:13" x14ac:dyDescent="0.25">
      <c r="B4807" s="66"/>
      <c r="C4807" s="13"/>
      <c r="D4807" s="13"/>
      <c r="E4807" s="13"/>
      <c r="F4807" s="13"/>
      <c r="G4807" s="13"/>
      <c r="H4807" s="41"/>
      <c r="I4807" s="41"/>
      <c r="J4807" s="41"/>
      <c r="K4807" s="41"/>
      <c r="L4807" s="41"/>
      <c r="M4807" s="41"/>
    </row>
    <row r="4808" spans="2:13" x14ac:dyDescent="0.25">
      <c r="B4808" s="66"/>
      <c r="C4808" s="13"/>
      <c r="D4808" s="13"/>
      <c r="E4808" s="13"/>
      <c r="F4808" s="13"/>
      <c r="G4808" s="13"/>
      <c r="H4808" s="41"/>
      <c r="I4808" s="41"/>
      <c r="J4808" s="41"/>
      <c r="K4808" s="41"/>
      <c r="L4808" s="41"/>
      <c r="M4808" s="41"/>
    </row>
    <row r="4809" spans="2:13" x14ac:dyDescent="0.25">
      <c r="B4809" s="66"/>
      <c r="C4809" s="13"/>
      <c r="D4809" s="13"/>
      <c r="E4809" s="13"/>
      <c r="F4809" s="13"/>
      <c r="G4809" s="13"/>
      <c r="H4809" s="41"/>
      <c r="I4809" s="41"/>
      <c r="J4809" s="41"/>
      <c r="K4809" s="41"/>
      <c r="L4809" s="41"/>
      <c r="M4809" s="41"/>
    </row>
    <row r="4810" spans="2:13" x14ac:dyDescent="0.25">
      <c r="B4810" s="66"/>
      <c r="C4810" s="13"/>
      <c r="D4810" s="13"/>
      <c r="E4810" s="13"/>
      <c r="F4810" s="13"/>
      <c r="G4810" s="13"/>
      <c r="H4810" s="41"/>
      <c r="I4810" s="41"/>
      <c r="J4810" s="41"/>
      <c r="K4810" s="41"/>
      <c r="L4810" s="41"/>
      <c r="M4810" s="41"/>
    </row>
    <row r="4811" spans="2:13" x14ac:dyDescent="0.25">
      <c r="B4811" s="66"/>
      <c r="C4811" s="13"/>
      <c r="D4811" s="13"/>
      <c r="E4811" s="13"/>
      <c r="F4811" s="13"/>
      <c r="G4811" s="13"/>
      <c r="H4811" s="41"/>
      <c r="I4811" s="41"/>
      <c r="J4811" s="41"/>
      <c r="K4811" s="41"/>
      <c r="L4811" s="41"/>
      <c r="M4811" s="41"/>
    </row>
    <row r="4812" spans="2:13" x14ac:dyDescent="0.25">
      <c r="B4812" s="66"/>
      <c r="C4812" s="13"/>
      <c r="D4812" s="13"/>
      <c r="E4812" s="13"/>
      <c r="F4812" s="13"/>
      <c r="G4812" s="13"/>
      <c r="H4812" s="41"/>
      <c r="I4812" s="41"/>
      <c r="J4812" s="41"/>
      <c r="K4812" s="41"/>
      <c r="L4812" s="41"/>
      <c r="M4812" s="41"/>
    </row>
    <row r="4813" spans="2:13" x14ac:dyDescent="0.25">
      <c r="B4813" s="66"/>
      <c r="C4813" s="13"/>
      <c r="D4813" s="13"/>
      <c r="E4813" s="13"/>
      <c r="F4813" s="13"/>
      <c r="G4813" s="13"/>
      <c r="H4813" s="41"/>
      <c r="I4813" s="41"/>
      <c r="J4813" s="41"/>
      <c r="K4813" s="41"/>
      <c r="L4813" s="41"/>
      <c r="M4813" s="41"/>
    </row>
    <row r="4814" spans="2:13" x14ac:dyDescent="0.25">
      <c r="B4814" s="66"/>
      <c r="C4814" s="13"/>
      <c r="D4814" s="13"/>
      <c r="E4814" s="13"/>
      <c r="F4814" s="13"/>
      <c r="G4814" s="13"/>
      <c r="H4814" s="41"/>
      <c r="I4814" s="41"/>
      <c r="J4814" s="41"/>
      <c r="K4814" s="41"/>
      <c r="L4814" s="41"/>
      <c r="M4814" s="41"/>
    </row>
    <row r="4815" spans="2:13" x14ac:dyDescent="0.25">
      <c r="B4815" s="66"/>
      <c r="C4815" s="13"/>
      <c r="D4815" s="13"/>
      <c r="E4815" s="13"/>
      <c r="F4815" s="13"/>
      <c r="G4815" s="13"/>
      <c r="H4815" s="41"/>
      <c r="I4815" s="41"/>
      <c r="J4815" s="41"/>
      <c r="K4815" s="41"/>
      <c r="L4815" s="41"/>
      <c r="M4815" s="41"/>
    </row>
    <row r="4816" spans="2:13" x14ac:dyDescent="0.25">
      <c r="B4816" s="66"/>
      <c r="C4816" s="13"/>
      <c r="D4816" s="13"/>
      <c r="E4816" s="13"/>
      <c r="F4816" s="13"/>
      <c r="G4816" s="13"/>
      <c r="H4816" s="41"/>
      <c r="I4816" s="41"/>
      <c r="J4816" s="41"/>
      <c r="K4816" s="41"/>
      <c r="L4816" s="41"/>
      <c r="M4816" s="41"/>
    </row>
    <row r="4817" spans="2:13" x14ac:dyDescent="0.25">
      <c r="B4817" s="66"/>
      <c r="C4817" s="13"/>
      <c r="D4817" s="13"/>
      <c r="E4817" s="13"/>
      <c r="F4817" s="13"/>
      <c r="G4817" s="13"/>
      <c r="H4817" s="41"/>
      <c r="I4817" s="41"/>
      <c r="J4817" s="41"/>
      <c r="K4817" s="41"/>
      <c r="L4817" s="41"/>
      <c r="M4817" s="41"/>
    </row>
    <row r="4818" spans="2:13" x14ac:dyDescent="0.25">
      <c r="B4818" s="66"/>
      <c r="C4818" s="13"/>
      <c r="D4818" s="13"/>
      <c r="E4818" s="13"/>
      <c r="F4818" s="13"/>
      <c r="G4818" s="13"/>
      <c r="H4818" s="41"/>
      <c r="I4818" s="41"/>
      <c r="J4818" s="41"/>
      <c r="K4818" s="41"/>
      <c r="L4818" s="41"/>
      <c r="M4818" s="41"/>
    </row>
    <row r="4819" spans="2:13" x14ac:dyDescent="0.25">
      <c r="B4819" s="66"/>
      <c r="C4819" s="13"/>
      <c r="D4819" s="13"/>
      <c r="E4819" s="13"/>
      <c r="F4819" s="13"/>
      <c r="G4819" s="13"/>
      <c r="H4819" s="41"/>
      <c r="I4819" s="41"/>
      <c r="J4819" s="41"/>
      <c r="K4819" s="41"/>
      <c r="L4819" s="41"/>
      <c r="M4819" s="41"/>
    </row>
    <row r="4820" spans="2:13" x14ac:dyDescent="0.25">
      <c r="B4820" s="66"/>
      <c r="C4820" s="13"/>
      <c r="D4820" s="13"/>
      <c r="E4820" s="13"/>
      <c r="F4820" s="13"/>
      <c r="G4820" s="13"/>
      <c r="H4820" s="41"/>
      <c r="I4820" s="41"/>
      <c r="J4820" s="41"/>
      <c r="K4820" s="41"/>
      <c r="L4820" s="41"/>
      <c r="M4820" s="41"/>
    </row>
    <row r="4821" spans="2:13" x14ac:dyDescent="0.25">
      <c r="B4821" s="66"/>
      <c r="C4821" s="13"/>
      <c r="D4821" s="13"/>
      <c r="E4821" s="13"/>
      <c r="F4821" s="13"/>
      <c r="G4821" s="13"/>
      <c r="H4821" s="41"/>
      <c r="I4821" s="41"/>
      <c r="J4821" s="41"/>
      <c r="K4821" s="41"/>
      <c r="L4821" s="41"/>
      <c r="M4821" s="41"/>
    </row>
    <row r="4822" spans="2:13" x14ac:dyDescent="0.25">
      <c r="B4822" s="66"/>
      <c r="C4822" s="13"/>
      <c r="D4822" s="13"/>
      <c r="E4822" s="13"/>
      <c r="F4822" s="13"/>
      <c r="G4822" s="13"/>
      <c r="H4822" s="41"/>
      <c r="I4822" s="41"/>
      <c r="J4822" s="41"/>
      <c r="K4822" s="41"/>
      <c r="L4822" s="41"/>
      <c r="M4822" s="41"/>
    </row>
    <row r="4823" spans="2:13" x14ac:dyDescent="0.25">
      <c r="B4823" s="66"/>
      <c r="C4823" s="13"/>
      <c r="D4823" s="13"/>
      <c r="E4823" s="13"/>
      <c r="F4823" s="13"/>
      <c r="G4823" s="13"/>
      <c r="H4823" s="41"/>
      <c r="I4823" s="41"/>
      <c r="J4823" s="41"/>
      <c r="K4823" s="41"/>
      <c r="L4823" s="41"/>
      <c r="M4823" s="41"/>
    </row>
    <row r="4824" spans="2:13" x14ac:dyDescent="0.25">
      <c r="B4824" s="66"/>
      <c r="C4824" s="13"/>
      <c r="D4824" s="13"/>
      <c r="E4824" s="13"/>
      <c r="F4824" s="13"/>
      <c r="G4824" s="13"/>
      <c r="H4824" s="41"/>
      <c r="I4824" s="41"/>
      <c r="J4824" s="41"/>
      <c r="K4824" s="41"/>
      <c r="L4824" s="41"/>
      <c r="M4824" s="41"/>
    </row>
    <row r="4825" spans="2:13" x14ac:dyDescent="0.25">
      <c r="B4825" s="66"/>
      <c r="C4825" s="13"/>
      <c r="D4825" s="13"/>
      <c r="E4825" s="13"/>
      <c r="F4825" s="13"/>
      <c r="G4825" s="13"/>
      <c r="H4825" s="41"/>
      <c r="I4825" s="41"/>
      <c r="J4825" s="41"/>
      <c r="K4825" s="41"/>
      <c r="L4825" s="41"/>
      <c r="M4825" s="41"/>
    </row>
    <row r="4826" spans="2:13" x14ac:dyDescent="0.25">
      <c r="B4826" s="66"/>
      <c r="C4826" s="13"/>
      <c r="D4826" s="13"/>
      <c r="E4826" s="13"/>
      <c r="F4826" s="13"/>
      <c r="G4826" s="13"/>
      <c r="H4826" s="41"/>
      <c r="I4826" s="41"/>
      <c r="J4826" s="41"/>
      <c r="K4826" s="41"/>
      <c r="L4826" s="41"/>
      <c r="M4826" s="41"/>
    </row>
    <row r="4827" spans="2:13" x14ac:dyDescent="0.25">
      <c r="B4827" s="66"/>
      <c r="C4827" s="13"/>
      <c r="D4827" s="13"/>
      <c r="E4827" s="13"/>
      <c r="F4827" s="13"/>
      <c r="G4827" s="13"/>
      <c r="H4827" s="41"/>
      <c r="I4827" s="41"/>
      <c r="J4827" s="41"/>
      <c r="K4827" s="41"/>
      <c r="L4827" s="41"/>
      <c r="M4827" s="41"/>
    </row>
    <row r="4828" spans="2:13" x14ac:dyDescent="0.25">
      <c r="B4828" s="66"/>
      <c r="C4828" s="13"/>
      <c r="D4828" s="13"/>
      <c r="E4828" s="13"/>
      <c r="F4828" s="13"/>
      <c r="G4828" s="13"/>
      <c r="H4828" s="41"/>
      <c r="I4828" s="41"/>
      <c r="J4828" s="41"/>
      <c r="K4828" s="41"/>
      <c r="L4828" s="41"/>
      <c r="M4828" s="41"/>
    </row>
    <row r="4829" spans="2:13" x14ac:dyDescent="0.25">
      <c r="B4829" s="66"/>
      <c r="C4829" s="13"/>
      <c r="D4829" s="13"/>
      <c r="E4829" s="13"/>
      <c r="F4829" s="13"/>
      <c r="G4829" s="13"/>
      <c r="H4829" s="41"/>
      <c r="I4829" s="41"/>
      <c r="J4829" s="41"/>
      <c r="K4829" s="41"/>
      <c r="L4829" s="41"/>
      <c r="M4829" s="41"/>
    </row>
    <row r="4830" spans="2:13" x14ac:dyDescent="0.25">
      <c r="B4830" s="66"/>
      <c r="C4830" s="13"/>
      <c r="D4830" s="13"/>
      <c r="E4830" s="13"/>
      <c r="F4830" s="13"/>
      <c r="G4830" s="13"/>
      <c r="H4830" s="41"/>
      <c r="I4830" s="41"/>
      <c r="J4830" s="41"/>
      <c r="K4830" s="41"/>
      <c r="L4830" s="41"/>
      <c r="M4830" s="41"/>
    </row>
    <row r="4831" spans="2:13" x14ac:dyDescent="0.25">
      <c r="B4831" s="66"/>
      <c r="C4831" s="13"/>
      <c r="D4831" s="13"/>
      <c r="E4831" s="13"/>
      <c r="F4831" s="13"/>
      <c r="G4831" s="13"/>
      <c r="H4831" s="41"/>
      <c r="I4831" s="41"/>
      <c r="J4831" s="41"/>
      <c r="K4831" s="41"/>
      <c r="L4831" s="41"/>
      <c r="M4831" s="41"/>
    </row>
    <row r="4832" spans="2:13" x14ac:dyDescent="0.25">
      <c r="B4832" s="66"/>
      <c r="C4832" s="13"/>
      <c r="D4832" s="13"/>
      <c r="E4832" s="13"/>
      <c r="F4832" s="13"/>
      <c r="G4832" s="13"/>
      <c r="H4832" s="41"/>
      <c r="I4832" s="41"/>
      <c r="J4832" s="41"/>
      <c r="K4832" s="41"/>
      <c r="L4832" s="41"/>
      <c r="M4832" s="41"/>
    </row>
    <row r="4833" spans="2:13" x14ac:dyDescent="0.25">
      <c r="B4833" s="66"/>
      <c r="C4833" s="13"/>
      <c r="D4833" s="13"/>
      <c r="E4833" s="13"/>
      <c r="F4833" s="13"/>
      <c r="G4833" s="13"/>
      <c r="H4833" s="41"/>
      <c r="I4833" s="41"/>
      <c r="J4833" s="41"/>
      <c r="K4833" s="41"/>
      <c r="L4833" s="41"/>
      <c r="M4833" s="41"/>
    </row>
    <row r="4834" spans="2:13" x14ac:dyDescent="0.25">
      <c r="B4834" s="66"/>
      <c r="C4834" s="13"/>
      <c r="D4834" s="13"/>
      <c r="E4834" s="13"/>
      <c r="F4834" s="13"/>
      <c r="G4834" s="13"/>
      <c r="H4834" s="41"/>
      <c r="I4834" s="41"/>
      <c r="J4834" s="41"/>
      <c r="K4834" s="41"/>
      <c r="L4834" s="41"/>
      <c r="M4834" s="41"/>
    </row>
    <row r="4835" spans="2:13" x14ac:dyDescent="0.25">
      <c r="B4835" s="66"/>
      <c r="C4835" s="13"/>
      <c r="D4835" s="13"/>
      <c r="E4835" s="13"/>
      <c r="F4835" s="13"/>
      <c r="G4835" s="13"/>
      <c r="H4835" s="41"/>
      <c r="I4835" s="41"/>
      <c r="J4835" s="41"/>
      <c r="K4835" s="41"/>
      <c r="L4835" s="41"/>
      <c r="M4835" s="41"/>
    </row>
    <row r="4836" spans="2:13" x14ac:dyDescent="0.25">
      <c r="B4836" s="66"/>
      <c r="C4836" s="13"/>
      <c r="D4836" s="13"/>
      <c r="E4836" s="13"/>
      <c r="F4836" s="13"/>
      <c r="G4836" s="13"/>
      <c r="H4836" s="41"/>
      <c r="I4836" s="41"/>
      <c r="J4836" s="41"/>
      <c r="K4836" s="41"/>
      <c r="L4836" s="41"/>
      <c r="M4836" s="41"/>
    </row>
    <row r="4837" spans="2:13" x14ac:dyDescent="0.25">
      <c r="B4837" s="66"/>
      <c r="C4837" s="13"/>
      <c r="D4837" s="13"/>
      <c r="E4837" s="13"/>
      <c r="F4837" s="13"/>
      <c r="G4837" s="13"/>
      <c r="H4837" s="41"/>
      <c r="I4837" s="41"/>
      <c r="J4837" s="41"/>
      <c r="K4837" s="41"/>
      <c r="L4837" s="41"/>
      <c r="M4837" s="41"/>
    </row>
    <row r="4838" spans="2:13" x14ac:dyDescent="0.25">
      <c r="B4838" s="66"/>
      <c r="C4838" s="13"/>
      <c r="D4838" s="13"/>
      <c r="E4838" s="13"/>
      <c r="F4838" s="13"/>
      <c r="G4838" s="13"/>
      <c r="H4838" s="41"/>
      <c r="I4838" s="41"/>
      <c r="J4838" s="41"/>
      <c r="K4838" s="41"/>
      <c r="L4838" s="41"/>
      <c r="M4838" s="41"/>
    </row>
    <row r="4839" spans="2:13" x14ac:dyDescent="0.25">
      <c r="B4839" s="66"/>
      <c r="C4839" s="13"/>
      <c r="D4839" s="13"/>
      <c r="E4839" s="13"/>
      <c r="F4839" s="13"/>
      <c r="G4839" s="13"/>
      <c r="H4839" s="41"/>
      <c r="I4839" s="41"/>
      <c r="J4839" s="41"/>
      <c r="K4839" s="41"/>
      <c r="L4839" s="41"/>
      <c r="M4839" s="41"/>
    </row>
    <row r="4840" spans="2:13" x14ac:dyDescent="0.25">
      <c r="B4840" s="66"/>
      <c r="C4840" s="13"/>
      <c r="D4840" s="13"/>
      <c r="E4840" s="13"/>
      <c r="F4840" s="13"/>
      <c r="G4840" s="13"/>
      <c r="H4840" s="41"/>
      <c r="I4840" s="41"/>
      <c r="J4840" s="41"/>
      <c r="K4840" s="41"/>
      <c r="L4840" s="41"/>
      <c r="M4840" s="41"/>
    </row>
    <row r="4841" spans="2:13" x14ac:dyDescent="0.25">
      <c r="B4841" s="66"/>
      <c r="C4841" s="13"/>
      <c r="D4841" s="13"/>
      <c r="E4841" s="13"/>
      <c r="F4841" s="13"/>
      <c r="G4841" s="13"/>
      <c r="H4841" s="41"/>
      <c r="I4841" s="41"/>
      <c r="J4841" s="41"/>
      <c r="K4841" s="41"/>
      <c r="L4841" s="41"/>
      <c r="M4841" s="41"/>
    </row>
    <row r="4842" spans="2:13" x14ac:dyDescent="0.25">
      <c r="B4842" s="66"/>
      <c r="C4842" s="13"/>
      <c r="D4842" s="13"/>
      <c r="E4842" s="13"/>
      <c r="F4842" s="13"/>
      <c r="G4842" s="13"/>
      <c r="H4842" s="41"/>
      <c r="I4842" s="41"/>
      <c r="J4842" s="41"/>
      <c r="K4842" s="41"/>
      <c r="L4842" s="41"/>
      <c r="M4842" s="41"/>
    </row>
    <row r="4843" spans="2:13" x14ac:dyDescent="0.25">
      <c r="B4843" s="66"/>
      <c r="C4843" s="13"/>
      <c r="D4843" s="13"/>
      <c r="E4843" s="13"/>
      <c r="F4843" s="13"/>
      <c r="G4843" s="13"/>
      <c r="H4843" s="41"/>
      <c r="I4843" s="41"/>
      <c r="J4843" s="41"/>
      <c r="K4843" s="41"/>
      <c r="L4843" s="41"/>
      <c r="M4843" s="41"/>
    </row>
    <row r="4844" spans="2:13" x14ac:dyDescent="0.25">
      <c r="B4844" s="66"/>
      <c r="C4844" s="13"/>
      <c r="D4844" s="13"/>
      <c r="E4844" s="13"/>
      <c r="F4844" s="13"/>
      <c r="G4844" s="13"/>
      <c r="H4844" s="41"/>
      <c r="I4844" s="41"/>
      <c r="J4844" s="41"/>
      <c r="K4844" s="41"/>
      <c r="L4844" s="41"/>
      <c r="M4844" s="41"/>
    </row>
    <row r="4845" spans="2:13" x14ac:dyDescent="0.25">
      <c r="B4845" s="66"/>
      <c r="C4845" s="13"/>
      <c r="D4845" s="13"/>
      <c r="E4845" s="13"/>
      <c r="F4845" s="13"/>
      <c r="G4845" s="13"/>
      <c r="H4845" s="41"/>
      <c r="I4845" s="41"/>
      <c r="J4845" s="41"/>
      <c r="K4845" s="41"/>
      <c r="L4845" s="41"/>
      <c r="M4845" s="41"/>
    </row>
    <row r="4846" spans="2:13" x14ac:dyDescent="0.25">
      <c r="B4846" s="66"/>
      <c r="C4846" s="13"/>
      <c r="D4846" s="13"/>
      <c r="E4846" s="13"/>
      <c r="F4846" s="13"/>
      <c r="G4846" s="13"/>
      <c r="H4846" s="41"/>
      <c r="I4846" s="41"/>
      <c r="J4846" s="41"/>
      <c r="K4846" s="41"/>
      <c r="L4846" s="41"/>
      <c r="M4846" s="41"/>
    </row>
    <row r="4847" spans="2:13" x14ac:dyDescent="0.25">
      <c r="B4847" s="66"/>
      <c r="C4847" s="13"/>
      <c r="D4847" s="13"/>
      <c r="E4847" s="13"/>
      <c r="F4847" s="13"/>
      <c r="G4847" s="13"/>
      <c r="H4847" s="41"/>
      <c r="I4847" s="41"/>
      <c r="J4847" s="41"/>
      <c r="K4847" s="41"/>
      <c r="L4847" s="41"/>
      <c r="M4847" s="41"/>
    </row>
    <row r="4848" spans="2:13" x14ac:dyDescent="0.25">
      <c r="B4848" s="66"/>
      <c r="C4848" s="13"/>
      <c r="D4848" s="13"/>
      <c r="E4848" s="13"/>
      <c r="F4848" s="13"/>
      <c r="G4848" s="13"/>
      <c r="H4848" s="41"/>
      <c r="I4848" s="41"/>
      <c r="J4848" s="41"/>
      <c r="K4848" s="41"/>
      <c r="L4848" s="41"/>
      <c r="M4848" s="41"/>
    </row>
    <row r="4849" spans="2:13" x14ac:dyDescent="0.25">
      <c r="B4849" s="66"/>
      <c r="C4849" s="13"/>
      <c r="D4849" s="13"/>
      <c r="E4849" s="13"/>
      <c r="F4849" s="13"/>
      <c r="G4849" s="13"/>
      <c r="H4849" s="41"/>
      <c r="I4849" s="41"/>
      <c r="J4849" s="41"/>
      <c r="K4849" s="41"/>
      <c r="L4849" s="41"/>
      <c r="M4849" s="41"/>
    </row>
    <row r="4850" spans="2:13" x14ac:dyDescent="0.25">
      <c r="B4850" s="66"/>
      <c r="C4850" s="13"/>
      <c r="D4850" s="13"/>
      <c r="E4850" s="13"/>
      <c r="F4850" s="13"/>
      <c r="G4850" s="13"/>
      <c r="H4850" s="41"/>
      <c r="I4850" s="41"/>
      <c r="J4850" s="41"/>
      <c r="K4850" s="41"/>
      <c r="L4850" s="41"/>
      <c r="M4850" s="41"/>
    </row>
    <row r="4851" spans="2:13" x14ac:dyDescent="0.25">
      <c r="B4851" s="66"/>
      <c r="C4851" s="13"/>
      <c r="D4851" s="13"/>
      <c r="E4851" s="13"/>
      <c r="F4851" s="13"/>
      <c r="G4851" s="13"/>
      <c r="H4851" s="41"/>
      <c r="I4851" s="41"/>
      <c r="J4851" s="41"/>
      <c r="K4851" s="41"/>
      <c r="L4851" s="41"/>
      <c r="M4851" s="41"/>
    </row>
    <row r="4852" spans="2:13" x14ac:dyDescent="0.25">
      <c r="B4852" s="66"/>
      <c r="C4852" s="13"/>
      <c r="D4852" s="13"/>
      <c r="E4852" s="13"/>
      <c r="F4852" s="13"/>
      <c r="G4852" s="13"/>
      <c r="H4852" s="41"/>
      <c r="I4852" s="41"/>
      <c r="J4852" s="41"/>
      <c r="K4852" s="41"/>
      <c r="L4852" s="41"/>
      <c r="M4852" s="41"/>
    </row>
    <row r="4853" spans="2:13" x14ac:dyDescent="0.25">
      <c r="B4853" s="66"/>
      <c r="C4853" s="13"/>
      <c r="D4853" s="13"/>
      <c r="E4853" s="13"/>
      <c r="F4853" s="13"/>
      <c r="G4853" s="13"/>
      <c r="H4853" s="41"/>
      <c r="I4853" s="41"/>
      <c r="J4853" s="41"/>
      <c r="K4853" s="41"/>
      <c r="L4853" s="41"/>
      <c r="M4853" s="41"/>
    </row>
    <row r="4854" spans="2:13" x14ac:dyDescent="0.25">
      <c r="B4854" s="66"/>
      <c r="C4854" s="13"/>
      <c r="D4854" s="13"/>
      <c r="E4854" s="13"/>
      <c r="F4854" s="13"/>
      <c r="G4854" s="13"/>
      <c r="H4854" s="41"/>
      <c r="I4854" s="41"/>
      <c r="J4854" s="41"/>
      <c r="K4854" s="41"/>
      <c r="L4854" s="41"/>
      <c r="M4854" s="41"/>
    </row>
    <row r="4855" spans="2:13" x14ac:dyDescent="0.25">
      <c r="B4855" s="66"/>
      <c r="C4855" s="13"/>
      <c r="D4855" s="13"/>
      <c r="E4855" s="13"/>
      <c r="F4855" s="13"/>
      <c r="G4855" s="13"/>
      <c r="H4855" s="41"/>
      <c r="I4855" s="41"/>
      <c r="J4855" s="41"/>
      <c r="K4855" s="41"/>
      <c r="L4855" s="41"/>
      <c r="M4855" s="41"/>
    </row>
    <row r="4856" spans="2:13" x14ac:dyDescent="0.25">
      <c r="B4856" s="66"/>
      <c r="C4856" s="13"/>
      <c r="D4856" s="13"/>
      <c r="E4856" s="13"/>
      <c r="F4856" s="13"/>
      <c r="G4856" s="13"/>
      <c r="H4856" s="41"/>
      <c r="I4856" s="41"/>
      <c r="J4856" s="41"/>
      <c r="K4856" s="41"/>
      <c r="L4856" s="41"/>
      <c r="M4856" s="41"/>
    </row>
    <row r="4857" spans="2:13" x14ac:dyDescent="0.25">
      <c r="B4857" s="66"/>
      <c r="C4857" s="13"/>
      <c r="D4857" s="13"/>
      <c r="E4857" s="13"/>
      <c r="F4857" s="13"/>
      <c r="G4857" s="13"/>
      <c r="H4857" s="41"/>
      <c r="I4857" s="41"/>
      <c r="J4857" s="41"/>
      <c r="K4857" s="41"/>
      <c r="L4857" s="41"/>
      <c r="M4857" s="41"/>
    </row>
    <row r="4858" spans="2:13" x14ac:dyDescent="0.25">
      <c r="B4858" s="66"/>
      <c r="C4858" s="13"/>
      <c r="D4858" s="13"/>
      <c r="E4858" s="13"/>
      <c r="F4858" s="13"/>
      <c r="G4858" s="13"/>
      <c r="H4858" s="41"/>
      <c r="I4858" s="41"/>
      <c r="J4858" s="41"/>
      <c r="K4858" s="41"/>
      <c r="L4858" s="41"/>
      <c r="M4858" s="41"/>
    </row>
    <row r="4859" spans="2:13" x14ac:dyDescent="0.25">
      <c r="B4859" s="66"/>
      <c r="C4859" s="13"/>
      <c r="D4859" s="13"/>
      <c r="E4859" s="13"/>
      <c r="F4859" s="13"/>
      <c r="G4859" s="13"/>
      <c r="H4859" s="41"/>
      <c r="I4859" s="41"/>
      <c r="J4859" s="41"/>
      <c r="K4859" s="41"/>
      <c r="L4859" s="41"/>
      <c r="M4859" s="41"/>
    </row>
    <row r="4860" spans="2:13" x14ac:dyDescent="0.25">
      <c r="B4860" s="66"/>
      <c r="C4860" s="13"/>
      <c r="D4860" s="13"/>
      <c r="E4860" s="13"/>
      <c r="F4860" s="13"/>
      <c r="G4860" s="13"/>
      <c r="H4860" s="41"/>
      <c r="I4860" s="41"/>
      <c r="J4860" s="41"/>
      <c r="K4860" s="41"/>
      <c r="L4860" s="41"/>
      <c r="M4860" s="41"/>
    </row>
    <row r="4861" spans="2:13" x14ac:dyDescent="0.25">
      <c r="B4861" s="66"/>
      <c r="C4861" s="13"/>
      <c r="D4861" s="13"/>
      <c r="E4861" s="13"/>
      <c r="F4861" s="13"/>
      <c r="G4861" s="13"/>
      <c r="H4861" s="41"/>
      <c r="I4861" s="41"/>
      <c r="J4861" s="41"/>
      <c r="K4861" s="41"/>
      <c r="L4861" s="41"/>
      <c r="M4861" s="41"/>
    </row>
    <row r="4862" spans="2:13" x14ac:dyDescent="0.25">
      <c r="B4862" s="66"/>
      <c r="C4862" s="13"/>
      <c r="D4862" s="13"/>
      <c r="E4862" s="13"/>
      <c r="F4862" s="13"/>
      <c r="G4862" s="13"/>
      <c r="H4862" s="41"/>
      <c r="I4862" s="41"/>
      <c r="J4862" s="41"/>
      <c r="K4862" s="41"/>
      <c r="L4862" s="41"/>
      <c r="M4862" s="41"/>
    </row>
    <row r="4863" spans="2:13" x14ac:dyDescent="0.25">
      <c r="B4863" s="66"/>
      <c r="C4863" s="13"/>
      <c r="D4863" s="13"/>
      <c r="E4863" s="13"/>
      <c r="F4863" s="13"/>
      <c r="G4863" s="13"/>
      <c r="H4863" s="41"/>
      <c r="I4863" s="41"/>
      <c r="J4863" s="41"/>
      <c r="K4863" s="41"/>
      <c r="L4863" s="41"/>
      <c r="M4863" s="41"/>
    </row>
    <row r="4864" spans="2:13" x14ac:dyDescent="0.25">
      <c r="B4864" s="66"/>
      <c r="C4864" s="13"/>
      <c r="D4864" s="13"/>
      <c r="E4864" s="13"/>
      <c r="F4864" s="13"/>
      <c r="G4864" s="13"/>
      <c r="H4864" s="41"/>
      <c r="I4864" s="41"/>
      <c r="J4864" s="41"/>
      <c r="K4864" s="41"/>
      <c r="L4864" s="41"/>
      <c r="M4864" s="41"/>
    </row>
    <row r="4865" spans="2:13" x14ac:dyDescent="0.25">
      <c r="B4865" s="66"/>
      <c r="C4865" s="13"/>
      <c r="D4865" s="13"/>
      <c r="E4865" s="13"/>
      <c r="F4865" s="13"/>
      <c r="G4865" s="13"/>
      <c r="H4865" s="41"/>
      <c r="I4865" s="41"/>
      <c r="J4865" s="41"/>
      <c r="K4865" s="41"/>
      <c r="L4865" s="41"/>
      <c r="M4865" s="41"/>
    </row>
    <row r="4866" spans="2:13" x14ac:dyDescent="0.25">
      <c r="B4866" s="66"/>
      <c r="C4866" s="13"/>
      <c r="D4866" s="13"/>
      <c r="E4866" s="13"/>
      <c r="F4866" s="13"/>
      <c r="G4866" s="13"/>
      <c r="H4866" s="41"/>
      <c r="I4866" s="41"/>
      <c r="J4866" s="41"/>
      <c r="K4866" s="41"/>
      <c r="L4866" s="41"/>
      <c r="M4866" s="41"/>
    </row>
    <row r="4867" spans="2:13" x14ac:dyDescent="0.25">
      <c r="B4867" s="66"/>
      <c r="C4867" s="13"/>
      <c r="D4867" s="13"/>
      <c r="E4867" s="13"/>
      <c r="F4867" s="13"/>
      <c r="G4867" s="13"/>
      <c r="H4867" s="41"/>
      <c r="I4867" s="41"/>
      <c r="J4867" s="41"/>
      <c r="K4867" s="41"/>
      <c r="L4867" s="41"/>
      <c r="M4867" s="41"/>
    </row>
    <row r="4868" spans="2:13" x14ac:dyDescent="0.25">
      <c r="B4868" s="66"/>
      <c r="C4868" s="13"/>
      <c r="D4868" s="13"/>
      <c r="E4868" s="13"/>
      <c r="F4868" s="13"/>
      <c r="G4868" s="13"/>
      <c r="H4868" s="41"/>
      <c r="I4868" s="41"/>
      <c r="J4868" s="41"/>
      <c r="K4868" s="41"/>
      <c r="L4868" s="41"/>
      <c r="M4868" s="41"/>
    </row>
    <row r="4869" spans="2:13" x14ac:dyDescent="0.25">
      <c r="B4869" s="66"/>
      <c r="C4869" s="13"/>
      <c r="D4869" s="13"/>
      <c r="E4869" s="13"/>
      <c r="F4869" s="13"/>
      <c r="G4869" s="13"/>
      <c r="H4869" s="41"/>
      <c r="I4869" s="41"/>
      <c r="J4869" s="41"/>
      <c r="K4869" s="41"/>
      <c r="L4869" s="41"/>
      <c r="M4869" s="41"/>
    </row>
    <row r="4870" spans="2:13" x14ac:dyDescent="0.25">
      <c r="B4870" s="66"/>
      <c r="C4870" s="13"/>
      <c r="D4870" s="13"/>
      <c r="E4870" s="13"/>
      <c r="F4870" s="13"/>
      <c r="G4870" s="13"/>
      <c r="H4870" s="41"/>
      <c r="I4870" s="41"/>
      <c r="J4870" s="41"/>
      <c r="K4870" s="41"/>
      <c r="L4870" s="41"/>
      <c r="M4870" s="41"/>
    </row>
    <row r="4871" spans="2:13" x14ac:dyDescent="0.25">
      <c r="B4871" s="66"/>
      <c r="C4871" s="13"/>
      <c r="D4871" s="13"/>
      <c r="E4871" s="13"/>
      <c r="F4871" s="13"/>
      <c r="G4871" s="13"/>
      <c r="H4871" s="41"/>
      <c r="I4871" s="41"/>
      <c r="J4871" s="41"/>
      <c r="K4871" s="41"/>
      <c r="L4871" s="41"/>
      <c r="M4871" s="41"/>
    </row>
    <row r="4872" spans="2:13" x14ac:dyDescent="0.25">
      <c r="B4872" s="66"/>
      <c r="C4872" s="13"/>
      <c r="D4872" s="13"/>
      <c r="E4872" s="13"/>
      <c r="F4872" s="13"/>
      <c r="G4872" s="13"/>
      <c r="H4872" s="41"/>
      <c r="I4872" s="41"/>
      <c r="J4872" s="41"/>
      <c r="K4872" s="41"/>
      <c r="L4872" s="41"/>
      <c r="M4872" s="41"/>
    </row>
    <row r="4873" spans="2:13" x14ac:dyDescent="0.25">
      <c r="B4873" s="66"/>
      <c r="C4873" s="13"/>
      <c r="D4873" s="13"/>
      <c r="E4873" s="13"/>
      <c r="F4873" s="13"/>
      <c r="G4873" s="13"/>
      <c r="H4873" s="41"/>
      <c r="I4873" s="41"/>
      <c r="J4873" s="41"/>
      <c r="K4873" s="41"/>
      <c r="L4873" s="41"/>
      <c r="M4873" s="41"/>
    </row>
    <row r="4874" spans="2:13" x14ac:dyDescent="0.25">
      <c r="B4874" s="66"/>
      <c r="C4874" s="13"/>
      <c r="D4874" s="13"/>
      <c r="E4874" s="13"/>
      <c r="F4874" s="13"/>
      <c r="G4874" s="13"/>
      <c r="H4874" s="41"/>
      <c r="I4874" s="41"/>
      <c r="J4874" s="41"/>
      <c r="K4874" s="41"/>
      <c r="L4874" s="41"/>
      <c r="M4874" s="41"/>
    </row>
    <row r="4875" spans="2:13" x14ac:dyDescent="0.25">
      <c r="B4875" s="66"/>
      <c r="C4875" s="13"/>
      <c r="D4875" s="13"/>
      <c r="E4875" s="13"/>
      <c r="F4875" s="13"/>
      <c r="G4875" s="13"/>
      <c r="H4875" s="41"/>
      <c r="I4875" s="41"/>
      <c r="J4875" s="41"/>
      <c r="K4875" s="41"/>
      <c r="L4875" s="41"/>
      <c r="M4875" s="41"/>
    </row>
    <row r="4876" spans="2:13" x14ac:dyDescent="0.25">
      <c r="B4876" s="66"/>
      <c r="C4876" s="13"/>
      <c r="D4876" s="13"/>
      <c r="E4876" s="13"/>
      <c r="F4876" s="13"/>
      <c r="G4876" s="13"/>
      <c r="H4876" s="41"/>
      <c r="I4876" s="41"/>
      <c r="J4876" s="41"/>
      <c r="K4876" s="41"/>
      <c r="L4876" s="41"/>
      <c r="M4876" s="41"/>
    </row>
    <row r="4877" spans="2:13" x14ac:dyDescent="0.25">
      <c r="B4877" s="66"/>
      <c r="C4877" s="13"/>
      <c r="D4877" s="13"/>
      <c r="E4877" s="13"/>
      <c r="F4877" s="13"/>
      <c r="G4877" s="13"/>
      <c r="H4877" s="41"/>
      <c r="I4877" s="41"/>
      <c r="J4877" s="41"/>
      <c r="K4877" s="41"/>
      <c r="L4877" s="41"/>
      <c r="M4877" s="41"/>
    </row>
    <row r="4878" spans="2:13" x14ac:dyDescent="0.25">
      <c r="B4878" s="66"/>
      <c r="C4878" s="13"/>
      <c r="D4878" s="13"/>
      <c r="E4878" s="13"/>
      <c r="F4878" s="13"/>
      <c r="G4878" s="13"/>
      <c r="H4878" s="41"/>
      <c r="I4878" s="41"/>
      <c r="J4878" s="41"/>
      <c r="K4878" s="41"/>
      <c r="L4878" s="41"/>
      <c r="M4878" s="41"/>
    </row>
    <row r="4879" spans="2:13" x14ac:dyDescent="0.25">
      <c r="B4879" s="66"/>
      <c r="C4879" s="13"/>
      <c r="D4879" s="13"/>
      <c r="E4879" s="13"/>
      <c r="F4879" s="13"/>
      <c r="G4879" s="13"/>
      <c r="H4879" s="41"/>
      <c r="I4879" s="41"/>
      <c r="J4879" s="41"/>
      <c r="K4879" s="41"/>
      <c r="L4879" s="41"/>
      <c r="M4879" s="41"/>
    </row>
    <row r="4880" spans="2:13" x14ac:dyDescent="0.25">
      <c r="B4880" s="66"/>
      <c r="C4880" s="13"/>
      <c r="D4880" s="13"/>
      <c r="E4880" s="13"/>
      <c r="F4880" s="13"/>
      <c r="G4880" s="13"/>
      <c r="H4880" s="41"/>
      <c r="I4880" s="41"/>
      <c r="J4880" s="41"/>
      <c r="K4880" s="41"/>
      <c r="L4880" s="41"/>
      <c r="M4880" s="41"/>
    </row>
    <row r="4881" spans="2:13" x14ac:dyDescent="0.25">
      <c r="B4881" s="66"/>
      <c r="C4881" s="13"/>
      <c r="D4881" s="13"/>
      <c r="E4881" s="13"/>
      <c r="F4881" s="13"/>
      <c r="G4881" s="13"/>
      <c r="H4881" s="41"/>
      <c r="I4881" s="41"/>
      <c r="J4881" s="41"/>
      <c r="K4881" s="41"/>
      <c r="L4881" s="41"/>
      <c r="M4881" s="41"/>
    </row>
    <row r="4882" spans="2:13" x14ac:dyDescent="0.25">
      <c r="B4882" s="66"/>
      <c r="C4882" s="13"/>
      <c r="D4882" s="13"/>
      <c r="E4882" s="13"/>
      <c r="F4882" s="13"/>
      <c r="G4882" s="13"/>
      <c r="H4882" s="41"/>
      <c r="I4882" s="41"/>
      <c r="J4882" s="41"/>
      <c r="K4882" s="41"/>
      <c r="L4882" s="41"/>
      <c r="M4882" s="41"/>
    </row>
    <row r="4883" spans="2:13" x14ac:dyDescent="0.25">
      <c r="B4883" s="66"/>
      <c r="C4883" s="13"/>
      <c r="D4883" s="13"/>
      <c r="E4883" s="13"/>
      <c r="F4883" s="13"/>
      <c r="G4883" s="13"/>
      <c r="H4883" s="41"/>
      <c r="I4883" s="41"/>
      <c r="J4883" s="41"/>
      <c r="K4883" s="41"/>
      <c r="L4883" s="41"/>
      <c r="M4883" s="41"/>
    </row>
    <row r="4884" spans="2:13" x14ac:dyDescent="0.25">
      <c r="B4884" s="66"/>
      <c r="C4884" s="13"/>
      <c r="D4884" s="13"/>
      <c r="E4884" s="13"/>
      <c r="F4884" s="13"/>
      <c r="G4884" s="13"/>
      <c r="H4884" s="41"/>
      <c r="I4884" s="41"/>
      <c r="J4884" s="41"/>
      <c r="K4884" s="41"/>
      <c r="L4884" s="41"/>
      <c r="M4884" s="41"/>
    </row>
    <row r="4885" spans="2:13" x14ac:dyDescent="0.25">
      <c r="B4885" s="66"/>
      <c r="C4885" s="13"/>
      <c r="D4885" s="13"/>
      <c r="E4885" s="13"/>
      <c r="F4885" s="13"/>
      <c r="G4885" s="13"/>
      <c r="H4885" s="41"/>
      <c r="I4885" s="41"/>
      <c r="J4885" s="41"/>
      <c r="K4885" s="41"/>
      <c r="L4885" s="41"/>
      <c r="M4885" s="41"/>
    </row>
    <row r="4886" spans="2:13" x14ac:dyDescent="0.25">
      <c r="B4886" s="66"/>
      <c r="C4886" s="13"/>
      <c r="D4886" s="13"/>
      <c r="E4886" s="13"/>
      <c r="F4886" s="13"/>
      <c r="G4886" s="13"/>
      <c r="H4886" s="41"/>
      <c r="I4886" s="41"/>
      <c r="J4886" s="41"/>
      <c r="K4886" s="41"/>
      <c r="L4886" s="41"/>
      <c r="M4886" s="41"/>
    </row>
    <row r="4887" spans="2:13" x14ac:dyDescent="0.25">
      <c r="B4887" s="66"/>
      <c r="C4887" s="13"/>
      <c r="D4887" s="13"/>
      <c r="E4887" s="13"/>
      <c r="F4887" s="13"/>
      <c r="G4887" s="13"/>
      <c r="H4887" s="41"/>
      <c r="I4887" s="41"/>
      <c r="J4887" s="41"/>
      <c r="K4887" s="41"/>
      <c r="L4887" s="41"/>
      <c r="M4887" s="41"/>
    </row>
    <row r="4888" spans="2:13" x14ac:dyDescent="0.25">
      <c r="B4888" s="66"/>
      <c r="C4888" s="13"/>
      <c r="D4888" s="13"/>
      <c r="E4888" s="13"/>
      <c r="F4888" s="13"/>
      <c r="G4888" s="13"/>
      <c r="H4888" s="41"/>
      <c r="I4888" s="41"/>
      <c r="J4888" s="41"/>
      <c r="K4888" s="41"/>
      <c r="L4888" s="41"/>
      <c r="M4888" s="41"/>
    </row>
    <row r="4889" spans="2:13" x14ac:dyDescent="0.25">
      <c r="B4889" s="66"/>
      <c r="C4889" s="13"/>
      <c r="D4889" s="13"/>
      <c r="E4889" s="13"/>
      <c r="F4889" s="13"/>
      <c r="G4889" s="13"/>
      <c r="H4889" s="41"/>
      <c r="I4889" s="41"/>
      <c r="J4889" s="41"/>
      <c r="K4889" s="41"/>
      <c r="L4889" s="41"/>
      <c r="M4889" s="41"/>
    </row>
    <row r="4890" spans="2:13" x14ac:dyDescent="0.25">
      <c r="B4890" s="66"/>
      <c r="C4890" s="13"/>
      <c r="D4890" s="13"/>
      <c r="E4890" s="13"/>
      <c r="F4890" s="13"/>
      <c r="G4890" s="13"/>
      <c r="H4890" s="41"/>
      <c r="I4890" s="41"/>
      <c r="J4890" s="41"/>
      <c r="K4890" s="41"/>
      <c r="L4890" s="41"/>
      <c r="M4890" s="41"/>
    </row>
    <row r="4891" spans="2:13" x14ac:dyDescent="0.25">
      <c r="B4891" s="66"/>
      <c r="C4891" s="13"/>
      <c r="D4891" s="13"/>
      <c r="E4891" s="13"/>
      <c r="F4891" s="13"/>
      <c r="G4891" s="13"/>
      <c r="H4891" s="41"/>
      <c r="I4891" s="41"/>
      <c r="J4891" s="41"/>
      <c r="K4891" s="41"/>
      <c r="L4891" s="41"/>
      <c r="M4891" s="41"/>
    </row>
    <row r="4892" spans="2:13" x14ac:dyDescent="0.25">
      <c r="B4892" s="66"/>
      <c r="C4892" s="13"/>
      <c r="D4892" s="13"/>
      <c r="E4892" s="13"/>
      <c r="F4892" s="13"/>
      <c r="G4892" s="13"/>
      <c r="H4892" s="41"/>
      <c r="I4892" s="41"/>
      <c r="J4892" s="41"/>
      <c r="K4892" s="41"/>
      <c r="L4892" s="41"/>
      <c r="M4892" s="41"/>
    </row>
    <row r="4893" spans="2:13" x14ac:dyDescent="0.25">
      <c r="B4893" s="66"/>
      <c r="C4893" s="13"/>
      <c r="D4893" s="13"/>
      <c r="E4893" s="13"/>
      <c r="F4893" s="13"/>
      <c r="G4893" s="13"/>
      <c r="H4893" s="41"/>
      <c r="I4893" s="41"/>
      <c r="J4893" s="41"/>
      <c r="K4893" s="41"/>
      <c r="L4893" s="41"/>
      <c r="M4893" s="41"/>
    </row>
    <row r="4894" spans="2:13" x14ac:dyDescent="0.25">
      <c r="B4894" s="66"/>
      <c r="C4894" s="13"/>
      <c r="D4894" s="13"/>
      <c r="E4894" s="13"/>
      <c r="F4894" s="13"/>
      <c r="G4894" s="13"/>
      <c r="H4894" s="41"/>
      <c r="I4894" s="41"/>
      <c r="J4894" s="41"/>
      <c r="K4894" s="41"/>
      <c r="L4894" s="41"/>
      <c r="M4894" s="41"/>
    </row>
    <row r="4895" spans="2:13" x14ac:dyDescent="0.25">
      <c r="B4895" s="66"/>
      <c r="C4895" s="13"/>
      <c r="D4895" s="13"/>
      <c r="E4895" s="13"/>
      <c r="F4895" s="13"/>
      <c r="G4895" s="13"/>
      <c r="H4895" s="41"/>
      <c r="I4895" s="41"/>
      <c r="J4895" s="41"/>
      <c r="K4895" s="41"/>
      <c r="L4895" s="41"/>
      <c r="M4895" s="41"/>
    </row>
    <row r="4896" spans="2:13" x14ac:dyDescent="0.25">
      <c r="B4896" s="66"/>
      <c r="C4896" s="13"/>
      <c r="D4896" s="13"/>
      <c r="E4896" s="13"/>
      <c r="F4896" s="13"/>
      <c r="G4896" s="13"/>
      <c r="H4896" s="41"/>
      <c r="I4896" s="41"/>
      <c r="J4896" s="41"/>
      <c r="K4896" s="41"/>
      <c r="L4896" s="41"/>
      <c r="M4896" s="41"/>
    </row>
    <row r="4897" spans="2:13" x14ac:dyDescent="0.25">
      <c r="B4897" s="66"/>
      <c r="C4897" s="13"/>
      <c r="D4897" s="13"/>
      <c r="E4897" s="13"/>
      <c r="F4897" s="13"/>
      <c r="G4897" s="13"/>
      <c r="H4897" s="41"/>
      <c r="I4897" s="41"/>
      <c r="J4897" s="41"/>
      <c r="K4897" s="41"/>
      <c r="L4897" s="41"/>
      <c r="M4897" s="41"/>
    </row>
    <row r="4898" spans="2:13" x14ac:dyDescent="0.25">
      <c r="B4898" s="66"/>
      <c r="C4898" s="13"/>
      <c r="D4898" s="13"/>
      <c r="E4898" s="13"/>
      <c r="F4898" s="13"/>
      <c r="G4898" s="13"/>
      <c r="H4898" s="41"/>
      <c r="I4898" s="41"/>
      <c r="J4898" s="41"/>
      <c r="K4898" s="41"/>
      <c r="L4898" s="41"/>
      <c r="M4898" s="41"/>
    </row>
    <row r="4899" spans="2:13" x14ac:dyDescent="0.25">
      <c r="B4899" s="66"/>
      <c r="C4899" s="13"/>
      <c r="D4899" s="13"/>
      <c r="E4899" s="13"/>
      <c r="F4899" s="13"/>
      <c r="G4899" s="13"/>
      <c r="H4899" s="41"/>
      <c r="I4899" s="41"/>
      <c r="J4899" s="41"/>
      <c r="K4899" s="41"/>
      <c r="L4899" s="41"/>
      <c r="M4899" s="41"/>
    </row>
    <row r="4900" spans="2:13" x14ac:dyDescent="0.25">
      <c r="B4900" s="66"/>
      <c r="C4900" s="13"/>
      <c r="D4900" s="13"/>
      <c r="E4900" s="13"/>
      <c r="F4900" s="13"/>
      <c r="G4900" s="13"/>
      <c r="H4900" s="41"/>
      <c r="I4900" s="41"/>
      <c r="J4900" s="41"/>
      <c r="K4900" s="41"/>
      <c r="L4900" s="41"/>
      <c r="M4900" s="41"/>
    </row>
    <row r="4901" spans="2:13" x14ac:dyDescent="0.25">
      <c r="B4901" s="66"/>
      <c r="C4901" s="13"/>
      <c r="D4901" s="13"/>
      <c r="E4901" s="13"/>
      <c r="F4901" s="13"/>
      <c r="G4901" s="13"/>
      <c r="H4901" s="41"/>
      <c r="I4901" s="41"/>
      <c r="J4901" s="41"/>
      <c r="K4901" s="41"/>
      <c r="L4901" s="41"/>
      <c r="M4901" s="41"/>
    </row>
    <row r="4902" spans="2:13" x14ac:dyDescent="0.25">
      <c r="B4902" s="66"/>
      <c r="C4902" s="13"/>
      <c r="D4902" s="13"/>
      <c r="E4902" s="13"/>
      <c r="F4902" s="13"/>
      <c r="G4902" s="13"/>
      <c r="H4902" s="41"/>
      <c r="I4902" s="41"/>
      <c r="J4902" s="41"/>
      <c r="K4902" s="41"/>
      <c r="L4902" s="41"/>
      <c r="M4902" s="41"/>
    </row>
    <row r="4903" spans="2:13" x14ac:dyDescent="0.25">
      <c r="B4903" s="66"/>
      <c r="C4903" s="13"/>
      <c r="D4903" s="13"/>
      <c r="E4903" s="13"/>
      <c r="F4903" s="13"/>
      <c r="G4903" s="13"/>
      <c r="H4903" s="41"/>
      <c r="I4903" s="41"/>
      <c r="J4903" s="41"/>
      <c r="K4903" s="41"/>
      <c r="L4903" s="41"/>
      <c r="M4903" s="41"/>
    </row>
    <row r="4904" spans="2:13" x14ac:dyDescent="0.25">
      <c r="B4904" s="66"/>
      <c r="C4904" s="13"/>
      <c r="D4904" s="13"/>
      <c r="E4904" s="13"/>
      <c r="F4904" s="13"/>
      <c r="G4904" s="13"/>
      <c r="H4904" s="41"/>
      <c r="I4904" s="41"/>
      <c r="J4904" s="41"/>
      <c r="K4904" s="41"/>
      <c r="L4904" s="41"/>
      <c r="M4904" s="41"/>
    </row>
    <row r="4905" spans="2:13" x14ac:dyDescent="0.25">
      <c r="B4905" s="66"/>
      <c r="C4905" s="13"/>
      <c r="D4905" s="13"/>
      <c r="E4905" s="13"/>
      <c r="F4905" s="13"/>
      <c r="G4905" s="13"/>
      <c r="H4905" s="41"/>
      <c r="I4905" s="41"/>
      <c r="J4905" s="41"/>
      <c r="K4905" s="41"/>
      <c r="L4905" s="41"/>
      <c r="M4905" s="41"/>
    </row>
    <row r="4906" spans="2:13" x14ac:dyDescent="0.25">
      <c r="B4906" s="66"/>
      <c r="C4906" s="13"/>
      <c r="D4906" s="13"/>
      <c r="E4906" s="13"/>
      <c r="F4906" s="13"/>
      <c r="G4906" s="13"/>
      <c r="H4906" s="41"/>
      <c r="I4906" s="41"/>
      <c r="J4906" s="41"/>
      <c r="K4906" s="41"/>
      <c r="L4906" s="41"/>
      <c r="M4906" s="41"/>
    </row>
    <row r="4907" spans="2:13" x14ac:dyDescent="0.25">
      <c r="B4907" s="66"/>
      <c r="C4907" s="13"/>
      <c r="D4907" s="13"/>
      <c r="E4907" s="13"/>
      <c r="F4907" s="13"/>
      <c r="G4907" s="13"/>
      <c r="H4907" s="41"/>
      <c r="I4907" s="41"/>
      <c r="J4907" s="41"/>
      <c r="K4907" s="41"/>
      <c r="L4907" s="41"/>
      <c r="M4907" s="41"/>
    </row>
    <row r="4908" spans="2:13" x14ac:dyDescent="0.25">
      <c r="B4908" s="66"/>
      <c r="C4908" s="13"/>
      <c r="D4908" s="13"/>
      <c r="E4908" s="13"/>
      <c r="F4908" s="13"/>
      <c r="G4908" s="13"/>
      <c r="H4908" s="41"/>
      <c r="I4908" s="41"/>
      <c r="J4908" s="41"/>
      <c r="K4908" s="41"/>
      <c r="L4908" s="41"/>
      <c r="M4908" s="41"/>
    </row>
    <row r="4909" spans="2:13" x14ac:dyDescent="0.25">
      <c r="B4909" s="66"/>
      <c r="C4909" s="13"/>
      <c r="D4909" s="13"/>
      <c r="E4909" s="13"/>
      <c r="F4909" s="13"/>
      <c r="G4909" s="13"/>
      <c r="H4909" s="41"/>
      <c r="I4909" s="41"/>
      <c r="J4909" s="41"/>
      <c r="K4909" s="41"/>
      <c r="L4909" s="41"/>
      <c r="M4909" s="41"/>
    </row>
    <row r="4910" spans="2:13" x14ac:dyDescent="0.25">
      <c r="B4910" s="66"/>
      <c r="C4910" s="13"/>
      <c r="D4910" s="13"/>
      <c r="E4910" s="13"/>
      <c r="F4910" s="13"/>
      <c r="G4910" s="13"/>
      <c r="H4910" s="41"/>
      <c r="I4910" s="41"/>
      <c r="J4910" s="41"/>
      <c r="K4910" s="41"/>
      <c r="L4910" s="41"/>
      <c r="M4910" s="41"/>
    </row>
    <row r="4911" spans="2:13" x14ac:dyDescent="0.25">
      <c r="B4911" s="66"/>
      <c r="C4911" s="13"/>
      <c r="D4911" s="13"/>
      <c r="E4911" s="13"/>
      <c r="F4911" s="13"/>
      <c r="G4911" s="13"/>
      <c r="H4911" s="41"/>
      <c r="I4911" s="41"/>
      <c r="J4911" s="41"/>
      <c r="K4911" s="41"/>
      <c r="L4911" s="41"/>
      <c r="M4911" s="41"/>
    </row>
    <row r="4912" spans="2:13" x14ac:dyDescent="0.25">
      <c r="B4912" s="66"/>
      <c r="C4912" s="13"/>
      <c r="D4912" s="13"/>
      <c r="E4912" s="13"/>
      <c r="F4912" s="13"/>
      <c r="G4912" s="13"/>
      <c r="H4912" s="41"/>
      <c r="I4912" s="41"/>
      <c r="J4912" s="41"/>
      <c r="K4912" s="41"/>
      <c r="L4912" s="41"/>
      <c r="M4912" s="41"/>
    </row>
    <row r="4913" spans="2:13" x14ac:dyDescent="0.25">
      <c r="B4913" s="66"/>
      <c r="C4913" s="13"/>
      <c r="D4913" s="13"/>
      <c r="E4913" s="13"/>
      <c r="F4913" s="13"/>
      <c r="G4913" s="13"/>
      <c r="H4913" s="41"/>
      <c r="I4913" s="41"/>
      <c r="J4913" s="41"/>
      <c r="K4913" s="41"/>
      <c r="L4913" s="41"/>
      <c r="M4913" s="41"/>
    </row>
    <row r="4914" spans="2:13" x14ac:dyDescent="0.25">
      <c r="B4914" s="66"/>
      <c r="C4914" s="13"/>
      <c r="D4914" s="13"/>
      <c r="E4914" s="13"/>
      <c r="F4914" s="13"/>
      <c r="G4914" s="13"/>
      <c r="H4914" s="41"/>
      <c r="I4914" s="41"/>
      <c r="J4914" s="41"/>
      <c r="K4914" s="41"/>
      <c r="L4914" s="41"/>
      <c r="M4914" s="41"/>
    </row>
    <row r="4915" spans="2:13" x14ac:dyDescent="0.25">
      <c r="B4915" s="66"/>
      <c r="C4915" s="13"/>
      <c r="D4915" s="13"/>
      <c r="E4915" s="13"/>
      <c r="F4915" s="13"/>
      <c r="G4915" s="13"/>
      <c r="H4915" s="41"/>
      <c r="I4915" s="41"/>
      <c r="J4915" s="41"/>
      <c r="K4915" s="41"/>
      <c r="L4915" s="41"/>
      <c r="M4915" s="41"/>
    </row>
    <row r="4916" spans="2:13" x14ac:dyDescent="0.25">
      <c r="B4916" s="66"/>
      <c r="C4916" s="13"/>
      <c r="D4916" s="13"/>
      <c r="E4916" s="13"/>
      <c r="F4916" s="13"/>
      <c r="G4916" s="13"/>
      <c r="H4916" s="41"/>
      <c r="I4916" s="41"/>
      <c r="J4916" s="41"/>
      <c r="K4916" s="41"/>
      <c r="L4916" s="41"/>
      <c r="M4916" s="41"/>
    </row>
    <row r="4917" spans="2:13" x14ac:dyDescent="0.25">
      <c r="B4917" s="66"/>
      <c r="C4917" s="13"/>
      <c r="D4917" s="13"/>
      <c r="E4917" s="13"/>
      <c r="F4917" s="13"/>
      <c r="G4917" s="13"/>
      <c r="H4917" s="41"/>
      <c r="I4917" s="41"/>
      <c r="J4917" s="41"/>
      <c r="K4917" s="41"/>
      <c r="L4917" s="41"/>
      <c r="M4917" s="41"/>
    </row>
    <row r="4918" spans="2:13" x14ac:dyDescent="0.25">
      <c r="B4918" s="66"/>
      <c r="C4918" s="13"/>
      <c r="D4918" s="13"/>
      <c r="E4918" s="13"/>
      <c r="F4918" s="13"/>
      <c r="G4918" s="13"/>
      <c r="H4918" s="41"/>
      <c r="I4918" s="41"/>
      <c r="J4918" s="41"/>
      <c r="K4918" s="41"/>
      <c r="L4918" s="41"/>
      <c r="M4918" s="41"/>
    </row>
    <row r="4919" spans="2:13" x14ac:dyDescent="0.25">
      <c r="B4919" s="66"/>
      <c r="C4919" s="13"/>
      <c r="D4919" s="13"/>
      <c r="E4919" s="13"/>
      <c r="F4919" s="13"/>
      <c r="G4919" s="13"/>
      <c r="H4919" s="41"/>
      <c r="I4919" s="41"/>
      <c r="J4919" s="41"/>
      <c r="K4919" s="41"/>
      <c r="L4919" s="41"/>
      <c r="M4919" s="41"/>
    </row>
    <row r="4920" spans="2:13" x14ac:dyDescent="0.25">
      <c r="B4920" s="66"/>
      <c r="C4920" s="13"/>
      <c r="D4920" s="13"/>
      <c r="E4920" s="13"/>
      <c r="F4920" s="13"/>
      <c r="G4920" s="13"/>
      <c r="H4920" s="41"/>
      <c r="I4920" s="41"/>
      <c r="J4920" s="41"/>
      <c r="K4920" s="41"/>
      <c r="L4920" s="41"/>
      <c r="M4920" s="41"/>
    </row>
    <row r="4921" spans="2:13" x14ac:dyDescent="0.25">
      <c r="B4921" s="66"/>
      <c r="C4921" s="13"/>
      <c r="D4921" s="13"/>
      <c r="E4921" s="13"/>
      <c r="F4921" s="13"/>
      <c r="G4921" s="13"/>
      <c r="H4921" s="41"/>
      <c r="I4921" s="41"/>
      <c r="J4921" s="41"/>
      <c r="K4921" s="41"/>
      <c r="L4921" s="41"/>
      <c r="M4921" s="41"/>
    </row>
    <row r="4922" spans="2:13" x14ac:dyDescent="0.25">
      <c r="B4922" s="66"/>
      <c r="C4922" s="13"/>
      <c r="D4922" s="13"/>
      <c r="E4922" s="13"/>
      <c r="F4922" s="13"/>
      <c r="G4922" s="13"/>
      <c r="H4922" s="41"/>
      <c r="I4922" s="41"/>
      <c r="J4922" s="41"/>
      <c r="K4922" s="41"/>
      <c r="L4922" s="41"/>
      <c r="M4922" s="41"/>
    </row>
    <row r="4923" spans="2:13" x14ac:dyDescent="0.25">
      <c r="B4923" s="66"/>
      <c r="C4923" s="13"/>
      <c r="D4923" s="13"/>
      <c r="E4923" s="13"/>
      <c r="F4923" s="13"/>
      <c r="G4923" s="13"/>
      <c r="H4923" s="41"/>
      <c r="I4923" s="41"/>
      <c r="J4923" s="41"/>
      <c r="K4923" s="41"/>
      <c r="L4923" s="41"/>
      <c r="M4923" s="41"/>
    </row>
    <row r="4924" spans="2:13" x14ac:dyDescent="0.25">
      <c r="B4924" s="66"/>
      <c r="C4924" s="13"/>
      <c r="D4924" s="13"/>
      <c r="E4924" s="13"/>
      <c r="F4924" s="13"/>
      <c r="G4924" s="13"/>
      <c r="H4924" s="41"/>
      <c r="I4924" s="41"/>
      <c r="J4924" s="41"/>
      <c r="K4924" s="41"/>
      <c r="L4924" s="41"/>
      <c r="M4924" s="41"/>
    </row>
    <row r="4925" spans="2:13" x14ac:dyDescent="0.25">
      <c r="B4925" s="66"/>
      <c r="C4925" s="13"/>
      <c r="D4925" s="13"/>
      <c r="E4925" s="13"/>
      <c r="F4925" s="13"/>
      <c r="G4925" s="13"/>
      <c r="H4925" s="41"/>
      <c r="I4925" s="41"/>
      <c r="J4925" s="41"/>
      <c r="K4925" s="41"/>
      <c r="L4925" s="41"/>
      <c r="M4925" s="41"/>
    </row>
    <row r="4926" spans="2:13" x14ac:dyDescent="0.25">
      <c r="B4926" s="66"/>
      <c r="C4926" s="13"/>
      <c r="D4926" s="13"/>
      <c r="E4926" s="13"/>
      <c r="F4926" s="13"/>
      <c r="G4926" s="13"/>
      <c r="H4926" s="41"/>
      <c r="I4926" s="41"/>
      <c r="J4926" s="41"/>
      <c r="K4926" s="41"/>
      <c r="L4926" s="41"/>
      <c r="M4926" s="41"/>
    </row>
    <row r="4927" spans="2:13" x14ac:dyDescent="0.25">
      <c r="B4927" s="66"/>
      <c r="C4927" s="13"/>
      <c r="D4927" s="13"/>
      <c r="E4927" s="13"/>
      <c r="F4927" s="13"/>
      <c r="G4927" s="13"/>
      <c r="H4927" s="41"/>
      <c r="I4927" s="41"/>
      <c r="J4927" s="41"/>
      <c r="K4927" s="41"/>
      <c r="L4927" s="41"/>
      <c r="M4927" s="41"/>
    </row>
    <row r="4928" spans="2:13" x14ac:dyDescent="0.25">
      <c r="B4928" s="66"/>
      <c r="C4928" s="13"/>
      <c r="D4928" s="13"/>
      <c r="E4928" s="13"/>
      <c r="F4928" s="13"/>
      <c r="G4928" s="13"/>
      <c r="H4928" s="41"/>
      <c r="I4928" s="41"/>
      <c r="J4928" s="41"/>
      <c r="K4928" s="41"/>
      <c r="L4928" s="41"/>
      <c r="M4928" s="41"/>
    </row>
    <row r="4929" spans="2:13" x14ac:dyDescent="0.25">
      <c r="B4929" s="66"/>
      <c r="C4929" s="13"/>
      <c r="D4929" s="13"/>
      <c r="E4929" s="13"/>
      <c r="F4929" s="13"/>
      <c r="G4929" s="13"/>
      <c r="H4929" s="41"/>
      <c r="I4929" s="41"/>
      <c r="J4929" s="41"/>
      <c r="K4929" s="41"/>
      <c r="L4929" s="41"/>
      <c r="M4929" s="41"/>
    </row>
    <row r="4930" spans="2:13" x14ac:dyDescent="0.25">
      <c r="B4930" s="66"/>
      <c r="C4930" s="13"/>
      <c r="D4930" s="13"/>
      <c r="E4930" s="13"/>
      <c r="F4930" s="13"/>
      <c r="G4930" s="13"/>
      <c r="H4930" s="41"/>
      <c r="I4930" s="41"/>
      <c r="J4930" s="41"/>
      <c r="K4930" s="41"/>
      <c r="L4930" s="41"/>
      <c r="M4930" s="41"/>
    </row>
    <row r="4931" spans="2:13" x14ac:dyDescent="0.25">
      <c r="B4931" s="66"/>
      <c r="C4931" s="13"/>
      <c r="D4931" s="13"/>
      <c r="E4931" s="13"/>
      <c r="F4931" s="13"/>
      <c r="G4931" s="13"/>
      <c r="H4931" s="41"/>
      <c r="I4931" s="41"/>
      <c r="J4931" s="41"/>
      <c r="K4931" s="41"/>
      <c r="L4931" s="41"/>
      <c r="M4931" s="41"/>
    </row>
    <row r="4932" spans="2:13" x14ac:dyDescent="0.25">
      <c r="B4932" s="66"/>
      <c r="C4932" s="13"/>
      <c r="D4932" s="13"/>
      <c r="E4932" s="13"/>
      <c r="F4932" s="13"/>
      <c r="G4932" s="13"/>
      <c r="H4932" s="41"/>
      <c r="I4932" s="41"/>
      <c r="J4932" s="41"/>
      <c r="K4932" s="41"/>
      <c r="L4932" s="41"/>
      <c r="M4932" s="41"/>
    </row>
    <row r="4933" spans="2:13" x14ac:dyDescent="0.25">
      <c r="B4933" s="66"/>
      <c r="C4933" s="13"/>
      <c r="D4933" s="13"/>
      <c r="E4933" s="13"/>
      <c r="F4933" s="13"/>
      <c r="G4933" s="13"/>
      <c r="H4933" s="41"/>
      <c r="I4933" s="41"/>
      <c r="J4933" s="41"/>
      <c r="K4933" s="41"/>
      <c r="L4933" s="41"/>
      <c r="M4933" s="41"/>
    </row>
    <row r="4934" spans="2:13" x14ac:dyDescent="0.25">
      <c r="B4934" s="66"/>
      <c r="C4934" s="13"/>
      <c r="D4934" s="13"/>
      <c r="E4934" s="13"/>
      <c r="F4934" s="13"/>
      <c r="G4934" s="13"/>
      <c r="H4934" s="41"/>
      <c r="I4934" s="41"/>
      <c r="J4934" s="41"/>
      <c r="K4934" s="41"/>
      <c r="L4934" s="41"/>
      <c r="M4934" s="41"/>
    </row>
    <row r="4935" spans="2:13" x14ac:dyDescent="0.25">
      <c r="B4935" s="66"/>
      <c r="C4935" s="13"/>
      <c r="D4935" s="13"/>
      <c r="E4935" s="13"/>
      <c r="F4935" s="13"/>
      <c r="G4935" s="13"/>
      <c r="H4935" s="41"/>
      <c r="I4935" s="41"/>
      <c r="J4935" s="41"/>
      <c r="K4935" s="41"/>
      <c r="L4935" s="41"/>
      <c r="M4935" s="41"/>
    </row>
    <row r="4936" spans="2:13" x14ac:dyDescent="0.25">
      <c r="B4936" s="66"/>
      <c r="C4936" s="13"/>
      <c r="D4936" s="13"/>
      <c r="E4936" s="13"/>
      <c r="F4936" s="13"/>
      <c r="G4936" s="13"/>
      <c r="H4936" s="41"/>
      <c r="I4936" s="41"/>
      <c r="J4936" s="41"/>
      <c r="K4936" s="41"/>
      <c r="L4936" s="41"/>
      <c r="M4936" s="41"/>
    </row>
    <row r="4937" spans="2:13" x14ac:dyDescent="0.25">
      <c r="B4937" s="66"/>
      <c r="C4937" s="13"/>
      <c r="D4937" s="13"/>
      <c r="E4937" s="13"/>
      <c r="F4937" s="13"/>
      <c r="G4937" s="13"/>
      <c r="H4937" s="41"/>
      <c r="I4937" s="41"/>
      <c r="J4937" s="41"/>
      <c r="K4937" s="41"/>
      <c r="L4937" s="41"/>
      <c r="M4937" s="41"/>
    </row>
    <row r="4938" spans="2:13" x14ac:dyDescent="0.25">
      <c r="B4938" s="66"/>
      <c r="C4938" s="13"/>
      <c r="D4938" s="13"/>
      <c r="E4938" s="13"/>
      <c r="F4938" s="13"/>
      <c r="G4938" s="13"/>
      <c r="H4938" s="41"/>
      <c r="I4938" s="41"/>
      <c r="J4938" s="41"/>
      <c r="K4938" s="41"/>
      <c r="L4938" s="41"/>
      <c r="M4938" s="41"/>
    </row>
    <row r="4939" spans="2:13" x14ac:dyDescent="0.25">
      <c r="B4939" s="66"/>
      <c r="C4939" s="13"/>
      <c r="D4939" s="13"/>
      <c r="E4939" s="13"/>
      <c r="F4939" s="13"/>
      <c r="G4939" s="13"/>
      <c r="H4939" s="41"/>
      <c r="I4939" s="41"/>
      <c r="J4939" s="41"/>
      <c r="K4939" s="41"/>
      <c r="L4939" s="41"/>
      <c r="M4939" s="41"/>
    </row>
    <row r="4940" spans="2:13" x14ac:dyDescent="0.25">
      <c r="B4940" s="66"/>
      <c r="C4940" s="13"/>
      <c r="D4940" s="13"/>
      <c r="E4940" s="13"/>
      <c r="F4940" s="13"/>
      <c r="G4940" s="13"/>
      <c r="H4940" s="41"/>
      <c r="I4940" s="41"/>
      <c r="J4940" s="41"/>
      <c r="K4940" s="41"/>
      <c r="L4940" s="41"/>
      <c r="M4940" s="41"/>
    </row>
    <row r="4941" spans="2:13" x14ac:dyDescent="0.25">
      <c r="B4941" s="66"/>
      <c r="C4941" s="13"/>
      <c r="D4941" s="13"/>
      <c r="E4941" s="13"/>
      <c r="F4941" s="13"/>
      <c r="G4941" s="13"/>
      <c r="H4941" s="41"/>
      <c r="I4941" s="41"/>
      <c r="J4941" s="41"/>
      <c r="K4941" s="41"/>
      <c r="L4941" s="41"/>
      <c r="M4941" s="41"/>
    </row>
    <row r="4942" spans="2:13" x14ac:dyDescent="0.25">
      <c r="B4942" s="66"/>
      <c r="C4942" s="13"/>
      <c r="D4942" s="13"/>
      <c r="E4942" s="13"/>
      <c r="F4942" s="13"/>
      <c r="G4942" s="13"/>
      <c r="H4942" s="41"/>
      <c r="I4942" s="41"/>
      <c r="J4942" s="41"/>
      <c r="K4942" s="41"/>
      <c r="L4942" s="41"/>
      <c r="M4942" s="41"/>
    </row>
    <row r="4943" spans="2:13" x14ac:dyDescent="0.25">
      <c r="B4943" s="66"/>
      <c r="C4943" s="13"/>
      <c r="D4943" s="13"/>
      <c r="E4943" s="13"/>
      <c r="F4943" s="13"/>
      <c r="G4943" s="13"/>
      <c r="H4943" s="41"/>
      <c r="I4943" s="41"/>
      <c r="J4943" s="41"/>
      <c r="K4943" s="41"/>
      <c r="L4943" s="41"/>
      <c r="M4943" s="41"/>
    </row>
    <row r="4944" spans="2:13" x14ac:dyDescent="0.25">
      <c r="B4944" s="66"/>
      <c r="C4944" s="13"/>
      <c r="D4944" s="13"/>
      <c r="E4944" s="13"/>
      <c r="F4944" s="13"/>
      <c r="G4944" s="13"/>
      <c r="H4944" s="41"/>
      <c r="I4944" s="41"/>
      <c r="J4944" s="41"/>
      <c r="K4944" s="41"/>
      <c r="L4944" s="41"/>
      <c r="M4944" s="41"/>
    </row>
    <row r="4945" spans="2:13" x14ac:dyDescent="0.25">
      <c r="B4945" s="66"/>
      <c r="C4945" s="13"/>
      <c r="D4945" s="13"/>
      <c r="E4945" s="13"/>
      <c r="F4945" s="13"/>
      <c r="G4945" s="13"/>
      <c r="H4945" s="41"/>
      <c r="I4945" s="41"/>
      <c r="J4945" s="41"/>
      <c r="K4945" s="41"/>
      <c r="L4945" s="41"/>
      <c r="M4945" s="41"/>
    </row>
    <row r="4946" spans="2:13" x14ac:dyDescent="0.25">
      <c r="B4946" s="66"/>
      <c r="C4946" s="13"/>
      <c r="D4946" s="13"/>
      <c r="E4946" s="13"/>
      <c r="F4946" s="13"/>
      <c r="G4946" s="13"/>
      <c r="H4946" s="41"/>
      <c r="I4946" s="41"/>
      <c r="J4946" s="41"/>
      <c r="K4946" s="41"/>
      <c r="L4946" s="41"/>
      <c r="M4946" s="41"/>
    </row>
    <row r="4947" spans="2:13" x14ac:dyDescent="0.25">
      <c r="B4947" s="66"/>
      <c r="C4947" s="13"/>
      <c r="D4947" s="13"/>
      <c r="E4947" s="13"/>
      <c r="F4947" s="13"/>
      <c r="G4947" s="13"/>
      <c r="H4947" s="41"/>
      <c r="I4947" s="41"/>
      <c r="J4947" s="41"/>
      <c r="K4947" s="41"/>
      <c r="L4947" s="41"/>
      <c r="M4947" s="41"/>
    </row>
    <row r="4948" spans="2:13" x14ac:dyDescent="0.25">
      <c r="B4948" s="66"/>
      <c r="C4948" s="13"/>
      <c r="D4948" s="13"/>
      <c r="E4948" s="13"/>
      <c r="F4948" s="13"/>
      <c r="G4948" s="13"/>
      <c r="H4948" s="41"/>
      <c r="I4948" s="41"/>
      <c r="J4948" s="41"/>
      <c r="K4948" s="41"/>
      <c r="L4948" s="41"/>
      <c r="M4948" s="41"/>
    </row>
    <row r="4949" spans="2:13" x14ac:dyDescent="0.25">
      <c r="B4949" s="66"/>
      <c r="C4949" s="13"/>
      <c r="D4949" s="13"/>
      <c r="E4949" s="13"/>
      <c r="F4949" s="13"/>
      <c r="G4949" s="13"/>
      <c r="H4949" s="41"/>
      <c r="I4949" s="41"/>
      <c r="J4949" s="41"/>
      <c r="K4949" s="41"/>
      <c r="L4949" s="41"/>
      <c r="M4949" s="41"/>
    </row>
    <row r="4950" spans="2:13" x14ac:dyDescent="0.25">
      <c r="B4950" s="66"/>
      <c r="C4950" s="13"/>
      <c r="D4950" s="13"/>
      <c r="E4950" s="13"/>
      <c r="F4950" s="13"/>
      <c r="G4950" s="13"/>
      <c r="H4950" s="41"/>
      <c r="I4950" s="41"/>
      <c r="J4950" s="41"/>
      <c r="K4950" s="41"/>
      <c r="L4950" s="41"/>
      <c r="M4950" s="41"/>
    </row>
    <row r="4951" spans="2:13" x14ac:dyDescent="0.25">
      <c r="B4951" s="66"/>
      <c r="C4951" s="13"/>
      <c r="D4951" s="13"/>
      <c r="E4951" s="13"/>
      <c r="F4951" s="13"/>
      <c r="G4951" s="13"/>
      <c r="H4951" s="41"/>
      <c r="I4951" s="41"/>
      <c r="J4951" s="41"/>
      <c r="K4951" s="41"/>
      <c r="L4951" s="41"/>
      <c r="M4951" s="41"/>
    </row>
    <row r="4952" spans="2:13" x14ac:dyDescent="0.25">
      <c r="B4952" s="66"/>
      <c r="C4952" s="13"/>
      <c r="D4952" s="13"/>
      <c r="E4952" s="13"/>
      <c r="F4952" s="13"/>
      <c r="G4952" s="13"/>
      <c r="H4952" s="41"/>
      <c r="I4952" s="41"/>
      <c r="J4952" s="41"/>
      <c r="K4952" s="41"/>
      <c r="L4952" s="41"/>
      <c r="M4952" s="41"/>
    </row>
    <row r="4953" spans="2:13" x14ac:dyDescent="0.25">
      <c r="B4953" s="66"/>
      <c r="C4953" s="13"/>
      <c r="D4953" s="13"/>
      <c r="E4953" s="13"/>
      <c r="F4953" s="13"/>
      <c r="G4953" s="13"/>
      <c r="H4953" s="41"/>
      <c r="I4953" s="41"/>
      <c r="J4953" s="41"/>
      <c r="K4953" s="41"/>
      <c r="L4953" s="41"/>
      <c r="M4953" s="41"/>
    </row>
    <row r="4954" spans="2:13" x14ac:dyDescent="0.25">
      <c r="B4954" s="66"/>
      <c r="C4954" s="13"/>
      <c r="D4954" s="13"/>
      <c r="E4954" s="13"/>
      <c r="F4954" s="13"/>
      <c r="G4954" s="13"/>
      <c r="H4954" s="41"/>
      <c r="I4954" s="41"/>
      <c r="J4954" s="41"/>
      <c r="K4954" s="41"/>
      <c r="L4954" s="41"/>
      <c r="M4954" s="41"/>
    </row>
    <row r="4955" spans="2:13" x14ac:dyDescent="0.25">
      <c r="B4955" s="66"/>
      <c r="C4955" s="13"/>
      <c r="D4955" s="13"/>
      <c r="E4955" s="13"/>
      <c r="F4955" s="13"/>
      <c r="G4955" s="13"/>
      <c r="H4955" s="41"/>
      <c r="I4955" s="41"/>
      <c r="J4955" s="41"/>
      <c r="K4955" s="41"/>
      <c r="L4955" s="41"/>
      <c r="M4955" s="41"/>
    </row>
    <row r="4956" spans="2:13" x14ac:dyDescent="0.25">
      <c r="B4956" s="66"/>
      <c r="C4956" s="13"/>
      <c r="D4956" s="13"/>
      <c r="E4956" s="13"/>
      <c r="F4956" s="13"/>
      <c r="G4956" s="13"/>
      <c r="H4956" s="41"/>
      <c r="I4956" s="41"/>
      <c r="J4956" s="41"/>
      <c r="K4956" s="41"/>
      <c r="L4956" s="41"/>
      <c r="M4956" s="41"/>
    </row>
    <row r="4957" spans="2:13" x14ac:dyDescent="0.25">
      <c r="B4957" s="66"/>
      <c r="C4957" s="13"/>
      <c r="D4957" s="13"/>
      <c r="E4957" s="13"/>
      <c r="F4957" s="13"/>
      <c r="G4957" s="13"/>
      <c r="H4957" s="41"/>
      <c r="I4957" s="41"/>
      <c r="J4957" s="41"/>
      <c r="K4957" s="41"/>
      <c r="L4957" s="41"/>
      <c r="M4957" s="41"/>
    </row>
    <row r="4958" spans="2:13" x14ac:dyDescent="0.25">
      <c r="B4958" s="66"/>
      <c r="C4958" s="13"/>
      <c r="D4958" s="13"/>
      <c r="E4958" s="13"/>
      <c r="F4958" s="13"/>
      <c r="G4958" s="13"/>
      <c r="H4958" s="41"/>
      <c r="I4958" s="41"/>
      <c r="J4958" s="41"/>
      <c r="K4958" s="41"/>
      <c r="L4958" s="41"/>
      <c r="M4958" s="41"/>
    </row>
    <row r="4959" spans="2:13" x14ac:dyDescent="0.25">
      <c r="B4959" s="66"/>
      <c r="C4959" s="13"/>
      <c r="D4959" s="13"/>
      <c r="E4959" s="13"/>
      <c r="F4959" s="13"/>
      <c r="G4959" s="13"/>
      <c r="H4959" s="41"/>
      <c r="I4959" s="41"/>
      <c r="J4959" s="41"/>
      <c r="K4959" s="41"/>
      <c r="L4959" s="41"/>
      <c r="M4959" s="41"/>
    </row>
    <row r="4960" spans="2:13" x14ac:dyDescent="0.25">
      <c r="B4960" s="66"/>
      <c r="C4960" s="13"/>
      <c r="D4960" s="13"/>
      <c r="E4960" s="13"/>
      <c r="F4960" s="13"/>
      <c r="G4960" s="13"/>
      <c r="H4960" s="41"/>
      <c r="I4960" s="41"/>
      <c r="J4960" s="41"/>
      <c r="K4960" s="41"/>
      <c r="L4960" s="41"/>
      <c r="M4960" s="41"/>
    </row>
    <row r="4961" spans="2:13" x14ac:dyDescent="0.25">
      <c r="B4961" s="66"/>
      <c r="C4961" s="13"/>
      <c r="D4961" s="13"/>
      <c r="E4961" s="13"/>
      <c r="F4961" s="13"/>
      <c r="G4961" s="13"/>
      <c r="H4961" s="41"/>
      <c r="I4961" s="41"/>
      <c r="J4961" s="41"/>
      <c r="K4961" s="41"/>
      <c r="L4961" s="41"/>
      <c r="M4961" s="41"/>
    </row>
    <row r="4962" spans="2:13" x14ac:dyDescent="0.25">
      <c r="B4962" s="66"/>
      <c r="C4962" s="13"/>
      <c r="D4962" s="13"/>
      <c r="E4962" s="13"/>
      <c r="F4962" s="13"/>
      <c r="G4962" s="13"/>
      <c r="H4962" s="41"/>
      <c r="I4962" s="41"/>
      <c r="J4962" s="41"/>
      <c r="K4962" s="41"/>
      <c r="L4962" s="41"/>
      <c r="M4962" s="41"/>
    </row>
    <row r="4963" spans="2:13" x14ac:dyDescent="0.25">
      <c r="B4963" s="66"/>
      <c r="C4963" s="13"/>
      <c r="D4963" s="13"/>
      <c r="E4963" s="13"/>
      <c r="F4963" s="13"/>
      <c r="G4963" s="13"/>
      <c r="H4963" s="41"/>
      <c r="I4963" s="41"/>
      <c r="J4963" s="41"/>
      <c r="K4963" s="41"/>
      <c r="L4963" s="41"/>
      <c r="M4963" s="41"/>
    </row>
    <row r="4964" spans="2:13" x14ac:dyDescent="0.25">
      <c r="B4964" s="66"/>
      <c r="C4964" s="13"/>
      <c r="D4964" s="13"/>
      <c r="E4964" s="13"/>
      <c r="F4964" s="13"/>
      <c r="G4964" s="13"/>
      <c r="H4964" s="41"/>
      <c r="I4964" s="41"/>
      <c r="J4964" s="41"/>
      <c r="K4964" s="41"/>
      <c r="L4964" s="41"/>
      <c r="M4964" s="41"/>
    </row>
    <row r="4965" spans="2:13" x14ac:dyDescent="0.25">
      <c r="B4965" s="66"/>
      <c r="C4965" s="13"/>
      <c r="D4965" s="13"/>
      <c r="E4965" s="13"/>
      <c r="F4965" s="13"/>
      <c r="G4965" s="13"/>
      <c r="H4965" s="41"/>
      <c r="I4965" s="41"/>
      <c r="J4965" s="41"/>
      <c r="K4965" s="41"/>
      <c r="L4965" s="41"/>
      <c r="M4965" s="41"/>
    </row>
    <row r="4966" spans="2:13" x14ac:dyDescent="0.25">
      <c r="B4966" s="66"/>
      <c r="C4966" s="13"/>
      <c r="D4966" s="13"/>
      <c r="E4966" s="13"/>
      <c r="F4966" s="13"/>
      <c r="G4966" s="13"/>
      <c r="H4966" s="41"/>
      <c r="I4966" s="41"/>
      <c r="J4966" s="41"/>
      <c r="K4966" s="41"/>
      <c r="L4966" s="41"/>
      <c r="M4966" s="41"/>
    </row>
    <row r="4967" spans="2:13" x14ac:dyDescent="0.25">
      <c r="B4967" s="66"/>
      <c r="C4967" s="13"/>
      <c r="D4967" s="13"/>
      <c r="E4967" s="13"/>
      <c r="F4967" s="13"/>
      <c r="G4967" s="13"/>
      <c r="H4967" s="41"/>
      <c r="I4967" s="41"/>
      <c r="J4967" s="41"/>
      <c r="K4967" s="41"/>
      <c r="L4967" s="41"/>
      <c r="M4967" s="41"/>
    </row>
    <row r="4968" spans="2:13" x14ac:dyDescent="0.25">
      <c r="B4968" s="66"/>
      <c r="C4968" s="13"/>
      <c r="D4968" s="13"/>
      <c r="E4968" s="13"/>
      <c r="F4968" s="13"/>
      <c r="G4968" s="13"/>
      <c r="H4968" s="41"/>
      <c r="I4968" s="41"/>
      <c r="J4968" s="41"/>
      <c r="K4968" s="41"/>
      <c r="L4968" s="41"/>
      <c r="M4968" s="41"/>
    </row>
    <row r="4969" spans="2:13" x14ac:dyDescent="0.25">
      <c r="B4969" s="66"/>
      <c r="C4969" s="13"/>
      <c r="D4969" s="13"/>
      <c r="E4969" s="13"/>
      <c r="F4969" s="13"/>
      <c r="G4969" s="13"/>
      <c r="H4969" s="41"/>
      <c r="I4969" s="41"/>
      <c r="J4969" s="41"/>
      <c r="K4969" s="41"/>
      <c r="L4969" s="41"/>
      <c r="M4969" s="41"/>
    </row>
    <row r="4970" spans="2:13" x14ac:dyDescent="0.25">
      <c r="B4970" s="66"/>
      <c r="C4970" s="13"/>
      <c r="D4970" s="13"/>
      <c r="E4970" s="13"/>
      <c r="F4970" s="13"/>
      <c r="G4970" s="13"/>
      <c r="H4970" s="41"/>
      <c r="I4970" s="41"/>
      <c r="J4970" s="41"/>
      <c r="K4970" s="41"/>
      <c r="L4970" s="41"/>
      <c r="M4970" s="41"/>
    </row>
    <row r="4971" spans="2:13" x14ac:dyDescent="0.25">
      <c r="B4971" s="66"/>
      <c r="C4971" s="13"/>
      <c r="D4971" s="13"/>
      <c r="E4971" s="13"/>
      <c r="F4971" s="13"/>
      <c r="G4971" s="13"/>
      <c r="H4971" s="41"/>
      <c r="I4971" s="41"/>
      <c r="J4971" s="41"/>
      <c r="K4971" s="41"/>
      <c r="L4971" s="41"/>
      <c r="M4971" s="41"/>
    </row>
    <row r="4972" spans="2:13" x14ac:dyDescent="0.25">
      <c r="B4972" s="66"/>
      <c r="C4972" s="13"/>
      <c r="D4972" s="13"/>
      <c r="E4972" s="13"/>
      <c r="F4972" s="13"/>
      <c r="G4972" s="13"/>
      <c r="H4972" s="41"/>
      <c r="I4972" s="41"/>
      <c r="J4972" s="41"/>
      <c r="K4972" s="41"/>
      <c r="L4972" s="41"/>
      <c r="M4972" s="41"/>
    </row>
    <row r="4973" spans="2:13" x14ac:dyDescent="0.25">
      <c r="B4973" s="66"/>
      <c r="C4973" s="13"/>
      <c r="D4973" s="13"/>
      <c r="E4973" s="13"/>
      <c r="F4973" s="13"/>
      <c r="G4973" s="13"/>
      <c r="H4973" s="41"/>
      <c r="I4973" s="41"/>
      <c r="J4973" s="41"/>
      <c r="K4973" s="41"/>
      <c r="L4973" s="41"/>
      <c r="M4973" s="41"/>
    </row>
    <row r="4974" spans="2:13" x14ac:dyDescent="0.25">
      <c r="B4974" s="66"/>
      <c r="C4974" s="13"/>
      <c r="D4974" s="13"/>
      <c r="E4974" s="13"/>
      <c r="F4974" s="13"/>
      <c r="G4974" s="13"/>
      <c r="H4974" s="41"/>
      <c r="I4974" s="41"/>
      <c r="J4974" s="41"/>
      <c r="K4974" s="41"/>
      <c r="L4974" s="41"/>
      <c r="M4974" s="41"/>
    </row>
    <row r="4975" spans="2:13" x14ac:dyDescent="0.25">
      <c r="B4975" s="66"/>
      <c r="C4975" s="13"/>
      <c r="D4975" s="13"/>
      <c r="E4975" s="13"/>
      <c r="F4975" s="13"/>
      <c r="G4975" s="13"/>
      <c r="H4975" s="41"/>
      <c r="I4975" s="41"/>
      <c r="J4975" s="41"/>
      <c r="K4975" s="41"/>
      <c r="L4975" s="41"/>
      <c r="M4975" s="41"/>
    </row>
    <row r="4976" spans="2:13" x14ac:dyDescent="0.25">
      <c r="B4976" s="66"/>
      <c r="C4976" s="13"/>
      <c r="D4976" s="13"/>
      <c r="E4976" s="13"/>
      <c r="F4976" s="13"/>
      <c r="G4976" s="13"/>
      <c r="H4976" s="41"/>
      <c r="I4976" s="41"/>
      <c r="J4976" s="41"/>
      <c r="K4976" s="41"/>
      <c r="L4976" s="41"/>
      <c r="M4976" s="41"/>
    </row>
    <row r="4977" spans="2:13" x14ac:dyDescent="0.25">
      <c r="B4977" s="66"/>
      <c r="C4977" s="13"/>
      <c r="D4977" s="13"/>
      <c r="E4977" s="13"/>
      <c r="F4977" s="13"/>
      <c r="G4977" s="13"/>
      <c r="H4977" s="41"/>
      <c r="I4977" s="41"/>
      <c r="J4977" s="41"/>
      <c r="K4977" s="41"/>
      <c r="L4977" s="41"/>
      <c r="M4977" s="41"/>
    </row>
    <row r="4978" spans="2:13" x14ac:dyDescent="0.25">
      <c r="B4978" s="66"/>
      <c r="C4978" s="13"/>
      <c r="D4978" s="13"/>
      <c r="E4978" s="13"/>
      <c r="F4978" s="13"/>
      <c r="G4978" s="13"/>
      <c r="H4978" s="41"/>
      <c r="I4978" s="41"/>
      <c r="J4978" s="41"/>
      <c r="K4978" s="41"/>
      <c r="L4978" s="41"/>
      <c r="M4978" s="41"/>
    </row>
    <row r="4979" spans="2:13" x14ac:dyDescent="0.25">
      <c r="B4979" s="66"/>
      <c r="C4979" s="13"/>
      <c r="D4979" s="13"/>
      <c r="E4979" s="13"/>
      <c r="F4979" s="13"/>
      <c r="G4979" s="13"/>
      <c r="H4979" s="41"/>
      <c r="I4979" s="41"/>
      <c r="J4979" s="41"/>
      <c r="K4979" s="41"/>
      <c r="L4979" s="41"/>
      <c r="M4979" s="41"/>
    </row>
    <row r="4980" spans="2:13" x14ac:dyDescent="0.25">
      <c r="B4980" s="66"/>
      <c r="C4980" s="13"/>
      <c r="D4980" s="13"/>
      <c r="E4980" s="13"/>
      <c r="F4980" s="13"/>
      <c r="G4980" s="13"/>
      <c r="H4980" s="41"/>
      <c r="I4980" s="41"/>
      <c r="J4980" s="41"/>
      <c r="K4980" s="41"/>
      <c r="L4980" s="41"/>
      <c r="M4980" s="41"/>
    </row>
    <row r="4981" spans="2:13" x14ac:dyDescent="0.25">
      <c r="B4981" s="66"/>
      <c r="C4981" s="13"/>
      <c r="D4981" s="13"/>
      <c r="E4981" s="13"/>
      <c r="F4981" s="13"/>
      <c r="G4981" s="13"/>
      <c r="H4981" s="41"/>
      <c r="I4981" s="41"/>
      <c r="J4981" s="41"/>
      <c r="K4981" s="41"/>
      <c r="L4981" s="41"/>
      <c r="M4981" s="41"/>
    </row>
    <row r="4982" spans="2:13" x14ac:dyDescent="0.25">
      <c r="B4982" s="66"/>
      <c r="C4982" s="13"/>
      <c r="D4982" s="13"/>
      <c r="E4982" s="13"/>
      <c r="F4982" s="13"/>
      <c r="G4982" s="13"/>
      <c r="H4982" s="41"/>
      <c r="I4982" s="41"/>
      <c r="J4982" s="41"/>
      <c r="K4982" s="41"/>
      <c r="L4982" s="41"/>
      <c r="M4982" s="41"/>
    </row>
    <row r="4983" spans="2:13" x14ac:dyDescent="0.25">
      <c r="B4983" s="66"/>
      <c r="C4983" s="13"/>
      <c r="D4983" s="13"/>
      <c r="E4983" s="13"/>
      <c r="F4983" s="13"/>
      <c r="G4983" s="13"/>
      <c r="H4983" s="41"/>
      <c r="I4983" s="41"/>
      <c r="J4983" s="41"/>
      <c r="K4983" s="41"/>
      <c r="L4983" s="41"/>
      <c r="M4983" s="41"/>
    </row>
    <row r="4984" spans="2:13" x14ac:dyDescent="0.25">
      <c r="B4984" s="66"/>
      <c r="C4984" s="13"/>
      <c r="D4984" s="13"/>
      <c r="E4984" s="13"/>
      <c r="F4984" s="13"/>
      <c r="G4984" s="13"/>
      <c r="H4984" s="41"/>
      <c r="I4984" s="41"/>
      <c r="J4984" s="41"/>
      <c r="K4984" s="41"/>
      <c r="L4984" s="41"/>
      <c r="M4984" s="41"/>
    </row>
    <row r="4985" spans="2:13" x14ac:dyDescent="0.25">
      <c r="B4985" s="66"/>
      <c r="C4985" s="13"/>
      <c r="D4985" s="13"/>
      <c r="E4985" s="13"/>
      <c r="F4985" s="13"/>
      <c r="G4985" s="13"/>
      <c r="H4985" s="41"/>
      <c r="I4985" s="41"/>
      <c r="J4985" s="41"/>
      <c r="K4985" s="41"/>
      <c r="L4985" s="41"/>
      <c r="M4985" s="41"/>
    </row>
    <row r="4986" spans="2:13" x14ac:dyDescent="0.25">
      <c r="B4986" s="66"/>
      <c r="C4986" s="13"/>
      <c r="D4986" s="13"/>
      <c r="E4986" s="13"/>
      <c r="F4986" s="13"/>
      <c r="G4986" s="13"/>
      <c r="H4986" s="41"/>
      <c r="I4986" s="41"/>
      <c r="J4986" s="41"/>
      <c r="K4986" s="41"/>
      <c r="L4986" s="41"/>
      <c r="M4986" s="41"/>
    </row>
    <row r="4987" spans="2:13" x14ac:dyDescent="0.25">
      <c r="B4987" s="66"/>
      <c r="C4987" s="13"/>
      <c r="D4987" s="13"/>
      <c r="E4987" s="13"/>
      <c r="F4987" s="13"/>
      <c r="G4987" s="13"/>
      <c r="H4987" s="41"/>
      <c r="I4987" s="41"/>
      <c r="J4987" s="41"/>
      <c r="K4987" s="41"/>
      <c r="L4987" s="41"/>
      <c r="M4987" s="41"/>
    </row>
    <row r="4988" spans="2:13" x14ac:dyDescent="0.25">
      <c r="B4988" s="66"/>
      <c r="C4988" s="13"/>
      <c r="D4988" s="13"/>
      <c r="E4988" s="13"/>
      <c r="F4988" s="13"/>
      <c r="G4988" s="13"/>
      <c r="H4988" s="41"/>
      <c r="I4988" s="41"/>
      <c r="J4988" s="41"/>
      <c r="K4988" s="41"/>
      <c r="L4988" s="41"/>
      <c r="M4988" s="41"/>
    </row>
    <row r="4989" spans="2:13" x14ac:dyDescent="0.25">
      <c r="B4989" s="66"/>
      <c r="C4989" s="13"/>
      <c r="D4989" s="13"/>
      <c r="E4989" s="13"/>
      <c r="F4989" s="13"/>
      <c r="G4989" s="13"/>
      <c r="H4989" s="41"/>
      <c r="I4989" s="41"/>
      <c r="J4989" s="41"/>
      <c r="K4989" s="41"/>
      <c r="L4989" s="41"/>
      <c r="M4989" s="41"/>
    </row>
    <row r="4990" spans="2:13" x14ac:dyDescent="0.25">
      <c r="B4990" s="66"/>
      <c r="C4990" s="13"/>
      <c r="D4990" s="13"/>
      <c r="E4990" s="13"/>
      <c r="F4990" s="13"/>
      <c r="G4990" s="13"/>
      <c r="H4990" s="41"/>
      <c r="I4990" s="41"/>
      <c r="J4990" s="41"/>
      <c r="K4990" s="41"/>
      <c r="L4990" s="41"/>
      <c r="M4990" s="41"/>
    </row>
    <row r="4991" spans="2:13" x14ac:dyDescent="0.25">
      <c r="B4991" s="66"/>
      <c r="C4991" s="13"/>
      <c r="D4991" s="13"/>
      <c r="E4991" s="13"/>
      <c r="F4991" s="13"/>
      <c r="G4991" s="13"/>
      <c r="H4991" s="41"/>
      <c r="I4991" s="41"/>
      <c r="J4991" s="41"/>
      <c r="K4991" s="41"/>
      <c r="L4991" s="41"/>
      <c r="M4991" s="41"/>
    </row>
    <row r="4992" spans="2:13" x14ac:dyDescent="0.25">
      <c r="B4992" s="66"/>
      <c r="C4992" s="13"/>
      <c r="D4992" s="13"/>
      <c r="E4992" s="13"/>
      <c r="F4992" s="13"/>
      <c r="G4992" s="13"/>
      <c r="H4992" s="41"/>
      <c r="I4992" s="41"/>
      <c r="J4992" s="41"/>
      <c r="K4992" s="41"/>
      <c r="L4992" s="41"/>
      <c r="M4992" s="41"/>
    </row>
    <row r="4993" spans="2:13" x14ac:dyDescent="0.25">
      <c r="B4993" s="66"/>
      <c r="C4993" s="13"/>
      <c r="D4993" s="13"/>
      <c r="E4993" s="13"/>
      <c r="F4993" s="13"/>
      <c r="G4993" s="13"/>
      <c r="H4993" s="41"/>
      <c r="I4993" s="41"/>
      <c r="J4993" s="41"/>
      <c r="K4993" s="41"/>
      <c r="L4993" s="41"/>
      <c r="M4993" s="41"/>
    </row>
    <row r="4994" spans="2:13" x14ac:dyDescent="0.25">
      <c r="B4994" s="66"/>
      <c r="C4994" s="13"/>
      <c r="D4994" s="13"/>
      <c r="E4994" s="13"/>
      <c r="F4994" s="13"/>
      <c r="G4994" s="13"/>
      <c r="H4994" s="41"/>
      <c r="I4994" s="41"/>
      <c r="J4994" s="41"/>
      <c r="K4994" s="41"/>
      <c r="L4994" s="41"/>
      <c r="M4994" s="41"/>
    </row>
    <row r="4995" spans="2:13" x14ac:dyDescent="0.25">
      <c r="B4995" s="66"/>
      <c r="C4995" s="13"/>
      <c r="D4995" s="13"/>
      <c r="E4995" s="13"/>
      <c r="F4995" s="13"/>
      <c r="G4995" s="13"/>
      <c r="H4995" s="41"/>
      <c r="I4995" s="41"/>
      <c r="J4995" s="41"/>
      <c r="K4995" s="41"/>
      <c r="L4995" s="41"/>
      <c r="M4995" s="41"/>
    </row>
    <row r="4996" spans="2:13" x14ac:dyDescent="0.25">
      <c r="B4996" s="66"/>
      <c r="C4996" s="13"/>
      <c r="D4996" s="13"/>
      <c r="E4996" s="13"/>
      <c r="F4996" s="13"/>
      <c r="G4996" s="13"/>
      <c r="H4996" s="41"/>
      <c r="I4996" s="41"/>
      <c r="J4996" s="41"/>
      <c r="K4996" s="41"/>
      <c r="L4996" s="41"/>
      <c r="M4996" s="41"/>
    </row>
    <row r="4997" spans="2:13" x14ac:dyDescent="0.25">
      <c r="B4997" s="66"/>
      <c r="C4997" s="13"/>
      <c r="D4997" s="13"/>
      <c r="E4997" s="13"/>
      <c r="F4997" s="13"/>
      <c r="G4997" s="13"/>
      <c r="H4997" s="41"/>
      <c r="I4997" s="41"/>
      <c r="J4997" s="41"/>
      <c r="K4997" s="41"/>
      <c r="L4997" s="41"/>
      <c r="M4997" s="41"/>
    </row>
    <row r="4998" spans="2:13" x14ac:dyDescent="0.25">
      <c r="B4998" s="66"/>
      <c r="C4998" s="13"/>
      <c r="D4998" s="13"/>
      <c r="E4998" s="13"/>
      <c r="F4998" s="13"/>
      <c r="G4998" s="13"/>
      <c r="H4998" s="41"/>
      <c r="I4998" s="41"/>
      <c r="J4998" s="41"/>
      <c r="K4998" s="41"/>
      <c r="L4998" s="41"/>
      <c r="M4998" s="41"/>
    </row>
    <row r="4999" spans="2:13" x14ac:dyDescent="0.25">
      <c r="B4999" s="66"/>
      <c r="C4999" s="13"/>
      <c r="D4999" s="13"/>
      <c r="E4999" s="13"/>
      <c r="F4999" s="13"/>
      <c r="G4999" s="13"/>
      <c r="H4999" s="41"/>
      <c r="I4999" s="41"/>
      <c r="J4999" s="41"/>
      <c r="K4999" s="41"/>
      <c r="L4999" s="41"/>
      <c r="M4999" s="41"/>
    </row>
    <row r="5000" spans="2:13" x14ac:dyDescent="0.25">
      <c r="B5000" s="66"/>
      <c r="C5000" s="13"/>
      <c r="D5000" s="13"/>
      <c r="E5000" s="13"/>
      <c r="F5000" s="13"/>
      <c r="G5000" s="13"/>
      <c r="H5000" s="41"/>
      <c r="I5000" s="41"/>
      <c r="J5000" s="41"/>
      <c r="K5000" s="41"/>
      <c r="L5000" s="41"/>
      <c r="M5000" s="41"/>
    </row>
    <row r="5001" spans="2:13" x14ac:dyDescent="0.25">
      <c r="B5001" s="66"/>
      <c r="C5001" s="13"/>
      <c r="D5001" s="13"/>
      <c r="E5001" s="13"/>
      <c r="F5001" s="13"/>
      <c r="G5001" s="13"/>
      <c r="H5001" s="41"/>
      <c r="I5001" s="41"/>
      <c r="J5001" s="41"/>
      <c r="K5001" s="41"/>
      <c r="L5001" s="41"/>
      <c r="M5001" s="41"/>
    </row>
    <row r="5002" spans="2:13" x14ac:dyDescent="0.25">
      <c r="B5002" s="66"/>
      <c r="C5002" s="13"/>
      <c r="D5002" s="13"/>
      <c r="E5002" s="13"/>
      <c r="F5002" s="13"/>
      <c r="G5002" s="13"/>
      <c r="H5002" s="41"/>
      <c r="I5002" s="41"/>
      <c r="J5002" s="41"/>
      <c r="K5002" s="41"/>
      <c r="L5002" s="41"/>
      <c r="M5002" s="41"/>
    </row>
    <row r="5003" spans="2:13" x14ac:dyDescent="0.25">
      <c r="B5003" s="66"/>
      <c r="C5003" s="13"/>
      <c r="D5003" s="13"/>
      <c r="E5003" s="13"/>
      <c r="F5003" s="13"/>
      <c r="G5003" s="13"/>
      <c r="H5003" s="41"/>
      <c r="I5003" s="41"/>
      <c r="J5003" s="41"/>
      <c r="K5003" s="41"/>
      <c r="L5003" s="41"/>
      <c r="M5003" s="41"/>
    </row>
    <row r="5004" spans="2:13" x14ac:dyDescent="0.25">
      <c r="B5004" s="66"/>
      <c r="C5004" s="13"/>
      <c r="D5004" s="13"/>
      <c r="E5004" s="13"/>
      <c r="F5004" s="13"/>
      <c r="G5004" s="13"/>
      <c r="H5004" s="41"/>
      <c r="I5004" s="41"/>
      <c r="J5004" s="41"/>
      <c r="K5004" s="41"/>
      <c r="L5004" s="41"/>
      <c r="M5004" s="41"/>
    </row>
    <row r="5005" spans="2:13" x14ac:dyDescent="0.25">
      <c r="B5005" s="66"/>
      <c r="C5005" s="13"/>
      <c r="D5005" s="13"/>
      <c r="E5005" s="13"/>
      <c r="F5005" s="13"/>
      <c r="G5005" s="13"/>
      <c r="H5005" s="41"/>
      <c r="I5005" s="41"/>
      <c r="J5005" s="41"/>
      <c r="K5005" s="41"/>
      <c r="L5005" s="41"/>
      <c r="M5005" s="41"/>
    </row>
    <row r="5006" spans="2:13" x14ac:dyDescent="0.25">
      <c r="B5006" s="66"/>
      <c r="C5006" s="13"/>
      <c r="D5006" s="13"/>
      <c r="E5006" s="13"/>
      <c r="F5006" s="13"/>
      <c r="G5006" s="13"/>
      <c r="H5006" s="41"/>
      <c r="I5006" s="41"/>
      <c r="J5006" s="41"/>
      <c r="K5006" s="41"/>
      <c r="L5006" s="41"/>
      <c r="M5006" s="41"/>
    </row>
    <row r="5007" spans="2:13" x14ac:dyDescent="0.25">
      <c r="B5007" s="66"/>
      <c r="C5007" s="13"/>
      <c r="D5007" s="13"/>
      <c r="E5007" s="13"/>
      <c r="F5007" s="13"/>
      <c r="G5007" s="13"/>
      <c r="H5007" s="41"/>
      <c r="I5007" s="41"/>
      <c r="J5007" s="41"/>
      <c r="K5007" s="41"/>
      <c r="L5007" s="41"/>
      <c r="M5007" s="41"/>
    </row>
    <row r="5008" spans="2:13" x14ac:dyDescent="0.25">
      <c r="B5008" s="66"/>
      <c r="C5008" s="13"/>
      <c r="D5008" s="13"/>
      <c r="E5008" s="13"/>
      <c r="F5008" s="13"/>
      <c r="G5008" s="13"/>
      <c r="H5008" s="41"/>
      <c r="I5008" s="41"/>
      <c r="J5008" s="41"/>
      <c r="K5008" s="41"/>
      <c r="L5008" s="41"/>
      <c r="M5008" s="41"/>
    </row>
    <row r="5009" spans="2:13" x14ac:dyDescent="0.25">
      <c r="B5009" s="66"/>
      <c r="C5009" s="13"/>
      <c r="D5009" s="13"/>
      <c r="E5009" s="13"/>
      <c r="F5009" s="13"/>
      <c r="G5009" s="13"/>
      <c r="H5009" s="41"/>
      <c r="I5009" s="41"/>
      <c r="J5009" s="41"/>
      <c r="K5009" s="41"/>
      <c r="L5009" s="41"/>
      <c r="M5009" s="41"/>
    </row>
    <row r="5010" spans="2:13" x14ac:dyDescent="0.25">
      <c r="B5010" s="66"/>
      <c r="C5010" s="13"/>
      <c r="D5010" s="13"/>
      <c r="E5010" s="13"/>
      <c r="F5010" s="13"/>
      <c r="G5010" s="13"/>
      <c r="H5010" s="41"/>
      <c r="I5010" s="41"/>
      <c r="J5010" s="41"/>
      <c r="K5010" s="41"/>
      <c r="L5010" s="41"/>
      <c r="M5010" s="41"/>
    </row>
    <row r="5011" spans="2:13" x14ac:dyDescent="0.25">
      <c r="B5011" s="66"/>
      <c r="C5011" s="13"/>
      <c r="D5011" s="13"/>
      <c r="E5011" s="13"/>
      <c r="F5011" s="13"/>
      <c r="G5011" s="13"/>
      <c r="H5011" s="41"/>
      <c r="I5011" s="41"/>
      <c r="J5011" s="41"/>
      <c r="K5011" s="41"/>
      <c r="L5011" s="41"/>
      <c r="M5011" s="41"/>
    </row>
    <row r="5012" spans="2:13" x14ac:dyDescent="0.25">
      <c r="B5012" s="66"/>
      <c r="C5012" s="13"/>
      <c r="D5012" s="13"/>
      <c r="E5012" s="13"/>
      <c r="F5012" s="13"/>
      <c r="G5012" s="13"/>
      <c r="H5012" s="41"/>
      <c r="I5012" s="41"/>
      <c r="J5012" s="41"/>
      <c r="K5012" s="41"/>
      <c r="L5012" s="41"/>
      <c r="M5012" s="41"/>
    </row>
    <row r="5013" spans="2:13" x14ac:dyDescent="0.25">
      <c r="B5013" s="66"/>
      <c r="C5013" s="13"/>
      <c r="D5013" s="13"/>
      <c r="E5013" s="13"/>
      <c r="F5013" s="13"/>
      <c r="G5013" s="13"/>
      <c r="H5013" s="41"/>
      <c r="I5013" s="41"/>
      <c r="J5013" s="41"/>
      <c r="K5013" s="41"/>
      <c r="L5013" s="41"/>
      <c r="M5013" s="41"/>
    </row>
    <row r="5014" spans="2:13" x14ac:dyDescent="0.25">
      <c r="B5014" s="66"/>
      <c r="C5014" s="13"/>
      <c r="D5014" s="13"/>
      <c r="E5014" s="13"/>
      <c r="F5014" s="13"/>
      <c r="G5014" s="13"/>
      <c r="H5014" s="41"/>
      <c r="I5014" s="41"/>
      <c r="J5014" s="41"/>
      <c r="K5014" s="41"/>
      <c r="L5014" s="41"/>
      <c r="M5014" s="41"/>
    </row>
    <row r="5015" spans="2:13" x14ac:dyDescent="0.25">
      <c r="B5015" s="66"/>
      <c r="C5015" s="13"/>
      <c r="D5015" s="13"/>
      <c r="E5015" s="13"/>
      <c r="F5015" s="13"/>
      <c r="G5015" s="13"/>
      <c r="H5015" s="41"/>
      <c r="I5015" s="41"/>
      <c r="J5015" s="41"/>
      <c r="K5015" s="41"/>
      <c r="L5015" s="41"/>
      <c r="M5015" s="41"/>
    </row>
    <row r="5016" spans="2:13" x14ac:dyDescent="0.25">
      <c r="B5016" s="66"/>
      <c r="C5016" s="13"/>
      <c r="D5016" s="13"/>
      <c r="E5016" s="13"/>
      <c r="F5016" s="13"/>
      <c r="G5016" s="13"/>
      <c r="H5016" s="41"/>
      <c r="I5016" s="41"/>
      <c r="J5016" s="41"/>
      <c r="K5016" s="41"/>
      <c r="L5016" s="41"/>
      <c r="M5016" s="41"/>
    </row>
    <row r="5017" spans="2:13" x14ac:dyDescent="0.25">
      <c r="B5017" s="66"/>
      <c r="C5017" s="13"/>
      <c r="D5017" s="13"/>
      <c r="E5017" s="13"/>
      <c r="F5017" s="13"/>
      <c r="G5017" s="13"/>
      <c r="H5017" s="41"/>
      <c r="I5017" s="41"/>
      <c r="J5017" s="41"/>
      <c r="K5017" s="41"/>
      <c r="L5017" s="41"/>
      <c r="M5017" s="41"/>
    </row>
    <row r="5018" spans="2:13" x14ac:dyDescent="0.25">
      <c r="B5018" s="66"/>
      <c r="C5018" s="13"/>
      <c r="D5018" s="13"/>
      <c r="E5018" s="13"/>
      <c r="F5018" s="13"/>
      <c r="G5018" s="13"/>
      <c r="H5018" s="41"/>
      <c r="I5018" s="41"/>
      <c r="J5018" s="41"/>
      <c r="K5018" s="41"/>
      <c r="L5018" s="41"/>
      <c r="M5018" s="41"/>
    </row>
    <row r="5019" spans="2:13" x14ac:dyDescent="0.25">
      <c r="B5019" s="66"/>
      <c r="C5019" s="13"/>
      <c r="D5019" s="13"/>
      <c r="E5019" s="13"/>
      <c r="F5019" s="13"/>
      <c r="G5019" s="13"/>
      <c r="H5019" s="41"/>
      <c r="I5019" s="41"/>
      <c r="J5019" s="41"/>
      <c r="K5019" s="41"/>
      <c r="L5019" s="41"/>
      <c r="M5019" s="41"/>
    </row>
    <row r="5020" spans="2:13" x14ac:dyDescent="0.25">
      <c r="B5020" s="66"/>
      <c r="C5020" s="13"/>
      <c r="D5020" s="13"/>
      <c r="E5020" s="13"/>
      <c r="F5020" s="13"/>
      <c r="G5020" s="13"/>
      <c r="H5020" s="41"/>
      <c r="I5020" s="41"/>
      <c r="J5020" s="41"/>
      <c r="K5020" s="41"/>
      <c r="L5020" s="41"/>
      <c r="M5020" s="41"/>
    </row>
    <row r="5021" spans="2:13" x14ac:dyDescent="0.25">
      <c r="B5021" s="66"/>
      <c r="C5021" s="13"/>
      <c r="D5021" s="13"/>
      <c r="E5021" s="13"/>
      <c r="F5021" s="13"/>
      <c r="G5021" s="13"/>
      <c r="H5021" s="41"/>
      <c r="I5021" s="41"/>
      <c r="J5021" s="41"/>
      <c r="K5021" s="41"/>
      <c r="L5021" s="41"/>
      <c r="M5021" s="41"/>
    </row>
    <row r="5022" spans="2:13" x14ac:dyDescent="0.25">
      <c r="B5022" s="66"/>
      <c r="C5022" s="13"/>
      <c r="D5022" s="13"/>
      <c r="E5022" s="13"/>
      <c r="F5022" s="13"/>
      <c r="G5022" s="13"/>
      <c r="H5022" s="41"/>
      <c r="I5022" s="41"/>
      <c r="J5022" s="41"/>
      <c r="K5022" s="41"/>
      <c r="L5022" s="41"/>
      <c r="M5022" s="41"/>
    </row>
    <row r="5023" spans="2:13" x14ac:dyDescent="0.25">
      <c r="B5023" s="66"/>
      <c r="C5023" s="13"/>
      <c r="D5023" s="13"/>
      <c r="E5023" s="13"/>
      <c r="F5023" s="13"/>
      <c r="G5023" s="13"/>
      <c r="H5023" s="41"/>
      <c r="I5023" s="41"/>
      <c r="J5023" s="41"/>
      <c r="K5023" s="41"/>
      <c r="L5023" s="41"/>
      <c r="M5023" s="41"/>
    </row>
    <row r="5024" spans="2:13" x14ac:dyDescent="0.25">
      <c r="B5024" s="66"/>
      <c r="C5024" s="13"/>
      <c r="D5024" s="13"/>
      <c r="E5024" s="13"/>
      <c r="F5024" s="13"/>
      <c r="G5024" s="13"/>
      <c r="H5024" s="41"/>
      <c r="I5024" s="41"/>
      <c r="J5024" s="41"/>
      <c r="K5024" s="41"/>
      <c r="L5024" s="41"/>
      <c r="M5024" s="41"/>
    </row>
    <row r="5025" spans="2:13" x14ac:dyDescent="0.25">
      <c r="B5025" s="66"/>
      <c r="C5025" s="13"/>
      <c r="D5025" s="13"/>
      <c r="E5025" s="13"/>
      <c r="F5025" s="13"/>
      <c r="G5025" s="13"/>
      <c r="H5025" s="41"/>
      <c r="I5025" s="41"/>
      <c r="J5025" s="41"/>
      <c r="K5025" s="41"/>
      <c r="L5025" s="41"/>
      <c r="M5025" s="41"/>
    </row>
    <row r="5026" spans="2:13" x14ac:dyDescent="0.25">
      <c r="B5026" s="66"/>
      <c r="C5026" s="13"/>
      <c r="D5026" s="13"/>
      <c r="E5026" s="13"/>
      <c r="F5026" s="13"/>
      <c r="G5026" s="13"/>
      <c r="H5026" s="41"/>
      <c r="I5026" s="41"/>
      <c r="J5026" s="41"/>
      <c r="K5026" s="41"/>
      <c r="L5026" s="41"/>
      <c r="M5026" s="41"/>
    </row>
    <row r="5027" spans="2:13" x14ac:dyDescent="0.25">
      <c r="B5027" s="66"/>
      <c r="C5027" s="13"/>
      <c r="D5027" s="13"/>
      <c r="E5027" s="13"/>
      <c r="F5027" s="13"/>
      <c r="G5027" s="13"/>
      <c r="H5027" s="41"/>
      <c r="I5027" s="41"/>
      <c r="J5027" s="41"/>
      <c r="K5027" s="41"/>
      <c r="L5027" s="41"/>
      <c r="M5027" s="41"/>
    </row>
    <row r="5028" spans="2:13" x14ac:dyDescent="0.25">
      <c r="B5028" s="66"/>
      <c r="C5028" s="13"/>
      <c r="D5028" s="13"/>
      <c r="E5028" s="13"/>
      <c r="F5028" s="13"/>
      <c r="G5028" s="13"/>
      <c r="H5028" s="41"/>
      <c r="I5028" s="41"/>
      <c r="J5028" s="41"/>
      <c r="K5028" s="41"/>
      <c r="L5028" s="41"/>
      <c r="M5028" s="41"/>
    </row>
    <row r="5029" spans="2:13" x14ac:dyDescent="0.25">
      <c r="B5029" s="66"/>
      <c r="C5029" s="13"/>
      <c r="D5029" s="13"/>
      <c r="E5029" s="13"/>
      <c r="F5029" s="13"/>
      <c r="G5029" s="13"/>
      <c r="H5029" s="41"/>
      <c r="I5029" s="41"/>
      <c r="J5029" s="41"/>
      <c r="K5029" s="41"/>
      <c r="L5029" s="41"/>
      <c r="M5029" s="41"/>
    </row>
    <row r="5030" spans="2:13" x14ac:dyDescent="0.25">
      <c r="B5030" s="66"/>
      <c r="C5030" s="13"/>
      <c r="D5030" s="13"/>
      <c r="E5030" s="13"/>
      <c r="F5030" s="13"/>
      <c r="G5030" s="13"/>
      <c r="H5030" s="41"/>
      <c r="I5030" s="41"/>
      <c r="J5030" s="41"/>
      <c r="K5030" s="41"/>
      <c r="L5030" s="41"/>
      <c r="M5030" s="41"/>
    </row>
    <row r="5031" spans="2:13" x14ac:dyDescent="0.25">
      <c r="B5031" s="66"/>
      <c r="C5031" s="13"/>
      <c r="D5031" s="13"/>
      <c r="E5031" s="13"/>
      <c r="F5031" s="13"/>
      <c r="G5031" s="13"/>
      <c r="H5031" s="41"/>
      <c r="I5031" s="41"/>
      <c r="J5031" s="41"/>
      <c r="K5031" s="41"/>
      <c r="L5031" s="41"/>
      <c r="M5031" s="41"/>
    </row>
    <row r="5032" spans="2:13" x14ac:dyDescent="0.25">
      <c r="B5032" s="66"/>
      <c r="C5032" s="13"/>
      <c r="D5032" s="13"/>
      <c r="E5032" s="13"/>
      <c r="F5032" s="13"/>
      <c r="G5032" s="13"/>
      <c r="H5032" s="41"/>
      <c r="I5032" s="41"/>
      <c r="J5032" s="41"/>
      <c r="K5032" s="41"/>
      <c r="L5032" s="41"/>
      <c r="M5032" s="41"/>
    </row>
    <row r="5033" spans="2:13" x14ac:dyDescent="0.25">
      <c r="B5033" s="66"/>
      <c r="C5033" s="13"/>
      <c r="D5033" s="13"/>
      <c r="E5033" s="13"/>
      <c r="F5033" s="13"/>
      <c r="G5033" s="13"/>
      <c r="H5033" s="41"/>
      <c r="I5033" s="41"/>
      <c r="J5033" s="41"/>
      <c r="K5033" s="41"/>
      <c r="L5033" s="41"/>
      <c r="M5033" s="41"/>
    </row>
    <row r="5034" spans="2:13" x14ac:dyDescent="0.25">
      <c r="B5034" s="66"/>
      <c r="C5034" s="13"/>
      <c r="D5034" s="13"/>
      <c r="E5034" s="13"/>
      <c r="F5034" s="13"/>
      <c r="G5034" s="13"/>
      <c r="H5034" s="41"/>
      <c r="I5034" s="41"/>
      <c r="J5034" s="41"/>
      <c r="K5034" s="41"/>
      <c r="L5034" s="41"/>
      <c r="M5034" s="41"/>
    </row>
    <row r="5035" spans="2:13" x14ac:dyDescent="0.25">
      <c r="B5035" s="66"/>
      <c r="C5035" s="13"/>
      <c r="D5035" s="13"/>
      <c r="E5035" s="13"/>
      <c r="F5035" s="13"/>
      <c r="G5035" s="13"/>
      <c r="H5035" s="41"/>
      <c r="I5035" s="41"/>
      <c r="J5035" s="41"/>
      <c r="K5035" s="41"/>
      <c r="L5035" s="41"/>
      <c r="M5035" s="41"/>
    </row>
    <row r="5036" spans="2:13" x14ac:dyDescent="0.25">
      <c r="B5036" s="66"/>
      <c r="C5036" s="13"/>
      <c r="D5036" s="13"/>
      <c r="E5036" s="13"/>
      <c r="F5036" s="13"/>
      <c r="G5036" s="13"/>
      <c r="H5036" s="41"/>
      <c r="I5036" s="41"/>
      <c r="J5036" s="41"/>
      <c r="K5036" s="41"/>
      <c r="L5036" s="41"/>
      <c r="M5036" s="41"/>
    </row>
    <row r="5037" spans="2:13" x14ac:dyDescent="0.25">
      <c r="B5037" s="66"/>
      <c r="C5037" s="13"/>
      <c r="D5037" s="13"/>
      <c r="E5037" s="13"/>
      <c r="F5037" s="13"/>
      <c r="G5037" s="13"/>
      <c r="H5037" s="41"/>
      <c r="I5037" s="41"/>
      <c r="J5037" s="41"/>
      <c r="K5037" s="41"/>
      <c r="L5037" s="41"/>
      <c r="M5037" s="41"/>
    </row>
    <row r="5038" spans="2:13" x14ac:dyDescent="0.25">
      <c r="B5038" s="66"/>
      <c r="C5038" s="13"/>
      <c r="D5038" s="13"/>
      <c r="E5038" s="13"/>
      <c r="F5038" s="13"/>
      <c r="G5038" s="13"/>
      <c r="H5038" s="41"/>
      <c r="I5038" s="41"/>
      <c r="J5038" s="41"/>
      <c r="K5038" s="41"/>
      <c r="L5038" s="41"/>
      <c r="M5038" s="41"/>
    </row>
    <row r="5039" spans="2:13" x14ac:dyDescent="0.25">
      <c r="B5039" s="66"/>
      <c r="C5039" s="13"/>
      <c r="D5039" s="13"/>
      <c r="E5039" s="13"/>
      <c r="F5039" s="13"/>
      <c r="G5039" s="13"/>
      <c r="H5039" s="41"/>
      <c r="I5039" s="41"/>
      <c r="J5039" s="41"/>
      <c r="K5039" s="41"/>
      <c r="L5039" s="41"/>
      <c r="M5039" s="41"/>
    </row>
    <row r="5040" spans="2:13" x14ac:dyDescent="0.25">
      <c r="B5040" s="66"/>
      <c r="C5040" s="13"/>
      <c r="D5040" s="13"/>
      <c r="E5040" s="13"/>
      <c r="F5040" s="13"/>
      <c r="G5040" s="13"/>
      <c r="H5040" s="41"/>
      <c r="I5040" s="41"/>
      <c r="J5040" s="41"/>
      <c r="K5040" s="41"/>
      <c r="L5040" s="41"/>
      <c r="M5040" s="41"/>
    </row>
    <row r="5041" spans="2:13" x14ac:dyDescent="0.25">
      <c r="B5041" s="66"/>
      <c r="C5041" s="13"/>
      <c r="D5041" s="13"/>
      <c r="E5041" s="13"/>
      <c r="F5041" s="13"/>
      <c r="G5041" s="13"/>
      <c r="H5041" s="41"/>
      <c r="I5041" s="41"/>
      <c r="J5041" s="41"/>
      <c r="K5041" s="41"/>
      <c r="L5041" s="41"/>
      <c r="M5041" s="41"/>
    </row>
    <row r="5042" spans="2:13" x14ac:dyDescent="0.25">
      <c r="B5042" s="66"/>
      <c r="C5042" s="13"/>
      <c r="D5042" s="13"/>
      <c r="E5042" s="13"/>
      <c r="F5042" s="13"/>
      <c r="G5042" s="13"/>
      <c r="H5042" s="41"/>
      <c r="I5042" s="41"/>
      <c r="J5042" s="41"/>
      <c r="K5042" s="41"/>
      <c r="L5042" s="41"/>
      <c r="M5042" s="41"/>
    </row>
    <row r="5043" spans="2:13" x14ac:dyDescent="0.25">
      <c r="B5043" s="66"/>
      <c r="C5043" s="13"/>
      <c r="D5043" s="13"/>
      <c r="E5043" s="13"/>
      <c r="F5043" s="13"/>
      <c r="G5043" s="13"/>
      <c r="H5043" s="41"/>
      <c r="I5043" s="41"/>
      <c r="J5043" s="41"/>
      <c r="K5043" s="41"/>
      <c r="L5043" s="41"/>
      <c r="M5043" s="41"/>
    </row>
    <row r="5044" spans="2:13" x14ac:dyDescent="0.25">
      <c r="B5044" s="66"/>
      <c r="C5044" s="13"/>
      <c r="D5044" s="13"/>
      <c r="E5044" s="13"/>
      <c r="F5044" s="13"/>
      <c r="G5044" s="13"/>
      <c r="H5044" s="41"/>
      <c r="I5044" s="41"/>
      <c r="J5044" s="41"/>
      <c r="K5044" s="41"/>
      <c r="L5044" s="41"/>
      <c r="M5044" s="41"/>
    </row>
    <row r="5045" spans="2:13" x14ac:dyDescent="0.25">
      <c r="B5045" s="66"/>
      <c r="C5045" s="13"/>
      <c r="D5045" s="13"/>
      <c r="E5045" s="13"/>
      <c r="F5045" s="13"/>
      <c r="G5045" s="13"/>
      <c r="H5045" s="41"/>
      <c r="I5045" s="41"/>
      <c r="J5045" s="41"/>
      <c r="K5045" s="41"/>
      <c r="L5045" s="41"/>
      <c r="M5045" s="41"/>
    </row>
    <row r="5046" spans="2:13" x14ac:dyDescent="0.25">
      <c r="B5046" s="66"/>
      <c r="C5046" s="13"/>
      <c r="D5046" s="13"/>
      <c r="E5046" s="13"/>
      <c r="F5046" s="13"/>
      <c r="G5046" s="13"/>
      <c r="H5046" s="41"/>
      <c r="I5046" s="41"/>
      <c r="J5046" s="41"/>
      <c r="K5046" s="41"/>
      <c r="L5046" s="41"/>
      <c r="M5046" s="41"/>
    </row>
    <row r="5047" spans="2:13" x14ac:dyDescent="0.25">
      <c r="B5047" s="66"/>
      <c r="C5047" s="13"/>
      <c r="D5047" s="13"/>
      <c r="E5047" s="13"/>
      <c r="F5047" s="13"/>
      <c r="G5047" s="13"/>
      <c r="H5047" s="41"/>
      <c r="I5047" s="41"/>
      <c r="J5047" s="41"/>
      <c r="K5047" s="41"/>
      <c r="L5047" s="41"/>
      <c r="M5047" s="41"/>
    </row>
    <row r="5048" spans="2:13" x14ac:dyDescent="0.25">
      <c r="B5048" s="66"/>
      <c r="C5048" s="13"/>
      <c r="D5048" s="13"/>
      <c r="E5048" s="13"/>
      <c r="F5048" s="13"/>
      <c r="G5048" s="13"/>
      <c r="H5048" s="41"/>
      <c r="I5048" s="41"/>
      <c r="J5048" s="41"/>
      <c r="K5048" s="41"/>
      <c r="L5048" s="41"/>
      <c r="M5048" s="41"/>
    </row>
    <row r="5049" spans="2:13" x14ac:dyDescent="0.25">
      <c r="B5049" s="66"/>
      <c r="C5049" s="13"/>
      <c r="D5049" s="13"/>
      <c r="E5049" s="13"/>
      <c r="F5049" s="13"/>
      <c r="G5049" s="13"/>
      <c r="H5049" s="41"/>
      <c r="I5049" s="41"/>
      <c r="J5049" s="41"/>
      <c r="K5049" s="41"/>
      <c r="L5049" s="41"/>
      <c r="M5049" s="41"/>
    </row>
    <row r="5050" spans="2:13" x14ac:dyDescent="0.25">
      <c r="B5050" s="66"/>
      <c r="C5050" s="13"/>
      <c r="D5050" s="13"/>
      <c r="E5050" s="13"/>
      <c r="F5050" s="13"/>
      <c r="G5050" s="13"/>
      <c r="H5050" s="41"/>
      <c r="I5050" s="41"/>
      <c r="J5050" s="41"/>
      <c r="K5050" s="41"/>
      <c r="L5050" s="41"/>
      <c r="M5050" s="41"/>
    </row>
    <row r="5051" spans="2:13" x14ac:dyDescent="0.25">
      <c r="B5051" s="66"/>
      <c r="C5051" s="13"/>
      <c r="D5051" s="13"/>
      <c r="E5051" s="13"/>
      <c r="F5051" s="13"/>
      <c r="G5051" s="13"/>
      <c r="H5051" s="41"/>
      <c r="I5051" s="41"/>
      <c r="J5051" s="41"/>
      <c r="K5051" s="41"/>
      <c r="L5051" s="41"/>
      <c r="M5051" s="41"/>
    </row>
    <row r="5052" spans="2:13" x14ac:dyDescent="0.25">
      <c r="B5052" s="66"/>
      <c r="C5052" s="13"/>
      <c r="D5052" s="13"/>
      <c r="E5052" s="13"/>
      <c r="F5052" s="13"/>
      <c r="G5052" s="13"/>
      <c r="H5052" s="41"/>
      <c r="I5052" s="41"/>
      <c r="J5052" s="41"/>
      <c r="K5052" s="41"/>
      <c r="L5052" s="41"/>
      <c r="M5052" s="41"/>
    </row>
    <row r="5053" spans="2:13" x14ac:dyDescent="0.25">
      <c r="B5053" s="66"/>
      <c r="C5053" s="13"/>
      <c r="D5053" s="13"/>
      <c r="E5053" s="13"/>
      <c r="F5053" s="13"/>
      <c r="G5053" s="13"/>
      <c r="H5053" s="41"/>
      <c r="I5053" s="41"/>
      <c r="J5053" s="41"/>
      <c r="K5053" s="41"/>
      <c r="L5053" s="41"/>
      <c r="M5053" s="41"/>
    </row>
    <row r="5054" spans="2:13" x14ac:dyDescent="0.25">
      <c r="B5054" s="66"/>
      <c r="C5054" s="13"/>
      <c r="D5054" s="13"/>
      <c r="E5054" s="13"/>
      <c r="F5054" s="13"/>
      <c r="G5054" s="13"/>
      <c r="H5054" s="41"/>
      <c r="I5054" s="41"/>
      <c r="J5054" s="41"/>
      <c r="K5054" s="41"/>
      <c r="L5054" s="41"/>
      <c r="M5054" s="41"/>
    </row>
    <row r="5055" spans="2:13" x14ac:dyDescent="0.25">
      <c r="B5055" s="66"/>
      <c r="C5055" s="13"/>
      <c r="D5055" s="13"/>
      <c r="E5055" s="13"/>
      <c r="F5055" s="13"/>
      <c r="G5055" s="13"/>
      <c r="H5055" s="41"/>
      <c r="I5055" s="41"/>
      <c r="J5055" s="41"/>
      <c r="K5055" s="41"/>
      <c r="L5055" s="41"/>
      <c r="M5055" s="41"/>
    </row>
    <row r="5056" spans="2:13" x14ac:dyDescent="0.25">
      <c r="B5056" s="66"/>
      <c r="C5056" s="13"/>
      <c r="D5056" s="13"/>
      <c r="E5056" s="13"/>
      <c r="F5056" s="13"/>
      <c r="G5056" s="13"/>
      <c r="H5056" s="41"/>
      <c r="I5056" s="41"/>
      <c r="J5056" s="41"/>
      <c r="K5056" s="41"/>
      <c r="L5056" s="41"/>
      <c r="M5056" s="41"/>
    </row>
    <row r="5057" spans="2:13" x14ac:dyDescent="0.25">
      <c r="B5057" s="66"/>
      <c r="C5057" s="13"/>
      <c r="D5057" s="13"/>
      <c r="E5057" s="13"/>
      <c r="F5057" s="13"/>
      <c r="G5057" s="13"/>
      <c r="H5057" s="41"/>
      <c r="I5057" s="41"/>
      <c r="J5057" s="41"/>
      <c r="K5057" s="41"/>
      <c r="L5057" s="41"/>
      <c r="M5057" s="41"/>
    </row>
    <row r="5058" spans="2:13" x14ac:dyDescent="0.25">
      <c r="B5058" s="66"/>
      <c r="C5058" s="13"/>
      <c r="D5058" s="13"/>
      <c r="E5058" s="13"/>
      <c r="F5058" s="13"/>
      <c r="G5058" s="13"/>
      <c r="H5058" s="41"/>
      <c r="I5058" s="41"/>
      <c r="J5058" s="41"/>
      <c r="K5058" s="41"/>
      <c r="L5058" s="41"/>
      <c r="M5058" s="41"/>
    </row>
    <row r="5059" spans="2:13" x14ac:dyDescent="0.25">
      <c r="B5059" s="66"/>
      <c r="C5059" s="13"/>
      <c r="D5059" s="13"/>
      <c r="E5059" s="13"/>
      <c r="F5059" s="13"/>
      <c r="G5059" s="13"/>
      <c r="H5059" s="41"/>
      <c r="I5059" s="41"/>
      <c r="J5059" s="41"/>
      <c r="K5059" s="41"/>
      <c r="L5059" s="41"/>
      <c r="M5059" s="41"/>
    </row>
    <row r="5060" spans="2:13" x14ac:dyDescent="0.25">
      <c r="B5060" s="66"/>
      <c r="C5060" s="13"/>
      <c r="D5060" s="13"/>
      <c r="E5060" s="13"/>
      <c r="F5060" s="13"/>
      <c r="G5060" s="13"/>
      <c r="H5060" s="41"/>
      <c r="I5060" s="41"/>
      <c r="J5060" s="41"/>
      <c r="K5060" s="41"/>
      <c r="L5060" s="41"/>
      <c r="M5060" s="41"/>
    </row>
    <row r="5061" spans="2:13" x14ac:dyDescent="0.25">
      <c r="B5061" s="66"/>
      <c r="C5061" s="13"/>
      <c r="D5061" s="13"/>
      <c r="E5061" s="13"/>
      <c r="F5061" s="13"/>
      <c r="G5061" s="13"/>
      <c r="H5061" s="41"/>
      <c r="I5061" s="41"/>
      <c r="J5061" s="41"/>
      <c r="K5061" s="41"/>
      <c r="L5061" s="41"/>
      <c r="M5061" s="41"/>
    </row>
    <row r="5062" spans="2:13" x14ac:dyDescent="0.25">
      <c r="B5062" s="66"/>
      <c r="C5062" s="13"/>
      <c r="D5062" s="13"/>
      <c r="E5062" s="13"/>
      <c r="F5062" s="13"/>
      <c r="G5062" s="13"/>
      <c r="H5062" s="41"/>
      <c r="I5062" s="41"/>
      <c r="J5062" s="41"/>
      <c r="K5062" s="41"/>
      <c r="L5062" s="41"/>
      <c r="M5062" s="41"/>
    </row>
    <row r="5063" spans="2:13" x14ac:dyDescent="0.25">
      <c r="B5063" s="66"/>
      <c r="C5063" s="13"/>
      <c r="D5063" s="13"/>
      <c r="E5063" s="13"/>
      <c r="F5063" s="13"/>
      <c r="G5063" s="13"/>
      <c r="H5063" s="41"/>
      <c r="I5063" s="41"/>
      <c r="J5063" s="41"/>
      <c r="K5063" s="41"/>
      <c r="L5063" s="41"/>
      <c r="M5063" s="41"/>
    </row>
    <row r="5064" spans="2:13" x14ac:dyDescent="0.25">
      <c r="B5064" s="66"/>
      <c r="C5064" s="13"/>
      <c r="D5064" s="13"/>
      <c r="E5064" s="13"/>
      <c r="F5064" s="13"/>
      <c r="G5064" s="13"/>
      <c r="H5064" s="41"/>
      <c r="I5064" s="41"/>
      <c r="J5064" s="41"/>
      <c r="K5064" s="41"/>
      <c r="L5064" s="41"/>
      <c r="M5064" s="41"/>
    </row>
    <row r="5065" spans="2:13" x14ac:dyDescent="0.25">
      <c r="B5065" s="66"/>
      <c r="C5065" s="13"/>
      <c r="D5065" s="13"/>
      <c r="E5065" s="13"/>
      <c r="F5065" s="13"/>
      <c r="G5065" s="13"/>
      <c r="H5065" s="41"/>
      <c r="I5065" s="41"/>
      <c r="J5065" s="41"/>
      <c r="K5065" s="41"/>
      <c r="L5065" s="41"/>
      <c r="M5065" s="41"/>
    </row>
    <row r="5066" spans="2:13" x14ac:dyDescent="0.25">
      <c r="B5066" s="66"/>
      <c r="C5066" s="13"/>
      <c r="D5066" s="13"/>
      <c r="E5066" s="13"/>
      <c r="F5066" s="13"/>
      <c r="G5066" s="13"/>
      <c r="H5066" s="41"/>
      <c r="I5066" s="41"/>
      <c r="J5066" s="41"/>
      <c r="K5066" s="41"/>
      <c r="L5066" s="41"/>
      <c r="M5066" s="41"/>
    </row>
    <row r="5067" spans="2:13" x14ac:dyDescent="0.25">
      <c r="B5067" s="66"/>
      <c r="C5067" s="13"/>
      <c r="D5067" s="13"/>
      <c r="E5067" s="13"/>
      <c r="F5067" s="13"/>
      <c r="G5067" s="13"/>
      <c r="H5067" s="41"/>
      <c r="I5067" s="41"/>
      <c r="J5067" s="41"/>
      <c r="K5067" s="41"/>
      <c r="L5067" s="41"/>
      <c r="M5067" s="41"/>
    </row>
    <row r="5068" spans="2:13" x14ac:dyDescent="0.25">
      <c r="B5068" s="66"/>
      <c r="C5068" s="13"/>
      <c r="D5068" s="13"/>
      <c r="E5068" s="13"/>
      <c r="F5068" s="13"/>
      <c r="G5068" s="13"/>
      <c r="H5068" s="41"/>
      <c r="I5068" s="41"/>
      <c r="J5068" s="41"/>
      <c r="K5068" s="41"/>
      <c r="L5068" s="41"/>
      <c r="M5068" s="41"/>
    </row>
    <row r="5069" spans="2:13" x14ac:dyDescent="0.25">
      <c r="B5069" s="66"/>
      <c r="C5069" s="13"/>
      <c r="D5069" s="13"/>
      <c r="E5069" s="13"/>
      <c r="F5069" s="13"/>
      <c r="G5069" s="13"/>
      <c r="H5069" s="41"/>
      <c r="I5069" s="41"/>
      <c r="J5069" s="41"/>
      <c r="K5069" s="41"/>
      <c r="L5069" s="41"/>
      <c r="M5069" s="41"/>
    </row>
    <row r="5070" spans="2:13" x14ac:dyDescent="0.25">
      <c r="B5070" s="66"/>
      <c r="C5070" s="13"/>
      <c r="D5070" s="13"/>
      <c r="E5070" s="13"/>
      <c r="F5070" s="13"/>
      <c r="G5070" s="13"/>
      <c r="H5070" s="41"/>
      <c r="I5070" s="41"/>
      <c r="J5070" s="41"/>
      <c r="K5070" s="41"/>
      <c r="L5070" s="41"/>
      <c r="M5070" s="41"/>
    </row>
    <row r="5071" spans="2:13" x14ac:dyDescent="0.25">
      <c r="B5071" s="66"/>
      <c r="C5071" s="13"/>
      <c r="D5071" s="13"/>
      <c r="E5071" s="13"/>
      <c r="F5071" s="13"/>
      <c r="G5071" s="13"/>
      <c r="H5071" s="41"/>
      <c r="I5071" s="41"/>
      <c r="J5071" s="41"/>
      <c r="K5071" s="41"/>
      <c r="L5071" s="41"/>
      <c r="M5071" s="41"/>
    </row>
    <row r="5072" spans="2:13" x14ac:dyDescent="0.25">
      <c r="B5072" s="66"/>
      <c r="C5072" s="13"/>
      <c r="D5072" s="13"/>
      <c r="E5072" s="13"/>
      <c r="F5072" s="13"/>
      <c r="G5072" s="13"/>
      <c r="H5072" s="41"/>
      <c r="I5072" s="41"/>
      <c r="J5072" s="41"/>
      <c r="K5072" s="41"/>
      <c r="L5072" s="41"/>
      <c r="M5072" s="41"/>
    </row>
    <row r="5073" spans="2:13" x14ac:dyDescent="0.25">
      <c r="B5073" s="66"/>
      <c r="C5073" s="13"/>
      <c r="D5073" s="13"/>
      <c r="E5073" s="13"/>
      <c r="F5073" s="13"/>
      <c r="G5073" s="13"/>
      <c r="H5073" s="41"/>
      <c r="I5073" s="41"/>
      <c r="J5073" s="41"/>
      <c r="K5073" s="41"/>
      <c r="L5073" s="41"/>
      <c r="M5073" s="41"/>
    </row>
    <row r="5074" spans="2:13" x14ac:dyDescent="0.25">
      <c r="B5074" s="66"/>
      <c r="C5074" s="13"/>
      <c r="D5074" s="13"/>
      <c r="E5074" s="13"/>
      <c r="F5074" s="13"/>
      <c r="G5074" s="13"/>
      <c r="H5074" s="41"/>
      <c r="I5074" s="41"/>
      <c r="J5074" s="41"/>
      <c r="K5074" s="41"/>
      <c r="L5074" s="41"/>
      <c r="M5074" s="41"/>
    </row>
    <row r="5075" spans="2:13" x14ac:dyDescent="0.25">
      <c r="B5075" s="66"/>
      <c r="C5075" s="13"/>
      <c r="D5075" s="13"/>
      <c r="E5075" s="13"/>
      <c r="F5075" s="13"/>
      <c r="G5075" s="13"/>
      <c r="H5075" s="41"/>
      <c r="I5075" s="41"/>
      <c r="J5075" s="41"/>
      <c r="K5075" s="41"/>
      <c r="L5075" s="41"/>
      <c r="M5075" s="41"/>
    </row>
    <row r="5076" spans="2:13" x14ac:dyDescent="0.25">
      <c r="B5076" s="66"/>
      <c r="C5076" s="13"/>
      <c r="D5076" s="13"/>
      <c r="E5076" s="13"/>
      <c r="F5076" s="13"/>
      <c r="G5076" s="13"/>
      <c r="H5076" s="41"/>
      <c r="I5076" s="41"/>
      <c r="J5076" s="41"/>
      <c r="K5076" s="41"/>
      <c r="L5076" s="41"/>
      <c r="M5076" s="41"/>
    </row>
    <row r="5077" spans="2:13" x14ac:dyDescent="0.25">
      <c r="B5077" s="66"/>
      <c r="C5077" s="13"/>
      <c r="D5077" s="13"/>
      <c r="E5077" s="13"/>
      <c r="F5077" s="13"/>
      <c r="G5077" s="13"/>
      <c r="H5077" s="41"/>
      <c r="I5077" s="41"/>
      <c r="J5077" s="41"/>
      <c r="K5077" s="41"/>
      <c r="L5077" s="41"/>
      <c r="M5077" s="41"/>
    </row>
    <row r="5078" spans="2:13" x14ac:dyDescent="0.25">
      <c r="B5078" s="66"/>
      <c r="C5078" s="13"/>
      <c r="D5078" s="13"/>
      <c r="E5078" s="13"/>
      <c r="F5078" s="13"/>
      <c r="G5078" s="13"/>
      <c r="H5078" s="41"/>
      <c r="I5078" s="41"/>
      <c r="J5078" s="41"/>
      <c r="K5078" s="41"/>
      <c r="L5078" s="41"/>
      <c r="M5078" s="41"/>
    </row>
    <row r="5079" spans="2:13" x14ac:dyDescent="0.25">
      <c r="B5079" s="66"/>
      <c r="C5079" s="13"/>
      <c r="D5079" s="13"/>
      <c r="E5079" s="13"/>
      <c r="F5079" s="13"/>
      <c r="G5079" s="13"/>
      <c r="H5079" s="41"/>
      <c r="I5079" s="41"/>
      <c r="J5079" s="41"/>
      <c r="K5079" s="41"/>
      <c r="L5079" s="41"/>
      <c r="M5079" s="41"/>
    </row>
    <row r="5080" spans="2:13" x14ac:dyDescent="0.25">
      <c r="B5080" s="66"/>
      <c r="C5080" s="13"/>
      <c r="D5080" s="13"/>
      <c r="E5080" s="13"/>
      <c r="F5080" s="13"/>
      <c r="G5080" s="13"/>
      <c r="H5080" s="41"/>
      <c r="I5080" s="41"/>
      <c r="J5080" s="41"/>
      <c r="K5080" s="41"/>
      <c r="L5080" s="41"/>
      <c r="M5080" s="41"/>
    </row>
    <row r="5081" spans="2:13" x14ac:dyDescent="0.25">
      <c r="B5081" s="66"/>
      <c r="C5081" s="13"/>
      <c r="D5081" s="13"/>
      <c r="E5081" s="13"/>
      <c r="F5081" s="13"/>
      <c r="G5081" s="13"/>
      <c r="H5081" s="41"/>
      <c r="I5081" s="41"/>
      <c r="J5081" s="41"/>
      <c r="K5081" s="41"/>
      <c r="L5081" s="41"/>
      <c r="M5081" s="41"/>
    </row>
    <row r="5082" spans="2:13" x14ac:dyDescent="0.25">
      <c r="B5082" s="66"/>
      <c r="C5082" s="13"/>
      <c r="D5082" s="13"/>
      <c r="E5082" s="13"/>
      <c r="F5082" s="13"/>
      <c r="G5082" s="13"/>
      <c r="H5082" s="41"/>
      <c r="I5082" s="41"/>
      <c r="J5082" s="41"/>
      <c r="K5082" s="41"/>
      <c r="L5082" s="41"/>
      <c r="M5082" s="41"/>
    </row>
    <row r="5083" spans="2:13" x14ac:dyDescent="0.25">
      <c r="B5083" s="66"/>
      <c r="C5083" s="13"/>
      <c r="D5083" s="13"/>
      <c r="E5083" s="13"/>
      <c r="F5083" s="13"/>
      <c r="G5083" s="13"/>
      <c r="H5083" s="41"/>
      <c r="I5083" s="41"/>
      <c r="J5083" s="41"/>
      <c r="K5083" s="41"/>
      <c r="L5083" s="41"/>
      <c r="M5083" s="41"/>
    </row>
    <row r="5084" spans="2:13" x14ac:dyDescent="0.25">
      <c r="B5084" s="66"/>
      <c r="C5084" s="13"/>
      <c r="D5084" s="13"/>
      <c r="E5084" s="13"/>
      <c r="F5084" s="13"/>
      <c r="G5084" s="13"/>
      <c r="H5084" s="41"/>
      <c r="I5084" s="41"/>
      <c r="J5084" s="41"/>
      <c r="K5084" s="41"/>
      <c r="L5084" s="41"/>
      <c r="M5084" s="41"/>
    </row>
    <row r="5085" spans="2:13" x14ac:dyDescent="0.25">
      <c r="B5085" s="66"/>
      <c r="C5085" s="13"/>
      <c r="D5085" s="13"/>
      <c r="E5085" s="13"/>
      <c r="F5085" s="13"/>
      <c r="G5085" s="13"/>
      <c r="H5085" s="41"/>
      <c r="I5085" s="41"/>
      <c r="J5085" s="41"/>
      <c r="K5085" s="41"/>
      <c r="L5085" s="41"/>
      <c r="M5085" s="41"/>
    </row>
    <row r="5086" spans="2:13" x14ac:dyDescent="0.25">
      <c r="B5086" s="66"/>
      <c r="C5086" s="13"/>
      <c r="D5086" s="13"/>
      <c r="E5086" s="13"/>
      <c r="F5086" s="13"/>
      <c r="G5086" s="13"/>
      <c r="H5086" s="41"/>
      <c r="I5086" s="41"/>
      <c r="J5086" s="41"/>
      <c r="K5086" s="41"/>
      <c r="L5086" s="41"/>
      <c r="M5086" s="41"/>
    </row>
    <row r="5087" spans="2:13" x14ac:dyDescent="0.25">
      <c r="B5087" s="66"/>
      <c r="C5087" s="13"/>
      <c r="D5087" s="13"/>
      <c r="E5087" s="13"/>
      <c r="F5087" s="13"/>
      <c r="G5087" s="13"/>
      <c r="H5087" s="41"/>
      <c r="I5087" s="41"/>
      <c r="J5087" s="41"/>
      <c r="K5087" s="41"/>
      <c r="L5087" s="41"/>
      <c r="M5087" s="41"/>
    </row>
    <row r="5088" spans="2:13" x14ac:dyDescent="0.25">
      <c r="B5088" s="66"/>
      <c r="C5088" s="13"/>
      <c r="D5088" s="13"/>
      <c r="E5088" s="13"/>
      <c r="F5088" s="13"/>
      <c r="G5088" s="13"/>
      <c r="H5088" s="41"/>
      <c r="I5088" s="41"/>
      <c r="J5088" s="41"/>
      <c r="K5088" s="41"/>
      <c r="L5088" s="41"/>
      <c r="M5088" s="41"/>
    </row>
    <row r="5089" spans="2:13" x14ac:dyDescent="0.25">
      <c r="B5089" s="66"/>
      <c r="C5089" s="13"/>
      <c r="D5089" s="13"/>
      <c r="E5089" s="13"/>
      <c r="F5089" s="13"/>
      <c r="G5089" s="13"/>
      <c r="H5089" s="41"/>
      <c r="I5089" s="41"/>
      <c r="J5089" s="41"/>
      <c r="K5089" s="41"/>
      <c r="L5089" s="41"/>
      <c r="M5089" s="41"/>
    </row>
    <row r="5090" spans="2:13" x14ac:dyDescent="0.25">
      <c r="B5090" s="66"/>
      <c r="C5090" s="13"/>
      <c r="D5090" s="13"/>
      <c r="E5090" s="13"/>
      <c r="F5090" s="13"/>
      <c r="G5090" s="13"/>
      <c r="H5090" s="41"/>
      <c r="I5090" s="41"/>
      <c r="J5090" s="41"/>
      <c r="K5090" s="41"/>
      <c r="L5090" s="41"/>
      <c r="M5090" s="41"/>
    </row>
    <row r="5091" spans="2:13" x14ac:dyDescent="0.25">
      <c r="B5091" s="66"/>
      <c r="C5091" s="13"/>
      <c r="D5091" s="13"/>
      <c r="E5091" s="13"/>
      <c r="F5091" s="13"/>
      <c r="G5091" s="13"/>
      <c r="H5091" s="41"/>
      <c r="I5091" s="41"/>
      <c r="J5091" s="41"/>
      <c r="K5091" s="41"/>
      <c r="L5091" s="41"/>
      <c r="M5091" s="41"/>
    </row>
    <row r="5092" spans="2:13" x14ac:dyDescent="0.25">
      <c r="B5092" s="66"/>
      <c r="C5092" s="13"/>
      <c r="D5092" s="13"/>
      <c r="E5092" s="13"/>
      <c r="F5092" s="13"/>
      <c r="G5092" s="13"/>
      <c r="H5092" s="41"/>
      <c r="I5092" s="41"/>
      <c r="J5092" s="41"/>
      <c r="K5092" s="41"/>
      <c r="L5092" s="41"/>
      <c r="M5092" s="41"/>
    </row>
    <row r="5093" spans="2:13" x14ac:dyDescent="0.25">
      <c r="B5093" s="66"/>
      <c r="C5093" s="13"/>
      <c r="D5093" s="13"/>
      <c r="E5093" s="13"/>
      <c r="F5093" s="13"/>
      <c r="G5093" s="13"/>
      <c r="H5093" s="41"/>
      <c r="I5093" s="41"/>
      <c r="J5093" s="41"/>
      <c r="K5093" s="41"/>
      <c r="L5093" s="41"/>
      <c r="M5093" s="41"/>
    </row>
    <row r="5094" spans="2:13" x14ac:dyDescent="0.25">
      <c r="B5094" s="66"/>
      <c r="C5094" s="13"/>
      <c r="D5094" s="13"/>
      <c r="E5094" s="13"/>
      <c r="F5094" s="13"/>
      <c r="G5094" s="13"/>
      <c r="H5094" s="41"/>
      <c r="I5094" s="41"/>
      <c r="J5094" s="41"/>
      <c r="K5094" s="41"/>
      <c r="L5094" s="41"/>
      <c r="M5094" s="41"/>
    </row>
    <row r="5095" spans="2:13" x14ac:dyDescent="0.25">
      <c r="B5095" s="66"/>
      <c r="C5095" s="13"/>
      <c r="D5095" s="13"/>
      <c r="E5095" s="13"/>
      <c r="F5095" s="13"/>
      <c r="G5095" s="13"/>
      <c r="H5095" s="41"/>
      <c r="I5095" s="41"/>
      <c r="J5095" s="41"/>
      <c r="K5095" s="41"/>
      <c r="L5095" s="41"/>
      <c r="M5095" s="41"/>
    </row>
    <row r="5096" spans="2:13" x14ac:dyDescent="0.25">
      <c r="B5096" s="66"/>
      <c r="C5096" s="13"/>
      <c r="D5096" s="13"/>
      <c r="E5096" s="13"/>
      <c r="F5096" s="13"/>
      <c r="G5096" s="13"/>
      <c r="H5096" s="41"/>
      <c r="I5096" s="41"/>
      <c r="J5096" s="41"/>
      <c r="K5096" s="41"/>
      <c r="L5096" s="41"/>
      <c r="M5096" s="41"/>
    </row>
    <row r="5097" spans="2:13" x14ac:dyDescent="0.25">
      <c r="B5097" s="66"/>
      <c r="C5097" s="13"/>
      <c r="D5097" s="13"/>
      <c r="E5097" s="13"/>
      <c r="F5097" s="13"/>
      <c r="G5097" s="13"/>
      <c r="H5097" s="41"/>
      <c r="I5097" s="41"/>
      <c r="J5097" s="41"/>
      <c r="K5097" s="41"/>
      <c r="L5097" s="41"/>
      <c r="M5097" s="41"/>
    </row>
    <row r="5098" spans="2:13" x14ac:dyDescent="0.25">
      <c r="B5098" s="66"/>
      <c r="C5098" s="13"/>
      <c r="D5098" s="13"/>
      <c r="E5098" s="13"/>
      <c r="F5098" s="13"/>
      <c r="G5098" s="13"/>
      <c r="H5098" s="41"/>
      <c r="I5098" s="41"/>
      <c r="J5098" s="41"/>
      <c r="K5098" s="41"/>
      <c r="L5098" s="41"/>
      <c r="M5098" s="41"/>
    </row>
    <row r="5099" spans="2:13" x14ac:dyDescent="0.25">
      <c r="B5099" s="66"/>
      <c r="C5099" s="13"/>
      <c r="D5099" s="13"/>
      <c r="E5099" s="13"/>
      <c r="F5099" s="13"/>
      <c r="G5099" s="13"/>
      <c r="H5099" s="41"/>
      <c r="I5099" s="41"/>
      <c r="J5099" s="41"/>
      <c r="K5099" s="41"/>
      <c r="L5099" s="41"/>
      <c r="M5099" s="41"/>
    </row>
    <row r="5100" spans="2:13" x14ac:dyDescent="0.25">
      <c r="B5100" s="66"/>
      <c r="C5100" s="13"/>
      <c r="D5100" s="13"/>
      <c r="E5100" s="13"/>
      <c r="F5100" s="13"/>
      <c r="G5100" s="13"/>
      <c r="H5100" s="41"/>
      <c r="I5100" s="41"/>
      <c r="J5100" s="41"/>
      <c r="K5100" s="41"/>
      <c r="L5100" s="41"/>
      <c r="M5100" s="41"/>
    </row>
    <row r="5101" spans="2:13" x14ac:dyDescent="0.25">
      <c r="B5101" s="66"/>
      <c r="C5101" s="13"/>
      <c r="D5101" s="13"/>
      <c r="E5101" s="13"/>
      <c r="F5101" s="13"/>
      <c r="G5101" s="13"/>
      <c r="H5101" s="41"/>
      <c r="I5101" s="41"/>
      <c r="J5101" s="41"/>
      <c r="K5101" s="41"/>
      <c r="L5101" s="41"/>
      <c r="M5101" s="41"/>
    </row>
    <row r="5102" spans="2:13" x14ac:dyDescent="0.25">
      <c r="B5102" s="66"/>
      <c r="C5102" s="13"/>
      <c r="D5102" s="13"/>
      <c r="E5102" s="13"/>
      <c r="F5102" s="13"/>
      <c r="G5102" s="13"/>
      <c r="H5102" s="41"/>
      <c r="I5102" s="41"/>
      <c r="J5102" s="41"/>
      <c r="K5102" s="41"/>
      <c r="L5102" s="41"/>
      <c r="M5102" s="41"/>
    </row>
    <row r="5103" spans="2:13" x14ac:dyDescent="0.25">
      <c r="B5103" s="66"/>
      <c r="C5103" s="13"/>
      <c r="D5103" s="13"/>
      <c r="E5103" s="13"/>
      <c r="F5103" s="13"/>
      <c r="G5103" s="13"/>
      <c r="H5103" s="41"/>
      <c r="I5103" s="41"/>
      <c r="J5103" s="41"/>
      <c r="K5103" s="41"/>
      <c r="L5103" s="41"/>
      <c r="M5103" s="41"/>
    </row>
    <row r="5104" spans="2:13" x14ac:dyDescent="0.25">
      <c r="B5104" s="66"/>
      <c r="C5104" s="13"/>
      <c r="D5104" s="13"/>
      <c r="E5104" s="13"/>
      <c r="F5104" s="13"/>
      <c r="G5104" s="13"/>
      <c r="H5104" s="41"/>
      <c r="I5104" s="41"/>
      <c r="J5104" s="41"/>
      <c r="K5104" s="41"/>
      <c r="L5104" s="41"/>
      <c r="M5104" s="41"/>
    </row>
    <row r="5105" spans="2:13" x14ac:dyDescent="0.25">
      <c r="B5105" s="66"/>
      <c r="C5105" s="13"/>
      <c r="D5105" s="13"/>
      <c r="E5105" s="13"/>
      <c r="F5105" s="13"/>
      <c r="G5105" s="13"/>
      <c r="H5105" s="41"/>
      <c r="I5105" s="41"/>
      <c r="J5105" s="41"/>
      <c r="K5105" s="41"/>
      <c r="L5105" s="41"/>
      <c r="M5105" s="41"/>
    </row>
    <row r="5106" spans="2:13" x14ac:dyDescent="0.25">
      <c r="B5106" s="66"/>
      <c r="C5106" s="13"/>
      <c r="D5106" s="13"/>
      <c r="E5106" s="13"/>
      <c r="F5106" s="13"/>
      <c r="G5106" s="13"/>
      <c r="H5106" s="41"/>
      <c r="I5106" s="41"/>
      <c r="J5106" s="41"/>
      <c r="K5106" s="41"/>
      <c r="L5106" s="41"/>
      <c r="M5106" s="41"/>
    </row>
    <row r="5107" spans="2:13" x14ac:dyDescent="0.25">
      <c r="B5107" s="66"/>
      <c r="C5107" s="13"/>
      <c r="D5107" s="13"/>
      <c r="E5107" s="13"/>
      <c r="F5107" s="13"/>
      <c r="G5107" s="13"/>
      <c r="H5107" s="41"/>
      <c r="I5107" s="41"/>
      <c r="J5107" s="41"/>
      <c r="K5107" s="41"/>
      <c r="L5107" s="41"/>
      <c r="M5107" s="41"/>
    </row>
    <row r="5108" spans="2:13" x14ac:dyDescent="0.25">
      <c r="B5108" s="66"/>
      <c r="C5108" s="13"/>
      <c r="D5108" s="13"/>
      <c r="E5108" s="13"/>
      <c r="F5108" s="13"/>
      <c r="G5108" s="13"/>
      <c r="H5108" s="41"/>
      <c r="I5108" s="41"/>
      <c r="J5108" s="41"/>
      <c r="K5108" s="41"/>
      <c r="L5108" s="41"/>
      <c r="M5108" s="41"/>
    </row>
    <row r="5109" spans="2:13" x14ac:dyDescent="0.25">
      <c r="B5109" s="66"/>
      <c r="C5109" s="13"/>
      <c r="D5109" s="13"/>
      <c r="E5109" s="13"/>
      <c r="F5109" s="13"/>
      <c r="G5109" s="13"/>
      <c r="H5109" s="41"/>
      <c r="I5109" s="41"/>
      <c r="J5109" s="41"/>
      <c r="K5109" s="41"/>
      <c r="L5109" s="41"/>
      <c r="M5109" s="41"/>
    </row>
    <row r="5110" spans="2:13" x14ac:dyDescent="0.25">
      <c r="B5110" s="66"/>
      <c r="C5110" s="13"/>
      <c r="D5110" s="13"/>
      <c r="E5110" s="13"/>
      <c r="F5110" s="13"/>
      <c r="G5110" s="13"/>
      <c r="H5110" s="41"/>
      <c r="I5110" s="41"/>
      <c r="J5110" s="41"/>
      <c r="K5110" s="41"/>
      <c r="L5110" s="41"/>
      <c r="M5110" s="41"/>
    </row>
    <row r="5111" spans="2:13" x14ac:dyDescent="0.25">
      <c r="B5111" s="66"/>
      <c r="C5111" s="13"/>
      <c r="D5111" s="13"/>
      <c r="E5111" s="13"/>
      <c r="F5111" s="13"/>
      <c r="G5111" s="13"/>
      <c r="H5111" s="41"/>
      <c r="I5111" s="41"/>
      <c r="J5111" s="41"/>
      <c r="K5111" s="41"/>
      <c r="L5111" s="41"/>
      <c r="M5111" s="41"/>
    </row>
    <row r="5112" spans="2:13" x14ac:dyDescent="0.25">
      <c r="B5112" s="66"/>
      <c r="C5112" s="13"/>
      <c r="D5112" s="13"/>
      <c r="E5112" s="13"/>
      <c r="F5112" s="13"/>
      <c r="G5112" s="13"/>
      <c r="H5112" s="41"/>
      <c r="I5112" s="41"/>
      <c r="J5112" s="41"/>
      <c r="K5112" s="41"/>
      <c r="L5112" s="41"/>
      <c r="M5112" s="41"/>
    </row>
    <row r="5113" spans="2:13" x14ac:dyDescent="0.25">
      <c r="B5113" s="66"/>
      <c r="C5113" s="13"/>
      <c r="D5113" s="13"/>
      <c r="E5113" s="13"/>
      <c r="F5113" s="13"/>
      <c r="G5113" s="13"/>
      <c r="H5113" s="41"/>
      <c r="I5113" s="41"/>
      <c r="J5113" s="41"/>
      <c r="K5113" s="41"/>
      <c r="L5113" s="41"/>
      <c r="M5113" s="41"/>
    </row>
    <row r="5114" spans="2:13" x14ac:dyDescent="0.25">
      <c r="B5114" s="66"/>
      <c r="C5114" s="13"/>
      <c r="D5114" s="13"/>
      <c r="E5114" s="13"/>
      <c r="F5114" s="13"/>
      <c r="G5114" s="13"/>
      <c r="H5114" s="41"/>
      <c r="I5114" s="41"/>
      <c r="J5114" s="41"/>
      <c r="K5114" s="41"/>
      <c r="L5114" s="41"/>
      <c r="M5114" s="41"/>
    </row>
    <row r="5115" spans="2:13" x14ac:dyDescent="0.25">
      <c r="B5115" s="66"/>
      <c r="C5115" s="13"/>
      <c r="D5115" s="13"/>
      <c r="E5115" s="13"/>
      <c r="F5115" s="13"/>
      <c r="G5115" s="13"/>
      <c r="H5115" s="41"/>
      <c r="I5115" s="41"/>
      <c r="J5115" s="41"/>
      <c r="K5115" s="41"/>
      <c r="L5115" s="41"/>
      <c r="M5115" s="41"/>
    </row>
    <row r="5116" spans="2:13" x14ac:dyDescent="0.25">
      <c r="B5116" s="66"/>
      <c r="C5116" s="13"/>
      <c r="D5116" s="13"/>
      <c r="E5116" s="13"/>
      <c r="F5116" s="13"/>
      <c r="G5116" s="13"/>
      <c r="H5116" s="41"/>
      <c r="I5116" s="41"/>
      <c r="J5116" s="41"/>
      <c r="K5116" s="41"/>
      <c r="L5116" s="41"/>
      <c r="M5116" s="41"/>
    </row>
    <row r="5117" spans="2:13" x14ac:dyDescent="0.25">
      <c r="B5117" s="66"/>
      <c r="C5117" s="13"/>
      <c r="D5117" s="13"/>
      <c r="E5117" s="13"/>
      <c r="F5117" s="13"/>
      <c r="G5117" s="13"/>
      <c r="H5117" s="41"/>
      <c r="I5117" s="41"/>
      <c r="J5117" s="41"/>
      <c r="K5117" s="41"/>
      <c r="L5117" s="41"/>
      <c r="M5117" s="41"/>
    </row>
    <row r="5118" spans="2:13" x14ac:dyDescent="0.25">
      <c r="B5118" s="66"/>
      <c r="C5118" s="13"/>
      <c r="D5118" s="13"/>
      <c r="E5118" s="13"/>
      <c r="F5118" s="13"/>
      <c r="G5118" s="13"/>
      <c r="H5118" s="41"/>
      <c r="I5118" s="41"/>
      <c r="J5118" s="41"/>
      <c r="K5118" s="41"/>
      <c r="L5118" s="41"/>
      <c r="M5118" s="41"/>
    </row>
    <row r="5119" spans="2:13" x14ac:dyDescent="0.25">
      <c r="B5119" s="66"/>
      <c r="C5119" s="13"/>
      <c r="D5119" s="13"/>
      <c r="E5119" s="13"/>
      <c r="F5119" s="13"/>
      <c r="G5119" s="13"/>
      <c r="H5119" s="41"/>
      <c r="I5119" s="41"/>
      <c r="J5119" s="41"/>
      <c r="K5119" s="41"/>
      <c r="L5119" s="41"/>
      <c r="M5119" s="41"/>
    </row>
    <row r="5120" spans="2:13" x14ac:dyDescent="0.25">
      <c r="B5120" s="66"/>
      <c r="C5120" s="13"/>
      <c r="D5120" s="13"/>
      <c r="E5120" s="13"/>
      <c r="F5120" s="13"/>
      <c r="G5120" s="13"/>
      <c r="H5120" s="41"/>
      <c r="I5120" s="41"/>
      <c r="J5120" s="41"/>
      <c r="K5120" s="41"/>
      <c r="L5120" s="41"/>
      <c r="M5120" s="41"/>
    </row>
    <row r="5121" spans="2:13" x14ac:dyDescent="0.25">
      <c r="B5121" s="66"/>
      <c r="C5121" s="13"/>
      <c r="D5121" s="13"/>
      <c r="E5121" s="13"/>
      <c r="F5121" s="13"/>
      <c r="G5121" s="13"/>
      <c r="H5121" s="41"/>
      <c r="I5121" s="41"/>
      <c r="J5121" s="41"/>
      <c r="K5121" s="41"/>
      <c r="L5121" s="41"/>
      <c r="M5121" s="41"/>
    </row>
    <row r="5122" spans="2:13" x14ac:dyDescent="0.25">
      <c r="B5122" s="66"/>
      <c r="C5122" s="13"/>
      <c r="D5122" s="13"/>
      <c r="E5122" s="13"/>
      <c r="F5122" s="13"/>
      <c r="G5122" s="13"/>
      <c r="H5122" s="41"/>
      <c r="I5122" s="41"/>
      <c r="J5122" s="41"/>
      <c r="K5122" s="41"/>
      <c r="L5122" s="41"/>
      <c r="M5122" s="41"/>
    </row>
    <row r="5123" spans="2:13" x14ac:dyDescent="0.25">
      <c r="B5123" s="66"/>
      <c r="C5123" s="13"/>
      <c r="D5123" s="13"/>
      <c r="E5123" s="13"/>
      <c r="F5123" s="13"/>
      <c r="G5123" s="13"/>
      <c r="H5123" s="41"/>
      <c r="I5123" s="41"/>
      <c r="J5123" s="41"/>
      <c r="K5123" s="41"/>
      <c r="L5123" s="41"/>
      <c r="M5123" s="41"/>
    </row>
    <row r="5124" spans="2:13" x14ac:dyDescent="0.25">
      <c r="B5124" s="66"/>
      <c r="C5124" s="13"/>
      <c r="D5124" s="13"/>
      <c r="E5124" s="13"/>
      <c r="F5124" s="13"/>
      <c r="G5124" s="13"/>
      <c r="H5124" s="41"/>
      <c r="I5124" s="41"/>
      <c r="J5124" s="41"/>
      <c r="K5124" s="41"/>
      <c r="L5124" s="41"/>
      <c r="M5124" s="41"/>
    </row>
    <row r="5125" spans="2:13" x14ac:dyDescent="0.25">
      <c r="B5125" s="66"/>
      <c r="C5125" s="13"/>
      <c r="D5125" s="13"/>
      <c r="E5125" s="13"/>
      <c r="F5125" s="13"/>
      <c r="G5125" s="13"/>
      <c r="H5125" s="41"/>
      <c r="I5125" s="41"/>
      <c r="J5125" s="41"/>
      <c r="K5125" s="41"/>
      <c r="L5125" s="41"/>
      <c r="M5125" s="41"/>
    </row>
    <row r="5126" spans="2:13" x14ac:dyDescent="0.25">
      <c r="B5126" s="66"/>
      <c r="C5126" s="13"/>
      <c r="D5126" s="13"/>
      <c r="E5126" s="13"/>
      <c r="F5126" s="13"/>
      <c r="G5126" s="13"/>
      <c r="H5126" s="41"/>
      <c r="I5126" s="41"/>
      <c r="J5126" s="41"/>
      <c r="K5126" s="41"/>
      <c r="L5126" s="41"/>
      <c r="M5126" s="41"/>
    </row>
    <row r="5127" spans="2:13" x14ac:dyDescent="0.25">
      <c r="B5127" s="66"/>
      <c r="C5127" s="13"/>
      <c r="D5127" s="13"/>
      <c r="E5127" s="13"/>
      <c r="F5127" s="13"/>
      <c r="G5127" s="13"/>
      <c r="H5127" s="41"/>
      <c r="I5127" s="41"/>
      <c r="J5127" s="41"/>
      <c r="K5127" s="41"/>
      <c r="L5127" s="41"/>
      <c r="M5127" s="41"/>
    </row>
    <row r="5128" spans="2:13" x14ac:dyDescent="0.25">
      <c r="B5128" s="66"/>
      <c r="C5128" s="13"/>
      <c r="D5128" s="13"/>
      <c r="E5128" s="13"/>
      <c r="F5128" s="13"/>
      <c r="G5128" s="13"/>
      <c r="H5128" s="41"/>
      <c r="I5128" s="41"/>
      <c r="J5128" s="41"/>
      <c r="K5128" s="41"/>
      <c r="L5128" s="41"/>
      <c r="M5128" s="41"/>
    </row>
    <row r="5129" spans="2:13" x14ac:dyDescent="0.25">
      <c r="B5129" s="66"/>
      <c r="C5129" s="13"/>
      <c r="D5129" s="13"/>
      <c r="E5129" s="13"/>
      <c r="F5129" s="13"/>
      <c r="G5129" s="13"/>
      <c r="H5129" s="41"/>
      <c r="I5129" s="41"/>
      <c r="J5129" s="41"/>
      <c r="K5129" s="41"/>
      <c r="L5129" s="41"/>
      <c r="M5129" s="41"/>
    </row>
    <row r="5130" spans="2:13" x14ac:dyDescent="0.25">
      <c r="B5130" s="66"/>
      <c r="C5130" s="13"/>
      <c r="D5130" s="13"/>
      <c r="E5130" s="13"/>
      <c r="F5130" s="13"/>
      <c r="G5130" s="13"/>
      <c r="H5130" s="41"/>
      <c r="I5130" s="41"/>
      <c r="J5130" s="41"/>
      <c r="K5130" s="41"/>
      <c r="L5130" s="41"/>
      <c r="M5130" s="41"/>
    </row>
    <row r="5131" spans="2:13" x14ac:dyDescent="0.25">
      <c r="B5131" s="66"/>
      <c r="C5131" s="13"/>
      <c r="D5131" s="13"/>
      <c r="E5131" s="13"/>
      <c r="F5131" s="13"/>
      <c r="G5131" s="13"/>
      <c r="H5131" s="41"/>
      <c r="I5131" s="41"/>
      <c r="J5131" s="41"/>
      <c r="K5131" s="41"/>
      <c r="L5131" s="41"/>
      <c r="M5131" s="41"/>
    </row>
    <row r="5132" spans="2:13" x14ac:dyDescent="0.25">
      <c r="B5132" s="66"/>
      <c r="C5132" s="13"/>
      <c r="D5132" s="13"/>
      <c r="E5132" s="13"/>
      <c r="F5132" s="13"/>
      <c r="G5132" s="13"/>
      <c r="H5132" s="41"/>
      <c r="I5132" s="41"/>
      <c r="J5132" s="41"/>
      <c r="K5132" s="41"/>
      <c r="L5132" s="41"/>
      <c r="M5132" s="41"/>
    </row>
    <row r="5133" spans="2:13" x14ac:dyDescent="0.25">
      <c r="B5133" s="66"/>
      <c r="C5133" s="13"/>
      <c r="D5133" s="13"/>
      <c r="E5133" s="13"/>
      <c r="F5133" s="13"/>
      <c r="G5133" s="13"/>
      <c r="H5133" s="41"/>
      <c r="I5133" s="41"/>
      <c r="J5133" s="41"/>
      <c r="K5133" s="41"/>
      <c r="L5133" s="41"/>
      <c r="M5133" s="41"/>
    </row>
    <row r="5134" spans="2:13" x14ac:dyDescent="0.25">
      <c r="B5134" s="66"/>
      <c r="C5134" s="13"/>
      <c r="D5134" s="13"/>
      <c r="E5134" s="13"/>
      <c r="F5134" s="13"/>
      <c r="G5134" s="13"/>
      <c r="H5134" s="41"/>
      <c r="I5134" s="41"/>
      <c r="J5134" s="41"/>
      <c r="K5134" s="41"/>
      <c r="L5134" s="41"/>
      <c r="M5134" s="41"/>
    </row>
    <row r="5135" spans="2:13" x14ac:dyDescent="0.25">
      <c r="B5135" s="66"/>
      <c r="C5135" s="13"/>
      <c r="D5135" s="13"/>
      <c r="E5135" s="13"/>
      <c r="F5135" s="13"/>
      <c r="G5135" s="13"/>
      <c r="H5135" s="41"/>
      <c r="I5135" s="41"/>
      <c r="J5135" s="41"/>
      <c r="K5135" s="41"/>
      <c r="L5135" s="41"/>
      <c r="M5135" s="41"/>
    </row>
    <row r="5136" spans="2:13" x14ac:dyDescent="0.25">
      <c r="B5136" s="66"/>
      <c r="C5136" s="13"/>
      <c r="D5136" s="13"/>
      <c r="E5136" s="13"/>
      <c r="F5136" s="13"/>
      <c r="G5136" s="13"/>
      <c r="H5136" s="41"/>
      <c r="I5136" s="41"/>
      <c r="J5136" s="41"/>
      <c r="K5136" s="41"/>
      <c r="L5136" s="41"/>
      <c r="M5136" s="41"/>
    </row>
    <row r="5137" spans="2:13" x14ac:dyDescent="0.25">
      <c r="B5137" s="66"/>
      <c r="C5137" s="13"/>
      <c r="D5137" s="13"/>
      <c r="E5137" s="13"/>
      <c r="F5137" s="13"/>
      <c r="G5137" s="13"/>
      <c r="H5137" s="41"/>
      <c r="I5137" s="41"/>
      <c r="J5137" s="41"/>
      <c r="K5137" s="41"/>
      <c r="L5137" s="41"/>
      <c r="M5137" s="41"/>
    </row>
    <row r="5138" spans="2:13" x14ac:dyDescent="0.25">
      <c r="B5138" s="66"/>
      <c r="C5138" s="13"/>
      <c r="D5138" s="13"/>
      <c r="E5138" s="13"/>
      <c r="F5138" s="13"/>
      <c r="G5138" s="13"/>
      <c r="H5138" s="41"/>
      <c r="I5138" s="41"/>
      <c r="J5138" s="41"/>
      <c r="K5138" s="41"/>
      <c r="L5138" s="41"/>
      <c r="M5138" s="41"/>
    </row>
    <row r="5139" spans="2:13" x14ac:dyDescent="0.25">
      <c r="B5139" s="66"/>
      <c r="C5139" s="13"/>
      <c r="D5139" s="13"/>
      <c r="E5139" s="13"/>
      <c r="F5139" s="13"/>
      <c r="G5139" s="13"/>
      <c r="H5139" s="41"/>
      <c r="I5139" s="41"/>
      <c r="J5139" s="41"/>
      <c r="K5139" s="41"/>
      <c r="L5139" s="41"/>
      <c r="M5139" s="41"/>
    </row>
    <row r="5140" spans="2:13" x14ac:dyDescent="0.25">
      <c r="B5140" s="66"/>
      <c r="C5140" s="13"/>
      <c r="D5140" s="13"/>
      <c r="E5140" s="13"/>
      <c r="F5140" s="13"/>
      <c r="G5140" s="13"/>
      <c r="H5140" s="41"/>
      <c r="I5140" s="41"/>
      <c r="J5140" s="41"/>
      <c r="K5140" s="41"/>
      <c r="L5140" s="41"/>
      <c r="M5140" s="41"/>
    </row>
    <row r="5141" spans="2:13" x14ac:dyDescent="0.25">
      <c r="B5141" s="66"/>
      <c r="C5141" s="13"/>
      <c r="D5141" s="13"/>
      <c r="E5141" s="13"/>
      <c r="F5141" s="13"/>
      <c r="G5141" s="13"/>
      <c r="H5141" s="41"/>
      <c r="I5141" s="41"/>
      <c r="J5141" s="41"/>
      <c r="K5141" s="41"/>
      <c r="L5141" s="41"/>
      <c r="M5141" s="41"/>
    </row>
    <row r="5142" spans="2:13" x14ac:dyDescent="0.25">
      <c r="B5142" s="66"/>
      <c r="C5142" s="13"/>
      <c r="D5142" s="13"/>
      <c r="E5142" s="13"/>
      <c r="F5142" s="13"/>
      <c r="G5142" s="13"/>
      <c r="H5142" s="41"/>
      <c r="I5142" s="41"/>
      <c r="J5142" s="41"/>
      <c r="K5142" s="41"/>
      <c r="L5142" s="41"/>
      <c r="M5142" s="41"/>
    </row>
    <row r="5143" spans="2:13" x14ac:dyDescent="0.25">
      <c r="B5143" s="66"/>
      <c r="C5143" s="13"/>
      <c r="D5143" s="13"/>
      <c r="E5143" s="13"/>
      <c r="F5143" s="13"/>
      <c r="G5143" s="13"/>
      <c r="H5143" s="41"/>
      <c r="I5143" s="41"/>
      <c r="J5143" s="41"/>
      <c r="K5143" s="41"/>
      <c r="L5143" s="41"/>
      <c r="M5143" s="41"/>
    </row>
    <row r="5144" spans="2:13" x14ac:dyDescent="0.25">
      <c r="B5144" s="66"/>
      <c r="C5144" s="13"/>
      <c r="D5144" s="13"/>
      <c r="E5144" s="13"/>
      <c r="F5144" s="13"/>
      <c r="G5144" s="13"/>
      <c r="H5144" s="41"/>
      <c r="I5144" s="41"/>
      <c r="J5144" s="41"/>
      <c r="K5144" s="41"/>
      <c r="L5144" s="41"/>
      <c r="M5144" s="41"/>
    </row>
    <row r="5145" spans="2:13" x14ac:dyDescent="0.25">
      <c r="B5145" s="66"/>
      <c r="C5145" s="13"/>
      <c r="D5145" s="13"/>
      <c r="E5145" s="13"/>
      <c r="F5145" s="13"/>
      <c r="G5145" s="13"/>
      <c r="H5145" s="41"/>
      <c r="I5145" s="41"/>
      <c r="J5145" s="41"/>
      <c r="K5145" s="41"/>
      <c r="L5145" s="41"/>
      <c r="M5145" s="41"/>
    </row>
    <row r="5146" spans="2:13" x14ac:dyDescent="0.25">
      <c r="B5146" s="66"/>
      <c r="C5146" s="13"/>
      <c r="D5146" s="13"/>
      <c r="E5146" s="13"/>
      <c r="F5146" s="13"/>
      <c r="G5146" s="13"/>
      <c r="H5146" s="41"/>
      <c r="I5146" s="41"/>
      <c r="J5146" s="41"/>
      <c r="K5146" s="41"/>
      <c r="L5146" s="41"/>
      <c r="M5146" s="41"/>
    </row>
    <row r="5147" spans="2:13" x14ac:dyDescent="0.25">
      <c r="B5147" s="66"/>
      <c r="C5147" s="13"/>
      <c r="D5147" s="13"/>
      <c r="E5147" s="13"/>
      <c r="F5147" s="13"/>
      <c r="G5147" s="13"/>
      <c r="H5147" s="41"/>
      <c r="I5147" s="41"/>
      <c r="J5147" s="41"/>
      <c r="K5147" s="41"/>
      <c r="L5147" s="41"/>
      <c r="M5147" s="41"/>
    </row>
    <row r="5148" spans="2:13" x14ac:dyDescent="0.25">
      <c r="B5148" s="66"/>
      <c r="C5148" s="13"/>
      <c r="D5148" s="13"/>
      <c r="E5148" s="13"/>
      <c r="F5148" s="13"/>
      <c r="G5148" s="13"/>
      <c r="H5148" s="41"/>
      <c r="I5148" s="41"/>
      <c r="J5148" s="41"/>
      <c r="K5148" s="41"/>
      <c r="L5148" s="41"/>
      <c r="M5148" s="41"/>
    </row>
    <row r="5149" spans="2:13" x14ac:dyDescent="0.25">
      <c r="B5149" s="66"/>
      <c r="C5149" s="13"/>
      <c r="D5149" s="13"/>
      <c r="E5149" s="13"/>
      <c r="F5149" s="13"/>
      <c r="G5149" s="13"/>
      <c r="H5149" s="41"/>
      <c r="I5149" s="41"/>
      <c r="J5149" s="41"/>
      <c r="K5149" s="41"/>
      <c r="L5149" s="41"/>
      <c r="M5149" s="41"/>
    </row>
    <row r="5150" spans="2:13" x14ac:dyDescent="0.25">
      <c r="B5150" s="66"/>
      <c r="C5150" s="13"/>
      <c r="D5150" s="13"/>
      <c r="E5150" s="13"/>
      <c r="F5150" s="13"/>
      <c r="G5150" s="13"/>
      <c r="H5150" s="41"/>
      <c r="I5150" s="41"/>
      <c r="J5150" s="41"/>
      <c r="K5150" s="41"/>
      <c r="L5150" s="41"/>
      <c r="M5150" s="41"/>
    </row>
    <row r="5151" spans="2:13" x14ac:dyDescent="0.25">
      <c r="B5151" s="66"/>
      <c r="C5151" s="13"/>
      <c r="D5151" s="13"/>
      <c r="E5151" s="13"/>
      <c r="F5151" s="13"/>
      <c r="G5151" s="13"/>
      <c r="H5151" s="41"/>
      <c r="I5151" s="41"/>
      <c r="J5151" s="41"/>
      <c r="K5151" s="41"/>
      <c r="L5151" s="41"/>
      <c r="M5151" s="41"/>
    </row>
    <row r="5152" spans="2:13" x14ac:dyDescent="0.25">
      <c r="B5152" s="66"/>
      <c r="C5152" s="13"/>
      <c r="D5152" s="13"/>
      <c r="E5152" s="13"/>
      <c r="F5152" s="13"/>
      <c r="G5152" s="13"/>
      <c r="H5152" s="41"/>
      <c r="I5152" s="41"/>
      <c r="J5152" s="41"/>
      <c r="K5152" s="41"/>
      <c r="L5152" s="41"/>
      <c r="M5152" s="41"/>
    </row>
    <row r="5153" spans="2:13" x14ac:dyDescent="0.25">
      <c r="B5153" s="66"/>
      <c r="C5153" s="13"/>
      <c r="D5153" s="13"/>
      <c r="E5153" s="13"/>
      <c r="F5153" s="13"/>
      <c r="G5153" s="13"/>
      <c r="H5153" s="41"/>
      <c r="I5153" s="41"/>
      <c r="J5153" s="41"/>
      <c r="K5153" s="41"/>
      <c r="L5153" s="41"/>
      <c r="M5153" s="41"/>
    </row>
    <row r="5154" spans="2:13" x14ac:dyDescent="0.25">
      <c r="B5154" s="66"/>
      <c r="C5154" s="13"/>
      <c r="D5154" s="13"/>
      <c r="E5154" s="13"/>
      <c r="F5154" s="13"/>
      <c r="G5154" s="13"/>
      <c r="H5154" s="41"/>
      <c r="I5154" s="41"/>
      <c r="J5154" s="41"/>
      <c r="K5154" s="41"/>
      <c r="L5154" s="41"/>
      <c r="M5154" s="41"/>
    </row>
    <row r="5155" spans="2:13" x14ac:dyDescent="0.25">
      <c r="B5155" s="66"/>
      <c r="C5155" s="13"/>
      <c r="D5155" s="13"/>
      <c r="E5155" s="13"/>
      <c r="F5155" s="13"/>
      <c r="G5155" s="13"/>
      <c r="H5155" s="41"/>
      <c r="I5155" s="41"/>
      <c r="J5155" s="41"/>
      <c r="K5155" s="41"/>
      <c r="L5155" s="41"/>
      <c r="M5155" s="41"/>
    </row>
    <row r="5156" spans="2:13" x14ac:dyDescent="0.25">
      <c r="B5156" s="66"/>
      <c r="C5156" s="13"/>
      <c r="D5156" s="13"/>
      <c r="E5156" s="13"/>
      <c r="F5156" s="13"/>
      <c r="G5156" s="13"/>
      <c r="H5156" s="41"/>
      <c r="I5156" s="41"/>
      <c r="J5156" s="41"/>
      <c r="K5156" s="41"/>
      <c r="L5156" s="41"/>
      <c r="M5156" s="41"/>
    </row>
    <row r="5157" spans="2:13" x14ac:dyDescent="0.25">
      <c r="B5157" s="66"/>
      <c r="C5157" s="13"/>
      <c r="D5157" s="13"/>
      <c r="E5157" s="13"/>
      <c r="F5157" s="13"/>
      <c r="G5157" s="13"/>
      <c r="H5157" s="41"/>
      <c r="I5157" s="41"/>
      <c r="J5157" s="41"/>
      <c r="K5157" s="41"/>
      <c r="L5157" s="41"/>
      <c r="M5157" s="41"/>
    </row>
    <row r="5158" spans="2:13" x14ac:dyDescent="0.25">
      <c r="B5158" s="66"/>
      <c r="C5158" s="13"/>
      <c r="D5158" s="13"/>
      <c r="E5158" s="13"/>
      <c r="F5158" s="13"/>
      <c r="G5158" s="13"/>
      <c r="H5158" s="41"/>
      <c r="I5158" s="41"/>
      <c r="J5158" s="41"/>
      <c r="K5158" s="41"/>
      <c r="L5158" s="41"/>
      <c r="M5158" s="41"/>
    </row>
    <row r="5159" spans="2:13" x14ac:dyDescent="0.25">
      <c r="B5159" s="66"/>
      <c r="C5159" s="13"/>
      <c r="D5159" s="13"/>
      <c r="E5159" s="13"/>
      <c r="F5159" s="13"/>
      <c r="G5159" s="13"/>
      <c r="H5159" s="41"/>
      <c r="I5159" s="41"/>
      <c r="J5159" s="41"/>
      <c r="K5159" s="41"/>
      <c r="L5159" s="41"/>
      <c r="M5159" s="41"/>
    </row>
    <row r="5160" spans="2:13" x14ac:dyDescent="0.25">
      <c r="B5160" s="66"/>
      <c r="C5160" s="13"/>
      <c r="D5160" s="13"/>
      <c r="E5160" s="13"/>
      <c r="F5160" s="13"/>
      <c r="G5160" s="13"/>
      <c r="H5160" s="41"/>
      <c r="I5160" s="41"/>
      <c r="J5160" s="41"/>
      <c r="K5160" s="41"/>
      <c r="L5160" s="41"/>
      <c r="M5160" s="41"/>
    </row>
    <row r="5161" spans="2:13" x14ac:dyDescent="0.25">
      <c r="B5161" s="66"/>
      <c r="C5161" s="13"/>
      <c r="D5161" s="13"/>
      <c r="E5161" s="13"/>
      <c r="F5161" s="13"/>
      <c r="G5161" s="13"/>
      <c r="H5161" s="41"/>
      <c r="I5161" s="41"/>
      <c r="J5161" s="41"/>
      <c r="K5161" s="41"/>
      <c r="L5161" s="41"/>
      <c r="M5161" s="41"/>
    </row>
    <row r="5162" spans="2:13" x14ac:dyDescent="0.25">
      <c r="B5162" s="66"/>
      <c r="C5162" s="13"/>
      <c r="D5162" s="13"/>
      <c r="E5162" s="13"/>
      <c r="F5162" s="13"/>
      <c r="G5162" s="13"/>
      <c r="H5162" s="41"/>
      <c r="I5162" s="41"/>
      <c r="J5162" s="41"/>
      <c r="K5162" s="41"/>
      <c r="L5162" s="41"/>
      <c r="M5162" s="41"/>
    </row>
    <row r="5163" spans="2:13" x14ac:dyDescent="0.25">
      <c r="B5163" s="66"/>
      <c r="C5163" s="13"/>
      <c r="D5163" s="13"/>
      <c r="E5163" s="13"/>
      <c r="F5163" s="13"/>
      <c r="G5163" s="13"/>
      <c r="H5163" s="41"/>
      <c r="I5163" s="41"/>
      <c r="J5163" s="41"/>
      <c r="K5163" s="41"/>
      <c r="L5163" s="41"/>
      <c r="M5163" s="41"/>
    </row>
    <row r="5164" spans="2:13" x14ac:dyDescent="0.25">
      <c r="B5164" s="66"/>
      <c r="C5164" s="13"/>
      <c r="D5164" s="13"/>
      <c r="E5164" s="13"/>
      <c r="F5164" s="13"/>
      <c r="G5164" s="13"/>
      <c r="H5164" s="41"/>
      <c r="I5164" s="41"/>
      <c r="J5164" s="41"/>
      <c r="K5164" s="41"/>
      <c r="L5164" s="41"/>
      <c r="M5164" s="41"/>
    </row>
    <row r="5165" spans="2:13" x14ac:dyDescent="0.25">
      <c r="B5165" s="66"/>
      <c r="C5165" s="13"/>
      <c r="D5165" s="13"/>
      <c r="E5165" s="13"/>
      <c r="F5165" s="13"/>
      <c r="G5165" s="13"/>
      <c r="H5165" s="41"/>
      <c r="I5165" s="41"/>
      <c r="J5165" s="41"/>
      <c r="K5165" s="41"/>
      <c r="L5165" s="41"/>
      <c r="M5165" s="41"/>
    </row>
    <row r="5166" spans="2:13" x14ac:dyDescent="0.25">
      <c r="B5166" s="66"/>
      <c r="C5166" s="13"/>
      <c r="D5166" s="13"/>
      <c r="E5166" s="13"/>
      <c r="F5166" s="13"/>
      <c r="G5166" s="13"/>
      <c r="H5166" s="41"/>
      <c r="I5166" s="41"/>
      <c r="J5166" s="41"/>
      <c r="K5166" s="41"/>
      <c r="L5166" s="41"/>
      <c r="M5166" s="41"/>
    </row>
    <row r="5167" spans="2:13" x14ac:dyDescent="0.25">
      <c r="B5167" s="66"/>
      <c r="C5167" s="13"/>
      <c r="D5167" s="13"/>
      <c r="E5167" s="13"/>
      <c r="F5167" s="13"/>
      <c r="G5167" s="13"/>
      <c r="H5167" s="41"/>
      <c r="I5167" s="41"/>
      <c r="J5167" s="41"/>
      <c r="K5167" s="41"/>
      <c r="L5167" s="41"/>
      <c r="M5167" s="41"/>
    </row>
    <row r="5168" spans="2:13" x14ac:dyDescent="0.25">
      <c r="B5168" s="66"/>
      <c r="C5168" s="13"/>
      <c r="D5168" s="13"/>
      <c r="E5168" s="13"/>
      <c r="F5168" s="13"/>
      <c r="G5168" s="13"/>
      <c r="H5168" s="41"/>
      <c r="I5168" s="41"/>
      <c r="J5168" s="41"/>
      <c r="K5168" s="41"/>
      <c r="L5168" s="41"/>
      <c r="M5168" s="41"/>
    </row>
    <row r="5169" spans="2:13" x14ac:dyDescent="0.25">
      <c r="B5169" s="66"/>
      <c r="C5169" s="13"/>
      <c r="D5169" s="13"/>
      <c r="E5169" s="13"/>
      <c r="F5169" s="13"/>
      <c r="G5169" s="13"/>
      <c r="H5169" s="41"/>
      <c r="I5169" s="41"/>
      <c r="J5169" s="41"/>
      <c r="K5169" s="41"/>
      <c r="L5169" s="41"/>
      <c r="M5169" s="41"/>
    </row>
    <row r="5170" spans="2:13" x14ac:dyDescent="0.25">
      <c r="B5170" s="66"/>
      <c r="C5170" s="13"/>
      <c r="D5170" s="13"/>
      <c r="E5170" s="13"/>
      <c r="F5170" s="13"/>
      <c r="G5170" s="13"/>
      <c r="H5170" s="41"/>
      <c r="I5170" s="41"/>
      <c r="J5170" s="41"/>
      <c r="K5170" s="41"/>
      <c r="L5170" s="41"/>
      <c r="M5170" s="41"/>
    </row>
    <row r="5171" spans="2:13" x14ac:dyDescent="0.25">
      <c r="B5171" s="66"/>
      <c r="C5171" s="13"/>
      <c r="D5171" s="13"/>
      <c r="E5171" s="13"/>
      <c r="F5171" s="13"/>
      <c r="G5171" s="13"/>
      <c r="H5171" s="41"/>
      <c r="I5171" s="41"/>
      <c r="J5171" s="41"/>
      <c r="K5171" s="41"/>
      <c r="L5171" s="41"/>
      <c r="M5171" s="41"/>
    </row>
    <row r="5172" spans="2:13" x14ac:dyDescent="0.25">
      <c r="B5172" s="66"/>
      <c r="C5172" s="13"/>
      <c r="D5172" s="13"/>
      <c r="E5172" s="13"/>
      <c r="F5172" s="13"/>
      <c r="G5172" s="13"/>
      <c r="H5172" s="41"/>
      <c r="I5172" s="41"/>
      <c r="J5172" s="41"/>
      <c r="K5172" s="41"/>
      <c r="L5172" s="41"/>
      <c r="M5172" s="41"/>
    </row>
    <row r="5173" spans="2:13" x14ac:dyDescent="0.25">
      <c r="B5173" s="66"/>
      <c r="C5173" s="13"/>
      <c r="D5173" s="13"/>
      <c r="E5173" s="13"/>
      <c r="F5173" s="13"/>
      <c r="G5173" s="13"/>
      <c r="H5173" s="41"/>
      <c r="I5173" s="41"/>
      <c r="J5173" s="41"/>
      <c r="K5173" s="41"/>
      <c r="L5173" s="41"/>
      <c r="M5173" s="41"/>
    </row>
    <row r="5174" spans="2:13" x14ac:dyDescent="0.25">
      <c r="B5174" s="66"/>
      <c r="C5174" s="13"/>
      <c r="D5174" s="13"/>
      <c r="E5174" s="13"/>
      <c r="F5174" s="13"/>
      <c r="G5174" s="13"/>
      <c r="H5174" s="41"/>
      <c r="I5174" s="41"/>
      <c r="J5174" s="41"/>
      <c r="K5174" s="41"/>
      <c r="L5174" s="41"/>
      <c r="M5174" s="41"/>
    </row>
    <row r="5175" spans="2:13" x14ac:dyDescent="0.25">
      <c r="B5175" s="66"/>
      <c r="C5175" s="13"/>
      <c r="D5175" s="13"/>
      <c r="E5175" s="13"/>
      <c r="F5175" s="13"/>
      <c r="G5175" s="13"/>
      <c r="H5175" s="41"/>
      <c r="I5175" s="41"/>
      <c r="J5175" s="41"/>
      <c r="K5175" s="41"/>
      <c r="L5175" s="41"/>
      <c r="M5175" s="41"/>
    </row>
    <row r="5176" spans="2:13" x14ac:dyDescent="0.25">
      <c r="B5176" s="66"/>
      <c r="C5176" s="13"/>
      <c r="D5176" s="13"/>
      <c r="E5176" s="13"/>
      <c r="F5176" s="13"/>
      <c r="G5176" s="13"/>
      <c r="H5176" s="41"/>
      <c r="I5176" s="41"/>
      <c r="J5176" s="41"/>
      <c r="K5176" s="41"/>
      <c r="L5176" s="41"/>
      <c r="M5176" s="41"/>
    </row>
    <row r="5177" spans="2:13" x14ac:dyDescent="0.25">
      <c r="B5177" s="66"/>
      <c r="C5177" s="13"/>
      <c r="D5177" s="13"/>
      <c r="E5177" s="13"/>
      <c r="F5177" s="13"/>
      <c r="G5177" s="13"/>
      <c r="H5177" s="41"/>
      <c r="I5177" s="41"/>
      <c r="J5177" s="41"/>
      <c r="K5177" s="41"/>
      <c r="L5177" s="41"/>
      <c r="M5177" s="41"/>
    </row>
    <row r="5178" spans="2:13" x14ac:dyDescent="0.25">
      <c r="B5178" s="66"/>
      <c r="C5178" s="13"/>
      <c r="D5178" s="13"/>
      <c r="E5178" s="13"/>
      <c r="F5178" s="13"/>
      <c r="G5178" s="13"/>
      <c r="H5178" s="41"/>
      <c r="I5178" s="41"/>
      <c r="J5178" s="41"/>
      <c r="K5178" s="41"/>
      <c r="L5178" s="41"/>
      <c r="M5178" s="41"/>
    </row>
    <row r="5179" spans="2:13" x14ac:dyDescent="0.25">
      <c r="B5179" s="66"/>
      <c r="C5179" s="13"/>
      <c r="D5179" s="13"/>
      <c r="E5179" s="13"/>
      <c r="F5179" s="13"/>
      <c r="G5179" s="13"/>
      <c r="H5179" s="41"/>
      <c r="I5179" s="41"/>
      <c r="J5179" s="41"/>
      <c r="K5179" s="41"/>
      <c r="L5179" s="41"/>
      <c r="M5179" s="41"/>
    </row>
    <row r="5180" spans="2:13" x14ac:dyDescent="0.25">
      <c r="B5180" s="66"/>
      <c r="C5180" s="13"/>
      <c r="D5180" s="13"/>
      <c r="E5180" s="13"/>
      <c r="F5180" s="13"/>
      <c r="G5180" s="13"/>
      <c r="H5180" s="41"/>
      <c r="I5180" s="41"/>
      <c r="J5180" s="41"/>
      <c r="K5180" s="41"/>
      <c r="L5180" s="41"/>
      <c r="M5180" s="41"/>
    </row>
    <row r="5181" spans="2:13" x14ac:dyDescent="0.25">
      <c r="B5181" s="66"/>
      <c r="C5181" s="13"/>
      <c r="D5181" s="13"/>
      <c r="E5181" s="13"/>
      <c r="F5181" s="13"/>
      <c r="G5181" s="13"/>
      <c r="H5181" s="41"/>
      <c r="I5181" s="41"/>
      <c r="J5181" s="41"/>
      <c r="K5181" s="41"/>
      <c r="L5181" s="41"/>
      <c r="M5181" s="41"/>
    </row>
    <row r="5182" spans="2:13" x14ac:dyDescent="0.25">
      <c r="B5182" s="66"/>
      <c r="C5182" s="13"/>
      <c r="D5182" s="13"/>
      <c r="E5182" s="13"/>
      <c r="F5182" s="13"/>
      <c r="G5182" s="13"/>
      <c r="H5182" s="41"/>
      <c r="I5182" s="41"/>
      <c r="J5182" s="41"/>
      <c r="K5182" s="41"/>
      <c r="L5182" s="41"/>
      <c r="M5182" s="41"/>
    </row>
    <row r="5183" spans="2:13" x14ac:dyDescent="0.25">
      <c r="B5183" s="66"/>
      <c r="C5183" s="13"/>
      <c r="D5183" s="13"/>
      <c r="E5183" s="13"/>
      <c r="F5183" s="13"/>
      <c r="G5183" s="13"/>
      <c r="H5183" s="41"/>
      <c r="I5183" s="41"/>
      <c r="J5183" s="41"/>
      <c r="K5183" s="41"/>
      <c r="L5183" s="41"/>
      <c r="M5183" s="41"/>
    </row>
    <row r="5184" spans="2:13" x14ac:dyDescent="0.25">
      <c r="B5184" s="66"/>
      <c r="C5184" s="13"/>
      <c r="D5184" s="13"/>
      <c r="E5184" s="13"/>
      <c r="F5184" s="13"/>
      <c r="G5184" s="13"/>
      <c r="H5184" s="41"/>
      <c r="I5184" s="41"/>
      <c r="J5184" s="41"/>
      <c r="K5184" s="41"/>
      <c r="L5184" s="41"/>
      <c r="M5184" s="41"/>
    </row>
    <row r="5185" spans="2:13" x14ac:dyDescent="0.25">
      <c r="B5185" s="66"/>
      <c r="C5185" s="13"/>
      <c r="D5185" s="13"/>
      <c r="E5185" s="13"/>
      <c r="F5185" s="13"/>
      <c r="G5185" s="13"/>
      <c r="H5185" s="41"/>
      <c r="I5185" s="41"/>
      <c r="J5185" s="41"/>
      <c r="K5185" s="41"/>
      <c r="L5185" s="41"/>
      <c r="M5185" s="41"/>
    </row>
    <row r="5186" spans="2:13" x14ac:dyDescent="0.25">
      <c r="B5186" s="66"/>
      <c r="C5186" s="13"/>
      <c r="D5186" s="13"/>
      <c r="E5186" s="13"/>
      <c r="F5186" s="13"/>
      <c r="G5186" s="13"/>
      <c r="H5186" s="41"/>
      <c r="I5186" s="41"/>
      <c r="J5186" s="41"/>
      <c r="K5186" s="41"/>
      <c r="L5186" s="41"/>
      <c r="M5186" s="41"/>
    </row>
    <row r="5187" spans="2:13" x14ac:dyDescent="0.25">
      <c r="B5187" s="66"/>
      <c r="C5187" s="13"/>
      <c r="D5187" s="13"/>
      <c r="E5187" s="13"/>
      <c r="F5187" s="13"/>
      <c r="G5187" s="13"/>
      <c r="H5187" s="41"/>
      <c r="I5187" s="41"/>
      <c r="J5187" s="41"/>
      <c r="K5187" s="41"/>
      <c r="L5187" s="41"/>
      <c r="M5187" s="41"/>
    </row>
    <row r="5188" spans="2:13" x14ac:dyDescent="0.25">
      <c r="B5188" s="66"/>
      <c r="C5188" s="13"/>
      <c r="D5188" s="13"/>
      <c r="E5188" s="13"/>
      <c r="F5188" s="13"/>
      <c r="G5188" s="13"/>
      <c r="H5188" s="41"/>
      <c r="I5188" s="41"/>
      <c r="J5188" s="41"/>
      <c r="K5188" s="41"/>
      <c r="L5188" s="41"/>
      <c r="M5188" s="41"/>
    </row>
    <row r="5189" spans="2:13" x14ac:dyDescent="0.25">
      <c r="B5189" s="66"/>
      <c r="C5189" s="13"/>
      <c r="D5189" s="13"/>
      <c r="E5189" s="13"/>
      <c r="F5189" s="13"/>
      <c r="G5189" s="13"/>
      <c r="H5189" s="41"/>
      <c r="I5189" s="41"/>
      <c r="J5189" s="41"/>
      <c r="K5189" s="41"/>
      <c r="L5189" s="41"/>
      <c r="M5189" s="41"/>
    </row>
    <row r="5190" spans="2:13" x14ac:dyDescent="0.25">
      <c r="B5190" s="66"/>
      <c r="C5190" s="13"/>
      <c r="D5190" s="13"/>
      <c r="E5190" s="13"/>
      <c r="F5190" s="13"/>
      <c r="G5190" s="13"/>
      <c r="H5190" s="41"/>
      <c r="I5190" s="41"/>
      <c r="J5190" s="41"/>
      <c r="K5190" s="41"/>
      <c r="L5190" s="41"/>
      <c r="M5190" s="41"/>
    </row>
    <row r="5191" spans="2:13" x14ac:dyDescent="0.25">
      <c r="B5191" s="66"/>
      <c r="C5191" s="13"/>
      <c r="D5191" s="13"/>
      <c r="E5191" s="13"/>
      <c r="F5191" s="13"/>
      <c r="G5191" s="13"/>
      <c r="H5191" s="41"/>
      <c r="I5191" s="41"/>
      <c r="J5191" s="41"/>
      <c r="K5191" s="41"/>
      <c r="L5191" s="41"/>
      <c r="M5191" s="41"/>
    </row>
    <row r="5192" spans="2:13" x14ac:dyDescent="0.25">
      <c r="B5192" s="66"/>
      <c r="C5192" s="13"/>
      <c r="D5192" s="13"/>
      <c r="E5192" s="13"/>
      <c r="F5192" s="13"/>
      <c r="G5192" s="13"/>
      <c r="H5192" s="41"/>
      <c r="I5192" s="41"/>
      <c r="J5192" s="41"/>
      <c r="K5192" s="41"/>
      <c r="L5192" s="41"/>
      <c r="M5192" s="41"/>
    </row>
    <row r="5193" spans="2:13" x14ac:dyDescent="0.25">
      <c r="B5193" s="66"/>
      <c r="C5193" s="13"/>
      <c r="D5193" s="13"/>
      <c r="E5193" s="13"/>
      <c r="F5193" s="13"/>
      <c r="G5193" s="13"/>
      <c r="H5193" s="41"/>
      <c r="I5193" s="41"/>
      <c r="J5193" s="41"/>
      <c r="K5193" s="41"/>
      <c r="L5193" s="41"/>
      <c r="M5193" s="41"/>
    </row>
    <row r="5194" spans="2:13" x14ac:dyDescent="0.25">
      <c r="B5194" s="66"/>
      <c r="C5194" s="13"/>
      <c r="D5194" s="13"/>
      <c r="E5194" s="13"/>
      <c r="F5194" s="13"/>
      <c r="G5194" s="13"/>
      <c r="H5194" s="41"/>
      <c r="I5194" s="41"/>
      <c r="J5194" s="41"/>
      <c r="K5194" s="41"/>
      <c r="L5194" s="41"/>
      <c r="M5194" s="41"/>
    </row>
    <row r="5195" spans="2:13" x14ac:dyDescent="0.25">
      <c r="B5195" s="66"/>
      <c r="C5195" s="13"/>
      <c r="D5195" s="13"/>
      <c r="E5195" s="13"/>
      <c r="F5195" s="13"/>
      <c r="G5195" s="13"/>
      <c r="H5195" s="41"/>
      <c r="I5195" s="41"/>
      <c r="J5195" s="41"/>
      <c r="K5195" s="41"/>
      <c r="L5195" s="41"/>
      <c r="M5195" s="41"/>
    </row>
    <row r="5196" spans="2:13" x14ac:dyDescent="0.25">
      <c r="B5196" s="66"/>
      <c r="C5196" s="13"/>
      <c r="D5196" s="13"/>
      <c r="E5196" s="13"/>
      <c r="F5196" s="13"/>
      <c r="G5196" s="13"/>
      <c r="H5196" s="41"/>
      <c r="I5196" s="41"/>
      <c r="J5196" s="41"/>
      <c r="K5196" s="41"/>
      <c r="L5196" s="41"/>
      <c r="M5196" s="41"/>
    </row>
    <row r="5197" spans="2:13" x14ac:dyDescent="0.25">
      <c r="B5197" s="66"/>
      <c r="C5197" s="13"/>
      <c r="D5197" s="13"/>
      <c r="E5197" s="13"/>
      <c r="F5197" s="13"/>
      <c r="G5197" s="13"/>
      <c r="H5197" s="41"/>
      <c r="I5197" s="41"/>
      <c r="J5197" s="41"/>
      <c r="K5197" s="41"/>
      <c r="L5197" s="41"/>
      <c r="M5197" s="41"/>
    </row>
    <row r="5198" spans="2:13" x14ac:dyDescent="0.25">
      <c r="B5198" s="66"/>
      <c r="C5198" s="13"/>
      <c r="D5198" s="13"/>
      <c r="E5198" s="13"/>
      <c r="F5198" s="13"/>
      <c r="G5198" s="13"/>
      <c r="H5198" s="41"/>
      <c r="I5198" s="41"/>
      <c r="J5198" s="41"/>
      <c r="K5198" s="41"/>
      <c r="L5198" s="41"/>
      <c r="M5198" s="41"/>
    </row>
    <row r="5199" spans="2:13" x14ac:dyDescent="0.25">
      <c r="B5199" s="66"/>
      <c r="C5199" s="13"/>
      <c r="D5199" s="13"/>
      <c r="E5199" s="13"/>
      <c r="F5199" s="13"/>
      <c r="G5199" s="13"/>
      <c r="H5199" s="41"/>
      <c r="I5199" s="41"/>
      <c r="J5199" s="41"/>
      <c r="K5199" s="41"/>
      <c r="L5199" s="41"/>
      <c r="M5199" s="41"/>
    </row>
    <row r="5200" spans="2:13" x14ac:dyDescent="0.25">
      <c r="B5200" s="66"/>
      <c r="C5200" s="13"/>
      <c r="D5200" s="13"/>
      <c r="E5200" s="13"/>
      <c r="F5200" s="13"/>
      <c r="G5200" s="13"/>
      <c r="H5200" s="41"/>
      <c r="I5200" s="41"/>
      <c r="J5200" s="41"/>
      <c r="K5200" s="41"/>
      <c r="L5200" s="41"/>
      <c r="M5200" s="41"/>
    </row>
    <row r="5201" spans="2:13" x14ac:dyDescent="0.25">
      <c r="B5201" s="66"/>
      <c r="C5201" s="13"/>
      <c r="D5201" s="13"/>
      <c r="E5201" s="13"/>
      <c r="F5201" s="13"/>
      <c r="G5201" s="13"/>
      <c r="H5201" s="41"/>
      <c r="I5201" s="41"/>
      <c r="J5201" s="41"/>
      <c r="K5201" s="41"/>
      <c r="L5201" s="41"/>
      <c r="M5201" s="41"/>
    </row>
    <row r="5202" spans="2:13" x14ac:dyDescent="0.25">
      <c r="B5202" s="66"/>
      <c r="C5202" s="13"/>
      <c r="D5202" s="13"/>
      <c r="E5202" s="13"/>
      <c r="F5202" s="13"/>
      <c r="G5202" s="13"/>
      <c r="H5202" s="41"/>
      <c r="I5202" s="41"/>
      <c r="J5202" s="41"/>
      <c r="K5202" s="41"/>
      <c r="L5202" s="41"/>
      <c r="M5202" s="41"/>
    </row>
    <row r="5203" spans="2:13" x14ac:dyDescent="0.25">
      <c r="B5203" s="66"/>
      <c r="C5203" s="13"/>
      <c r="D5203" s="13"/>
      <c r="E5203" s="13"/>
      <c r="F5203" s="13"/>
      <c r="G5203" s="13"/>
      <c r="H5203" s="41"/>
      <c r="I5203" s="41"/>
      <c r="J5203" s="41"/>
      <c r="K5203" s="41"/>
      <c r="L5203" s="41"/>
      <c r="M5203" s="41"/>
    </row>
    <row r="5204" spans="2:13" x14ac:dyDescent="0.25">
      <c r="B5204" s="66"/>
      <c r="C5204" s="13"/>
      <c r="D5204" s="13"/>
      <c r="E5204" s="13"/>
      <c r="F5204" s="13"/>
      <c r="G5204" s="13"/>
      <c r="H5204" s="41"/>
      <c r="I5204" s="41"/>
      <c r="J5204" s="41"/>
      <c r="K5204" s="41"/>
      <c r="L5204" s="41"/>
      <c r="M5204" s="41"/>
    </row>
    <row r="5205" spans="2:13" x14ac:dyDescent="0.25">
      <c r="B5205" s="66"/>
      <c r="C5205" s="13"/>
      <c r="D5205" s="13"/>
      <c r="E5205" s="13"/>
      <c r="F5205" s="13"/>
      <c r="G5205" s="13"/>
      <c r="H5205" s="41"/>
      <c r="I5205" s="41"/>
      <c r="J5205" s="41"/>
      <c r="K5205" s="41"/>
      <c r="L5205" s="41"/>
      <c r="M5205" s="41"/>
    </row>
    <row r="5206" spans="2:13" x14ac:dyDescent="0.25">
      <c r="B5206" s="66"/>
      <c r="C5206" s="13"/>
      <c r="D5206" s="13"/>
      <c r="E5206" s="13"/>
      <c r="F5206" s="13"/>
      <c r="G5206" s="13"/>
      <c r="H5206" s="41"/>
      <c r="I5206" s="41"/>
      <c r="J5206" s="41"/>
      <c r="K5206" s="41"/>
      <c r="L5206" s="41"/>
      <c r="M5206" s="41"/>
    </row>
    <row r="5207" spans="2:13" x14ac:dyDescent="0.25">
      <c r="B5207" s="66"/>
      <c r="C5207" s="13"/>
      <c r="D5207" s="13"/>
      <c r="E5207" s="13"/>
      <c r="F5207" s="13"/>
      <c r="G5207" s="13"/>
      <c r="H5207" s="41"/>
      <c r="I5207" s="41"/>
      <c r="J5207" s="41"/>
      <c r="K5207" s="41"/>
      <c r="L5207" s="41"/>
      <c r="M5207" s="41"/>
    </row>
    <row r="5208" spans="2:13" x14ac:dyDescent="0.25">
      <c r="B5208" s="66"/>
      <c r="C5208" s="13"/>
      <c r="D5208" s="13"/>
      <c r="E5208" s="13"/>
      <c r="F5208" s="13"/>
      <c r="G5208" s="13"/>
      <c r="H5208" s="41"/>
      <c r="I5208" s="41"/>
      <c r="J5208" s="41"/>
      <c r="K5208" s="41"/>
      <c r="L5208" s="41"/>
      <c r="M5208" s="41"/>
    </row>
    <row r="5209" spans="2:13" x14ac:dyDescent="0.25">
      <c r="B5209" s="66"/>
      <c r="C5209" s="13"/>
      <c r="D5209" s="13"/>
      <c r="E5209" s="13"/>
      <c r="F5209" s="13"/>
      <c r="G5209" s="13"/>
      <c r="H5209" s="41"/>
      <c r="I5209" s="41"/>
      <c r="J5209" s="41"/>
      <c r="K5209" s="41"/>
      <c r="L5209" s="41"/>
      <c r="M5209" s="41"/>
    </row>
    <row r="5210" spans="2:13" x14ac:dyDescent="0.25">
      <c r="B5210" s="66"/>
      <c r="C5210" s="13"/>
      <c r="D5210" s="13"/>
      <c r="E5210" s="13"/>
      <c r="F5210" s="13"/>
      <c r="G5210" s="13"/>
      <c r="H5210" s="41"/>
      <c r="I5210" s="41"/>
      <c r="J5210" s="41"/>
      <c r="K5210" s="41"/>
      <c r="L5210" s="41"/>
      <c r="M5210" s="41"/>
    </row>
    <row r="5211" spans="2:13" x14ac:dyDescent="0.25">
      <c r="B5211" s="66"/>
      <c r="C5211" s="13"/>
      <c r="D5211" s="13"/>
      <c r="E5211" s="13"/>
      <c r="F5211" s="13"/>
      <c r="G5211" s="13"/>
      <c r="H5211" s="41"/>
      <c r="I5211" s="41"/>
      <c r="J5211" s="41"/>
      <c r="K5211" s="41"/>
      <c r="L5211" s="41"/>
      <c r="M5211" s="41"/>
    </row>
    <row r="5212" spans="2:13" x14ac:dyDescent="0.25">
      <c r="B5212" s="66"/>
      <c r="C5212" s="13"/>
      <c r="D5212" s="13"/>
      <c r="E5212" s="13"/>
      <c r="F5212" s="13"/>
      <c r="G5212" s="13"/>
      <c r="H5212" s="41"/>
      <c r="I5212" s="41"/>
      <c r="J5212" s="41"/>
      <c r="K5212" s="41"/>
      <c r="L5212" s="41"/>
      <c r="M5212" s="41"/>
    </row>
    <row r="5213" spans="2:13" x14ac:dyDescent="0.25">
      <c r="B5213" s="66"/>
      <c r="C5213" s="13"/>
      <c r="D5213" s="13"/>
      <c r="E5213" s="13"/>
      <c r="F5213" s="13"/>
      <c r="G5213" s="13"/>
      <c r="H5213" s="41"/>
      <c r="I5213" s="41"/>
      <c r="J5213" s="41"/>
      <c r="K5213" s="41"/>
      <c r="L5213" s="41"/>
      <c r="M5213" s="41"/>
    </row>
    <row r="5214" spans="2:13" x14ac:dyDescent="0.25">
      <c r="B5214" s="66"/>
      <c r="C5214" s="13"/>
      <c r="D5214" s="13"/>
      <c r="E5214" s="13"/>
      <c r="F5214" s="13"/>
      <c r="G5214" s="13"/>
      <c r="H5214" s="41"/>
      <c r="I5214" s="41"/>
      <c r="J5214" s="41"/>
      <c r="K5214" s="41"/>
      <c r="L5214" s="41"/>
      <c r="M5214" s="41"/>
    </row>
    <row r="5215" spans="2:13" x14ac:dyDescent="0.25">
      <c r="B5215" s="66"/>
      <c r="C5215" s="13"/>
      <c r="D5215" s="13"/>
      <c r="E5215" s="13"/>
      <c r="F5215" s="13"/>
      <c r="G5215" s="13"/>
      <c r="H5215" s="41"/>
      <c r="I5215" s="41"/>
      <c r="J5215" s="41"/>
      <c r="K5215" s="41"/>
      <c r="L5215" s="41"/>
      <c r="M5215" s="41"/>
    </row>
    <row r="5216" spans="2:13" x14ac:dyDescent="0.25">
      <c r="B5216" s="66"/>
      <c r="C5216" s="13"/>
      <c r="D5216" s="13"/>
      <c r="E5216" s="13"/>
      <c r="F5216" s="13"/>
      <c r="G5216" s="13"/>
      <c r="H5216" s="41"/>
      <c r="I5216" s="41"/>
      <c r="J5216" s="41"/>
      <c r="K5216" s="41"/>
      <c r="L5216" s="41"/>
      <c r="M5216" s="41"/>
    </row>
    <row r="5217" spans="2:13" x14ac:dyDescent="0.25">
      <c r="B5217" s="66"/>
      <c r="C5217" s="13"/>
      <c r="D5217" s="13"/>
      <c r="E5217" s="13"/>
      <c r="F5217" s="13"/>
      <c r="G5217" s="13"/>
      <c r="H5217" s="41"/>
      <c r="I5217" s="41"/>
      <c r="J5217" s="41"/>
      <c r="K5217" s="41"/>
      <c r="L5217" s="41"/>
      <c r="M5217" s="41"/>
    </row>
    <row r="5218" spans="2:13" x14ac:dyDescent="0.25">
      <c r="B5218" s="66"/>
      <c r="C5218" s="13"/>
      <c r="D5218" s="13"/>
      <c r="E5218" s="13"/>
      <c r="F5218" s="13"/>
      <c r="G5218" s="13"/>
      <c r="H5218" s="41"/>
      <c r="I5218" s="41"/>
      <c r="J5218" s="41"/>
      <c r="K5218" s="41"/>
      <c r="L5218" s="41"/>
      <c r="M5218" s="41"/>
    </row>
    <row r="5219" spans="2:13" x14ac:dyDescent="0.25">
      <c r="B5219" s="66"/>
      <c r="C5219" s="13"/>
      <c r="D5219" s="13"/>
      <c r="E5219" s="13"/>
      <c r="F5219" s="13"/>
      <c r="G5219" s="13"/>
      <c r="H5219" s="41"/>
      <c r="I5219" s="41"/>
      <c r="J5219" s="41"/>
      <c r="K5219" s="41"/>
      <c r="L5219" s="41"/>
      <c r="M5219" s="41"/>
    </row>
    <row r="5220" spans="2:13" x14ac:dyDescent="0.25">
      <c r="B5220" s="66"/>
      <c r="C5220" s="13"/>
      <c r="D5220" s="13"/>
      <c r="E5220" s="13"/>
      <c r="F5220" s="13"/>
      <c r="G5220" s="13"/>
      <c r="H5220" s="41"/>
      <c r="I5220" s="41"/>
      <c r="J5220" s="41"/>
      <c r="K5220" s="41"/>
      <c r="L5220" s="41"/>
      <c r="M5220" s="41"/>
    </row>
    <row r="5221" spans="2:13" x14ac:dyDescent="0.25">
      <c r="B5221" s="66"/>
      <c r="C5221" s="13"/>
      <c r="D5221" s="13"/>
      <c r="E5221" s="13"/>
      <c r="F5221" s="13"/>
      <c r="G5221" s="13"/>
      <c r="H5221" s="41"/>
      <c r="I5221" s="41"/>
      <c r="J5221" s="41"/>
      <c r="K5221" s="41"/>
      <c r="L5221" s="41"/>
      <c r="M5221" s="41"/>
    </row>
    <row r="5222" spans="2:13" x14ac:dyDescent="0.25">
      <c r="B5222" s="66"/>
      <c r="C5222" s="13"/>
      <c r="D5222" s="13"/>
      <c r="E5222" s="13"/>
      <c r="F5222" s="13"/>
      <c r="G5222" s="13"/>
      <c r="H5222" s="41"/>
      <c r="I5222" s="41"/>
      <c r="J5222" s="41"/>
      <c r="K5222" s="41"/>
      <c r="L5222" s="41"/>
      <c r="M5222" s="41"/>
    </row>
    <row r="5223" spans="2:13" x14ac:dyDescent="0.25">
      <c r="B5223" s="66"/>
      <c r="C5223" s="13"/>
      <c r="D5223" s="13"/>
      <c r="E5223" s="13"/>
      <c r="F5223" s="13"/>
      <c r="G5223" s="13"/>
      <c r="H5223" s="41"/>
      <c r="I5223" s="41"/>
      <c r="J5223" s="41"/>
      <c r="K5223" s="41"/>
      <c r="L5223" s="41"/>
      <c r="M5223" s="41"/>
    </row>
    <row r="5224" spans="2:13" x14ac:dyDescent="0.25">
      <c r="B5224" s="66"/>
      <c r="C5224" s="13"/>
      <c r="D5224" s="13"/>
      <c r="E5224" s="13"/>
      <c r="F5224" s="13"/>
      <c r="G5224" s="13"/>
      <c r="H5224" s="41"/>
      <c r="I5224" s="41"/>
      <c r="J5224" s="41"/>
      <c r="K5224" s="41"/>
      <c r="L5224" s="41"/>
      <c r="M5224" s="41"/>
    </row>
    <row r="5225" spans="2:13" x14ac:dyDescent="0.25">
      <c r="B5225" s="66"/>
      <c r="C5225" s="13"/>
      <c r="D5225" s="13"/>
      <c r="E5225" s="13"/>
      <c r="F5225" s="13"/>
      <c r="G5225" s="13"/>
      <c r="H5225" s="41"/>
      <c r="I5225" s="41"/>
      <c r="J5225" s="41"/>
      <c r="K5225" s="41"/>
      <c r="L5225" s="41"/>
      <c r="M5225" s="41"/>
    </row>
    <row r="5226" spans="2:13" x14ac:dyDescent="0.25">
      <c r="B5226" s="66"/>
      <c r="C5226" s="13"/>
      <c r="D5226" s="13"/>
      <c r="E5226" s="13"/>
      <c r="F5226" s="13"/>
      <c r="G5226" s="13"/>
      <c r="H5226" s="41"/>
      <c r="I5226" s="41"/>
      <c r="J5226" s="41"/>
      <c r="K5226" s="41"/>
      <c r="L5226" s="41"/>
      <c r="M5226" s="41"/>
    </row>
    <row r="5227" spans="2:13" x14ac:dyDescent="0.25">
      <c r="B5227" s="66"/>
      <c r="C5227" s="13"/>
      <c r="D5227" s="13"/>
      <c r="E5227" s="13"/>
      <c r="F5227" s="13"/>
      <c r="G5227" s="13"/>
      <c r="H5227" s="41"/>
      <c r="I5227" s="41"/>
      <c r="J5227" s="41"/>
      <c r="K5227" s="41"/>
      <c r="L5227" s="41"/>
      <c r="M5227" s="41"/>
    </row>
    <row r="5228" spans="2:13" x14ac:dyDescent="0.25">
      <c r="B5228" s="66"/>
      <c r="C5228" s="13"/>
      <c r="D5228" s="13"/>
      <c r="E5228" s="13"/>
      <c r="F5228" s="13"/>
      <c r="G5228" s="13"/>
      <c r="H5228" s="41"/>
      <c r="I5228" s="41"/>
      <c r="J5228" s="41"/>
      <c r="K5228" s="41"/>
      <c r="L5228" s="41"/>
      <c r="M5228" s="41"/>
    </row>
    <row r="5229" spans="2:13" x14ac:dyDescent="0.25">
      <c r="B5229" s="66"/>
      <c r="C5229" s="13"/>
      <c r="D5229" s="13"/>
      <c r="E5229" s="13"/>
      <c r="F5229" s="13"/>
      <c r="G5229" s="13"/>
      <c r="H5229" s="41"/>
      <c r="I5229" s="41"/>
      <c r="J5229" s="41"/>
      <c r="K5229" s="41"/>
      <c r="L5229" s="41"/>
      <c r="M5229" s="41"/>
    </row>
    <row r="5230" spans="2:13" x14ac:dyDescent="0.25">
      <c r="B5230" s="66"/>
      <c r="C5230" s="13"/>
      <c r="D5230" s="13"/>
      <c r="E5230" s="13"/>
      <c r="F5230" s="13"/>
      <c r="G5230" s="13"/>
      <c r="H5230" s="41"/>
      <c r="I5230" s="41"/>
      <c r="J5230" s="41"/>
      <c r="K5230" s="41"/>
      <c r="L5230" s="41"/>
      <c r="M5230" s="41"/>
    </row>
    <row r="5231" spans="2:13" x14ac:dyDescent="0.25">
      <c r="B5231" s="66"/>
      <c r="C5231" s="13"/>
      <c r="D5231" s="13"/>
      <c r="E5231" s="13"/>
      <c r="F5231" s="13"/>
      <c r="G5231" s="13"/>
      <c r="H5231" s="41"/>
      <c r="I5231" s="41"/>
      <c r="J5231" s="41"/>
      <c r="K5231" s="41"/>
      <c r="L5231" s="41"/>
      <c r="M5231" s="41"/>
    </row>
    <row r="5232" spans="2:13" x14ac:dyDescent="0.25">
      <c r="B5232" s="66"/>
      <c r="C5232" s="13"/>
      <c r="D5232" s="13"/>
      <c r="E5232" s="13"/>
      <c r="F5232" s="13"/>
      <c r="G5232" s="13"/>
      <c r="H5232" s="41"/>
      <c r="I5232" s="41"/>
      <c r="J5232" s="41"/>
      <c r="K5232" s="41"/>
      <c r="L5232" s="41"/>
      <c r="M5232" s="41"/>
    </row>
    <row r="5233" spans="2:13" x14ac:dyDescent="0.25">
      <c r="B5233" s="66"/>
      <c r="C5233" s="13"/>
      <c r="D5233" s="13"/>
      <c r="E5233" s="13"/>
      <c r="F5233" s="13"/>
      <c r="G5233" s="13"/>
      <c r="H5233" s="41"/>
      <c r="I5233" s="41"/>
      <c r="J5233" s="41"/>
      <c r="K5233" s="41"/>
      <c r="L5233" s="41"/>
      <c r="M5233" s="41"/>
    </row>
    <row r="5234" spans="2:13" x14ac:dyDescent="0.25">
      <c r="B5234" s="66"/>
      <c r="C5234" s="13"/>
      <c r="D5234" s="13"/>
      <c r="E5234" s="13"/>
      <c r="F5234" s="13"/>
      <c r="G5234" s="13"/>
      <c r="H5234" s="41"/>
      <c r="I5234" s="41"/>
      <c r="J5234" s="41"/>
      <c r="K5234" s="41"/>
      <c r="L5234" s="41"/>
      <c r="M5234" s="41"/>
    </row>
    <row r="5235" spans="2:13" x14ac:dyDescent="0.25">
      <c r="B5235" s="66"/>
      <c r="C5235" s="13"/>
      <c r="D5235" s="13"/>
      <c r="E5235" s="13"/>
      <c r="F5235" s="13"/>
      <c r="G5235" s="13"/>
      <c r="H5235" s="41"/>
      <c r="I5235" s="41"/>
      <c r="J5235" s="41"/>
      <c r="K5235" s="41"/>
      <c r="L5235" s="41"/>
      <c r="M5235" s="41"/>
    </row>
    <row r="5236" spans="2:13" x14ac:dyDescent="0.25">
      <c r="B5236" s="66"/>
      <c r="C5236" s="13"/>
      <c r="D5236" s="13"/>
      <c r="E5236" s="13"/>
      <c r="F5236" s="13"/>
      <c r="G5236" s="13"/>
      <c r="H5236" s="41"/>
      <c r="I5236" s="41"/>
      <c r="J5236" s="41"/>
      <c r="K5236" s="41"/>
      <c r="L5236" s="41"/>
      <c r="M5236" s="41"/>
    </row>
    <row r="5237" spans="2:13" x14ac:dyDescent="0.25">
      <c r="B5237" s="66"/>
      <c r="C5237" s="13"/>
      <c r="D5237" s="13"/>
      <c r="E5237" s="13"/>
      <c r="F5237" s="13"/>
      <c r="G5237" s="13"/>
      <c r="H5237" s="41"/>
      <c r="I5237" s="41"/>
      <c r="J5237" s="41"/>
      <c r="K5237" s="41"/>
      <c r="L5237" s="41"/>
      <c r="M5237" s="41"/>
    </row>
    <row r="5238" spans="2:13" x14ac:dyDescent="0.25">
      <c r="B5238" s="66"/>
      <c r="C5238" s="13"/>
      <c r="D5238" s="13"/>
      <c r="E5238" s="13"/>
      <c r="F5238" s="13"/>
      <c r="G5238" s="13"/>
      <c r="H5238" s="41"/>
      <c r="I5238" s="41"/>
      <c r="J5238" s="41"/>
      <c r="K5238" s="41"/>
      <c r="L5238" s="41"/>
      <c r="M5238" s="41"/>
    </row>
    <row r="5239" spans="2:13" x14ac:dyDescent="0.25">
      <c r="B5239" s="66"/>
      <c r="C5239" s="13"/>
      <c r="D5239" s="13"/>
      <c r="E5239" s="13"/>
      <c r="F5239" s="13"/>
      <c r="G5239" s="13"/>
      <c r="H5239" s="41"/>
      <c r="I5239" s="41"/>
      <c r="J5239" s="41"/>
      <c r="K5239" s="41"/>
      <c r="L5239" s="41"/>
      <c r="M5239" s="41"/>
    </row>
    <row r="5240" spans="2:13" x14ac:dyDescent="0.25">
      <c r="B5240" s="66"/>
      <c r="C5240" s="13"/>
      <c r="D5240" s="13"/>
      <c r="E5240" s="13"/>
      <c r="F5240" s="13"/>
      <c r="G5240" s="13"/>
      <c r="H5240" s="41"/>
      <c r="I5240" s="41"/>
      <c r="J5240" s="41"/>
      <c r="K5240" s="41"/>
      <c r="L5240" s="41"/>
      <c r="M5240" s="41"/>
    </row>
    <row r="5241" spans="2:13" x14ac:dyDescent="0.25">
      <c r="B5241" s="66"/>
      <c r="C5241" s="13"/>
      <c r="D5241" s="13"/>
      <c r="E5241" s="13"/>
      <c r="F5241" s="13"/>
      <c r="G5241" s="13"/>
      <c r="H5241" s="41"/>
      <c r="I5241" s="41"/>
      <c r="J5241" s="41"/>
      <c r="K5241" s="41"/>
      <c r="L5241" s="41"/>
      <c r="M5241" s="41"/>
    </row>
    <row r="5242" spans="2:13" x14ac:dyDescent="0.25">
      <c r="B5242" s="66"/>
      <c r="C5242" s="13"/>
      <c r="D5242" s="13"/>
      <c r="E5242" s="13"/>
      <c r="F5242" s="13"/>
      <c r="G5242" s="13"/>
      <c r="H5242" s="41"/>
      <c r="I5242" s="41"/>
      <c r="J5242" s="41"/>
      <c r="K5242" s="41"/>
      <c r="L5242" s="41"/>
      <c r="M5242" s="41"/>
    </row>
    <row r="5243" spans="2:13" x14ac:dyDescent="0.25">
      <c r="B5243" s="66"/>
      <c r="C5243" s="13"/>
      <c r="D5243" s="13"/>
      <c r="E5243" s="13"/>
      <c r="F5243" s="13"/>
      <c r="G5243" s="13"/>
      <c r="H5243" s="41"/>
      <c r="I5243" s="41"/>
      <c r="J5243" s="41"/>
      <c r="K5243" s="41"/>
      <c r="L5243" s="41"/>
      <c r="M5243" s="41"/>
    </row>
    <row r="5244" spans="2:13" x14ac:dyDescent="0.25">
      <c r="B5244" s="66"/>
      <c r="C5244" s="13"/>
      <c r="D5244" s="13"/>
      <c r="E5244" s="13"/>
      <c r="F5244" s="13"/>
      <c r="G5244" s="13"/>
      <c r="H5244" s="41"/>
      <c r="I5244" s="41"/>
      <c r="J5244" s="41"/>
      <c r="K5244" s="41"/>
      <c r="L5244" s="41"/>
      <c r="M5244" s="41"/>
    </row>
    <row r="5245" spans="2:13" x14ac:dyDescent="0.25">
      <c r="B5245" s="66"/>
      <c r="C5245" s="13"/>
      <c r="D5245" s="13"/>
      <c r="E5245" s="13"/>
      <c r="F5245" s="13"/>
      <c r="G5245" s="13"/>
      <c r="H5245" s="41"/>
      <c r="I5245" s="41"/>
      <c r="J5245" s="41"/>
      <c r="K5245" s="41"/>
      <c r="L5245" s="41"/>
      <c r="M5245" s="41"/>
    </row>
    <row r="5246" spans="2:13" x14ac:dyDescent="0.25">
      <c r="B5246" s="66"/>
      <c r="C5246" s="13"/>
      <c r="D5246" s="13"/>
      <c r="E5246" s="13"/>
      <c r="F5246" s="13"/>
      <c r="G5246" s="13"/>
      <c r="H5246" s="41"/>
      <c r="I5246" s="41"/>
      <c r="J5246" s="41"/>
      <c r="K5246" s="41"/>
      <c r="L5246" s="41"/>
      <c r="M5246" s="41"/>
    </row>
    <row r="5247" spans="2:13" x14ac:dyDescent="0.25">
      <c r="B5247" s="66"/>
      <c r="C5247" s="13"/>
      <c r="D5247" s="13"/>
      <c r="E5247" s="13"/>
      <c r="F5247" s="13"/>
      <c r="G5247" s="13"/>
      <c r="H5247" s="41"/>
      <c r="I5247" s="41"/>
      <c r="J5247" s="41"/>
      <c r="K5247" s="41"/>
      <c r="L5247" s="41"/>
      <c r="M5247" s="41"/>
    </row>
    <row r="5248" spans="2:13" x14ac:dyDescent="0.25">
      <c r="B5248" s="66"/>
      <c r="C5248" s="13"/>
      <c r="D5248" s="13"/>
      <c r="E5248" s="13"/>
      <c r="F5248" s="13"/>
      <c r="G5248" s="13"/>
      <c r="H5248" s="41"/>
      <c r="I5248" s="41"/>
      <c r="J5248" s="41"/>
      <c r="K5248" s="41"/>
      <c r="L5248" s="41"/>
      <c r="M5248" s="41"/>
    </row>
    <row r="5249" spans="2:13" x14ac:dyDescent="0.25">
      <c r="B5249" s="66"/>
      <c r="C5249" s="13"/>
      <c r="D5249" s="13"/>
      <c r="E5249" s="13"/>
      <c r="F5249" s="13"/>
      <c r="G5249" s="13"/>
      <c r="H5249" s="41"/>
      <c r="I5249" s="41"/>
      <c r="J5249" s="41"/>
      <c r="K5249" s="41"/>
      <c r="L5249" s="41"/>
      <c r="M5249" s="41"/>
    </row>
    <row r="5250" spans="2:13" x14ac:dyDescent="0.25">
      <c r="B5250" s="66"/>
      <c r="C5250" s="13"/>
      <c r="D5250" s="13"/>
      <c r="E5250" s="13"/>
      <c r="F5250" s="13"/>
      <c r="G5250" s="13"/>
      <c r="H5250" s="41"/>
      <c r="I5250" s="41"/>
      <c r="J5250" s="41"/>
      <c r="K5250" s="41"/>
      <c r="L5250" s="41"/>
      <c r="M5250" s="41"/>
    </row>
    <row r="5251" spans="2:13" x14ac:dyDescent="0.25">
      <c r="B5251" s="66"/>
      <c r="C5251" s="13"/>
      <c r="D5251" s="13"/>
      <c r="E5251" s="13"/>
      <c r="F5251" s="13"/>
      <c r="G5251" s="13"/>
      <c r="H5251" s="41"/>
      <c r="I5251" s="41"/>
      <c r="J5251" s="41"/>
      <c r="K5251" s="41"/>
      <c r="L5251" s="41"/>
      <c r="M5251" s="41"/>
    </row>
    <row r="5252" spans="2:13" x14ac:dyDescent="0.25">
      <c r="B5252" s="66"/>
      <c r="C5252" s="13"/>
      <c r="D5252" s="13"/>
      <c r="E5252" s="13"/>
      <c r="F5252" s="13"/>
      <c r="G5252" s="13"/>
      <c r="H5252" s="41"/>
      <c r="I5252" s="41"/>
      <c r="J5252" s="41"/>
      <c r="K5252" s="41"/>
      <c r="L5252" s="41"/>
      <c r="M5252" s="41"/>
    </row>
    <row r="5253" spans="2:13" x14ac:dyDescent="0.25">
      <c r="B5253" s="66"/>
      <c r="C5253" s="13"/>
      <c r="D5253" s="13"/>
      <c r="E5253" s="13"/>
      <c r="F5253" s="13"/>
      <c r="G5253" s="13"/>
      <c r="H5253" s="41"/>
      <c r="I5253" s="41"/>
      <c r="J5253" s="41"/>
      <c r="K5253" s="41"/>
      <c r="L5253" s="41"/>
      <c r="M5253" s="41"/>
    </row>
    <row r="5254" spans="2:13" x14ac:dyDescent="0.25">
      <c r="B5254" s="66"/>
      <c r="C5254" s="13"/>
      <c r="D5254" s="13"/>
      <c r="E5254" s="13"/>
      <c r="F5254" s="13"/>
      <c r="G5254" s="13"/>
      <c r="H5254" s="41"/>
      <c r="I5254" s="41"/>
      <c r="J5254" s="41"/>
      <c r="K5254" s="41"/>
      <c r="L5254" s="41"/>
      <c r="M5254" s="41"/>
    </row>
    <row r="5255" spans="2:13" x14ac:dyDescent="0.25">
      <c r="B5255" s="66"/>
      <c r="C5255" s="13"/>
      <c r="D5255" s="13"/>
      <c r="E5255" s="13"/>
      <c r="F5255" s="13"/>
      <c r="G5255" s="13"/>
      <c r="H5255" s="41"/>
      <c r="I5255" s="41"/>
      <c r="J5255" s="41"/>
      <c r="K5255" s="41"/>
      <c r="L5255" s="41"/>
      <c r="M5255" s="41"/>
    </row>
    <row r="5256" spans="2:13" x14ac:dyDescent="0.25">
      <c r="B5256" s="66"/>
      <c r="C5256" s="13"/>
      <c r="D5256" s="13"/>
      <c r="E5256" s="13"/>
      <c r="F5256" s="13"/>
      <c r="G5256" s="13"/>
      <c r="H5256" s="41"/>
      <c r="I5256" s="41"/>
      <c r="J5256" s="41"/>
      <c r="K5256" s="41"/>
      <c r="L5256" s="41"/>
      <c r="M5256" s="41"/>
    </row>
    <row r="5257" spans="2:13" x14ac:dyDescent="0.25">
      <c r="B5257" s="66"/>
      <c r="C5257" s="13"/>
      <c r="D5257" s="13"/>
      <c r="E5257" s="13"/>
      <c r="F5257" s="13"/>
      <c r="G5257" s="13"/>
      <c r="H5257" s="41"/>
      <c r="I5257" s="41"/>
      <c r="J5257" s="41"/>
      <c r="K5257" s="41"/>
      <c r="L5257" s="41"/>
      <c r="M5257" s="41"/>
    </row>
    <row r="5258" spans="2:13" x14ac:dyDescent="0.25">
      <c r="B5258" s="66"/>
      <c r="C5258" s="13"/>
      <c r="D5258" s="13"/>
      <c r="E5258" s="13"/>
      <c r="F5258" s="13"/>
      <c r="G5258" s="13"/>
      <c r="H5258" s="41"/>
      <c r="I5258" s="41"/>
      <c r="J5258" s="41"/>
      <c r="K5258" s="41"/>
      <c r="L5258" s="41"/>
      <c r="M5258" s="41"/>
    </row>
    <row r="5259" spans="2:13" x14ac:dyDescent="0.25">
      <c r="B5259" s="66"/>
      <c r="C5259" s="13"/>
      <c r="D5259" s="13"/>
      <c r="E5259" s="13"/>
      <c r="F5259" s="13"/>
      <c r="G5259" s="13"/>
      <c r="H5259" s="41"/>
      <c r="I5259" s="41"/>
      <c r="J5259" s="41"/>
      <c r="K5259" s="41"/>
      <c r="L5259" s="41"/>
      <c r="M5259" s="41"/>
    </row>
    <row r="5260" spans="2:13" x14ac:dyDescent="0.25">
      <c r="B5260" s="66"/>
      <c r="C5260" s="13"/>
      <c r="D5260" s="13"/>
      <c r="E5260" s="13"/>
      <c r="F5260" s="13"/>
      <c r="G5260" s="13"/>
      <c r="H5260" s="41"/>
      <c r="I5260" s="41"/>
      <c r="J5260" s="41"/>
      <c r="K5260" s="41"/>
      <c r="L5260" s="41"/>
      <c r="M5260" s="41"/>
    </row>
    <row r="5261" spans="2:13" x14ac:dyDescent="0.25">
      <c r="B5261" s="66"/>
      <c r="C5261" s="13"/>
      <c r="D5261" s="13"/>
      <c r="E5261" s="13"/>
      <c r="F5261" s="13"/>
      <c r="G5261" s="13"/>
      <c r="H5261" s="41"/>
      <c r="I5261" s="41"/>
      <c r="J5261" s="41"/>
      <c r="K5261" s="41"/>
      <c r="L5261" s="41"/>
      <c r="M5261" s="41"/>
    </row>
    <row r="5262" spans="2:13" x14ac:dyDescent="0.25">
      <c r="B5262" s="66"/>
      <c r="C5262" s="13"/>
      <c r="D5262" s="13"/>
      <c r="E5262" s="13"/>
      <c r="F5262" s="13"/>
      <c r="G5262" s="13"/>
      <c r="H5262" s="41"/>
      <c r="I5262" s="41"/>
      <c r="J5262" s="41"/>
      <c r="K5262" s="41"/>
      <c r="L5262" s="41"/>
      <c r="M5262" s="41"/>
    </row>
    <row r="5263" spans="2:13" x14ac:dyDescent="0.25">
      <c r="B5263" s="66"/>
      <c r="C5263" s="13"/>
      <c r="D5263" s="13"/>
      <c r="E5263" s="13"/>
      <c r="F5263" s="13"/>
      <c r="G5263" s="13"/>
      <c r="H5263" s="41"/>
      <c r="I5263" s="41"/>
      <c r="J5263" s="41"/>
      <c r="K5263" s="41"/>
      <c r="L5263" s="41"/>
      <c r="M5263" s="41"/>
    </row>
    <row r="5264" spans="2:13" x14ac:dyDescent="0.25">
      <c r="B5264" s="66"/>
      <c r="C5264" s="13"/>
      <c r="D5264" s="13"/>
      <c r="E5264" s="13"/>
      <c r="F5264" s="13"/>
      <c r="G5264" s="13"/>
      <c r="H5264" s="41"/>
      <c r="I5264" s="41"/>
      <c r="J5264" s="41"/>
      <c r="K5264" s="41"/>
      <c r="L5264" s="41"/>
      <c r="M5264" s="41"/>
    </row>
    <row r="5265" spans="2:13" x14ac:dyDescent="0.25">
      <c r="B5265" s="66"/>
      <c r="C5265" s="13"/>
      <c r="D5265" s="13"/>
      <c r="E5265" s="13"/>
      <c r="F5265" s="13"/>
      <c r="G5265" s="13"/>
      <c r="H5265" s="41"/>
      <c r="I5265" s="41"/>
      <c r="J5265" s="41"/>
      <c r="K5265" s="41"/>
      <c r="L5265" s="41"/>
      <c r="M5265" s="41"/>
    </row>
    <row r="5266" spans="2:13" x14ac:dyDescent="0.25">
      <c r="B5266" s="66"/>
      <c r="C5266" s="13"/>
      <c r="D5266" s="13"/>
      <c r="E5266" s="13"/>
      <c r="F5266" s="13"/>
      <c r="G5266" s="13"/>
      <c r="H5266" s="41"/>
      <c r="I5266" s="41"/>
      <c r="J5266" s="41"/>
      <c r="K5266" s="41"/>
      <c r="L5266" s="41"/>
      <c r="M5266" s="41"/>
    </row>
    <row r="5267" spans="2:13" x14ac:dyDescent="0.25">
      <c r="B5267" s="66"/>
      <c r="C5267" s="13"/>
      <c r="D5267" s="13"/>
      <c r="E5267" s="13"/>
      <c r="F5267" s="13"/>
      <c r="G5267" s="13"/>
      <c r="H5267" s="41"/>
      <c r="I5267" s="41"/>
      <c r="J5267" s="41"/>
      <c r="K5267" s="41"/>
      <c r="L5267" s="41"/>
      <c r="M5267" s="41"/>
    </row>
    <row r="5268" spans="2:13" x14ac:dyDescent="0.25">
      <c r="B5268" s="66"/>
      <c r="C5268" s="13"/>
      <c r="D5268" s="13"/>
      <c r="E5268" s="13"/>
      <c r="F5268" s="13"/>
      <c r="G5268" s="13"/>
      <c r="H5268" s="41"/>
      <c r="I5268" s="41"/>
      <c r="J5268" s="41"/>
      <c r="K5268" s="41"/>
      <c r="L5268" s="41"/>
      <c r="M5268" s="41"/>
    </row>
    <row r="5269" spans="2:13" x14ac:dyDescent="0.25">
      <c r="B5269" s="66"/>
      <c r="C5269" s="13"/>
      <c r="D5269" s="13"/>
      <c r="E5269" s="13"/>
      <c r="F5269" s="13"/>
      <c r="G5269" s="13"/>
      <c r="H5269" s="41"/>
      <c r="I5269" s="41"/>
      <c r="J5269" s="41"/>
      <c r="K5269" s="41"/>
      <c r="L5269" s="41"/>
      <c r="M5269" s="41"/>
    </row>
    <row r="5270" spans="2:13" x14ac:dyDescent="0.25">
      <c r="B5270" s="66"/>
      <c r="C5270" s="13"/>
      <c r="D5270" s="13"/>
      <c r="E5270" s="13"/>
      <c r="F5270" s="13"/>
      <c r="G5270" s="13"/>
      <c r="H5270" s="41"/>
      <c r="I5270" s="41"/>
      <c r="J5270" s="41"/>
      <c r="K5270" s="41"/>
      <c r="L5270" s="41"/>
      <c r="M5270" s="41"/>
    </row>
    <row r="5271" spans="2:13" x14ac:dyDescent="0.25">
      <c r="B5271" s="66"/>
      <c r="C5271" s="13"/>
      <c r="D5271" s="13"/>
      <c r="E5271" s="13"/>
      <c r="F5271" s="13"/>
      <c r="G5271" s="13"/>
      <c r="H5271" s="41"/>
      <c r="I5271" s="41"/>
      <c r="J5271" s="41"/>
      <c r="K5271" s="41"/>
      <c r="L5271" s="41"/>
      <c r="M5271" s="41"/>
    </row>
    <row r="5272" spans="2:13" x14ac:dyDescent="0.25">
      <c r="B5272" s="66"/>
      <c r="C5272" s="13"/>
      <c r="D5272" s="13"/>
      <c r="E5272" s="13"/>
      <c r="F5272" s="13"/>
      <c r="G5272" s="13"/>
      <c r="H5272" s="41"/>
      <c r="I5272" s="41"/>
      <c r="J5272" s="41"/>
      <c r="K5272" s="41"/>
      <c r="L5272" s="41"/>
      <c r="M5272" s="41"/>
    </row>
    <row r="5273" spans="2:13" x14ac:dyDescent="0.25">
      <c r="B5273" s="66"/>
      <c r="C5273" s="13"/>
      <c r="D5273" s="13"/>
      <c r="E5273" s="13"/>
      <c r="F5273" s="13"/>
      <c r="G5273" s="13"/>
      <c r="H5273" s="41"/>
      <c r="I5273" s="41"/>
      <c r="J5273" s="41"/>
      <c r="K5273" s="41"/>
      <c r="L5273" s="41"/>
      <c r="M5273" s="41"/>
    </row>
    <row r="5274" spans="2:13" x14ac:dyDescent="0.25">
      <c r="B5274" s="66"/>
      <c r="C5274" s="13"/>
      <c r="D5274" s="13"/>
      <c r="E5274" s="13"/>
      <c r="F5274" s="13"/>
      <c r="G5274" s="13"/>
      <c r="H5274" s="41"/>
      <c r="I5274" s="41"/>
      <c r="J5274" s="41"/>
      <c r="K5274" s="41"/>
      <c r="L5274" s="41"/>
      <c r="M5274" s="41"/>
    </row>
    <row r="5275" spans="2:13" x14ac:dyDescent="0.25">
      <c r="B5275" s="66"/>
      <c r="C5275" s="13"/>
      <c r="D5275" s="13"/>
      <c r="E5275" s="13"/>
      <c r="F5275" s="13"/>
      <c r="G5275" s="13"/>
      <c r="H5275" s="41"/>
      <c r="I5275" s="41"/>
      <c r="J5275" s="41"/>
      <c r="K5275" s="41"/>
      <c r="L5275" s="41"/>
      <c r="M5275" s="41"/>
    </row>
    <row r="5276" spans="2:13" x14ac:dyDescent="0.25">
      <c r="B5276" s="66"/>
      <c r="C5276" s="13"/>
      <c r="D5276" s="13"/>
      <c r="E5276" s="13"/>
      <c r="F5276" s="13"/>
      <c r="G5276" s="13"/>
      <c r="H5276" s="41"/>
      <c r="I5276" s="41"/>
      <c r="J5276" s="41"/>
      <c r="K5276" s="41"/>
      <c r="L5276" s="41"/>
      <c r="M5276" s="41"/>
    </row>
    <row r="5277" spans="2:13" x14ac:dyDescent="0.25">
      <c r="B5277" s="66"/>
      <c r="C5277" s="13"/>
      <c r="D5277" s="13"/>
      <c r="E5277" s="13"/>
      <c r="F5277" s="13"/>
      <c r="G5277" s="13"/>
      <c r="H5277" s="41"/>
      <c r="I5277" s="41"/>
      <c r="J5277" s="41"/>
      <c r="K5277" s="41"/>
      <c r="L5277" s="41"/>
      <c r="M5277" s="41"/>
    </row>
    <row r="5278" spans="2:13" x14ac:dyDescent="0.25">
      <c r="B5278" s="66"/>
      <c r="C5278" s="13"/>
      <c r="D5278" s="13"/>
      <c r="E5278" s="13"/>
      <c r="F5278" s="13"/>
      <c r="G5278" s="13"/>
      <c r="H5278" s="41"/>
      <c r="I5278" s="41"/>
      <c r="J5278" s="41"/>
      <c r="K5278" s="41"/>
      <c r="L5278" s="41"/>
      <c r="M5278" s="41"/>
    </row>
    <row r="5279" spans="2:13" x14ac:dyDescent="0.25">
      <c r="B5279" s="66"/>
      <c r="C5279" s="13"/>
      <c r="D5279" s="13"/>
      <c r="E5279" s="13"/>
      <c r="F5279" s="13"/>
      <c r="G5279" s="13"/>
      <c r="H5279" s="41"/>
      <c r="I5279" s="41"/>
      <c r="J5279" s="41"/>
      <c r="K5279" s="41"/>
      <c r="L5279" s="41"/>
      <c r="M5279" s="41"/>
    </row>
    <row r="5280" spans="2:13" x14ac:dyDescent="0.25">
      <c r="B5280" s="66"/>
      <c r="C5280" s="13"/>
      <c r="D5280" s="13"/>
      <c r="E5280" s="13"/>
      <c r="F5280" s="13"/>
      <c r="G5280" s="13"/>
      <c r="H5280" s="41"/>
      <c r="I5280" s="41"/>
      <c r="J5280" s="41"/>
      <c r="K5280" s="41"/>
      <c r="L5280" s="41"/>
      <c r="M5280" s="41"/>
    </row>
    <row r="5281" spans="2:13" x14ac:dyDescent="0.25">
      <c r="B5281" s="66"/>
      <c r="C5281" s="13"/>
      <c r="D5281" s="13"/>
      <c r="E5281" s="13"/>
      <c r="F5281" s="13"/>
      <c r="G5281" s="13"/>
      <c r="H5281" s="41"/>
      <c r="I5281" s="41"/>
      <c r="J5281" s="41"/>
      <c r="K5281" s="41"/>
      <c r="L5281" s="41"/>
      <c r="M5281" s="41"/>
    </row>
    <row r="5282" spans="2:13" x14ac:dyDescent="0.25">
      <c r="B5282" s="66"/>
      <c r="C5282" s="13"/>
      <c r="D5282" s="13"/>
      <c r="E5282" s="13"/>
      <c r="F5282" s="13"/>
      <c r="G5282" s="13"/>
      <c r="H5282" s="41"/>
      <c r="I5282" s="41"/>
      <c r="J5282" s="41"/>
      <c r="K5282" s="41"/>
      <c r="L5282" s="41"/>
      <c r="M5282" s="41"/>
    </row>
    <row r="5283" spans="2:13" x14ac:dyDescent="0.25">
      <c r="B5283" s="66"/>
      <c r="C5283" s="13"/>
      <c r="D5283" s="13"/>
      <c r="E5283" s="13"/>
      <c r="F5283" s="13"/>
      <c r="G5283" s="13"/>
      <c r="H5283" s="41"/>
      <c r="I5283" s="41"/>
      <c r="J5283" s="41"/>
      <c r="K5283" s="41"/>
      <c r="L5283" s="41"/>
      <c r="M5283" s="41"/>
    </row>
    <row r="5284" spans="2:13" x14ac:dyDescent="0.25">
      <c r="B5284" s="66"/>
      <c r="C5284" s="13"/>
      <c r="D5284" s="13"/>
      <c r="E5284" s="13"/>
      <c r="F5284" s="13"/>
      <c r="G5284" s="13"/>
      <c r="H5284" s="41"/>
      <c r="I5284" s="41"/>
      <c r="J5284" s="41"/>
      <c r="K5284" s="41"/>
      <c r="L5284" s="41"/>
      <c r="M5284" s="41"/>
    </row>
    <row r="5285" spans="2:13" x14ac:dyDescent="0.25">
      <c r="B5285" s="66"/>
      <c r="C5285" s="13"/>
      <c r="D5285" s="13"/>
      <c r="E5285" s="13"/>
      <c r="F5285" s="13"/>
      <c r="G5285" s="13"/>
      <c r="H5285" s="41"/>
      <c r="I5285" s="41"/>
      <c r="J5285" s="41"/>
      <c r="K5285" s="41"/>
      <c r="L5285" s="41"/>
      <c r="M5285" s="41"/>
    </row>
    <row r="5286" spans="2:13" x14ac:dyDescent="0.25">
      <c r="B5286" s="66"/>
      <c r="C5286" s="13"/>
      <c r="D5286" s="13"/>
      <c r="E5286" s="13"/>
      <c r="F5286" s="13"/>
      <c r="G5286" s="13"/>
      <c r="H5286" s="41"/>
      <c r="I5286" s="41"/>
      <c r="J5286" s="41"/>
      <c r="K5286" s="41"/>
      <c r="L5286" s="41"/>
      <c r="M5286" s="41"/>
    </row>
    <row r="5287" spans="2:13" x14ac:dyDescent="0.25">
      <c r="B5287" s="66"/>
      <c r="C5287" s="13"/>
      <c r="D5287" s="13"/>
      <c r="E5287" s="13"/>
      <c r="F5287" s="13"/>
      <c r="G5287" s="13"/>
      <c r="H5287" s="41"/>
      <c r="I5287" s="41"/>
      <c r="J5287" s="41"/>
      <c r="K5287" s="41"/>
      <c r="L5287" s="41"/>
      <c r="M5287" s="41"/>
    </row>
    <row r="5288" spans="2:13" x14ac:dyDescent="0.25">
      <c r="B5288" s="66"/>
      <c r="C5288" s="13"/>
      <c r="D5288" s="13"/>
      <c r="E5288" s="13"/>
      <c r="F5288" s="13"/>
      <c r="G5288" s="13"/>
      <c r="H5288" s="41"/>
      <c r="I5288" s="41"/>
      <c r="J5288" s="41"/>
      <c r="K5288" s="41"/>
      <c r="L5288" s="41"/>
      <c r="M5288" s="41"/>
    </row>
    <row r="5289" spans="2:13" x14ac:dyDescent="0.25">
      <c r="B5289" s="66"/>
      <c r="C5289" s="13"/>
      <c r="D5289" s="13"/>
      <c r="E5289" s="13"/>
      <c r="F5289" s="13"/>
      <c r="G5289" s="13"/>
      <c r="H5289" s="41"/>
      <c r="I5289" s="41"/>
      <c r="J5289" s="41"/>
      <c r="K5289" s="41"/>
      <c r="L5289" s="41"/>
      <c r="M5289" s="41"/>
    </row>
    <row r="5290" spans="2:13" x14ac:dyDescent="0.25">
      <c r="B5290" s="66"/>
      <c r="C5290" s="13"/>
      <c r="D5290" s="13"/>
      <c r="E5290" s="13"/>
      <c r="F5290" s="13"/>
      <c r="G5290" s="13"/>
      <c r="H5290" s="41"/>
      <c r="I5290" s="41"/>
      <c r="J5290" s="41"/>
      <c r="K5290" s="41"/>
      <c r="L5290" s="41"/>
      <c r="M5290" s="41"/>
    </row>
    <row r="5291" spans="2:13" x14ac:dyDescent="0.25">
      <c r="B5291" s="66"/>
      <c r="C5291" s="13"/>
      <c r="D5291" s="13"/>
      <c r="E5291" s="13"/>
      <c r="F5291" s="13"/>
      <c r="G5291" s="13"/>
      <c r="H5291" s="41"/>
      <c r="I5291" s="41"/>
      <c r="J5291" s="41"/>
      <c r="K5291" s="41"/>
      <c r="L5291" s="41"/>
      <c r="M5291" s="41"/>
    </row>
    <row r="5292" spans="2:13" x14ac:dyDescent="0.25">
      <c r="B5292" s="66"/>
      <c r="C5292" s="13"/>
      <c r="D5292" s="13"/>
      <c r="E5292" s="13"/>
      <c r="F5292" s="13"/>
      <c r="G5292" s="13"/>
      <c r="H5292" s="41"/>
      <c r="I5292" s="41"/>
      <c r="J5292" s="41"/>
      <c r="K5292" s="41"/>
      <c r="L5292" s="41"/>
      <c r="M5292" s="41"/>
    </row>
    <row r="5293" spans="2:13" x14ac:dyDescent="0.25">
      <c r="B5293" s="66"/>
      <c r="C5293" s="13"/>
      <c r="D5293" s="13"/>
      <c r="E5293" s="13"/>
      <c r="F5293" s="13"/>
      <c r="G5293" s="13"/>
      <c r="H5293" s="41"/>
      <c r="I5293" s="41"/>
      <c r="J5293" s="41"/>
      <c r="K5293" s="41"/>
      <c r="L5293" s="41"/>
      <c r="M5293" s="41"/>
    </row>
    <row r="5294" spans="2:13" x14ac:dyDescent="0.25">
      <c r="B5294" s="66"/>
      <c r="C5294" s="13"/>
      <c r="D5294" s="13"/>
      <c r="E5294" s="13"/>
      <c r="F5294" s="13"/>
      <c r="G5294" s="13"/>
      <c r="H5294" s="41"/>
      <c r="I5294" s="41"/>
      <c r="J5294" s="41"/>
      <c r="K5294" s="41"/>
      <c r="L5294" s="41"/>
      <c r="M5294" s="41"/>
    </row>
    <row r="5295" spans="2:13" x14ac:dyDescent="0.25">
      <c r="B5295" s="66"/>
      <c r="C5295" s="13"/>
      <c r="D5295" s="13"/>
      <c r="E5295" s="13"/>
      <c r="F5295" s="13"/>
      <c r="G5295" s="13"/>
      <c r="H5295" s="41"/>
      <c r="I5295" s="41"/>
      <c r="J5295" s="41"/>
      <c r="K5295" s="41"/>
      <c r="L5295" s="41"/>
      <c r="M5295" s="41"/>
    </row>
    <row r="5296" spans="2:13" x14ac:dyDescent="0.25">
      <c r="B5296" s="66"/>
      <c r="C5296" s="13"/>
      <c r="D5296" s="13"/>
      <c r="E5296" s="13"/>
      <c r="F5296" s="13"/>
      <c r="G5296" s="13"/>
      <c r="H5296" s="41"/>
      <c r="I5296" s="41"/>
      <c r="J5296" s="41"/>
      <c r="K5296" s="41"/>
      <c r="L5296" s="41"/>
      <c r="M5296" s="41"/>
    </row>
    <row r="5297" spans="2:13" x14ac:dyDescent="0.25">
      <c r="B5297" s="66"/>
      <c r="C5297" s="13"/>
      <c r="D5297" s="13"/>
      <c r="E5297" s="13"/>
      <c r="F5297" s="13"/>
      <c r="G5297" s="13"/>
      <c r="H5297" s="41"/>
      <c r="I5297" s="41"/>
      <c r="J5297" s="41"/>
      <c r="K5297" s="41"/>
      <c r="L5297" s="41"/>
      <c r="M5297" s="41"/>
    </row>
    <row r="5298" spans="2:13" x14ac:dyDescent="0.25">
      <c r="B5298" s="66"/>
      <c r="C5298" s="13"/>
      <c r="D5298" s="13"/>
      <c r="E5298" s="13"/>
      <c r="F5298" s="13"/>
      <c r="G5298" s="13"/>
      <c r="H5298" s="41"/>
      <c r="I5298" s="41"/>
      <c r="J5298" s="41"/>
      <c r="K5298" s="41"/>
      <c r="L5298" s="41"/>
      <c r="M5298" s="41"/>
    </row>
    <row r="5299" spans="2:13" x14ac:dyDescent="0.25">
      <c r="B5299" s="66"/>
      <c r="C5299" s="13"/>
      <c r="D5299" s="13"/>
      <c r="E5299" s="13"/>
      <c r="F5299" s="13"/>
      <c r="G5299" s="13"/>
      <c r="H5299" s="41"/>
      <c r="I5299" s="41"/>
      <c r="J5299" s="41"/>
      <c r="K5299" s="41"/>
      <c r="L5299" s="41"/>
      <c r="M5299" s="41"/>
    </row>
    <row r="5300" spans="2:13" x14ac:dyDescent="0.25">
      <c r="B5300" s="66"/>
      <c r="C5300" s="13"/>
      <c r="D5300" s="13"/>
      <c r="E5300" s="13"/>
      <c r="F5300" s="13"/>
      <c r="G5300" s="13"/>
      <c r="H5300" s="41"/>
      <c r="I5300" s="41"/>
      <c r="J5300" s="41"/>
      <c r="K5300" s="41"/>
      <c r="L5300" s="41"/>
      <c r="M5300" s="41"/>
    </row>
    <row r="5301" spans="2:13" x14ac:dyDescent="0.25">
      <c r="B5301" s="66"/>
      <c r="C5301" s="13"/>
      <c r="D5301" s="13"/>
      <c r="E5301" s="13"/>
      <c r="F5301" s="13"/>
      <c r="G5301" s="13"/>
      <c r="H5301" s="41"/>
      <c r="I5301" s="41"/>
      <c r="J5301" s="41"/>
      <c r="K5301" s="41"/>
      <c r="L5301" s="41"/>
      <c r="M5301" s="41"/>
    </row>
    <row r="5302" spans="2:13" x14ac:dyDescent="0.25">
      <c r="B5302" s="66"/>
      <c r="C5302" s="13"/>
      <c r="D5302" s="13"/>
      <c r="E5302" s="13"/>
      <c r="F5302" s="13"/>
      <c r="G5302" s="13"/>
      <c r="H5302" s="41"/>
      <c r="I5302" s="41"/>
      <c r="J5302" s="41"/>
      <c r="K5302" s="41"/>
      <c r="L5302" s="41"/>
      <c r="M5302" s="41"/>
    </row>
    <row r="5303" spans="2:13" x14ac:dyDescent="0.25">
      <c r="B5303" s="66"/>
      <c r="C5303" s="13"/>
      <c r="D5303" s="13"/>
      <c r="E5303" s="13"/>
      <c r="F5303" s="13"/>
      <c r="G5303" s="13"/>
      <c r="H5303" s="41"/>
      <c r="I5303" s="41"/>
      <c r="J5303" s="41"/>
      <c r="K5303" s="41"/>
      <c r="L5303" s="41"/>
      <c r="M5303" s="41"/>
    </row>
    <row r="5304" spans="2:13" x14ac:dyDescent="0.25">
      <c r="B5304" s="66"/>
      <c r="C5304" s="13"/>
      <c r="D5304" s="13"/>
      <c r="E5304" s="13"/>
      <c r="F5304" s="13"/>
      <c r="G5304" s="13"/>
      <c r="H5304" s="41"/>
      <c r="I5304" s="41"/>
      <c r="J5304" s="41"/>
      <c r="K5304" s="41"/>
      <c r="L5304" s="41"/>
      <c r="M5304" s="41"/>
    </row>
    <row r="5305" spans="2:13" x14ac:dyDescent="0.25">
      <c r="B5305" s="66"/>
      <c r="C5305" s="13"/>
      <c r="D5305" s="13"/>
      <c r="E5305" s="13"/>
      <c r="F5305" s="13"/>
      <c r="G5305" s="13"/>
      <c r="H5305" s="41"/>
      <c r="I5305" s="41"/>
      <c r="J5305" s="41"/>
      <c r="K5305" s="41"/>
      <c r="L5305" s="41"/>
      <c r="M5305" s="41"/>
    </row>
    <row r="5306" spans="2:13" x14ac:dyDescent="0.25">
      <c r="B5306" s="66"/>
      <c r="C5306" s="13"/>
      <c r="D5306" s="13"/>
      <c r="E5306" s="13"/>
      <c r="F5306" s="13"/>
      <c r="G5306" s="13"/>
      <c r="H5306" s="41"/>
      <c r="I5306" s="41"/>
      <c r="J5306" s="41"/>
      <c r="K5306" s="41"/>
      <c r="L5306" s="41"/>
      <c r="M5306" s="41"/>
    </row>
    <row r="5307" spans="2:13" x14ac:dyDescent="0.25">
      <c r="B5307" s="66"/>
      <c r="C5307" s="13"/>
      <c r="D5307" s="13"/>
      <c r="E5307" s="13"/>
      <c r="F5307" s="13"/>
      <c r="G5307" s="13"/>
      <c r="H5307" s="41"/>
      <c r="I5307" s="41"/>
      <c r="J5307" s="41"/>
      <c r="K5307" s="41"/>
      <c r="L5307" s="41"/>
      <c r="M5307" s="41"/>
    </row>
    <row r="5308" spans="2:13" x14ac:dyDescent="0.25">
      <c r="B5308" s="66"/>
      <c r="C5308" s="13"/>
      <c r="D5308" s="13"/>
      <c r="E5308" s="13"/>
      <c r="F5308" s="13"/>
      <c r="G5308" s="13"/>
      <c r="H5308" s="41"/>
      <c r="I5308" s="41"/>
      <c r="J5308" s="41"/>
      <c r="K5308" s="41"/>
      <c r="L5308" s="41"/>
      <c r="M5308" s="41"/>
    </row>
    <row r="5309" spans="2:13" x14ac:dyDescent="0.25">
      <c r="B5309" s="66"/>
      <c r="C5309" s="13"/>
      <c r="D5309" s="13"/>
      <c r="E5309" s="13"/>
      <c r="F5309" s="13"/>
      <c r="G5309" s="13"/>
      <c r="H5309" s="41"/>
      <c r="I5309" s="41"/>
      <c r="J5309" s="41"/>
      <c r="K5309" s="41"/>
      <c r="L5309" s="41"/>
      <c r="M5309" s="41"/>
    </row>
    <row r="5310" spans="2:13" x14ac:dyDescent="0.25">
      <c r="B5310" s="66"/>
      <c r="C5310" s="13"/>
      <c r="D5310" s="13"/>
      <c r="E5310" s="13"/>
      <c r="F5310" s="13"/>
      <c r="G5310" s="13"/>
      <c r="H5310" s="41"/>
      <c r="I5310" s="41"/>
      <c r="J5310" s="41"/>
      <c r="K5310" s="41"/>
      <c r="L5310" s="41"/>
      <c r="M5310" s="41"/>
    </row>
    <row r="5311" spans="2:13" x14ac:dyDescent="0.25">
      <c r="B5311" s="66"/>
      <c r="C5311" s="13"/>
      <c r="D5311" s="13"/>
      <c r="E5311" s="13"/>
      <c r="F5311" s="13"/>
      <c r="G5311" s="13"/>
      <c r="H5311" s="41"/>
      <c r="I5311" s="41"/>
      <c r="J5311" s="41"/>
      <c r="K5311" s="41"/>
      <c r="L5311" s="41"/>
      <c r="M5311" s="41"/>
    </row>
    <row r="5312" spans="2:13" x14ac:dyDescent="0.25">
      <c r="B5312" s="66"/>
      <c r="C5312" s="13"/>
      <c r="D5312" s="13"/>
      <c r="E5312" s="13"/>
      <c r="F5312" s="13"/>
      <c r="G5312" s="13"/>
      <c r="H5312" s="41"/>
      <c r="I5312" s="41"/>
      <c r="J5312" s="41"/>
      <c r="K5312" s="41"/>
      <c r="L5312" s="41"/>
      <c r="M5312" s="41"/>
    </row>
    <row r="5313" spans="2:13" x14ac:dyDescent="0.25">
      <c r="B5313" s="66"/>
      <c r="C5313" s="13"/>
      <c r="D5313" s="13"/>
      <c r="E5313" s="13"/>
      <c r="F5313" s="13"/>
      <c r="G5313" s="13"/>
      <c r="H5313" s="41"/>
      <c r="I5313" s="41"/>
      <c r="J5313" s="41"/>
      <c r="K5313" s="41"/>
      <c r="L5313" s="41"/>
      <c r="M5313" s="41"/>
    </row>
    <row r="5314" spans="2:13" x14ac:dyDescent="0.25">
      <c r="B5314" s="66"/>
      <c r="C5314" s="13"/>
      <c r="D5314" s="13"/>
      <c r="E5314" s="13"/>
      <c r="F5314" s="13"/>
      <c r="G5314" s="13"/>
      <c r="H5314" s="41"/>
      <c r="I5314" s="41"/>
      <c r="J5314" s="41"/>
      <c r="K5314" s="41"/>
      <c r="L5314" s="41"/>
      <c r="M5314" s="41"/>
    </row>
    <row r="5315" spans="2:13" x14ac:dyDescent="0.25">
      <c r="B5315" s="66"/>
      <c r="C5315" s="13"/>
      <c r="D5315" s="13"/>
      <c r="E5315" s="13"/>
      <c r="F5315" s="13"/>
      <c r="G5315" s="13"/>
      <c r="H5315" s="41"/>
      <c r="I5315" s="41"/>
      <c r="J5315" s="41"/>
      <c r="K5315" s="41"/>
      <c r="L5315" s="41"/>
      <c r="M5315" s="41"/>
    </row>
    <row r="5316" spans="2:13" x14ac:dyDescent="0.25">
      <c r="B5316" s="66"/>
      <c r="C5316" s="13"/>
      <c r="D5316" s="13"/>
      <c r="E5316" s="13"/>
      <c r="F5316" s="13"/>
      <c r="G5316" s="13"/>
      <c r="H5316" s="41"/>
      <c r="I5316" s="41"/>
      <c r="J5316" s="41"/>
      <c r="K5316" s="41"/>
      <c r="L5316" s="41"/>
      <c r="M5316" s="41"/>
    </row>
    <row r="5317" spans="2:13" x14ac:dyDescent="0.25">
      <c r="B5317" s="66"/>
      <c r="C5317" s="13"/>
      <c r="D5317" s="13"/>
      <c r="E5317" s="13"/>
      <c r="F5317" s="13"/>
      <c r="G5317" s="13"/>
      <c r="H5317" s="41"/>
      <c r="I5317" s="41"/>
      <c r="J5317" s="41"/>
      <c r="K5317" s="41"/>
      <c r="L5317" s="41"/>
      <c r="M5317" s="41"/>
    </row>
    <row r="5318" spans="2:13" x14ac:dyDescent="0.25">
      <c r="B5318" s="66"/>
      <c r="C5318" s="13"/>
      <c r="D5318" s="13"/>
      <c r="E5318" s="13"/>
      <c r="F5318" s="13"/>
      <c r="G5318" s="13"/>
      <c r="H5318" s="41"/>
      <c r="I5318" s="41"/>
      <c r="J5318" s="41"/>
      <c r="K5318" s="41"/>
      <c r="L5318" s="41"/>
      <c r="M5318" s="41"/>
    </row>
    <row r="5319" spans="2:13" x14ac:dyDescent="0.25">
      <c r="B5319" s="66"/>
      <c r="C5319" s="13"/>
      <c r="D5319" s="13"/>
      <c r="E5319" s="13"/>
      <c r="F5319" s="13"/>
      <c r="G5319" s="13"/>
      <c r="H5319" s="41"/>
      <c r="I5319" s="41"/>
      <c r="J5319" s="41"/>
      <c r="K5319" s="41"/>
      <c r="L5319" s="41"/>
      <c r="M5319" s="41"/>
    </row>
    <row r="5320" spans="2:13" x14ac:dyDescent="0.25">
      <c r="B5320" s="66"/>
      <c r="C5320" s="13"/>
      <c r="D5320" s="13"/>
      <c r="E5320" s="13"/>
      <c r="F5320" s="13"/>
      <c r="G5320" s="13"/>
      <c r="H5320" s="41"/>
      <c r="I5320" s="41"/>
      <c r="J5320" s="41"/>
      <c r="K5320" s="41"/>
      <c r="L5320" s="41"/>
      <c r="M5320" s="41"/>
    </row>
    <row r="5321" spans="2:13" x14ac:dyDescent="0.25">
      <c r="B5321" s="66"/>
      <c r="C5321" s="13"/>
      <c r="D5321" s="13"/>
      <c r="E5321" s="13"/>
      <c r="F5321" s="13"/>
      <c r="G5321" s="13"/>
      <c r="H5321" s="41"/>
      <c r="I5321" s="41"/>
      <c r="J5321" s="41"/>
      <c r="K5321" s="41"/>
      <c r="L5321" s="41"/>
      <c r="M5321" s="41"/>
    </row>
    <row r="5322" spans="2:13" x14ac:dyDescent="0.25">
      <c r="B5322" s="66"/>
      <c r="C5322" s="13"/>
      <c r="D5322" s="13"/>
      <c r="E5322" s="13"/>
      <c r="F5322" s="13"/>
      <c r="G5322" s="13"/>
      <c r="H5322" s="41"/>
      <c r="I5322" s="41"/>
      <c r="J5322" s="41"/>
      <c r="K5322" s="41"/>
      <c r="L5322" s="41"/>
      <c r="M5322" s="41"/>
    </row>
    <row r="5323" spans="2:13" x14ac:dyDescent="0.25">
      <c r="B5323" s="66"/>
      <c r="C5323" s="13"/>
      <c r="D5323" s="13"/>
      <c r="E5323" s="13"/>
      <c r="F5323" s="13"/>
      <c r="G5323" s="13"/>
      <c r="H5323" s="41"/>
      <c r="I5323" s="41"/>
      <c r="J5323" s="41"/>
      <c r="K5323" s="41"/>
      <c r="L5323" s="41"/>
      <c r="M5323" s="41"/>
    </row>
    <row r="5324" spans="2:13" x14ac:dyDescent="0.25">
      <c r="B5324" s="66"/>
      <c r="C5324" s="13"/>
      <c r="D5324" s="13"/>
      <c r="E5324" s="13"/>
      <c r="F5324" s="13"/>
      <c r="G5324" s="13"/>
      <c r="H5324" s="41"/>
      <c r="I5324" s="41"/>
      <c r="J5324" s="41"/>
      <c r="K5324" s="41"/>
      <c r="L5324" s="41"/>
      <c r="M5324" s="41"/>
    </row>
    <row r="5325" spans="2:13" x14ac:dyDescent="0.25">
      <c r="B5325" s="66"/>
      <c r="C5325" s="13"/>
      <c r="D5325" s="13"/>
      <c r="E5325" s="13"/>
      <c r="F5325" s="13"/>
      <c r="G5325" s="13"/>
      <c r="H5325" s="41"/>
      <c r="I5325" s="41"/>
      <c r="J5325" s="41"/>
      <c r="K5325" s="41"/>
      <c r="L5325" s="41"/>
      <c r="M5325" s="41"/>
    </row>
    <row r="5326" spans="2:13" x14ac:dyDescent="0.25">
      <c r="B5326" s="66"/>
      <c r="C5326" s="13"/>
      <c r="D5326" s="13"/>
      <c r="E5326" s="13"/>
      <c r="F5326" s="13"/>
      <c r="G5326" s="13"/>
      <c r="H5326" s="41"/>
      <c r="I5326" s="41"/>
      <c r="J5326" s="41"/>
      <c r="K5326" s="41"/>
      <c r="L5326" s="41"/>
      <c r="M5326" s="41"/>
    </row>
    <row r="5327" spans="2:13" x14ac:dyDescent="0.25">
      <c r="B5327" s="66"/>
      <c r="C5327" s="13"/>
      <c r="D5327" s="13"/>
      <c r="E5327" s="13"/>
      <c r="F5327" s="13"/>
      <c r="G5327" s="13"/>
      <c r="H5327" s="41"/>
      <c r="I5327" s="41"/>
      <c r="J5327" s="41"/>
      <c r="K5327" s="41"/>
      <c r="L5327" s="41"/>
      <c r="M5327" s="41"/>
    </row>
    <row r="5328" spans="2:13" x14ac:dyDescent="0.25">
      <c r="B5328" s="66"/>
      <c r="C5328" s="13"/>
      <c r="D5328" s="13"/>
      <c r="E5328" s="13"/>
      <c r="F5328" s="13"/>
      <c r="G5328" s="13"/>
      <c r="H5328" s="41"/>
      <c r="I5328" s="41"/>
      <c r="J5328" s="41"/>
      <c r="K5328" s="41"/>
      <c r="L5328" s="41"/>
      <c r="M5328" s="41"/>
    </row>
    <row r="5329" spans="2:13" x14ac:dyDescent="0.25">
      <c r="B5329" s="66"/>
      <c r="C5329" s="13"/>
      <c r="D5329" s="13"/>
      <c r="E5329" s="13"/>
      <c r="F5329" s="13"/>
      <c r="G5329" s="13"/>
      <c r="H5329" s="41"/>
      <c r="I5329" s="41"/>
      <c r="J5329" s="41"/>
      <c r="K5329" s="41"/>
      <c r="L5329" s="41"/>
      <c r="M5329" s="41"/>
    </row>
    <row r="5330" spans="2:13" x14ac:dyDescent="0.25">
      <c r="B5330" s="66"/>
      <c r="C5330" s="13"/>
      <c r="D5330" s="13"/>
      <c r="E5330" s="13"/>
      <c r="F5330" s="13"/>
      <c r="G5330" s="13"/>
      <c r="H5330" s="41"/>
      <c r="I5330" s="41"/>
      <c r="J5330" s="41"/>
      <c r="K5330" s="41"/>
      <c r="L5330" s="41"/>
      <c r="M5330" s="41"/>
    </row>
    <row r="5331" spans="2:13" x14ac:dyDescent="0.25">
      <c r="B5331" s="66"/>
      <c r="C5331" s="13"/>
      <c r="D5331" s="13"/>
      <c r="E5331" s="13"/>
      <c r="F5331" s="13"/>
      <c r="G5331" s="13"/>
      <c r="H5331" s="41"/>
      <c r="I5331" s="41"/>
      <c r="J5331" s="41"/>
      <c r="K5331" s="41"/>
      <c r="L5331" s="41"/>
      <c r="M5331" s="41"/>
    </row>
    <row r="5332" spans="2:13" x14ac:dyDescent="0.25">
      <c r="B5332" s="66"/>
      <c r="C5332" s="13"/>
      <c r="D5332" s="13"/>
      <c r="E5332" s="13"/>
      <c r="F5332" s="13"/>
      <c r="G5332" s="13"/>
      <c r="H5332" s="41"/>
      <c r="I5332" s="41"/>
      <c r="J5332" s="41"/>
      <c r="K5332" s="41"/>
      <c r="L5332" s="41"/>
      <c r="M5332" s="41"/>
    </row>
    <row r="5333" spans="2:13" x14ac:dyDescent="0.25">
      <c r="B5333" s="66"/>
      <c r="C5333" s="13"/>
      <c r="D5333" s="13"/>
      <c r="E5333" s="13"/>
      <c r="F5333" s="13"/>
      <c r="G5333" s="13"/>
      <c r="H5333" s="41"/>
      <c r="I5333" s="41"/>
      <c r="J5333" s="41"/>
      <c r="K5333" s="41"/>
      <c r="L5333" s="41"/>
      <c r="M5333" s="41"/>
    </row>
    <row r="5334" spans="2:13" x14ac:dyDescent="0.25">
      <c r="B5334" s="66"/>
      <c r="C5334" s="13"/>
      <c r="D5334" s="13"/>
      <c r="E5334" s="13"/>
      <c r="F5334" s="13"/>
      <c r="G5334" s="13"/>
      <c r="H5334" s="41"/>
      <c r="I5334" s="41"/>
      <c r="J5334" s="41"/>
      <c r="K5334" s="41"/>
      <c r="L5334" s="41"/>
      <c r="M5334" s="41"/>
    </row>
    <row r="5335" spans="2:13" x14ac:dyDescent="0.25">
      <c r="B5335" s="66"/>
      <c r="C5335" s="13"/>
      <c r="D5335" s="13"/>
      <c r="E5335" s="13"/>
      <c r="F5335" s="13"/>
      <c r="G5335" s="13"/>
      <c r="H5335" s="41"/>
      <c r="I5335" s="41"/>
      <c r="J5335" s="41"/>
      <c r="K5335" s="41"/>
      <c r="L5335" s="41"/>
      <c r="M5335" s="41"/>
    </row>
    <row r="5336" spans="2:13" x14ac:dyDescent="0.25">
      <c r="B5336" s="66"/>
      <c r="C5336" s="13"/>
      <c r="D5336" s="13"/>
      <c r="E5336" s="13"/>
      <c r="F5336" s="13"/>
      <c r="G5336" s="13"/>
      <c r="H5336" s="41"/>
      <c r="I5336" s="41"/>
      <c r="J5336" s="41"/>
      <c r="K5336" s="41"/>
      <c r="L5336" s="41"/>
      <c r="M5336" s="41"/>
    </row>
    <row r="5337" spans="2:13" x14ac:dyDescent="0.25">
      <c r="B5337" s="66"/>
      <c r="C5337" s="13"/>
      <c r="D5337" s="13"/>
      <c r="E5337" s="13"/>
      <c r="F5337" s="13"/>
      <c r="G5337" s="13"/>
      <c r="H5337" s="41"/>
      <c r="I5337" s="41"/>
      <c r="J5337" s="41"/>
      <c r="K5337" s="41"/>
      <c r="L5337" s="41"/>
      <c r="M5337" s="41"/>
    </row>
    <row r="5338" spans="2:13" x14ac:dyDescent="0.25">
      <c r="B5338" s="66"/>
      <c r="C5338" s="13"/>
      <c r="D5338" s="13"/>
      <c r="E5338" s="13"/>
      <c r="F5338" s="13"/>
      <c r="G5338" s="13"/>
      <c r="H5338" s="41"/>
      <c r="I5338" s="41"/>
      <c r="J5338" s="41"/>
      <c r="K5338" s="41"/>
      <c r="L5338" s="41"/>
      <c r="M5338" s="41"/>
    </row>
    <row r="5339" spans="2:13" x14ac:dyDescent="0.25">
      <c r="B5339" s="66"/>
      <c r="C5339" s="13"/>
      <c r="D5339" s="13"/>
      <c r="E5339" s="13"/>
      <c r="F5339" s="13"/>
      <c r="G5339" s="13"/>
      <c r="H5339" s="41"/>
      <c r="I5339" s="41"/>
      <c r="J5339" s="41"/>
      <c r="K5339" s="41"/>
      <c r="L5339" s="41"/>
      <c r="M5339" s="41"/>
    </row>
    <row r="5340" spans="2:13" x14ac:dyDescent="0.25">
      <c r="B5340" s="66"/>
      <c r="C5340" s="13"/>
      <c r="D5340" s="13"/>
      <c r="E5340" s="13"/>
      <c r="F5340" s="13"/>
      <c r="G5340" s="13"/>
      <c r="H5340" s="41"/>
      <c r="I5340" s="41"/>
      <c r="J5340" s="41"/>
      <c r="K5340" s="41"/>
      <c r="L5340" s="41"/>
      <c r="M5340" s="41"/>
    </row>
    <row r="5341" spans="2:13" x14ac:dyDescent="0.25">
      <c r="B5341" s="66"/>
      <c r="C5341" s="13"/>
      <c r="D5341" s="13"/>
      <c r="E5341" s="13"/>
      <c r="F5341" s="13"/>
      <c r="G5341" s="13"/>
      <c r="H5341" s="41"/>
      <c r="I5341" s="41"/>
      <c r="J5341" s="41"/>
      <c r="K5341" s="41"/>
      <c r="L5341" s="41"/>
      <c r="M5341" s="41"/>
    </row>
    <row r="5342" spans="2:13" x14ac:dyDescent="0.25">
      <c r="B5342" s="66"/>
      <c r="C5342" s="13"/>
      <c r="D5342" s="13"/>
      <c r="E5342" s="13"/>
      <c r="F5342" s="13"/>
      <c r="G5342" s="13"/>
      <c r="H5342" s="41"/>
      <c r="I5342" s="41"/>
      <c r="J5342" s="41"/>
      <c r="K5342" s="41"/>
      <c r="L5342" s="41"/>
      <c r="M5342" s="41"/>
    </row>
    <row r="5343" spans="2:13" x14ac:dyDescent="0.25">
      <c r="B5343" s="66"/>
      <c r="C5343" s="13"/>
      <c r="D5343" s="13"/>
      <c r="E5343" s="13"/>
      <c r="F5343" s="13"/>
      <c r="G5343" s="13"/>
      <c r="H5343" s="41"/>
      <c r="I5343" s="41"/>
      <c r="J5343" s="41"/>
      <c r="K5343" s="41"/>
      <c r="L5343" s="41"/>
      <c r="M5343" s="41"/>
    </row>
    <row r="5344" spans="2:13" x14ac:dyDescent="0.25">
      <c r="B5344" s="66"/>
      <c r="C5344" s="13"/>
      <c r="D5344" s="13"/>
      <c r="E5344" s="13"/>
      <c r="F5344" s="13"/>
      <c r="G5344" s="13"/>
      <c r="H5344" s="41"/>
      <c r="I5344" s="41"/>
      <c r="J5344" s="41"/>
      <c r="K5344" s="41"/>
      <c r="L5344" s="41"/>
      <c r="M5344" s="41"/>
    </row>
    <row r="5345" spans="2:13" x14ac:dyDescent="0.25">
      <c r="B5345" s="66"/>
      <c r="C5345" s="13"/>
      <c r="D5345" s="13"/>
      <c r="E5345" s="13"/>
      <c r="F5345" s="13"/>
      <c r="G5345" s="13"/>
      <c r="H5345" s="41"/>
      <c r="I5345" s="41"/>
      <c r="J5345" s="41"/>
      <c r="K5345" s="41"/>
      <c r="L5345" s="41"/>
      <c r="M5345" s="41"/>
    </row>
    <row r="5346" spans="2:13" x14ac:dyDescent="0.25">
      <c r="B5346" s="66"/>
      <c r="C5346" s="13"/>
      <c r="D5346" s="13"/>
      <c r="E5346" s="13"/>
      <c r="F5346" s="13"/>
      <c r="G5346" s="13"/>
      <c r="H5346" s="41"/>
      <c r="I5346" s="41"/>
      <c r="J5346" s="41"/>
      <c r="K5346" s="41"/>
      <c r="L5346" s="41"/>
      <c r="M5346" s="41"/>
    </row>
    <row r="5347" spans="2:13" x14ac:dyDescent="0.25">
      <c r="B5347" s="66"/>
      <c r="C5347" s="13"/>
      <c r="D5347" s="13"/>
      <c r="E5347" s="13"/>
      <c r="F5347" s="13"/>
      <c r="G5347" s="13"/>
      <c r="H5347" s="41"/>
      <c r="I5347" s="41"/>
      <c r="J5347" s="41"/>
      <c r="K5347" s="41"/>
      <c r="L5347" s="41"/>
      <c r="M5347" s="41"/>
    </row>
    <row r="5348" spans="2:13" x14ac:dyDescent="0.25">
      <c r="B5348" s="66"/>
      <c r="C5348" s="13"/>
      <c r="D5348" s="13"/>
      <c r="E5348" s="13"/>
      <c r="F5348" s="13"/>
      <c r="G5348" s="13"/>
      <c r="H5348" s="41"/>
      <c r="I5348" s="41"/>
      <c r="J5348" s="41"/>
      <c r="K5348" s="41"/>
      <c r="L5348" s="41"/>
      <c r="M5348" s="41"/>
    </row>
    <row r="5349" spans="2:13" x14ac:dyDescent="0.25">
      <c r="B5349" s="66"/>
      <c r="C5349" s="13"/>
      <c r="D5349" s="13"/>
      <c r="E5349" s="13"/>
      <c r="F5349" s="13"/>
      <c r="G5349" s="13"/>
      <c r="H5349" s="41"/>
      <c r="I5349" s="41"/>
      <c r="J5349" s="41"/>
      <c r="K5349" s="41"/>
      <c r="L5349" s="41"/>
      <c r="M5349" s="41"/>
    </row>
    <row r="5350" spans="2:13" x14ac:dyDescent="0.25">
      <c r="B5350" s="66"/>
      <c r="C5350" s="13"/>
      <c r="D5350" s="13"/>
      <c r="E5350" s="13"/>
      <c r="F5350" s="13"/>
      <c r="G5350" s="13"/>
      <c r="H5350" s="41"/>
      <c r="I5350" s="41"/>
      <c r="J5350" s="41"/>
      <c r="K5350" s="41"/>
      <c r="L5350" s="41"/>
      <c r="M5350" s="41"/>
    </row>
    <row r="5351" spans="2:13" x14ac:dyDescent="0.25">
      <c r="B5351" s="66"/>
      <c r="C5351" s="13"/>
      <c r="D5351" s="13"/>
      <c r="E5351" s="13"/>
      <c r="F5351" s="13"/>
      <c r="G5351" s="13"/>
      <c r="H5351" s="41"/>
      <c r="I5351" s="41"/>
      <c r="J5351" s="41"/>
      <c r="K5351" s="41"/>
      <c r="L5351" s="41"/>
      <c r="M5351" s="41"/>
    </row>
    <row r="5352" spans="2:13" x14ac:dyDescent="0.25">
      <c r="B5352" s="66"/>
      <c r="C5352" s="13"/>
      <c r="D5352" s="13"/>
      <c r="E5352" s="13"/>
      <c r="F5352" s="13"/>
      <c r="G5352" s="13"/>
      <c r="H5352" s="41"/>
      <c r="I5352" s="41"/>
      <c r="J5352" s="41"/>
      <c r="K5352" s="41"/>
      <c r="L5352" s="41"/>
      <c r="M5352" s="41"/>
    </row>
    <row r="5353" spans="2:13" x14ac:dyDescent="0.25">
      <c r="B5353" s="66"/>
      <c r="C5353" s="13"/>
      <c r="D5353" s="13"/>
      <c r="E5353" s="13"/>
      <c r="F5353" s="13"/>
      <c r="G5353" s="13"/>
      <c r="H5353" s="41"/>
      <c r="I5353" s="41"/>
      <c r="J5353" s="41"/>
      <c r="K5353" s="41"/>
      <c r="L5353" s="41"/>
      <c r="M5353" s="41"/>
    </row>
    <row r="5354" spans="2:13" x14ac:dyDescent="0.25">
      <c r="B5354" s="66"/>
      <c r="C5354" s="13"/>
      <c r="D5354" s="13"/>
      <c r="E5354" s="13"/>
      <c r="F5354" s="13"/>
      <c r="G5354" s="13"/>
      <c r="H5354" s="41"/>
      <c r="I5354" s="41"/>
      <c r="J5354" s="41"/>
      <c r="K5354" s="41"/>
      <c r="L5354" s="41"/>
      <c r="M5354" s="41"/>
    </row>
    <row r="5355" spans="2:13" x14ac:dyDescent="0.25">
      <c r="B5355" s="66"/>
      <c r="C5355" s="13"/>
      <c r="D5355" s="13"/>
      <c r="E5355" s="13"/>
      <c r="F5355" s="13"/>
      <c r="G5355" s="13"/>
      <c r="H5355" s="41"/>
      <c r="I5355" s="41"/>
      <c r="J5355" s="41"/>
      <c r="K5355" s="41"/>
      <c r="L5355" s="41"/>
      <c r="M5355" s="41"/>
    </row>
    <row r="5356" spans="2:13" x14ac:dyDescent="0.25">
      <c r="B5356" s="66"/>
      <c r="C5356" s="13"/>
      <c r="D5356" s="13"/>
      <c r="E5356" s="13"/>
      <c r="F5356" s="13"/>
      <c r="G5356" s="13"/>
      <c r="H5356" s="41"/>
      <c r="I5356" s="41"/>
      <c r="J5356" s="41"/>
      <c r="K5356" s="41"/>
      <c r="L5356" s="41"/>
      <c r="M5356" s="41"/>
    </row>
    <row r="5357" spans="2:13" x14ac:dyDescent="0.25">
      <c r="B5357" s="66"/>
      <c r="C5357" s="13"/>
      <c r="D5357" s="13"/>
      <c r="E5357" s="13"/>
      <c r="F5357" s="13"/>
      <c r="G5357" s="13"/>
      <c r="H5357" s="41"/>
      <c r="I5357" s="41"/>
      <c r="J5357" s="41"/>
      <c r="K5357" s="41"/>
      <c r="L5357" s="41"/>
      <c r="M5357" s="41"/>
    </row>
    <row r="5358" spans="2:13" x14ac:dyDescent="0.25">
      <c r="B5358" s="66"/>
      <c r="C5358" s="13"/>
      <c r="D5358" s="13"/>
      <c r="E5358" s="13"/>
      <c r="F5358" s="13"/>
      <c r="G5358" s="13"/>
      <c r="H5358" s="41"/>
      <c r="I5358" s="41"/>
      <c r="J5358" s="41"/>
      <c r="K5358" s="41"/>
      <c r="L5358" s="41"/>
      <c r="M5358" s="41"/>
    </row>
    <row r="5359" spans="2:13" x14ac:dyDescent="0.25">
      <c r="B5359" s="66"/>
      <c r="C5359" s="13"/>
      <c r="D5359" s="13"/>
      <c r="E5359" s="13"/>
      <c r="F5359" s="13"/>
      <c r="G5359" s="13"/>
      <c r="H5359" s="41"/>
      <c r="I5359" s="41"/>
      <c r="J5359" s="41"/>
      <c r="K5359" s="41"/>
      <c r="L5359" s="41"/>
      <c r="M5359" s="41"/>
    </row>
    <row r="5360" spans="2:13" x14ac:dyDescent="0.25">
      <c r="B5360" s="66"/>
      <c r="C5360" s="13"/>
      <c r="D5360" s="13"/>
      <c r="E5360" s="13"/>
      <c r="F5360" s="13"/>
      <c r="G5360" s="13"/>
      <c r="H5360" s="41"/>
      <c r="I5360" s="41"/>
      <c r="J5360" s="41"/>
      <c r="K5360" s="41"/>
      <c r="L5360" s="41"/>
      <c r="M5360" s="41"/>
    </row>
    <row r="5361" spans="2:13" x14ac:dyDescent="0.25">
      <c r="B5361" s="66"/>
      <c r="C5361" s="13"/>
      <c r="D5361" s="13"/>
      <c r="E5361" s="13"/>
      <c r="F5361" s="13"/>
      <c r="G5361" s="13"/>
      <c r="H5361" s="41"/>
      <c r="I5361" s="41"/>
      <c r="J5361" s="41"/>
      <c r="K5361" s="41"/>
      <c r="L5361" s="41"/>
      <c r="M5361" s="41"/>
    </row>
    <row r="5362" spans="2:13" x14ac:dyDescent="0.25">
      <c r="B5362" s="66"/>
      <c r="C5362" s="13"/>
      <c r="D5362" s="13"/>
      <c r="E5362" s="13"/>
      <c r="F5362" s="13"/>
      <c r="G5362" s="13"/>
      <c r="H5362" s="41"/>
      <c r="I5362" s="41"/>
      <c r="J5362" s="41"/>
      <c r="K5362" s="41"/>
      <c r="L5362" s="41"/>
      <c r="M5362" s="41"/>
    </row>
    <row r="5363" spans="2:13" x14ac:dyDescent="0.25">
      <c r="B5363" s="66"/>
      <c r="C5363" s="13"/>
      <c r="D5363" s="13"/>
      <c r="E5363" s="13"/>
      <c r="F5363" s="13"/>
      <c r="G5363" s="13"/>
      <c r="H5363" s="41"/>
      <c r="I5363" s="41"/>
      <c r="J5363" s="41"/>
      <c r="K5363" s="41"/>
      <c r="L5363" s="41"/>
      <c r="M5363" s="41"/>
    </row>
    <row r="5364" spans="2:13" x14ac:dyDescent="0.25">
      <c r="B5364" s="66"/>
      <c r="C5364" s="13"/>
      <c r="D5364" s="13"/>
      <c r="E5364" s="13"/>
      <c r="F5364" s="13"/>
      <c r="G5364" s="13"/>
      <c r="H5364" s="41"/>
      <c r="I5364" s="41"/>
      <c r="J5364" s="41"/>
      <c r="K5364" s="41"/>
      <c r="L5364" s="41"/>
      <c r="M5364" s="41"/>
    </row>
    <row r="5365" spans="2:13" x14ac:dyDescent="0.25">
      <c r="B5365" s="66"/>
      <c r="C5365" s="13"/>
      <c r="D5365" s="13"/>
      <c r="E5365" s="13"/>
      <c r="F5365" s="13"/>
      <c r="G5365" s="13"/>
      <c r="H5365" s="41"/>
      <c r="I5365" s="41"/>
      <c r="J5365" s="41"/>
      <c r="K5365" s="41"/>
      <c r="L5365" s="41"/>
      <c r="M5365" s="41"/>
    </row>
    <row r="5366" spans="2:13" x14ac:dyDescent="0.25">
      <c r="B5366" s="66"/>
      <c r="C5366" s="13"/>
      <c r="D5366" s="13"/>
      <c r="E5366" s="13"/>
      <c r="F5366" s="13"/>
      <c r="G5366" s="13"/>
      <c r="H5366" s="41"/>
      <c r="I5366" s="41"/>
      <c r="J5366" s="41"/>
      <c r="K5366" s="41"/>
      <c r="L5366" s="41"/>
      <c r="M5366" s="41"/>
    </row>
    <row r="5367" spans="2:13" x14ac:dyDescent="0.25">
      <c r="B5367" s="66"/>
      <c r="C5367" s="13"/>
      <c r="D5367" s="13"/>
      <c r="E5367" s="13"/>
      <c r="F5367" s="13"/>
      <c r="G5367" s="13"/>
      <c r="H5367" s="41"/>
      <c r="I5367" s="41"/>
      <c r="J5367" s="41"/>
      <c r="K5367" s="41"/>
      <c r="L5367" s="41"/>
      <c r="M5367" s="41"/>
    </row>
    <row r="5368" spans="2:13" x14ac:dyDescent="0.25">
      <c r="B5368" s="66"/>
      <c r="C5368" s="13"/>
      <c r="D5368" s="13"/>
      <c r="E5368" s="13"/>
      <c r="F5368" s="13"/>
      <c r="G5368" s="13"/>
      <c r="H5368" s="41"/>
      <c r="I5368" s="41"/>
      <c r="J5368" s="41"/>
      <c r="K5368" s="41"/>
      <c r="L5368" s="41"/>
      <c r="M5368" s="41"/>
    </row>
    <row r="5369" spans="2:13" x14ac:dyDescent="0.25">
      <c r="B5369" s="66"/>
      <c r="C5369" s="13"/>
      <c r="D5369" s="13"/>
      <c r="E5369" s="13"/>
      <c r="F5369" s="13"/>
      <c r="G5369" s="13"/>
      <c r="H5369" s="41"/>
      <c r="I5369" s="41"/>
      <c r="J5369" s="41"/>
      <c r="K5369" s="41"/>
      <c r="L5369" s="41"/>
      <c r="M5369" s="41"/>
    </row>
    <row r="5370" spans="2:13" x14ac:dyDescent="0.25">
      <c r="B5370" s="66"/>
      <c r="C5370" s="13"/>
      <c r="D5370" s="13"/>
      <c r="E5370" s="13"/>
      <c r="F5370" s="13"/>
      <c r="G5370" s="13"/>
      <c r="H5370" s="41"/>
      <c r="I5370" s="41"/>
      <c r="J5370" s="41"/>
      <c r="K5370" s="41"/>
      <c r="L5370" s="41"/>
      <c r="M5370" s="41"/>
    </row>
    <row r="5371" spans="2:13" x14ac:dyDescent="0.25">
      <c r="B5371" s="66"/>
      <c r="C5371" s="13"/>
      <c r="D5371" s="13"/>
      <c r="E5371" s="13"/>
      <c r="F5371" s="13"/>
      <c r="G5371" s="13"/>
      <c r="H5371" s="41"/>
      <c r="I5371" s="41"/>
      <c r="J5371" s="41"/>
      <c r="K5371" s="41"/>
      <c r="L5371" s="41"/>
      <c r="M5371" s="41"/>
    </row>
    <row r="5372" spans="2:13" x14ac:dyDescent="0.25">
      <c r="B5372" s="66"/>
      <c r="C5372" s="13"/>
      <c r="D5372" s="13"/>
      <c r="E5372" s="13"/>
      <c r="F5372" s="13"/>
      <c r="G5372" s="13"/>
      <c r="H5372" s="41"/>
      <c r="I5372" s="41"/>
      <c r="J5372" s="41"/>
      <c r="K5372" s="41"/>
      <c r="L5372" s="41"/>
      <c r="M5372" s="41"/>
    </row>
    <row r="5373" spans="2:13" x14ac:dyDescent="0.25">
      <c r="B5373" s="66"/>
      <c r="C5373" s="13"/>
      <c r="D5373" s="13"/>
      <c r="E5373" s="13"/>
      <c r="F5373" s="13"/>
      <c r="G5373" s="13"/>
      <c r="H5373" s="41"/>
      <c r="I5373" s="41"/>
      <c r="J5373" s="41"/>
      <c r="K5373" s="41"/>
      <c r="L5373" s="41"/>
      <c r="M5373" s="41"/>
    </row>
    <row r="5374" spans="2:13" x14ac:dyDescent="0.25">
      <c r="B5374" s="66"/>
      <c r="C5374" s="13"/>
      <c r="D5374" s="13"/>
      <c r="E5374" s="13"/>
      <c r="F5374" s="13"/>
      <c r="G5374" s="13"/>
      <c r="H5374" s="41"/>
      <c r="I5374" s="41"/>
      <c r="J5374" s="41"/>
      <c r="K5374" s="41"/>
      <c r="L5374" s="41"/>
      <c r="M5374" s="41"/>
    </row>
    <row r="5375" spans="2:13" x14ac:dyDescent="0.25">
      <c r="B5375" s="66"/>
      <c r="C5375" s="13"/>
      <c r="D5375" s="13"/>
      <c r="E5375" s="13"/>
      <c r="F5375" s="13"/>
      <c r="G5375" s="13"/>
      <c r="H5375" s="41"/>
      <c r="I5375" s="41"/>
      <c r="J5375" s="41"/>
      <c r="K5375" s="41"/>
      <c r="L5375" s="41"/>
      <c r="M5375" s="41"/>
    </row>
    <row r="5376" spans="2:13" x14ac:dyDescent="0.25">
      <c r="B5376" s="66"/>
      <c r="C5376" s="13"/>
      <c r="D5376" s="13"/>
      <c r="E5376" s="13"/>
      <c r="F5376" s="13"/>
      <c r="G5376" s="13"/>
      <c r="H5376" s="41"/>
      <c r="I5376" s="41"/>
      <c r="J5376" s="41"/>
      <c r="K5376" s="41"/>
      <c r="L5376" s="41"/>
      <c r="M5376" s="41"/>
    </row>
    <row r="5377" spans="2:13" x14ac:dyDescent="0.25">
      <c r="B5377" s="66"/>
      <c r="C5377" s="13"/>
      <c r="D5377" s="13"/>
      <c r="E5377" s="13"/>
      <c r="F5377" s="13"/>
      <c r="G5377" s="13"/>
      <c r="H5377" s="41"/>
      <c r="I5377" s="41"/>
      <c r="J5377" s="41"/>
      <c r="K5377" s="41"/>
      <c r="L5377" s="41"/>
      <c r="M5377" s="41"/>
    </row>
    <row r="5378" spans="2:13" x14ac:dyDescent="0.25">
      <c r="B5378" s="66"/>
      <c r="C5378" s="13"/>
      <c r="D5378" s="13"/>
      <c r="E5378" s="13"/>
      <c r="F5378" s="13"/>
      <c r="G5378" s="13"/>
      <c r="H5378" s="41"/>
      <c r="I5378" s="41"/>
      <c r="J5378" s="41"/>
      <c r="K5378" s="41"/>
      <c r="L5378" s="41"/>
      <c r="M5378" s="41"/>
    </row>
    <row r="5379" spans="2:13" x14ac:dyDescent="0.25">
      <c r="B5379" s="66"/>
      <c r="C5379" s="13"/>
      <c r="D5379" s="13"/>
      <c r="E5379" s="13"/>
      <c r="F5379" s="13"/>
      <c r="G5379" s="13"/>
      <c r="H5379" s="41"/>
      <c r="I5379" s="41"/>
      <c r="J5379" s="41"/>
      <c r="K5379" s="41"/>
      <c r="L5379" s="41"/>
      <c r="M5379" s="41"/>
    </row>
    <row r="5380" spans="2:13" x14ac:dyDescent="0.25">
      <c r="B5380" s="66"/>
      <c r="C5380" s="13"/>
      <c r="D5380" s="13"/>
      <c r="E5380" s="13"/>
      <c r="F5380" s="13"/>
      <c r="G5380" s="13"/>
      <c r="H5380" s="41"/>
      <c r="I5380" s="41"/>
      <c r="J5380" s="41"/>
      <c r="K5380" s="41"/>
      <c r="L5380" s="41"/>
      <c r="M5380" s="41"/>
    </row>
    <row r="5381" spans="2:13" x14ac:dyDescent="0.25">
      <c r="B5381" s="66"/>
      <c r="C5381" s="13"/>
      <c r="D5381" s="13"/>
      <c r="E5381" s="13"/>
      <c r="F5381" s="13"/>
      <c r="G5381" s="13"/>
      <c r="H5381" s="41"/>
      <c r="I5381" s="41"/>
      <c r="J5381" s="41"/>
      <c r="K5381" s="41"/>
      <c r="L5381" s="41"/>
      <c r="M5381" s="41"/>
    </row>
    <row r="5382" spans="2:13" x14ac:dyDescent="0.25">
      <c r="B5382" s="66"/>
      <c r="C5382" s="13"/>
      <c r="D5382" s="13"/>
      <c r="E5382" s="13"/>
      <c r="F5382" s="13"/>
      <c r="G5382" s="13"/>
      <c r="H5382" s="41"/>
      <c r="I5382" s="41"/>
      <c r="J5382" s="41"/>
      <c r="K5382" s="41"/>
      <c r="L5382" s="41"/>
      <c r="M5382" s="41"/>
    </row>
    <row r="5383" spans="2:13" x14ac:dyDescent="0.25">
      <c r="B5383" s="66"/>
      <c r="C5383" s="13"/>
      <c r="D5383" s="13"/>
      <c r="E5383" s="13"/>
      <c r="F5383" s="13"/>
      <c r="G5383" s="13"/>
      <c r="H5383" s="41"/>
      <c r="I5383" s="41"/>
      <c r="J5383" s="41"/>
      <c r="K5383" s="41"/>
      <c r="L5383" s="41"/>
      <c r="M5383" s="41"/>
    </row>
    <row r="5384" spans="2:13" x14ac:dyDescent="0.25">
      <c r="B5384" s="66"/>
      <c r="C5384" s="13"/>
      <c r="D5384" s="13"/>
      <c r="E5384" s="13"/>
      <c r="F5384" s="13"/>
      <c r="G5384" s="13"/>
      <c r="H5384" s="41"/>
      <c r="I5384" s="41"/>
      <c r="J5384" s="41"/>
      <c r="K5384" s="41"/>
      <c r="L5384" s="41"/>
      <c r="M5384" s="41"/>
    </row>
    <row r="5385" spans="2:13" x14ac:dyDescent="0.25">
      <c r="B5385" s="66"/>
      <c r="C5385" s="13"/>
      <c r="D5385" s="13"/>
      <c r="E5385" s="13"/>
      <c r="F5385" s="13"/>
      <c r="G5385" s="13"/>
      <c r="H5385" s="41"/>
      <c r="I5385" s="41"/>
      <c r="J5385" s="41"/>
      <c r="K5385" s="41"/>
      <c r="L5385" s="41"/>
      <c r="M5385" s="41"/>
    </row>
    <row r="5386" spans="2:13" x14ac:dyDescent="0.25">
      <c r="B5386" s="66"/>
      <c r="C5386" s="13"/>
      <c r="D5386" s="13"/>
      <c r="E5386" s="13"/>
      <c r="F5386" s="13"/>
      <c r="G5386" s="13"/>
      <c r="H5386" s="41"/>
      <c r="I5386" s="41"/>
      <c r="J5386" s="41"/>
      <c r="K5386" s="41"/>
      <c r="L5386" s="41"/>
      <c r="M5386" s="41"/>
    </row>
    <row r="5387" spans="2:13" x14ac:dyDescent="0.25">
      <c r="B5387" s="66"/>
      <c r="C5387" s="13"/>
      <c r="D5387" s="13"/>
      <c r="E5387" s="13"/>
      <c r="F5387" s="13"/>
      <c r="G5387" s="13"/>
      <c r="H5387" s="41"/>
      <c r="I5387" s="41"/>
      <c r="J5387" s="41"/>
      <c r="K5387" s="41"/>
      <c r="L5387" s="41"/>
      <c r="M5387" s="41"/>
    </row>
    <row r="5388" spans="2:13" x14ac:dyDescent="0.25">
      <c r="B5388" s="66"/>
      <c r="C5388" s="13"/>
      <c r="D5388" s="13"/>
      <c r="E5388" s="13"/>
      <c r="F5388" s="13"/>
      <c r="G5388" s="13"/>
      <c r="H5388" s="41"/>
      <c r="I5388" s="41"/>
      <c r="J5388" s="41"/>
      <c r="K5388" s="41"/>
      <c r="L5388" s="41"/>
      <c r="M5388" s="41"/>
    </row>
    <row r="5389" spans="2:13" x14ac:dyDescent="0.25">
      <c r="B5389" s="66"/>
      <c r="C5389" s="13"/>
      <c r="D5389" s="13"/>
      <c r="E5389" s="13"/>
      <c r="F5389" s="13"/>
      <c r="G5389" s="13"/>
      <c r="H5389" s="41"/>
      <c r="I5389" s="41"/>
      <c r="J5389" s="41"/>
      <c r="K5389" s="41"/>
      <c r="L5389" s="41"/>
      <c r="M5389" s="41"/>
    </row>
    <row r="5390" spans="2:13" x14ac:dyDescent="0.25">
      <c r="B5390" s="66"/>
      <c r="C5390" s="13"/>
      <c r="D5390" s="13"/>
      <c r="E5390" s="13"/>
      <c r="F5390" s="13"/>
      <c r="G5390" s="13"/>
      <c r="H5390" s="41"/>
      <c r="I5390" s="41"/>
      <c r="J5390" s="41"/>
      <c r="K5390" s="41"/>
      <c r="L5390" s="41"/>
      <c r="M5390" s="41"/>
    </row>
    <row r="5391" spans="2:13" x14ac:dyDescent="0.25">
      <c r="B5391" s="66"/>
      <c r="C5391" s="13"/>
      <c r="D5391" s="13"/>
      <c r="E5391" s="13"/>
      <c r="F5391" s="13"/>
      <c r="G5391" s="13"/>
      <c r="H5391" s="41"/>
      <c r="I5391" s="41"/>
      <c r="J5391" s="41"/>
      <c r="K5391" s="41"/>
      <c r="L5391" s="41"/>
      <c r="M5391" s="41"/>
    </row>
    <row r="5392" spans="2:13" x14ac:dyDescent="0.25">
      <c r="B5392" s="66"/>
      <c r="C5392" s="13"/>
      <c r="D5392" s="13"/>
      <c r="E5392" s="13"/>
      <c r="F5392" s="13"/>
      <c r="G5392" s="13"/>
      <c r="H5392" s="41"/>
      <c r="I5392" s="41"/>
      <c r="J5392" s="41"/>
      <c r="K5392" s="41"/>
      <c r="L5392" s="41"/>
      <c r="M5392" s="41"/>
    </row>
    <row r="5393" spans="2:13" x14ac:dyDescent="0.25">
      <c r="B5393" s="66"/>
      <c r="C5393" s="13"/>
      <c r="D5393" s="13"/>
      <c r="E5393" s="13"/>
      <c r="F5393" s="13"/>
      <c r="G5393" s="13"/>
      <c r="H5393" s="41"/>
      <c r="I5393" s="41"/>
      <c r="J5393" s="41"/>
      <c r="K5393" s="41"/>
      <c r="L5393" s="41"/>
      <c r="M5393" s="41"/>
    </row>
    <row r="5394" spans="2:13" x14ac:dyDescent="0.25">
      <c r="B5394" s="66"/>
      <c r="C5394" s="13"/>
      <c r="D5394" s="13"/>
      <c r="E5394" s="13"/>
      <c r="F5394" s="13"/>
      <c r="G5394" s="13"/>
      <c r="H5394" s="41"/>
      <c r="I5394" s="41"/>
      <c r="J5394" s="41"/>
      <c r="K5394" s="41"/>
      <c r="L5394" s="41"/>
      <c r="M5394" s="41"/>
    </row>
    <row r="5395" spans="2:13" x14ac:dyDescent="0.25">
      <c r="B5395" s="66"/>
      <c r="C5395" s="13"/>
      <c r="D5395" s="13"/>
      <c r="E5395" s="13"/>
      <c r="F5395" s="13"/>
      <c r="G5395" s="13"/>
      <c r="H5395" s="41"/>
      <c r="I5395" s="41"/>
      <c r="J5395" s="41"/>
      <c r="K5395" s="41"/>
      <c r="L5395" s="41"/>
      <c r="M5395" s="41"/>
    </row>
    <row r="5396" spans="2:13" x14ac:dyDescent="0.25">
      <c r="B5396" s="66"/>
      <c r="C5396" s="13"/>
      <c r="D5396" s="13"/>
      <c r="E5396" s="13"/>
      <c r="F5396" s="13"/>
      <c r="G5396" s="13"/>
      <c r="H5396" s="41"/>
      <c r="I5396" s="41"/>
      <c r="J5396" s="41"/>
      <c r="K5396" s="41"/>
      <c r="L5396" s="41"/>
      <c r="M5396" s="41"/>
    </row>
    <row r="5397" spans="2:13" x14ac:dyDescent="0.25">
      <c r="B5397" s="66"/>
      <c r="C5397" s="13"/>
      <c r="D5397" s="13"/>
      <c r="E5397" s="13"/>
      <c r="F5397" s="13"/>
      <c r="G5397" s="13"/>
      <c r="H5397" s="41"/>
      <c r="I5397" s="41"/>
      <c r="J5397" s="41"/>
      <c r="K5397" s="41"/>
      <c r="L5397" s="41"/>
      <c r="M5397" s="41"/>
    </row>
    <row r="5398" spans="2:13" x14ac:dyDescent="0.25">
      <c r="B5398" s="66"/>
      <c r="C5398" s="13"/>
      <c r="D5398" s="13"/>
      <c r="E5398" s="13"/>
      <c r="F5398" s="13"/>
      <c r="G5398" s="13"/>
      <c r="H5398" s="41"/>
      <c r="I5398" s="41"/>
      <c r="J5398" s="41"/>
      <c r="K5398" s="41"/>
      <c r="L5398" s="41"/>
      <c r="M5398" s="41"/>
    </row>
    <row r="5399" spans="2:13" x14ac:dyDescent="0.25">
      <c r="B5399" s="66"/>
      <c r="C5399" s="13"/>
      <c r="D5399" s="13"/>
      <c r="E5399" s="13"/>
      <c r="F5399" s="13"/>
      <c r="G5399" s="13"/>
      <c r="H5399" s="41"/>
      <c r="I5399" s="41"/>
      <c r="J5399" s="41"/>
      <c r="K5399" s="41"/>
      <c r="L5399" s="41"/>
      <c r="M5399" s="41"/>
    </row>
    <row r="5400" spans="2:13" x14ac:dyDescent="0.25">
      <c r="B5400" s="66"/>
      <c r="C5400" s="13"/>
      <c r="D5400" s="13"/>
      <c r="E5400" s="13"/>
      <c r="F5400" s="13"/>
      <c r="G5400" s="13"/>
      <c r="H5400" s="41"/>
      <c r="I5400" s="41"/>
      <c r="J5400" s="41"/>
      <c r="K5400" s="41"/>
      <c r="L5400" s="41"/>
      <c r="M5400" s="41"/>
    </row>
    <row r="5401" spans="2:13" x14ac:dyDescent="0.25">
      <c r="B5401" s="66"/>
      <c r="C5401" s="13"/>
      <c r="D5401" s="13"/>
      <c r="E5401" s="13"/>
      <c r="F5401" s="13"/>
      <c r="G5401" s="13"/>
      <c r="H5401" s="41"/>
      <c r="I5401" s="41"/>
      <c r="J5401" s="41"/>
      <c r="K5401" s="41"/>
      <c r="L5401" s="41"/>
      <c r="M5401" s="41"/>
    </row>
    <row r="5402" spans="2:13" x14ac:dyDescent="0.25">
      <c r="B5402" s="66"/>
      <c r="C5402" s="13"/>
      <c r="D5402" s="13"/>
      <c r="E5402" s="13"/>
      <c r="F5402" s="13"/>
      <c r="G5402" s="13"/>
      <c r="H5402" s="41"/>
      <c r="I5402" s="41"/>
      <c r="J5402" s="41"/>
      <c r="K5402" s="41"/>
      <c r="L5402" s="41"/>
      <c r="M5402" s="41"/>
    </row>
    <row r="5403" spans="2:13" x14ac:dyDescent="0.25">
      <c r="B5403" s="66"/>
      <c r="C5403" s="13"/>
      <c r="D5403" s="13"/>
      <c r="E5403" s="13"/>
      <c r="F5403" s="13"/>
      <c r="G5403" s="13"/>
      <c r="H5403" s="41"/>
      <c r="I5403" s="41"/>
      <c r="J5403" s="41"/>
      <c r="K5403" s="41"/>
      <c r="L5403" s="41"/>
      <c r="M5403" s="41"/>
    </row>
    <row r="5404" spans="2:13" x14ac:dyDescent="0.25">
      <c r="B5404" s="66"/>
      <c r="C5404" s="13"/>
      <c r="D5404" s="13"/>
      <c r="E5404" s="13"/>
      <c r="F5404" s="13"/>
      <c r="G5404" s="13"/>
      <c r="H5404" s="41"/>
      <c r="I5404" s="41"/>
      <c r="J5404" s="41"/>
      <c r="K5404" s="41"/>
      <c r="L5404" s="41"/>
      <c r="M5404" s="41"/>
    </row>
    <row r="5405" spans="2:13" x14ac:dyDescent="0.25">
      <c r="B5405" s="66"/>
      <c r="C5405" s="13"/>
      <c r="D5405" s="13"/>
      <c r="E5405" s="13"/>
      <c r="F5405" s="13"/>
      <c r="G5405" s="13"/>
      <c r="H5405" s="41"/>
      <c r="I5405" s="41"/>
      <c r="J5405" s="41"/>
      <c r="K5405" s="41"/>
      <c r="L5405" s="41"/>
      <c r="M5405" s="41"/>
    </row>
    <row r="5406" spans="2:13" x14ac:dyDescent="0.25">
      <c r="B5406" s="66"/>
      <c r="C5406" s="13"/>
      <c r="D5406" s="13"/>
      <c r="E5406" s="13"/>
      <c r="F5406" s="13"/>
      <c r="G5406" s="13"/>
      <c r="H5406" s="41"/>
      <c r="I5406" s="41"/>
      <c r="J5406" s="41"/>
      <c r="K5406" s="41"/>
      <c r="L5406" s="41"/>
      <c r="M5406" s="41"/>
    </row>
    <row r="5407" spans="2:13" x14ac:dyDescent="0.25">
      <c r="B5407" s="66"/>
      <c r="C5407" s="13"/>
      <c r="D5407" s="13"/>
      <c r="E5407" s="13"/>
      <c r="F5407" s="13"/>
      <c r="G5407" s="13"/>
      <c r="H5407" s="41"/>
      <c r="I5407" s="41"/>
      <c r="J5407" s="41"/>
      <c r="K5407" s="41"/>
      <c r="L5407" s="41"/>
      <c r="M5407" s="41"/>
    </row>
    <row r="5408" spans="2:13" x14ac:dyDescent="0.25">
      <c r="B5408" s="66"/>
      <c r="C5408" s="13"/>
      <c r="D5408" s="13"/>
      <c r="E5408" s="13"/>
      <c r="F5408" s="13"/>
      <c r="G5408" s="13"/>
      <c r="H5408" s="41"/>
      <c r="I5408" s="41"/>
      <c r="J5408" s="41"/>
      <c r="K5408" s="41"/>
      <c r="L5408" s="41"/>
      <c r="M5408" s="41"/>
    </row>
    <row r="5409" spans="2:13" x14ac:dyDescent="0.25">
      <c r="B5409" s="66"/>
      <c r="C5409" s="13"/>
      <c r="D5409" s="13"/>
      <c r="E5409" s="13"/>
      <c r="F5409" s="13"/>
      <c r="G5409" s="13"/>
      <c r="H5409" s="41"/>
      <c r="I5409" s="41"/>
      <c r="J5409" s="41"/>
      <c r="K5409" s="41"/>
      <c r="L5409" s="41"/>
      <c r="M5409" s="41"/>
    </row>
    <row r="5410" spans="2:13" x14ac:dyDescent="0.25">
      <c r="B5410" s="66"/>
      <c r="C5410" s="13"/>
      <c r="D5410" s="13"/>
      <c r="E5410" s="13"/>
      <c r="F5410" s="13"/>
      <c r="G5410" s="13"/>
      <c r="H5410" s="41"/>
      <c r="I5410" s="41"/>
      <c r="J5410" s="41"/>
      <c r="K5410" s="41"/>
      <c r="L5410" s="41"/>
      <c r="M5410" s="41"/>
    </row>
    <row r="5411" spans="2:13" x14ac:dyDescent="0.25">
      <c r="B5411" s="66"/>
      <c r="C5411" s="13"/>
      <c r="D5411" s="13"/>
      <c r="E5411" s="13"/>
      <c r="F5411" s="13"/>
      <c r="G5411" s="13"/>
      <c r="H5411" s="41"/>
      <c r="I5411" s="41"/>
      <c r="J5411" s="41"/>
      <c r="K5411" s="41"/>
      <c r="L5411" s="41"/>
      <c r="M5411" s="41"/>
    </row>
    <row r="5412" spans="2:13" x14ac:dyDescent="0.25">
      <c r="B5412" s="66"/>
      <c r="C5412" s="13"/>
      <c r="D5412" s="13"/>
      <c r="E5412" s="13"/>
      <c r="F5412" s="13"/>
      <c r="G5412" s="13"/>
      <c r="H5412" s="41"/>
      <c r="I5412" s="41"/>
      <c r="J5412" s="41"/>
      <c r="K5412" s="41"/>
      <c r="L5412" s="41"/>
      <c r="M5412" s="41"/>
    </row>
    <row r="5413" spans="2:13" x14ac:dyDescent="0.25">
      <c r="B5413" s="66"/>
      <c r="C5413" s="13"/>
      <c r="D5413" s="13"/>
      <c r="E5413" s="13"/>
      <c r="F5413" s="13"/>
      <c r="G5413" s="13"/>
      <c r="H5413" s="41"/>
      <c r="I5413" s="41"/>
      <c r="J5413" s="41"/>
      <c r="K5413" s="41"/>
      <c r="L5413" s="41"/>
      <c r="M5413" s="41"/>
    </row>
    <row r="5414" spans="2:13" x14ac:dyDescent="0.25">
      <c r="B5414" s="66"/>
      <c r="C5414" s="13"/>
      <c r="D5414" s="13"/>
      <c r="E5414" s="13"/>
      <c r="F5414" s="13"/>
      <c r="G5414" s="13"/>
      <c r="H5414" s="41"/>
      <c r="I5414" s="41"/>
      <c r="J5414" s="41"/>
      <c r="K5414" s="41"/>
      <c r="L5414" s="41"/>
      <c r="M5414" s="41"/>
    </row>
    <row r="5415" spans="2:13" x14ac:dyDescent="0.25">
      <c r="B5415" s="66"/>
      <c r="C5415" s="13"/>
      <c r="D5415" s="13"/>
      <c r="E5415" s="13"/>
      <c r="F5415" s="13"/>
      <c r="G5415" s="13"/>
      <c r="H5415" s="41"/>
      <c r="I5415" s="41"/>
      <c r="J5415" s="41"/>
      <c r="K5415" s="41"/>
      <c r="L5415" s="41"/>
      <c r="M5415" s="41"/>
    </row>
    <row r="5416" spans="2:13" x14ac:dyDescent="0.25">
      <c r="B5416" s="66"/>
      <c r="C5416" s="13"/>
      <c r="D5416" s="13"/>
      <c r="E5416" s="13"/>
      <c r="F5416" s="13"/>
      <c r="G5416" s="13"/>
      <c r="H5416" s="41"/>
      <c r="I5416" s="41"/>
      <c r="J5416" s="41"/>
      <c r="K5416" s="41"/>
      <c r="L5416" s="41"/>
      <c r="M5416" s="41"/>
    </row>
    <row r="5417" spans="2:13" x14ac:dyDescent="0.25">
      <c r="B5417" s="66"/>
      <c r="C5417" s="13"/>
      <c r="D5417" s="13"/>
      <c r="E5417" s="13"/>
      <c r="F5417" s="13"/>
      <c r="G5417" s="13"/>
      <c r="H5417" s="41"/>
      <c r="I5417" s="41"/>
      <c r="J5417" s="41"/>
      <c r="K5417" s="41"/>
      <c r="L5417" s="41"/>
      <c r="M5417" s="41"/>
    </row>
    <row r="5418" spans="2:13" x14ac:dyDescent="0.25">
      <c r="B5418" s="66"/>
      <c r="C5418" s="13"/>
      <c r="D5418" s="13"/>
      <c r="E5418" s="13"/>
      <c r="F5418" s="13"/>
      <c r="G5418" s="13"/>
      <c r="H5418" s="41"/>
      <c r="I5418" s="41"/>
      <c r="J5418" s="41"/>
      <c r="K5418" s="41"/>
      <c r="L5418" s="41"/>
      <c r="M5418" s="41"/>
    </row>
    <row r="5419" spans="2:13" x14ac:dyDescent="0.25">
      <c r="B5419" s="66"/>
      <c r="C5419" s="13"/>
      <c r="D5419" s="13"/>
      <c r="E5419" s="13"/>
      <c r="F5419" s="13"/>
      <c r="G5419" s="13"/>
      <c r="H5419" s="41"/>
      <c r="I5419" s="41"/>
      <c r="J5419" s="41"/>
      <c r="K5419" s="41"/>
      <c r="L5419" s="41"/>
      <c r="M5419" s="41"/>
    </row>
    <row r="5420" spans="2:13" x14ac:dyDescent="0.25">
      <c r="B5420" s="66"/>
      <c r="C5420" s="13"/>
      <c r="D5420" s="13"/>
      <c r="E5420" s="13"/>
      <c r="F5420" s="13"/>
      <c r="G5420" s="13"/>
      <c r="H5420" s="41"/>
      <c r="I5420" s="41"/>
      <c r="J5420" s="41"/>
      <c r="K5420" s="41"/>
      <c r="L5420" s="41"/>
      <c r="M5420" s="41"/>
    </row>
    <row r="5421" spans="2:13" x14ac:dyDescent="0.25">
      <c r="B5421" s="66"/>
      <c r="C5421" s="13"/>
      <c r="D5421" s="13"/>
      <c r="E5421" s="13"/>
      <c r="F5421" s="13"/>
      <c r="G5421" s="13"/>
      <c r="H5421" s="41"/>
      <c r="I5421" s="41"/>
      <c r="J5421" s="41"/>
      <c r="K5421" s="41"/>
      <c r="L5421" s="41"/>
      <c r="M5421" s="41"/>
    </row>
    <row r="5422" spans="2:13" x14ac:dyDescent="0.25">
      <c r="B5422" s="66"/>
      <c r="C5422" s="13"/>
      <c r="D5422" s="13"/>
      <c r="E5422" s="13"/>
      <c r="F5422" s="13"/>
      <c r="G5422" s="13"/>
      <c r="H5422" s="41"/>
      <c r="I5422" s="41"/>
      <c r="J5422" s="41"/>
      <c r="K5422" s="41"/>
      <c r="L5422" s="41"/>
      <c r="M5422" s="41"/>
    </row>
    <row r="5423" spans="2:13" x14ac:dyDescent="0.25">
      <c r="B5423" s="66"/>
      <c r="C5423" s="13"/>
      <c r="D5423" s="13"/>
      <c r="E5423" s="13"/>
      <c r="F5423" s="13"/>
      <c r="G5423" s="13"/>
      <c r="H5423" s="41"/>
      <c r="I5423" s="41"/>
      <c r="J5423" s="41"/>
      <c r="K5423" s="41"/>
      <c r="L5423" s="41"/>
      <c r="M5423" s="41"/>
    </row>
    <row r="5424" spans="2:13" x14ac:dyDescent="0.25">
      <c r="B5424" s="66"/>
      <c r="C5424" s="13"/>
      <c r="D5424" s="13"/>
      <c r="E5424" s="13"/>
      <c r="F5424" s="13"/>
      <c r="G5424" s="13"/>
      <c r="H5424" s="41"/>
      <c r="I5424" s="41"/>
      <c r="J5424" s="41"/>
      <c r="K5424" s="41"/>
      <c r="L5424" s="41"/>
      <c r="M5424" s="41"/>
    </row>
    <row r="5425" spans="2:13" x14ac:dyDescent="0.25">
      <c r="B5425" s="66"/>
      <c r="C5425" s="13"/>
      <c r="D5425" s="13"/>
      <c r="E5425" s="13"/>
      <c r="F5425" s="13"/>
      <c r="G5425" s="13"/>
      <c r="H5425" s="41"/>
      <c r="I5425" s="41"/>
      <c r="J5425" s="41"/>
      <c r="K5425" s="41"/>
      <c r="L5425" s="41"/>
      <c r="M5425" s="41"/>
    </row>
    <row r="5426" spans="2:13" x14ac:dyDescent="0.25">
      <c r="B5426" s="66"/>
      <c r="C5426" s="13"/>
      <c r="D5426" s="13"/>
      <c r="E5426" s="13"/>
      <c r="F5426" s="13"/>
      <c r="G5426" s="13"/>
      <c r="H5426" s="41"/>
      <c r="I5426" s="41"/>
      <c r="J5426" s="41"/>
      <c r="K5426" s="41"/>
      <c r="L5426" s="41"/>
      <c r="M5426" s="41"/>
    </row>
    <row r="5427" spans="2:13" x14ac:dyDescent="0.25">
      <c r="B5427" s="66"/>
      <c r="C5427" s="13"/>
      <c r="D5427" s="13"/>
      <c r="E5427" s="13"/>
      <c r="F5427" s="13"/>
      <c r="G5427" s="13"/>
      <c r="H5427" s="41"/>
      <c r="I5427" s="41"/>
      <c r="J5427" s="41"/>
      <c r="K5427" s="41"/>
      <c r="L5427" s="41"/>
      <c r="M5427" s="41"/>
    </row>
    <row r="5428" spans="2:13" x14ac:dyDescent="0.25">
      <c r="B5428" s="66"/>
      <c r="C5428" s="13"/>
      <c r="D5428" s="13"/>
      <c r="E5428" s="13"/>
      <c r="F5428" s="13"/>
      <c r="G5428" s="13"/>
      <c r="H5428" s="41"/>
      <c r="I5428" s="41"/>
      <c r="J5428" s="41"/>
      <c r="K5428" s="41"/>
      <c r="L5428" s="41"/>
      <c r="M5428" s="41"/>
    </row>
    <row r="5429" spans="2:13" x14ac:dyDescent="0.25">
      <c r="B5429" s="66"/>
      <c r="C5429" s="13"/>
      <c r="D5429" s="13"/>
      <c r="E5429" s="13"/>
      <c r="F5429" s="13"/>
      <c r="G5429" s="13"/>
      <c r="H5429" s="41"/>
      <c r="I5429" s="41"/>
      <c r="J5429" s="41"/>
      <c r="K5429" s="41"/>
      <c r="L5429" s="41"/>
      <c r="M5429" s="41"/>
    </row>
    <row r="5430" spans="2:13" x14ac:dyDescent="0.25">
      <c r="B5430" s="66"/>
      <c r="C5430" s="13"/>
      <c r="D5430" s="13"/>
      <c r="E5430" s="13"/>
      <c r="F5430" s="13"/>
      <c r="G5430" s="13"/>
      <c r="H5430" s="41"/>
      <c r="I5430" s="41"/>
      <c r="J5430" s="41"/>
      <c r="K5430" s="41"/>
      <c r="L5430" s="41"/>
      <c r="M5430" s="41"/>
    </row>
    <row r="5431" spans="2:13" x14ac:dyDescent="0.25">
      <c r="B5431" s="66"/>
      <c r="C5431" s="13"/>
      <c r="D5431" s="13"/>
      <c r="E5431" s="13"/>
      <c r="F5431" s="13"/>
      <c r="G5431" s="13"/>
      <c r="H5431" s="41"/>
      <c r="I5431" s="41"/>
      <c r="J5431" s="41"/>
      <c r="K5431" s="41"/>
      <c r="L5431" s="41"/>
      <c r="M5431" s="41"/>
    </row>
    <row r="5432" spans="2:13" x14ac:dyDescent="0.25">
      <c r="B5432" s="66"/>
      <c r="C5432" s="13"/>
      <c r="D5432" s="13"/>
      <c r="E5432" s="13"/>
      <c r="F5432" s="13"/>
      <c r="G5432" s="13"/>
      <c r="H5432" s="41"/>
      <c r="I5432" s="41"/>
      <c r="J5432" s="41"/>
      <c r="K5432" s="41"/>
      <c r="L5432" s="41"/>
      <c r="M5432" s="41"/>
    </row>
    <row r="5433" spans="2:13" x14ac:dyDescent="0.25">
      <c r="B5433" s="66"/>
      <c r="C5433" s="13"/>
      <c r="D5433" s="13"/>
      <c r="E5433" s="13"/>
      <c r="F5433" s="13"/>
      <c r="G5433" s="13"/>
      <c r="H5433" s="41"/>
      <c r="I5433" s="41"/>
      <c r="J5433" s="41"/>
      <c r="K5433" s="41"/>
      <c r="L5433" s="41"/>
      <c r="M5433" s="41"/>
    </row>
    <row r="5434" spans="2:13" x14ac:dyDescent="0.25">
      <c r="B5434" s="66"/>
      <c r="C5434" s="13"/>
      <c r="D5434" s="13"/>
      <c r="E5434" s="13"/>
      <c r="F5434" s="13"/>
      <c r="G5434" s="13"/>
      <c r="H5434" s="41"/>
      <c r="I5434" s="41"/>
      <c r="J5434" s="41"/>
      <c r="K5434" s="41"/>
      <c r="L5434" s="41"/>
      <c r="M5434" s="41"/>
    </row>
    <row r="5435" spans="2:13" x14ac:dyDescent="0.25">
      <c r="B5435" s="66"/>
      <c r="C5435" s="13"/>
      <c r="D5435" s="13"/>
      <c r="E5435" s="13"/>
      <c r="F5435" s="13"/>
      <c r="G5435" s="13"/>
      <c r="H5435" s="41"/>
      <c r="I5435" s="41"/>
      <c r="J5435" s="41"/>
      <c r="K5435" s="41"/>
      <c r="L5435" s="41"/>
      <c r="M5435" s="41"/>
    </row>
    <row r="5436" spans="2:13" x14ac:dyDescent="0.25">
      <c r="B5436" s="66"/>
      <c r="C5436" s="13"/>
      <c r="D5436" s="13"/>
      <c r="E5436" s="13"/>
      <c r="F5436" s="13"/>
      <c r="G5436" s="13"/>
      <c r="H5436" s="41"/>
      <c r="I5436" s="41"/>
      <c r="J5436" s="41"/>
      <c r="K5436" s="41"/>
      <c r="L5436" s="41"/>
      <c r="M5436" s="41"/>
    </row>
    <row r="5437" spans="2:13" x14ac:dyDescent="0.25">
      <c r="B5437" s="66"/>
      <c r="C5437" s="13"/>
      <c r="D5437" s="13"/>
      <c r="E5437" s="13"/>
      <c r="F5437" s="13"/>
      <c r="G5437" s="13"/>
      <c r="H5437" s="41"/>
      <c r="I5437" s="41"/>
      <c r="J5437" s="41"/>
      <c r="K5437" s="41"/>
      <c r="L5437" s="41"/>
      <c r="M5437" s="41"/>
    </row>
    <row r="5438" spans="2:13" x14ac:dyDescent="0.25">
      <c r="B5438" s="66"/>
      <c r="C5438" s="13"/>
      <c r="D5438" s="13"/>
      <c r="E5438" s="13"/>
      <c r="F5438" s="13"/>
      <c r="G5438" s="13"/>
      <c r="H5438" s="41"/>
      <c r="I5438" s="41"/>
      <c r="J5438" s="41"/>
      <c r="K5438" s="41"/>
      <c r="L5438" s="41"/>
      <c r="M5438" s="41"/>
    </row>
    <row r="5439" spans="2:13" x14ac:dyDescent="0.25">
      <c r="B5439" s="66"/>
      <c r="C5439" s="13"/>
      <c r="D5439" s="13"/>
      <c r="E5439" s="13"/>
      <c r="F5439" s="13"/>
      <c r="G5439" s="13"/>
      <c r="H5439" s="41"/>
      <c r="I5439" s="41"/>
      <c r="J5439" s="41"/>
      <c r="K5439" s="41"/>
      <c r="L5439" s="41"/>
      <c r="M5439" s="41"/>
    </row>
    <row r="5440" spans="2:13" x14ac:dyDescent="0.25">
      <c r="B5440" s="66"/>
      <c r="C5440" s="13"/>
      <c r="D5440" s="13"/>
      <c r="E5440" s="13"/>
      <c r="F5440" s="13"/>
      <c r="G5440" s="13"/>
      <c r="H5440" s="41"/>
      <c r="I5440" s="41"/>
      <c r="J5440" s="41"/>
      <c r="K5440" s="41"/>
      <c r="L5440" s="41"/>
      <c r="M5440" s="41"/>
    </row>
    <row r="5441" spans="2:13" x14ac:dyDescent="0.25">
      <c r="B5441" s="66"/>
      <c r="C5441" s="13"/>
      <c r="D5441" s="13"/>
      <c r="E5441" s="13"/>
      <c r="F5441" s="13"/>
      <c r="G5441" s="13"/>
      <c r="H5441" s="41"/>
      <c r="I5441" s="41"/>
      <c r="J5441" s="41"/>
      <c r="K5441" s="41"/>
      <c r="L5441" s="41"/>
      <c r="M5441" s="41"/>
    </row>
    <row r="5442" spans="2:13" x14ac:dyDescent="0.25">
      <c r="B5442" s="66"/>
      <c r="C5442" s="13"/>
      <c r="D5442" s="13"/>
      <c r="E5442" s="13"/>
      <c r="F5442" s="13"/>
      <c r="G5442" s="13"/>
      <c r="H5442" s="41"/>
      <c r="I5442" s="41"/>
      <c r="J5442" s="41"/>
      <c r="K5442" s="41"/>
      <c r="L5442" s="41"/>
      <c r="M5442" s="41"/>
    </row>
    <row r="5443" spans="2:13" x14ac:dyDescent="0.25">
      <c r="B5443" s="66"/>
      <c r="C5443" s="13"/>
      <c r="D5443" s="13"/>
      <c r="E5443" s="13"/>
      <c r="F5443" s="13"/>
      <c r="G5443" s="13"/>
      <c r="H5443" s="41"/>
      <c r="I5443" s="41"/>
      <c r="J5443" s="41"/>
      <c r="K5443" s="41"/>
      <c r="L5443" s="41"/>
      <c r="M5443" s="41"/>
    </row>
    <row r="5444" spans="2:13" x14ac:dyDescent="0.25">
      <c r="B5444" s="66"/>
      <c r="C5444" s="13"/>
      <c r="D5444" s="13"/>
      <c r="E5444" s="13"/>
      <c r="F5444" s="13"/>
      <c r="G5444" s="13"/>
      <c r="H5444" s="41"/>
      <c r="I5444" s="41"/>
      <c r="J5444" s="41"/>
      <c r="K5444" s="41"/>
      <c r="L5444" s="41"/>
      <c r="M5444" s="41"/>
    </row>
    <row r="5445" spans="2:13" x14ac:dyDescent="0.25">
      <c r="B5445" s="66"/>
      <c r="C5445" s="13"/>
      <c r="D5445" s="13"/>
      <c r="E5445" s="13"/>
      <c r="F5445" s="13"/>
      <c r="G5445" s="13"/>
      <c r="H5445" s="41"/>
      <c r="I5445" s="41"/>
      <c r="J5445" s="41"/>
      <c r="K5445" s="41"/>
      <c r="L5445" s="41"/>
      <c r="M5445" s="41"/>
    </row>
    <row r="5446" spans="2:13" x14ac:dyDescent="0.25">
      <c r="B5446" s="66"/>
      <c r="C5446" s="13"/>
      <c r="D5446" s="13"/>
      <c r="E5446" s="13"/>
      <c r="F5446" s="13"/>
      <c r="G5446" s="13"/>
      <c r="H5446" s="41"/>
      <c r="I5446" s="41"/>
      <c r="J5446" s="41"/>
      <c r="K5446" s="41"/>
      <c r="L5446" s="41"/>
      <c r="M5446" s="41"/>
    </row>
    <row r="5447" spans="2:13" x14ac:dyDescent="0.25">
      <c r="B5447" s="66"/>
      <c r="C5447" s="13"/>
      <c r="D5447" s="13"/>
      <c r="E5447" s="13"/>
      <c r="F5447" s="13"/>
      <c r="G5447" s="13"/>
      <c r="H5447" s="41"/>
      <c r="I5447" s="41"/>
      <c r="J5447" s="41"/>
      <c r="K5447" s="41"/>
      <c r="L5447" s="41"/>
      <c r="M5447" s="41"/>
    </row>
    <row r="5448" spans="2:13" x14ac:dyDescent="0.25">
      <c r="B5448" s="66"/>
      <c r="C5448" s="13"/>
      <c r="D5448" s="13"/>
      <c r="E5448" s="13"/>
      <c r="F5448" s="13"/>
      <c r="G5448" s="13"/>
      <c r="H5448" s="41"/>
      <c r="I5448" s="41"/>
      <c r="J5448" s="41"/>
      <c r="K5448" s="41"/>
      <c r="L5448" s="41"/>
      <c r="M5448" s="41"/>
    </row>
    <row r="5449" spans="2:13" x14ac:dyDescent="0.25">
      <c r="B5449" s="66"/>
      <c r="C5449" s="13"/>
      <c r="D5449" s="13"/>
      <c r="E5449" s="13"/>
      <c r="F5449" s="13"/>
      <c r="G5449" s="13"/>
      <c r="H5449" s="41"/>
      <c r="I5449" s="41"/>
      <c r="J5449" s="41"/>
      <c r="K5449" s="41"/>
      <c r="L5449" s="41"/>
      <c r="M5449" s="41"/>
    </row>
    <row r="5450" spans="2:13" x14ac:dyDescent="0.25">
      <c r="B5450" s="66"/>
      <c r="C5450" s="13"/>
      <c r="D5450" s="13"/>
      <c r="E5450" s="13"/>
      <c r="F5450" s="13"/>
      <c r="G5450" s="13"/>
      <c r="H5450" s="41"/>
      <c r="I5450" s="41"/>
      <c r="J5450" s="41"/>
      <c r="K5450" s="41"/>
      <c r="L5450" s="41"/>
      <c r="M5450" s="41"/>
    </row>
    <row r="5451" spans="2:13" x14ac:dyDescent="0.25">
      <c r="B5451" s="66"/>
      <c r="C5451" s="13"/>
      <c r="D5451" s="13"/>
      <c r="E5451" s="13"/>
      <c r="F5451" s="13"/>
      <c r="G5451" s="13"/>
      <c r="H5451" s="41"/>
      <c r="I5451" s="41"/>
      <c r="J5451" s="41"/>
      <c r="K5451" s="41"/>
      <c r="L5451" s="41"/>
      <c r="M5451" s="41"/>
    </row>
    <row r="5452" spans="2:13" x14ac:dyDescent="0.25">
      <c r="B5452" s="66"/>
      <c r="C5452" s="13"/>
      <c r="D5452" s="13"/>
      <c r="E5452" s="13"/>
      <c r="F5452" s="13"/>
      <c r="G5452" s="13"/>
      <c r="H5452" s="41"/>
      <c r="I5452" s="41"/>
      <c r="J5452" s="41"/>
      <c r="K5452" s="41"/>
      <c r="L5452" s="41"/>
      <c r="M5452" s="41"/>
    </row>
    <row r="5453" spans="2:13" x14ac:dyDescent="0.25">
      <c r="B5453" s="66"/>
      <c r="C5453" s="13"/>
      <c r="D5453" s="13"/>
      <c r="E5453" s="13"/>
      <c r="F5453" s="13"/>
      <c r="G5453" s="13"/>
      <c r="H5453" s="41"/>
      <c r="I5453" s="41"/>
      <c r="J5453" s="41"/>
      <c r="K5453" s="41"/>
      <c r="L5453" s="41"/>
      <c r="M5453" s="41"/>
    </row>
    <row r="5454" spans="2:13" x14ac:dyDescent="0.25">
      <c r="B5454" s="66"/>
      <c r="C5454" s="13"/>
      <c r="D5454" s="13"/>
      <c r="E5454" s="13"/>
      <c r="F5454" s="13"/>
      <c r="G5454" s="13"/>
      <c r="H5454" s="41"/>
      <c r="I5454" s="41"/>
      <c r="J5454" s="41"/>
      <c r="K5454" s="41"/>
      <c r="L5454" s="41"/>
      <c r="M5454" s="41"/>
    </row>
    <row r="5455" spans="2:13" x14ac:dyDescent="0.25">
      <c r="B5455" s="66"/>
      <c r="C5455" s="13"/>
      <c r="D5455" s="13"/>
      <c r="E5455" s="13"/>
      <c r="F5455" s="13"/>
      <c r="G5455" s="13"/>
      <c r="H5455" s="41"/>
      <c r="I5455" s="41"/>
      <c r="J5455" s="41"/>
      <c r="K5455" s="41"/>
      <c r="L5455" s="41"/>
      <c r="M5455" s="41"/>
    </row>
    <row r="5456" spans="2:13" x14ac:dyDescent="0.25">
      <c r="B5456" s="66"/>
      <c r="C5456" s="13"/>
      <c r="D5456" s="13"/>
      <c r="E5456" s="13"/>
      <c r="F5456" s="13"/>
      <c r="G5456" s="13"/>
      <c r="H5456" s="41"/>
      <c r="I5456" s="41"/>
      <c r="J5456" s="41"/>
      <c r="K5456" s="41"/>
      <c r="L5456" s="41"/>
      <c r="M5456" s="41"/>
    </row>
    <row r="5457" spans="2:13" x14ac:dyDescent="0.25">
      <c r="B5457" s="66"/>
      <c r="C5457" s="13"/>
      <c r="D5457" s="13"/>
      <c r="E5457" s="13"/>
      <c r="F5457" s="13"/>
      <c r="G5457" s="13"/>
      <c r="H5457" s="41"/>
      <c r="I5457" s="41"/>
      <c r="J5457" s="41"/>
      <c r="K5457" s="41"/>
      <c r="L5457" s="41"/>
      <c r="M5457" s="41"/>
    </row>
    <row r="5458" spans="2:13" x14ac:dyDescent="0.25">
      <c r="B5458" s="66"/>
      <c r="C5458" s="13"/>
      <c r="D5458" s="13"/>
      <c r="E5458" s="13"/>
      <c r="F5458" s="13"/>
      <c r="G5458" s="13"/>
      <c r="H5458" s="41"/>
      <c r="I5458" s="41"/>
      <c r="J5458" s="41"/>
      <c r="K5458" s="41"/>
      <c r="L5458" s="41"/>
      <c r="M5458" s="41"/>
    </row>
    <row r="5459" spans="2:13" x14ac:dyDescent="0.25">
      <c r="B5459" s="66"/>
      <c r="C5459" s="13"/>
      <c r="D5459" s="13"/>
      <c r="E5459" s="13"/>
      <c r="F5459" s="13"/>
      <c r="G5459" s="13"/>
      <c r="H5459" s="41"/>
      <c r="I5459" s="41"/>
      <c r="J5459" s="41"/>
      <c r="K5459" s="41"/>
      <c r="L5459" s="41"/>
      <c r="M5459" s="41"/>
    </row>
    <row r="5460" spans="2:13" x14ac:dyDescent="0.25">
      <c r="B5460" s="66"/>
      <c r="C5460" s="13"/>
      <c r="D5460" s="13"/>
      <c r="E5460" s="13"/>
      <c r="F5460" s="13"/>
      <c r="G5460" s="13"/>
      <c r="H5460" s="41"/>
      <c r="I5460" s="41"/>
      <c r="J5460" s="41"/>
      <c r="K5460" s="41"/>
      <c r="L5460" s="41"/>
      <c r="M5460" s="41"/>
    </row>
    <row r="5461" spans="2:13" x14ac:dyDescent="0.25">
      <c r="B5461" s="66"/>
      <c r="C5461" s="13"/>
      <c r="D5461" s="13"/>
      <c r="E5461" s="13"/>
      <c r="F5461" s="13"/>
      <c r="G5461" s="13"/>
      <c r="H5461" s="41"/>
      <c r="I5461" s="41"/>
      <c r="J5461" s="41"/>
      <c r="K5461" s="41"/>
      <c r="L5461" s="41"/>
      <c r="M5461" s="41"/>
    </row>
    <row r="5462" spans="2:13" x14ac:dyDescent="0.25">
      <c r="B5462" s="66"/>
      <c r="C5462" s="13"/>
      <c r="D5462" s="13"/>
      <c r="E5462" s="13"/>
      <c r="F5462" s="13"/>
      <c r="G5462" s="13"/>
      <c r="H5462" s="41"/>
      <c r="I5462" s="41"/>
      <c r="J5462" s="41"/>
      <c r="K5462" s="41"/>
      <c r="L5462" s="41"/>
      <c r="M5462" s="41"/>
    </row>
    <row r="5463" spans="2:13" x14ac:dyDescent="0.25">
      <c r="B5463" s="66"/>
      <c r="C5463" s="13"/>
      <c r="D5463" s="13"/>
      <c r="E5463" s="13"/>
      <c r="F5463" s="13"/>
      <c r="G5463" s="13"/>
      <c r="H5463" s="41"/>
      <c r="I5463" s="41"/>
      <c r="J5463" s="41"/>
      <c r="K5463" s="41"/>
      <c r="L5463" s="41"/>
      <c r="M5463" s="41"/>
    </row>
    <row r="5464" spans="2:13" x14ac:dyDescent="0.25">
      <c r="B5464" s="66"/>
      <c r="C5464" s="13"/>
      <c r="D5464" s="13"/>
      <c r="E5464" s="13"/>
      <c r="F5464" s="13"/>
      <c r="G5464" s="13"/>
      <c r="H5464" s="41"/>
      <c r="I5464" s="41"/>
      <c r="J5464" s="41"/>
      <c r="K5464" s="41"/>
      <c r="L5464" s="41"/>
      <c r="M5464" s="41"/>
    </row>
    <row r="5465" spans="2:13" x14ac:dyDescent="0.25">
      <c r="B5465" s="66"/>
      <c r="C5465" s="13"/>
      <c r="D5465" s="13"/>
      <c r="E5465" s="13"/>
      <c r="F5465" s="13"/>
      <c r="G5465" s="13"/>
      <c r="H5465" s="41"/>
      <c r="I5465" s="41"/>
      <c r="J5465" s="41"/>
      <c r="K5465" s="41"/>
      <c r="L5465" s="41"/>
      <c r="M5465" s="41"/>
    </row>
    <row r="5466" spans="2:13" x14ac:dyDescent="0.25">
      <c r="B5466" s="66"/>
      <c r="C5466" s="13"/>
      <c r="D5466" s="13"/>
      <c r="E5466" s="13"/>
      <c r="F5466" s="13"/>
      <c r="G5466" s="13"/>
      <c r="H5466" s="41"/>
      <c r="I5466" s="41"/>
      <c r="J5466" s="41"/>
      <c r="K5466" s="41"/>
      <c r="L5466" s="41"/>
      <c r="M5466" s="41"/>
    </row>
    <row r="5467" spans="2:13" x14ac:dyDescent="0.25">
      <c r="B5467" s="66"/>
      <c r="C5467" s="13"/>
      <c r="D5467" s="13"/>
      <c r="E5467" s="13"/>
      <c r="F5467" s="13"/>
      <c r="G5467" s="13"/>
      <c r="H5467" s="41"/>
      <c r="I5467" s="41"/>
      <c r="J5467" s="41"/>
      <c r="K5467" s="41"/>
      <c r="L5467" s="41"/>
      <c r="M5467" s="41"/>
    </row>
    <row r="5468" spans="2:13" x14ac:dyDescent="0.25">
      <c r="B5468" s="66"/>
      <c r="C5468" s="13"/>
      <c r="D5468" s="13"/>
      <c r="E5468" s="13"/>
      <c r="F5468" s="13"/>
      <c r="G5468" s="13"/>
      <c r="H5468" s="41"/>
      <c r="I5468" s="41"/>
      <c r="J5468" s="41"/>
      <c r="K5468" s="41"/>
      <c r="L5468" s="41"/>
      <c r="M5468" s="41"/>
    </row>
    <row r="5469" spans="2:13" x14ac:dyDescent="0.25">
      <c r="B5469" s="66"/>
      <c r="C5469" s="13"/>
      <c r="D5469" s="13"/>
      <c r="E5469" s="13"/>
      <c r="F5469" s="13"/>
      <c r="G5469" s="13"/>
      <c r="H5469" s="41"/>
      <c r="I5469" s="41"/>
      <c r="J5469" s="41"/>
      <c r="K5469" s="41"/>
      <c r="L5469" s="41"/>
      <c r="M5469" s="41"/>
    </row>
    <row r="5470" spans="2:13" x14ac:dyDescent="0.25">
      <c r="B5470" s="66"/>
      <c r="C5470" s="13"/>
      <c r="D5470" s="13"/>
      <c r="E5470" s="13"/>
      <c r="F5470" s="13"/>
      <c r="G5470" s="13"/>
      <c r="H5470" s="41"/>
      <c r="I5470" s="41"/>
      <c r="J5470" s="41"/>
      <c r="K5470" s="41"/>
      <c r="L5470" s="41"/>
      <c r="M5470" s="41"/>
    </row>
    <row r="5471" spans="2:13" x14ac:dyDescent="0.25">
      <c r="B5471" s="66"/>
      <c r="C5471" s="13"/>
      <c r="D5471" s="13"/>
      <c r="E5471" s="13"/>
      <c r="F5471" s="13"/>
      <c r="G5471" s="13"/>
      <c r="H5471" s="41"/>
      <c r="I5471" s="41"/>
      <c r="J5471" s="41"/>
      <c r="K5471" s="41"/>
      <c r="L5471" s="41"/>
      <c r="M5471" s="41"/>
    </row>
    <row r="5472" spans="2:13" x14ac:dyDescent="0.25">
      <c r="B5472" s="66"/>
      <c r="C5472" s="13"/>
      <c r="D5472" s="13"/>
      <c r="E5472" s="13"/>
      <c r="F5472" s="13"/>
      <c r="G5472" s="13"/>
      <c r="H5472" s="41"/>
      <c r="I5472" s="41"/>
      <c r="J5472" s="41"/>
      <c r="K5472" s="41"/>
      <c r="L5472" s="41"/>
      <c r="M5472" s="41"/>
    </row>
    <row r="5473" spans="2:13" x14ac:dyDescent="0.25">
      <c r="B5473" s="66"/>
      <c r="C5473" s="13"/>
      <c r="D5473" s="13"/>
      <c r="E5473" s="13"/>
      <c r="F5473" s="13"/>
      <c r="G5473" s="13"/>
      <c r="H5473" s="41"/>
      <c r="I5473" s="41"/>
      <c r="J5473" s="41"/>
      <c r="K5473" s="41"/>
      <c r="L5473" s="41"/>
      <c r="M5473" s="41"/>
    </row>
    <row r="5474" spans="2:13" x14ac:dyDescent="0.25">
      <c r="B5474" s="66"/>
      <c r="C5474" s="13"/>
      <c r="D5474" s="13"/>
      <c r="E5474" s="13"/>
      <c r="F5474" s="13"/>
      <c r="G5474" s="13"/>
      <c r="H5474" s="41"/>
      <c r="I5474" s="41"/>
      <c r="J5474" s="41"/>
      <c r="K5474" s="41"/>
      <c r="L5474" s="41"/>
      <c r="M5474" s="41"/>
    </row>
    <row r="5475" spans="2:13" x14ac:dyDescent="0.25">
      <c r="B5475" s="66"/>
      <c r="C5475" s="13"/>
      <c r="D5475" s="13"/>
      <c r="E5475" s="13"/>
      <c r="F5475" s="13"/>
      <c r="G5475" s="13"/>
      <c r="H5475" s="41"/>
      <c r="I5475" s="41"/>
      <c r="J5475" s="41"/>
      <c r="K5475" s="41"/>
      <c r="L5475" s="41"/>
      <c r="M5475" s="41"/>
    </row>
    <row r="5476" spans="2:13" x14ac:dyDescent="0.25">
      <c r="B5476" s="66"/>
      <c r="C5476" s="13"/>
      <c r="D5476" s="13"/>
      <c r="E5476" s="13"/>
      <c r="F5476" s="13"/>
      <c r="G5476" s="13"/>
      <c r="H5476" s="41"/>
      <c r="I5476" s="41"/>
      <c r="J5476" s="41"/>
      <c r="K5476" s="41"/>
      <c r="L5476" s="41"/>
      <c r="M5476" s="41"/>
    </row>
    <row r="5477" spans="2:13" x14ac:dyDescent="0.25">
      <c r="B5477" s="66"/>
      <c r="C5477" s="13"/>
      <c r="D5477" s="13"/>
      <c r="E5477" s="13"/>
      <c r="F5477" s="13"/>
      <c r="G5477" s="13"/>
      <c r="H5477" s="41"/>
      <c r="I5477" s="41"/>
      <c r="J5477" s="41"/>
      <c r="K5477" s="41"/>
      <c r="L5477" s="41"/>
      <c r="M5477" s="41"/>
    </row>
    <row r="5478" spans="2:13" x14ac:dyDescent="0.25">
      <c r="B5478" s="66"/>
      <c r="C5478" s="13"/>
      <c r="D5478" s="13"/>
      <c r="E5478" s="13"/>
      <c r="F5478" s="13"/>
      <c r="G5478" s="13"/>
      <c r="H5478" s="41"/>
      <c r="I5478" s="41"/>
      <c r="J5478" s="41"/>
      <c r="K5478" s="41"/>
      <c r="L5478" s="41"/>
      <c r="M5478" s="41"/>
    </row>
    <row r="5479" spans="2:13" x14ac:dyDescent="0.25">
      <c r="B5479" s="66"/>
      <c r="C5479" s="13"/>
      <c r="D5479" s="13"/>
      <c r="E5479" s="13"/>
      <c r="F5479" s="13"/>
      <c r="G5479" s="13"/>
      <c r="H5479" s="41"/>
      <c r="I5479" s="41"/>
      <c r="J5479" s="41"/>
      <c r="K5479" s="41"/>
      <c r="L5479" s="41"/>
      <c r="M5479" s="41"/>
    </row>
    <row r="5480" spans="2:13" x14ac:dyDescent="0.25">
      <c r="B5480" s="66"/>
      <c r="C5480" s="13"/>
      <c r="D5480" s="13"/>
      <c r="E5480" s="13"/>
      <c r="F5480" s="13"/>
      <c r="G5480" s="13"/>
      <c r="H5480" s="41"/>
      <c r="I5480" s="41"/>
      <c r="J5480" s="41"/>
      <c r="K5480" s="41"/>
      <c r="L5480" s="41"/>
      <c r="M5480" s="41"/>
    </row>
    <row r="5481" spans="2:13" x14ac:dyDescent="0.25">
      <c r="B5481" s="66"/>
      <c r="C5481" s="13"/>
      <c r="D5481" s="13"/>
      <c r="E5481" s="13"/>
      <c r="F5481" s="13"/>
      <c r="G5481" s="13"/>
      <c r="H5481" s="41"/>
      <c r="I5481" s="41"/>
      <c r="J5481" s="41"/>
      <c r="K5481" s="41"/>
      <c r="L5481" s="41"/>
      <c r="M5481" s="41"/>
    </row>
    <row r="5482" spans="2:13" x14ac:dyDescent="0.25">
      <c r="B5482" s="66"/>
      <c r="C5482" s="13"/>
      <c r="D5482" s="13"/>
      <c r="E5482" s="13"/>
      <c r="F5482" s="13"/>
      <c r="G5482" s="13"/>
      <c r="H5482" s="41"/>
      <c r="I5482" s="41"/>
      <c r="J5482" s="41"/>
      <c r="K5482" s="41"/>
      <c r="L5482" s="41"/>
      <c r="M5482" s="41"/>
    </row>
    <row r="5483" spans="2:13" x14ac:dyDescent="0.25">
      <c r="B5483" s="66"/>
      <c r="C5483" s="13"/>
      <c r="D5483" s="13"/>
      <c r="E5483" s="13"/>
      <c r="F5483" s="13"/>
      <c r="G5483" s="13"/>
      <c r="H5483" s="41"/>
      <c r="I5483" s="41"/>
      <c r="J5483" s="41"/>
      <c r="K5483" s="41"/>
      <c r="L5483" s="41"/>
      <c r="M5483" s="41"/>
    </row>
    <row r="5484" spans="2:13" x14ac:dyDescent="0.25">
      <c r="B5484" s="66"/>
      <c r="C5484" s="13"/>
      <c r="D5484" s="13"/>
      <c r="E5484" s="13"/>
      <c r="F5484" s="13"/>
      <c r="G5484" s="13"/>
      <c r="H5484" s="41"/>
      <c r="I5484" s="41"/>
      <c r="J5484" s="41"/>
      <c r="K5484" s="41"/>
      <c r="L5484" s="41"/>
      <c r="M5484" s="41"/>
    </row>
    <row r="5485" spans="2:13" x14ac:dyDescent="0.25">
      <c r="B5485" s="66"/>
      <c r="C5485" s="13"/>
      <c r="D5485" s="13"/>
      <c r="E5485" s="13"/>
      <c r="F5485" s="13"/>
      <c r="G5485" s="13"/>
      <c r="H5485" s="41"/>
      <c r="I5485" s="41"/>
      <c r="J5485" s="41"/>
      <c r="K5485" s="41"/>
      <c r="L5485" s="41"/>
      <c r="M5485" s="41"/>
    </row>
    <row r="5486" spans="2:13" x14ac:dyDescent="0.25">
      <c r="B5486" s="66"/>
      <c r="C5486" s="13"/>
      <c r="D5486" s="13"/>
      <c r="E5486" s="13"/>
      <c r="F5486" s="13"/>
      <c r="G5486" s="13"/>
      <c r="H5486" s="41"/>
      <c r="I5486" s="41"/>
      <c r="J5486" s="41"/>
      <c r="K5486" s="41"/>
      <c r="L5486" s="41"/>
      <c r="M5486" s="41"/>
    </row>
    <row r="5487" spans="2:13" x14ac:dyDescent="0.25">
      <c r="B5487" s="66"/>
      <c r="C5487" s="13"/>
      <c r="D5487" s="13"/>
      <c r="E5487" s="13"/>
      <c r="F5487" s="13"/>
      <c r="G5487" s="13"/>
      <c r="H5487" s="41"/>
      <c r="I5487" s="41"/>
      <c r="J5487" s="41"/>
      <c r="K5487" s="41"/>
      <c r="L5487" s="41"/>
      <c r="M5487" s="41"/>
    </row>
    <row r="5488" spans="2:13" x14ac:dyDescent="0.25">
      <c r="B5488" s="66"/>
      <c r="C5488" s="13"/>
      <c r="D5488" s="13"/>
      <c r="E5488" s="13"/>
      <c r="F5488" s="13"/>
      <c r="G5488" s="13"/>
      <c r="H5488" s="41"/>
      <c r="I5488" s="41"/>
      <c r="J5488" s="41"/>
      <c r="K5488" s="41"/>
      <c r="L5488" s="41"/>
      <c r="M5488" s="41"/>
    </row>
    <row r="5489" spans="2:13" x14ac:dyDescent="0.25">
      <c r="B5489" s="66"/>
      <c r="C5489" s="13"/>
      <c r="D5489" s="13"/>
      <c r="E5489" s="13"/>
      <c r="F5489" s="13"/>
      <c r="G5489" s="13"/>
      <c r="H5489" s="41"/>
      <c r="I5489" s="41"/>
      <c r="J5489" s="41"/>
      <c r="K5489" s="41"/>
      <c r="L5489" s="41"/>
      <c r="M5489" s="41"/>
    </row>
    <row r="5490" spans="2:13" x14ac:dyDescent="0.25">
      <c r="B5490" s="66"/>
      <c r="C5490" s="13"/>
      <c r="D5490" s="13"/>
      <c r="E5490" s="13"/>
      <c r="F5490" s="13"/>
      <c r="G5490" s="13"/>
      <c r="H5490" s="41"/>
      <c r="I5490" s="41"/>
      <c r="J5490" s="41"/>
      <c r="K5490" s="41"/>
      <c r="L5490" s="41"/>
      <c r="M5490" s="41"/>
    </row>
    <row r="5491" spans="2:13" x14ac:dyDescent="0.25">
      <c r="B5491" s="66"/>
      <c r="C5491" s="13"/>
      <c r="D5491" s="13"/>
      <c r="E5491" s="13"/>
      <c r="F5491" s="13"/>
      <c r="G5491" s="13"/>
      <c r="H5491" s="41"/>
      <c r="I5491" s="41"/>
      <c r="J5491" s="41"/>
      <c r="K5491" s="41"/>
      <c r="L5491" s="41"/>
      <c r="M5491" s="41"/>
    </row>
    <row r="5492" spans="2:13" x14ac:dyDescent="0.25">
      <c r="B5492" s="66"/>
      <c r="C5492" s="13"/>
      <c r="D5492" s="13"/>
      <c r="E5492" s="13"/>
      <c r="F5492" s="13"/>
      <c r="G5492" s="13"/>
      <c r="H5492" s="41"/>
      <c r="I5492" s="41"/>
      <c r="J5492" s="41"/>
      <c r="K5492" s="41"/>
      <c r="L5492" s="41"/>
      <c r="M5492" s="41"/>
    </row>
    <row r="5493" spans="2:13" x14ac:dyDescent="0.25">
      <c r="B5493" s="66"/>
      <c r="C5493" s="13"/>
      <c r="D5493" s="13"/>
      <c r="E5493" s="13"/>
      <c r="F5493" s="13"/>
      <c r="G5493" s="13"/>
      <c r="H5493" s="41"/>
      <c r="I5493" s="41"/>
      <c r="J5493" s="41"/>
      <c r="K5493" s="41"/>
      <c r="L5493" s="41"/>
      <c r="M5493" s="41"/>
    </row>
    <row r="5494" spans="2:13" x14ac:dyDescent="0.25">
      <c r="B5494" s="66"/>
      <c r="C5494" s="13"/>
      <c r="D5494" s="13"/>
      <c r="E5494" s="13"/>
      <c r="F5494" s="13"/>
      <c r="G5494" s="13"/>
      <c r="H5494" s="41"/>
      <c r="I5494" s="41"/>
      <c r="J5494" s="41"/>
      <c r="K5494" s="41"/>
      <c r="L5494" s="41"/>
      <c r="M5494" s="41"/>
    </row>
    <row r="5495" spans="2:13" x14ac:dyDescent="0.25">
      <c r="B5495" s="66"/>
      <c r="C5495" s="13"/>
      <c r="D5495" s="13"/>
      <c r="E5495" s="13"/>
      <c r="F5495" s="13"/>
      <c r="G5495" s="13"/>
      <c r="H5495" s="41"/>
      <c r="I5495" s="41"/>
      <c r="J5495" s="41"/>
      <c r="K5495" s="41"/>
      <c r="L5495" s="41"/>
      <c r="M5495" s="41"/>
    </row>
    <row r="5496" spans="2:13" x14ac:dyDescent="0.25">
      <c r="B5496" s="66"/>
      <c r="C5496" s="13"/>
      <c r="D5496" s="13"/>
      <c r="E5496" s="13"/>
      <c r="F5496" s="13"/>
      <c r="G5496" s="13"/>
      <c r="H5496" s="41"/>
      <c r="I5496" s="41"/>
      <c r="J5496" s="41"/>
      <c r="K5496" s="41"/>
      <c r="L5496" s="41"/>
      <c r="M5496" s="41"/>
    </row>
    <row r="5497" spans="2:13" x14ac:dyDescent="0.25">
      <c r="B5497" s="66"/>
      <c r="C5497" s="13"/>
      <c r="D5497" s="13"/>
      <c r="E5497" s="13"/>
      <c r="F5497" s="13"/>
      <c r="G5497" s="13"/>
      <c r="H5497" s="41"/>
      <c r="I5497" s="41"/>
      <c r="J5497" s="41"/>
      <c r="K5497" s="41"/>
      <c r="L5497" s="41"/>
      <c r="M5497" s="41"/>
    </row>
    <row r="5498" spans="2:13" x14ac:dyDescent="0.25">
      <c r="B5498" s="66"/>
      <c r="C5498" s="13"/>
      <c r="D5498" s="13"/>
      <c r="E5498" s="13"/>
      <c r="F5498" s="13"/>
      <c r="G5498" s="13"/>
      <c r="H5498" s="41"/>
      <c r="I5498" s="41"/>
      <c r="J5498" s="41"/>
      <c r="K5498" s="41"/>
      <c r="L5498" s="41"/>
      <c r="M5498" s="41"/>
    </row>
    <row r="5499" spans="2:13" x14ac:dyDescent="0.25">
      <c r="B5499" s="66"/>
      <c r="C5499" s="13"/>
      <c r="D5499" s="13"/>
      <c r="E5499" s="13"/>
      <c r="F5499" s="13"/>
      <c r="G5499" s="13"/>
      <c r="H5499" s="41"/>
      <c r="I5499" s="41"/>
      <c r="J5499" s="41"/>
      <c r="K5499" s="41"/>
      <c r="L5499" s="41"/>
      <c r="M5499" s="41"/>
    </row>
    <row r="5500" spans="2:13" x14ac:dyDescent="0.25">
      <c r="B5500" s="66"/>
      <c r="C5500" s="13"/>
      <c r="D5500" s="13"/>
      <c r="E5500" s="13"/>
      <c r="F5500" s="13"/>
      <c r="G5500" s="13"/>
      <c r="H5500" s="41"/>
      <c r="I5500" s="41"/>
      <c r="J5500" s="41"/>
      <c r="K5500" s="41"/>
      <c r="L5500" s="41"/>
      <c r="M5500" s="41"/>
    </row>
    <row r="5501" spans="2:13" x14ac:dyDescent="0.25">
      <c r="B5501" s="66"/>
      <c r="C5501" s="13"/>
      <c r="D5501" s="13"/>
      <c r="E5501" s="13"/>
      <c r="F5501" s="13"/>
      <c r="G5501" s="13"/>
      <c r="H5501" s="41"/>
      <c r="I5501" s="41"/>
      <c r="J5501" s="41"/>
      <c r="K5501" s="41"/>
      <c r="L5501" s="41"/>
      <c r="M5501" s="41"/>
    </row>
    <row r="5502" spans="2:13" x14ac:dyDescent="0.25">
      <c r="B5502" s="66"/>
      <c r="C5502" s="13"/>
      <c r="D5502" s="13"/>
      <c r="E5502" s="13"/>
      <c r="F5502" s="13"/>
      <c r="G5502" s="13"/>
      <c r="H5502" s="41"/>
      <c r="I5502" s="41"/>
      <c r="J5502" s="41"/>
      <c r="K5502" s="41"/>
      <c r="L5502" s="41"/>
      <c r="M5502" s="41"/>
    </row>
    <row r="5503" spans="2:13" x14ac:dyDescent="0.25">
      <c r="B5503" s="66"/>
      <c r="C5503" s="13"/>
      <c r="D5503" s="13"/>
      <c r="E5503" s="13"/>
      <c r="F5503" s="13"/>
      <c r="G5503" s="13"/>
      <c r="H5503" s="41"/>
      <c r="I5503" s="41"/>
      <c r="J5503" s="41"/>
      <c r="K5503" s="41"/>
      <c r="L5503" s="41"/>
      <c r="M5503" s="41"/>
    </row>
    <row r="5504" spans="2:13" x14ac:dyDescent="0.25">
      <c r="B5504" s="66"/>
      <c r="C5504" s="13"/>
      <c r="D5504" s="13"/>
      <c r="E5504" s="13"/>
      <c r="F5504" s="13"/>
      <c r="G5504" s="13"/>
      <c r="H5504" s="41"/>
      <c r="I5504" s="41"/>
      <c r="J5504" s="41"/>
      <c r="K5504" s="41"/>
      <c r="L5504" s="41"/>
      <c r="M5504" s="41"/>
    </row>
    <row r="5505" spans="2:13" x14ac:dyDescent="0.25">
      <c r="B5505" s="66"/>
      <c r="C5505" s="13"/>
      <c r="D5505" s="13"/>
      <c r="E5505" s="13"/>
      <c r="F5505" s="13"/>
      <c r="G5505" s="13"/>
      <c r="H5505" s="41"/>
      <c r="I5505" s="41"/>
      <c r="J5505" s="41"/>
      <c r="K5505" s="41"/>
      <c r="L5505" s="41"/>
      <c r="M5505" s="41"/>
    </row>
    <row r="5506" spans="2:13" x14ac:dyDescent="0.25">
      <c r="B5506" s="66"/>
      <c r="C5506" s="13"/>
      <c r="D5506" s="13"/>
      <c r="E5506" s="13"/>
      <c r="F5506" s="13"/>
      <c r="G5506" s="13"/>
      <c r="H5506" s="41"/>
      <c r="I5506" s="41"/>
      <c r="J5506" s="41"/>
      <c r="K5506" s="41"/>
      <c r="L5506" s="41"/>
      <c r="M5506" s="41"/>
    </row>
    <row r="5507" spans="2:13" x14ac:dyDescent="0.25">
      <c r="B5507" s="66"/>
      <c r="C5507" s="13"/>
      <c r="D5507" s="13"/>
      <c r="E5507" s="13"/>
      <c r="F5507" s="13"/>
      <c r="G5507" s="13"/>
      <c r="H5507" s="41"/>
      <c r="I5507" s="41"/>
      <c r="J5507" s="41"/>
      <c r="K5507" s="41"/>
      <c r="L5507" s="41"/>
      <c r="M5507" s="41"/>
    </row>
    <row r="5508" spans="2:13" x14ac:dyDescent="0.25">
      <c r="B5508" s="66"/>
      <c r="C5508" s="13"/>
      <c r="D5508" s="13"/>
      <c r="E5508" s="13"/>
      <c r="F5508" s="13"/>
      <c r="G5508" s="13"/>
      <c r="H5508" s="41"/>
      <c r="I5508" s="41"/>
      <c r="J5508" s="41"/>
      <c r="K5508" s="41"/>
      <c r="L5508" s="41"/>
      <c r="M5508" s="41"/>
    </row>
    <row r="5509" spans="2:13" x14ac:dyDescent="0.25">
      <c r="B5509" s="66"/>
      <c r="C5509" s="13"/>
      <c r="D5509" s="13"/>
      <c r="E5509" s="13"/>
      <c r="F5509" s="13"/>
      <c r="G5509" s="13"/>
      <c r="H5509" s="41"/>
      <c r="I5509" s="41"/>
      <c r="J5509" s="41"/>
      <c r="K5509" s="41"/>
      <c r="L5509" s="41"/>
      <c r="M5509" s="41"/>
    </row>
    <row r="5510" spans="2:13" x14ac:dyDescent="0.25">
      <c r="B5510" s="66"/>
      <c r="C5510" s="13"/>
      <c r="D5510" s="13"/>
      <c r="E5510" s="13"/>
      <c r="F5510" s="13"/>
      <c r="G5510" s="13"/>
      <c r="H5510" s="41"/>
      <c r="I5510" s="41"/>
      <c r="J5510" s="41"/>
      <c r="K5510" s="41"/>
      <c r="L5510" s="41"/>
      <c r="M5510" s="41"/>
    </row>
    <row r="5511" spans="2:13" x14ac:dyDescent="0.25">
      <c r="B5511" s="66"/>
      <c r="C5511" s="13"/>
      <c r="D5511" s="13"/>
      <c r="E5511" s="13"/>
      <c r="F5511" s="13"/>
      <c r="G5511" s="13"/>
      <c r="H5511" s="41"/>
      <c r="I5511" s="41"/>
      <c r="J5511" s="41"/>
      <c r="K5511" s="41"/>
      <c r="L5511" s="41"/>
      <c r="M5511" s="41"/>
    </row>
    <row r="5512" spans="2:13" x14ac:dyDescent="0.25">
      <c r="B5512" s="66"/>
      <c r="C5512" s="13"/>
      <c r="D5512" s="13"/>
      <c r="E5512" s="13"/>
      <c r="F5512" s="13"/>
      <c r="G5512" s="13"/>
      <c r="H5512" s="41"/>
      <c r="I5512" s="41"/>
      <c r="J5512" s="41"/>
      <c r="K5512" s="41"/>
      <c r="L5512" s="41"/>
      <c r="M5512" s="41"/>
    </row>
    <row r="5513" spans="2:13" x14ac:dyDescent="0.25">
      <c r="B5513" s="66"/>
      <c r="C5513" s="13"/>
      <c r="D5513" s="13"/>
      <c r="E5513" s="13"/>
      <c r="F5513" s="13"/>
      <c r="G5513" s="13"/>
      <c r="H5513" s="41"/>
      <c r="I5513" s="41"/>
      <c r="J5513" s="41"/>
      <c r="K5513" s="41"/>
      <c r="L5513" s="41"/>
      <c r="M5513" s="41"/>
    </row>
    <row r="5514" spans="2:13" x14ac:dyDescent="0.25">
      <c r="B5514" s="66"/>
      <c r="C5514" s="13"/>
      <c r="D5514" s="13"/>
      <c r="E5514" s="13"/>
      <c r="F5514" s="13"/>
      <c r="G5514" s="13"/>
      <c r="H5514" s="41"/>
      <c r="I5514" s="41"/>
      <c r="J5514" s="41"/>
      <c r="K5514" s="41"/>
      <c r="L5514" s="41"/>
      <c r="M5514" s="41"/>
    </row>
    <row r="5515" spans="2:13" x14ac:dyDescent="0.25">
      <c r="B5515" s="66"/>
      <c r="C5515" s="13"/>
      <c r="D5515" s="13"/>
      <c r="E5515" s="13"/>
      <c r="F5515" s="13"/>
      <c r="G5515" s="13"/>
      <c r="H5515" s="41"/>
      <c r="I5515" s="41"/>
      <c r="J5515" s="41"/>
      <c r="K5515" s="41"/>
      <c r="L5515" s="41"/>
      <c r="M5515" s="41"/>
    </row>
    <row r="5516" spans="2:13" x14ac:dyDescent="0.25">
      <c r="B5516" s="66"/>
      <c r="C5516" s="13"/>
      <c r="D5516" s="13"/>
      <c r="E5516" s="13"/>
      <c r="F5516" s="13"/>
      <c r="G5516" s="13"/>
      <c r="H5516" s="41"/>
      <c r="I5516" s="41"/>
      <c r="J5516" s="41"/>
      <c r="K5516" s="41"/>
      <c r="L5516" s="41"/>
      <c r="M5516" s="41"/>
    </row>
    <row r="5517" spans="2:13" x14ac:dyDescent="0.25">
      <c r="B5517" s="66"/>
      <c r="C5517" s="13"/>
      <c r="D5517" s="13"/>
      <c r="E5517" s="13"/>
      <c r="F5517" s="13"/>
      <c r="G5517" s="13"/>
      <c r="H5517" s="41"/>
      <c r="I5517" s="41"/>
      <c r="J5517" s="41"/>
      <c r="K5517" s="41"/>
      <c r="L5517" s="41"/>
      <c r="M5517" s="41"/>
    </row>
    <row r="5518" spans="2:13" x14ac:dyDescent="0.25">
      <c r="B5518" s="66"/>
      <c r="C5518" s="13"/>
      <c r="D5518" s="13"/>
      <c r="E5518" s="13"/>
      <c r="F5518" s="13"/>
      <c r="G5518" s="13"/>
      <c r="H5518" s="41"/>
      <c r="I5518" s="41"/>
      <c r="J5518" s="41"/>
      <c r="K5518" s="41"/>
      <c r="L5518" s="41"/>
      <c r="M5518" s="41"/>
    </row>
    <row r="5519" spans="2:13" x14ac:dyDescent="0.25">
      <c r="B5519" s="66"/>
      <c r="C5519" s="13"/>
      <c r="D5519" s="13"/>
      <c r="E5519" s="13"/>
      <c r="F5519" s="13"/>
      <c r="G5519" s="13"/>
      <c r="H5519" s="41"/>
      <c r="I5519" s="41"/>
      <c r="J5519" s="41"/>
      <c r="K5519" s="41"/>
      <c r="L5519" s="41"/>
      <c r="M5519" s="41"/>
    </row>
    <row r="5520" spans="2:13" x14ac:dyDescent="0.25">
      <c r="B5520" s="66"/>
      <c r="C5520" s="13"/>
      <c r="D5520" s="13"/>
      <c r="E5520" s="13"/>
      <c r="F5520" s="13"/>
      <c r="G5520" s="13"/>
      <c r="H5520" s="41"/>
      <c r="I5520" s="41"/>
      <c r="J5520" s="41"/>
      <c r="K5520" s="41"/>
      <c r="L5520" s="41"/>
      <c r="M5520" s="41"/>
    </row>
    <row r="5521" spans="2:13" x14ac:dyDescent="0.25">
      <c r="B5521" s="66"/>
      <c r="C5521" s="13"/>
      <c r="D5521" s="13"/>
      <c r="E5521" s="13"/>
      <c r="F5521" s="13"/>
      <c r="G5521" s="13"/>
      <c r="H5521" s="41"/>
      <c r="I5521" s="41"/>
      <c r="J5521" s="41"/>
      <c r="K5521" s="41"/>
      <c r="L5521" s="41"/>
      <c r="M5521" s="41"/>
    </row>
    <row r="5522" spans="2:13" x14ac:dyDescent="0.25">
      <c r="B5522" s="66"/>
      <c r="C5522" s="13"/>
      <c r="D5522" s="13"/>
      <c r="E5522" s="13"/>
      <c r="F5522" s="13"/>
      <c r="G5522" s="13"/>
      <c r="H5522" s="41"/>
      <c r="I5522" s="41"/>
      <c r="J5522" s="41"/>
      <c r="K5522" s="41"/>
      <c r="L5522" s="41"/>
      <c r="M5522" s="41"/>
    </row>
    <row r="5523" spans="2:13" x14ac:dyDescent="0.25">
      <c r="B5523" s="66"/>
      <c r="C5523" s="13"/>
      <c r="D5523" s="13"/>
      <c r="E5523" s="13"/>
      <c r="F5523" s="13"/>
      <c r="G5523" s="13"/>
      <c r="H5523" s="41"/>
      <c r="I5523" s="41"/>
      <c r="J5523" s="41"/>
      <c r="K5523" s="41"/>
      <c r="L5523" s="41"/>
      <c r="M5523" s="41"/>
    </row>
    <row r="5524" spans="2:13" x14ac:dyDescent="0.25">
      <c r="B5524" s="66"/>
      <c r="C5524" s="13"/>
      <c r="D5524" s="13"/>
      <c r="E5524" s="13"/>
      <c r="F5524" s="13"/>
      <c r="G5524" s="13"/>
      <c r="H5524" s="41"/>
      <c r="I5524" s="41"/>
      <c r="J5524" s="41"/>
      <c r="K5524" s="41"/>
      <c r="L5524" s="41"/>
      <c r="M5524" s="41"/>
    </row>
    <row r="5525" spans="2:13" x14ac:dyDescent="0.25">
      <c r="B5525" s="66"/>
      <c r="C5525" s="13"/>
      <c r="D5525" s="13"/>
      <c r="E5525" s="13"/>
      <c r="F5525" s="13"/>
      <c r="G5525" s="13"/>
      <c r="H5525" s="41"/>
      <c r="I5525" s="41"/>
      <c r="J5525" s="41"/>
      <c r="K5525" s="41"/>
      <c r="L5525" s="41"/>
      <c r="M5525" s="41"/>
    </row>
    <row r="5526" spans="2:13" x14ac:dyDescent="0.25">
      <c r="B5526" s="66"/>
      <c r="C5526" s="13"/>
      <c r="D5526" s="13"/>
      <c r="E5526" s="13"/>
      <c r="F5526" s="13"/>
      <c r="G5526" s="13"/>
      <c r="H5526" s="41"/>
      <c r="I5526" s="41"/>
      <c r="J5526" s="41"/>
      <c r="K5526" s="41"/>
      <c r="L5526" s="41"/>
      <c r="M5526" s="41"/>
    </row>
    <row r="5527" spans="2:13" x14ac:dyDescent="0.25">
      <c r="B5527" s="66"/>
      <c r="C5527" s="13"/>
      <c r="D5527" s="13"/>
      <c r="E5527" s="13"/>
      <c r="F5527" s="13"/>
      <c r="G5527" s="13"/>
      <c r="H5527" s="41"/>
      <c r="I5527" s="41"/>
      <c r="J5527" s="41"/>
      <c r="K5527" s="41"/>
      <c r="L5527" s="41"/>
      <c r="M5527" s="41"/>
    </row>
    <row r="5528" spans="2:13" x14ac:dyDescent="0.25">
      <c r="B5528" s="66"/>
      <c r="C5528" s="13"/>
      <c r="D5528" s="13"/>
      <c r="E5528" s="13"/>
      <c r="F5528" s="13"/>
      <c r="G5528" s="13"/>
      <c r="H5528" s="41"/>
      <c r="I5528" s="41"/>
      <c r="J5528" s="41"/>
      <c r="K5528" s="41"/>
      <c r="L5528" s="41"/>
      <c r="M5528" s="41"/>
    </row>
    <row r="5529" spans="2:13" x14ac:dyDescent="0.25">
      <c r="B5529" s="66"/>
      <c r="C5529" s="13"/>
      <c r="D5529" s="13"/>
      <c r="E5529" s="13"/>
      <c r="F5529" s="13"/>
      <c r="G5529" s="13"/>
      <c r="H5529" s="41"/>
      <c r="I5529" s="41"/>
      <c r="J5529" s="41"/>
      <c r="K5529" s="41"/>
      <c r="L5529" s="41"/>
      <c r="M5529" s="41"/>
    </row>
    <row r="5530" spans="2:13" x14ac:dyDescent="0.25">
      <c r="B5530" s="66"/>
      <c r="C5530" s="13"/>
      <c r="D5530" s="13"/>
      <c r="E5530" s="13"/>
      <c r="F5530" s="13"/>
      <c r="G5530" s="13"/>
      <c r="H5530" s="41"/>
      <c r="I5530" s="41"/>
      <c r="J5530" s="41"/>
      <c r="K5530" s="41"/>
      <c r="L5530" s="41"/>
      <c r="M5530" s="41"/>
    </row>
    <row r="5531" spans="2:13" x14ac:dyDescent="0.25">
      <c r="B5531" s="66"/>
      <c r="C5531" s="13"/>
      <c r="D5531" s="13"/>
      <c r="E5531" s="13"/>
      <c r="F5531" s="13"/>
      <c r="G5531" s="13"/>
      <c r="H5531" s="41"/>
      <c r="I5531" s="41"/>
      <c r="J5531" s="41"/>
      <c r="K5531" s="41"/>
      <c r="L5531" s="41"/>
      <c r="M5531" s="41"/>
    </row>
    <row r="5532" spans="2:13" x14ac:dyDescent="0.25">
      <c r="B5532" s="66"/>
      <c r="C5532" s="13"/>
      <c r="D5532" s="13"/>
      <c r="E5532" s="13"/>
      <c r="F5532" s="13"/>
      <c r="G5532" s="13"/>
      <c r="H5532" s="41"/>
      <c r="I5532" s="41"/>
      <c r="J5532" s="41"/>
      <c r="K5532" s="41"/>
      <c r="L5532" s="41"/>
      <c r="M5532" s="41"/>
    </row>
    <row r="5533" spans="2:13" x14ac:dyDescent="0.25">
      <c r="B5533" s="66"/>
      <c r="C5533" s="13"/>
      <c r="D5533" s="13"/>
      <c r="E5533" s="13"/>
      <c r="F5533" s="13"/>
      <c r="G5533" s="13"/>
      <c r="H5533" s="41"/>
      <c r="I5533" s="41"/>
      <c r="J5533" s="41"/>
      <c r="K5533" s="41"/>
      <c r="L5533" s="41"/>
      <c r="M5533" s="41"/>
    </row>
    <row r="5534" spans="2:13" x14ac:dyDescent="0.25">
      <c r="B5534" s="66"/>
      <c r="C5534" s="13"/>
      <c r="D5534" s="13"/>
      <c r="E5534" s="13"/>
      <c r="F5534" s="13"/>
      <c r="G5534" s="13"/>
      <c r="H5534" s="41"/>
      <c r="I5534" s="41"/>
      <c r="J5534" s="41"/>
      <c r="K5534" s="41"/>
      <c r="L5534" s="41"/>
      <c r="M5534" s="41"/>
    </row>
    <row r="5535" spans="2:13" x14ac:dyDescent="0.25">
      <c r="B5535" s="66"/>
      <c r="C5535" s="13"/>
      <c r="D5535" s="13"/>
      <c r="E5535" s="13"/>
      <c r="F5535" s="13"/>
      <c r="G5535" s="13"/>
      <c r="H5535" s="41"/>
      <c r="I5535" s="41"/>
      <c r="J5535" s="41"/>
      <c r="K5535" s="41"/>
      <c r="L5535" s="41"/>
      <c r="M5535" s="41"/>
    </row>
    <row r="5536" spans="2:13" x14ac:dyDescent="0.25">
      <c r="B5536" s="66"/>
      <c r="C5536" s="13"/>
      <c r="D5536" s="13"/>
      <c r="E5536" s="13"/>
      <c r="F5536" s="13"/>
      <c r="G5536" s="13"/>
      <c r="H5536" s="41"/>
      <c r="I5536" s="41"/>
      <c r="J5536" s="41"/>
      <c r="K5536" s="41"/>
      <c r="L5536" s="41"/>
      <c r="M5536" s="41"/>
    </row>
    <row r="5537" spans="2:13" x14ac:dyDescent="0.25">
      <c r="B5537" s="66"/>
      <c r="C5537" s="13"/>
      <c r="D5537" s="13"/>
      <c r="E5537" s="13"/>
      <c r="F5537" s="13"/>
      <c r="G5537" s="13"/>
      <c r="H5537" s="41"/>
      <c r="I5537" s="41"/>
      <c r="J5537" s="41"/>
      <c r="K5537" s="41"/>
      <c r="L5537" s="41"/>
      <c r="M5537" s="41"/>
    </row>
    <row r="5538" spans="2:13" x14ac:dyDescent="0.25">
      <c r="B5538" s="66"/>
      <c r="C5538" s="13"/>
      <c r="D5538" s="13"/>
      <c r="E5538" s="13"/>
      <c r="F5538" s="13"/>
      <c r="G5538" s="13"/>
      <c r="H5538" s="41"/>
      <c r="I5538" s="41"/>
      <c r="J5538" s="41"/>
      <c r="K5538" s="41"/>
      <c r="L5538" s="41"/>
      <c r="M5538" s="41"/>
    </row>
    <row r="5539" spans="2:13" x14ac:dyDescent="0.25">
      <c r="B5539" s="66"/>
      <c r="C5539" s="13"/>
      <c r="D5539" s="13"/>
      <c r="E5539" s="13"/>
      <c r="F5539" s="13"/>
      <c r="G5539" s="13"/>
      <c r="H5539" s="41"/>
      <c r="I5539" s="41"/>
      <c r="J5539" s="41"/>
      <c r="K5539" s="41"/>
      <c r="L5539" s="41"/>
      <c r="M5539" s="41"/>
    </row>
    <row r="5540" spans="2:13" x14ac:dyDescent="0.25">
      <c r="B5540" s="66"/>
      <c r="C5540" s="13"/>
      <c r="D5540" s="13"/>
      <c r="E5540" s="13"/>
      <c r="F5540" s="13"/>
      <c r="G5540" s="13"/>
      <c r="H5540" s="41"/>
      <c r="I5540" s="41"/>
      <c r="J5540" s="41"/>
      <c r="K5540" s="41"/>
      <c r="L5540" s="41"/>
      <c r="M5540" s="41"/>
    </row>
    <row r="5541" spans="2:13" x14ac:dyDescent="0.25">
      <c r="B5541" s="66"/>
      <c r="C5541" s="13"/>
      <c r="D5541" s="13"/>
      <c r="E5541" s="13"/>
      <c r="F5541" s="13"/>
      <c r="G5541" s="13"/>
      <c r="H5541" s="41"/>
      <c r="I5541" s="41"/>
      <c r="J5541" s="41"/>
      <c r="K5541" s="41"/>
      <c r="L5541" s="41"/>
      <c r="M5541" s="41"/>
    </row>
    <row r="5542" spans="2:13" x14ac:dyDescent="0.25">
      <c r="B5542" s="66"/>
      <c r="C5542" s="13"/>
      <c r="D5542" s="13"/>
      <c r="E5542" s="13"/>
      <c r="F5542" s="13"/>
      <c r="G5542" s="13"/>
      <c r="H5542" s="41"/>
      <c r="I5542" s="41"/>
      <c r="J5542" s="41"/>
      <c r="K5542" s="41"/>
      <c r="L5542" s="41"/>
      <c r="M5542" s="41"/>
    </row>
    <row r="5543" spans="2:13" x14ac:dyDescent="0.25">
      <c r="B5543" s="66"/>
      <c r="C5543" s="13"/>
      <c r="D5543" s="13"/>
      <c r="E5543" s="13"/>
      <c r="F5543" s="13"/>
      <c r="G5543" s="13"/>
      <c r="H5543" s="41"/>
      <c r="I5543" s="41"/>
      <c r="J5543" s="41"/>
      <c r="K5543" s="41"/>
      <c r="L5543" s="41"/>
      <c r="M5543" s="41"/>
    </row>
    <row r="5544" spans="2:13" x14ac:dyDescent="0.25">
      <c r="B5544" s="66"/>
      <c r="C5544" s="13"/>
      <c r="D5544" s="13"/>
      <c r="E5544" s="13"/>
      <c r="F5544" s="13"/>
      <c r="G5544" s="13"/>
      <c r="H5544" s="41"/>
      <c r="I5544" s="41"/>
      <c r="J5544" s="41"/>
      <c r="K5544" s="41"/>
      <c r="L5544" s="41"/>
      <c r="M5544" s="41"/>
    </row>
    <row r="5545" spans="2:13" x14ac:dyDescent="0.25">
      <c r="B5545" s="66"/>
      <c r="C5545" s="13"/>
      <c r="D5545" s="13"/>
      <c r="E5545" s="13"/>
      <c r="F5545" s="13"/>
      <c r="G5545" s="13"/>
      <c r="H5545" s="41"/>
      <c r="I5545" s="41"/>
      <c r="J5545" s="41"/>
      <c r="K5545" s="41"/>
      <c r="L5545" s="41"/>
      <c r="M5545" s="41"/>
    </row>
    <row r="5546" spans="2:13" x14ac:dyDescent="0.25">
      <c r="B5546" s="66"/>
      <c r="C5546" s="13"/>
      <c r="D5546" s="13"/>
      <c r="E5546" s="13"/>
      <c r="F5546" s="13"/>
      <c r="G5546" s="13"/>
      <c r="H5546" s="41"/>
      <c r="I5546" s="41"/>
      <c r="J5546" s="41"/>
      <c r="K5546" s="41"/>
      <c r="L5546" s="41"/>
      <c r="M5546" s="41"/>
    </row>
    <row r="5547" spans="2:13" x14ac:dyDescent="0.25">
      <c r="B5547" s="66"/>
      <c r="C5547" s="13"/>
      <c r="D5547" s="13"/>
      <c r="E5547" s="13"/>
      <c r="F5547" s="13"/>
      <c r="G5547" s="13"/>
      <c r="H5547" s="41"/>
      <c r="I5547" s="41"/>
      <c r="J5547" s="41"/>
      <c r="K5547" s="41"/>
      <c r="L5547" s="41"/>
      <c r="M5547" s="41"/>
    </row>
    <row r="5548" spans="2:13" x14ac:dyDescent="0.25">
      <c r="B5548" s="66"/>
      <c r="C5548" s="13"/>
      <c r="D5548" s="13"/>
      <c r="E5548" s="13"/>
      <c r="F5548" s="13"/>
      <c r="G5548" s="13"/>
      <c r="H5548" s="41"/>
      <c r="I5548" s="41"/>
      <c r="J5548" s="41"/>
      <c r="K5548" s="41"/>
      <c r="L5548" s="41"/>
      <c r="M5548" s="41"/>
    </row>
    <row r="5549" spans="2:13" x14ac:dyDescent="0.25">
      <c r="B5549" s="66"/>
      <c r="C5549" s="13"/>
      <c r="D5549" s="13"/>
      <c r="E5549" s="13"/>
      <c r="F5549" s="13"/>
      <c r="G5549" s="13"/>
      <c r="H5549" s="41"/>
      <c r="I5549" s="41"/>
      <c r="J5549" s="41"/>
      <c r="K5549" s="41"/>
      <c r="L5549" s="41"/>
      <c r="M5549" s="41"/>
    </row>
    <row r="5550" spans="2:13" x14ac:dyDescent="0.25">
      <c r="B5550" s="66"/>
      <c r="C5550" s="13"/>
      <c r="D5550" s="13"/>
      <c r="E5550" s="13"/>
      <c r="F5550" s="13"/>
      <c r="G5550" s="13"/>
      <c r="H5550" s="41"/>
      <c r="I5550" s="41"/>
      <c r="J5550" s="41"/>
      <c r="K5550" s="41"/>
      <c r="L5550" s="41"/>
      <c r="M5550" s="41"/>
    </row>
    <row r="5551" spans="2:13" x14ac:dyDescent="0.25">
      <c r="B5551" s="66"/>
      <c r="C5551" s="13"/>
      <c r="D5551" s="13"/>
      <c r="E5551" s="13"/>
      <c r="F5551" s="13"/>
      <c r="G5551" s="13"/>
      <c r="H5551" s="41"/>
      <c r="I5551" s="41"/>
      <c r="J5551" s="41"/>
      <c r="K5551" s="41"/>
      <c r="L5551" s="41"/>
      <c r="M5551" s="41"/>
    </row>
    <row r="5552" spans="2:13" x14ac:dyDescent="0.25">
      <c r="B5552" s="66"/>
      <c r="C5552" s="13"/>
      <c r="D5552" s="13"/>
      <c r="E5552" s="13"/>
      <c r="F5552" s="13"/>
      <c r="G5552" s="13"/>
      <c r="H5552" s="41"/>
      <c r="I5552" s="41"/>
      <c r="J5552" s="41"/>
      <c r="K5552" s="41"/>
      <c r="L5552" s="41"/>
      <c r="M5552" s="41"/>
    </row>
    <row r="5553" spans="2:13" x14ac:dyDescent="0.25">
      <c r="B5553" s="66"/>
      <c r="C5553" s="13"/>
      <c r="D5553" s="13"/>
      <c r="E5553" s="13"/>
      <c r="F5553" s="13"/>
      <c r="G5553" s="13"/>
      <c r="H5553" s="41"/>
      <c r="I5553" s="41"/>
      <c r="J5553" s="41"/>
      <c r="K5553" s="41"/>
      <c r="L5553" s="41"/>
      <c r="M5553" s="41"/>
    </row>
    <row r="5554" spans="2:13" x14ac:dyDescent="0.25">
      <c r="B5554" s="66"/>
      <c r="C5554" s="13"/>
      <c r="D5554" s="13"/>
      <c r="E5554" s="13"/>
      <c r="F5554" s="13"/>
      <c r="G5554" s="13"/>
      <c r="H5554" s="41"/>
      <c r="I5554" s="41"/>
      <c r="J5554" s="41"/>
      <c r="K5554" s="41"/>
      <c r="L5554" s="41"/>
      <c r="M5554" s="41"/>
    </row>
    <row r="5555" spans="2:13" x14ac:dyDescent="0.25">
      <c r="B5555" s="66"/>
      <c r="C5555" s="13"/>
      <c r="D5555" s="13"/>
      <c r="E5555" s="13"/>
      <c r="F5555" s="13"/>
      <c r="G5555" s="13"/>
      <c r="H5555" s="41"/>
      <c r="I5555" s="41"/>
      <c r="J5555" s="41"/>
      <c r="K5555" s="41"/>
      <c r="L5555" s="41"/>
      <c r="M5555" s="41"/>
    </row>
    <row r="5556" spans="2:13" x14ac:dyDescent="0.25">
      <c r="B5556" s="66"/>
      <c r="C5556" s="13"/>
      <c r="D5556" s="13"/>
      <c r="E5556" s="13"/>
      <c r="F5556" s="13"/>
      <c r="G5556" s="13"/>
      <c r="H5556" s="41"/>
      <c r="I5556" s="41"/>
      <c r="J5556" s="41"/>
      <c r="K5556" s="41"/>
      <c r="L5556" s="41"/>
      <c r="M5556" s="41"/>
    </row>
    <row r="5557" spans="2:13" x14ac:dyDescent="0.25">
      <c r="B5557" s="66"/>
      <c r="C5557" s="13"/>
      <c r="D5557" s="13"/>
      <c r="E5557" s="13"/>
      <c r="F5557" s="13"/>
      <c r="G5557" s="13"/>
      <c r="H5557" s="41"/>
      <c r="I5557" s="41"/>
      <c r="J5557" s="41"/>
      <c r="K5557" s="41"/>
      <c r="L5557" s="41"/>
      <c r="M5557" s="41"/>
    </row>
    <row r="5558" spans="2:13" x14ac:dyDescent="0.25">
      <c r="B5558" s="66"/>
      <c r="C5558" s="13"/>
      <c r="D5558" s="13"/>
      <c r="E5558" s="13"/>
      <c r="F5558" s="13"/>
      <c r="G5558" s="13"/>
      <c r="H5558" s="41"/>
      <c r="I5558" s="41"/>
      <c r="J5558" s="41"/>
      <c r="K5558" s="41"/>
      <c r="L5558" s="41"/>
      <c r="M5558" s="41"/>
    </row>
    <row r="5559" spans="2:13" x14ac:dyDescent="0.25">
      <c r="B5559" s="66"/>
      <c r="C5559" s="13"/>
      <c r="D5559" s="13"/>
      <c r="E5559" s="13"/>
      <c r="F5559" s="13"/>
      <c r="G5559" s="13"/>
      <c r="H5559" s="41"/>
      <c r="I5559" s="41"/>
      <c r="J5559" s="41"/>
      <c r="K5559" s="41"/>
      <c r="L5559" s="41"/>
      <c r="M5559" s="41"/>
    </row>
    <row r="5560" spans="2:13" x14ac:dyDescent="0.25">
      <c r="B5560" s="66"/>
      <c r="C5560" s="13"/>
      <c r="D5560" s="13"/>
      <c r="E5560" s="13"/>
      <c r="F5560" s="13"/>
      <c r="G5560" s="13"/>
      <c r="H5560" s="41"/>
      <c r="I5560" s="41"/>
      <c r="J5560" s="41"/>
      <c r="K5560" s="41"/>
      <c r="L5560" s="41"/>
      <c r="M5560" s="41"/>
    </row>
    <row r="5561" spans="2:13" x14ac:dyDescent="0.25">
      <c r="B5561" s="66"/>
      <c r="C5561" s="13"/>
      <c r="D5561" s="13"/>
      <c r="E5561" s="13"/>
      <c r="F5561" s="13"/>
      <c r="G5561" s="13"/>
      <c r="H5561" s="41"/>
      <c r="I5561" s="41"/>
      <c r="J5561" s="41"/>
      <c r="K5561" s="41"/>
      <c r="L5561" s="41"/>
      <c r="M5561" s="41"/>
    </row>
    <row r="5562" spans="2:13" x14ac:dyDescent="0.25">
      <c r="B5562" s="66"/>
      <c r="C5562" s="13"/>
      <c r="D5562" s="13"/>
      <c r="E5562" s="13"/>
      <c r="F5562" s="13"/>
      <c r="G5562" s="13"/>
      <c r="H5562" s="41"/>
      <c r="I5562" s="41"/>
      <c r="J5562" s="41"/>
      <c r="K5562" s="41"/>
      <c r="L5562" s="41"/>
      <c r="M5562" s="41"/>
    </row>
    <row r="5563" spans="2:13" x14ac:dyDescent="0.25">
      <c r="B5563" s="66"/>
      <c r="C5563" s="13"/>
      <c r="D5563" s="13"/>
      <c r="E5563" s="13"/>
      <c r="F5563" s="13"/>
      <c r="G5563" s="13"/>
      <c r="H5563" s="41"/>
      <c r="I5563" s="41"/>
      <c r="J5563" s="41"/>
      <c r="K5563" s="41"/>
      <c r="L5563" s="41"/>
      <c r="M5563" s="41"/>
    </row>
    <row r="5564" spans="2:13" x14ac:dyDescent="0.25">
      <c r="B5564" s="66"/>
      <c r="C5564" s="13"/>
      <c r="D5564" s="13"/>
      <c r="E5564" s="13"/>
      <c r="F5564" s="13"/>
      <c r="G5564" s="13"/>
      <c r="H5564" s="41"/>
      <c r="I5564" s="41"/>
      <c r="J5564" s="41"/>
      <c r="K5564" s="41"/>
      <c r="L5564" s="41"/>
      <c r="M5564" s="41"/>
    </row>
    <row r="5565" spans="2:13" x14ac:dyDescent="0.25">
      <c r="B5565" s="66"/>
      <c r="C5565" s="13"/>
      <c r="D5565" s="13"/>
      <c r="E5565" s="13"/>
      <c r="F5565" s="13"/>
      <c r="G5565" s="13"/>
      <c r="H5565" s="41"/>
      <c r="I5565" s="41"/>
      <c r="J5565" s="41"/>
      <c r="K5565" s="41"/>
      <c r="L5565" s="41"/>
      <c r="M5565" s="41"/>
    </row>
    <row r="5566" spans="2:13" x14ac:dyDescent="0.25">
      <c r="B5566" s="66"/>
      <c r="C5566" s="13"/>
      <c r="D5566" s="13"/>
      <c r="E5566" s="13"/>
      <c r="F5566" s="13"/>
      <c r="G5566" s="13"/>
      <c r="H5566" s="41"/>
      <c r="I5566" s="41"/>
      <c r="J5566" s="41"/>
      <c r="K5566" s="41"/>
      <c r="L5566" s="41"/>
      <c r="M5566" s="41"/>
    </row>
    <row r="5567" spans="2:13" x14ac:dyDescent="0.25">
      <c r="B5567" s="66"/>
      <c r="C5567" s="13"/>
      <c r="D5567" s="13"/>
      <c r="E5567" s="13"/>
      <c r="F5567" s="13"/>
      <c r="G5567" s="13"/>
      <c r="H5567" s="41"/>
      <c r="I5567" s="41"/>
      <c r="J5567" s="41"/>
      <c r="K5567" s="41"/>
      <c r="L5567" s="41"/>
      <c r="M5567" s="41"/>
    </row>
    <row r="5568" spans="2:13" x14ac:dyDescent="0.25">
      <c r="B5568" s="66"/>
      <c r="C5568" s="13"/>
      <c r="D5568" s="13"/>
      <c r="E5568" s="13"/>
      <c r="F5568" s="13"/>
      <c r="G5568" s="13"/>
      <c r="H5568" s="41"/>
      <c r="I5568" s="41"/>
      <c r="J5568" s="41"/>
      <c r="K5568" s="41"/>
      <c r="L5568" s="41"/>
      <c r="M5568" s="41"/>
    </row>
    <row r="5569" spans="2:13" x14ac:dyDescent="0.25">
      <c r="B5569" s="66"/>
      <c r="C5569" s="13"/>
      <c r="D5569" s="13"/>
      <c r="E5569" s="13"/>
      <c r="F5569" s="13"/>
      <c r="G5569" s="13"/>
      <c r="H5569" s="41"/>
      <c r="I5569" s="41"/>
      <c r="J5569" s="41"/>
      <c r="K5569" s="41"/>
      <c r="L5569" s="41"/>
      <c r="M5569" s="41"/>
    </row>
    <row r="5570" spans="2:13" x14ac:dyDescent="0.25">
      <c r="B5570" s="66"/>
      <c r="C5570" s="13"/>
      <c r="D5570" s="13"/>
      <c r="E5570" s="13"/>
      <c r="F5570" s="13"/>
      <c r="G5570" s="13"/>
      <c r="H5570" s="41"/>
      <c r="I5570" s="41"/>
      <c r="J5570" s="41"/>
      <c r="K5570" s="41"/>
      <c r="L5570" s="41"/>
      <c r="M5570" s="41"/>
    </row>
    <row r="5571" spans="2:13" x14ac:dyDescent="0.25">
      <c r="B5571" s="66"/>
      <c r="C5571" s="13"/>
      <c r="D5571" s="13"/>
      <c r="E5571" s="13"/>
      <c r="F5571" s="13"/>
      <c r="G5571" s="13"/>
      <c r="H5571" s="41"/>
      <c r="I5571" s="41"/>
      <c r="J5571" s="41"/>
      <c r="K5571" s="41"/>
      <c r="L5571" s="41"/>
      <c r="M5571" s="41"/>
    </row>
    <row r="5572" spans="2:13" x14ac:dyDescent="0.25">
      <c r="B5572" s="66"/>
      <c r="C5572" s="13"/>
      <c r="D5572" s="13"/>
      <c r="E5572" s="13"/>
      <c r="F5572" s="13"/>
      <c r="G5572" s="13"/>
      <c r="H5572" s="41"/>
      <c r="I5572" s="41"/>
      <c r="J5572" s="41"/>
      <c r="K5572" s="41"/>
      <c r="L5572" s="41"/>
      <c r="M5572" s="41"/>
    </row>
    <row r="5573" spans="2:13" x14ac:dyDescent="0.25">
      <c r="B5573" s="66"/>
      <c r="C5573" s="13"/>
      <c r="D5573" s="13"/>
      <c r="E5573" s="13"/>
      <c r="F5573" s="13"/>
      <c r="G5573" s="13"/>
      <c r="H5573" s="41"/>
      <c r="I5573" s="41"/>
      <c r="J5573" s="41"/>
      <c r="K5573" s="41"/>
      <c r="L5573" s="41"/>
      <c r="M5573" s="41"/>
    </row>
    <row r="5574" spans="2:13" x14ac:dyDescent="0.25">
      <c r="B5574" s="66"/>
      <c r="C5574" s="13"/>
      <c r="D5574" s="13"/>
      <c r="E5574" s="13"/>
      <c r="F5574" s="13"/>
      <c r="G5574" s="13"/>
      <c r="H5574" s="41"/>
      <c r="I5574" s="41"/>
      <c r="J5574" s="41"/>
      <c r="K5574" s="41"/>
      <c r="L5574" s="41"/>
      <c r="M5574" s="41"/>
    </row>
    <row r="5575" spans="2:13" x14ac:dyDescent="0.25">
      <c r="B5575" s="66"/>
      <c r="C5575" s="13"/>
      <c r="D5575" s="13"/>
      <c r="E5575" s="13"/>
      <c r="F5575" s="13"/>
      <c r="G5575" s="13"/>
      <c r="H5575" s="41"/>
      <c r="I5575" s="41"/>
      <c r="J5575" s="41"/>
      <c r="K5575" s="41"/>
      <c r="L5575" s="41"/>
      <c r="M5575" s="41"/>
    </row>
    <row r="5576" spans="2:13" x14ac:dyDescent="0.25">
      <c r="B5576" s="66"/>
      <c r="C5576" s="13"/>
      <c r="D5576" s="13"/>
      <c r="E5576" s="13"/>
      <c r="F5576" s="13"/>
      <c r="G5576" s="13"/>
      <c r="H5576" s="41"/>
      <c r="I5576" s="41"/>
      <c r="J5576" s="41"/>
      <c r="K5576" s="41"/>
      <c r="L5576" s="41"/>
      <c r="M5576" s="41"/>
    </row>
    <row r="5577" spans="2:13" x14ac:dyDescent="0.25">
      <c r="B5577" s="66"/>
      <c r="C5577" s="13"/>
      <c r="D5577" s="13"/>
      <c r="E5577" s="13"/>
      <c r="F5577" s="13"/>
      <c r="G5577" s="13"/>
      <c r="H5577" s="41"/>
      <c r="I5577" s="41"/>
      <c r="J5577" s="41"/>
      <c r="K5577" s="41"/>
      <c r="L5577" s="41"/>
      <c r="M5577" s="41"/>
    </row>
    <row r="5578" spans="2:13" x14ac:dyDescent="0.25">
      <c r="B5578" s="66"/>
      <c r="C5578" s="13"/>
      <c r="D5578" s="13"/>
      <c r="E5578" s="13"/>
      <c r="F5578" s="13"/>
      <c r="G5578" s="13"/>
      <c r="H5578" s="41"/>
      <c r="I5578" s="41"/>
      <c r="J5578" s="41"/>
      <c r="K5578" s="41"/>
      <c r="L5578" s="41"/>
      <c r="M5578" s="41"/>
    </row>
    <row r="5579" spans="2:13" x14ac:dyDescent="0.25">
      <c r="B5579" s="66"/>
      <c r="C5579" s="13"/>
      <c r="D5579" s="13"/>
      <c r="E5579" s="13"/>
      <c r="F5579" s="13"/>
      <c r="G5579" s="13"/>
      <c r="H5579" s="41"/>
      <c r="I5579" s="41"/>
      <c r="J5579" s="41"/>
      <c r="K5579" s="41"/>
      <c r="L5579" s="41"/>
      <c r="M5579" s="41"/>
    </row>
    <row r="5580" spans="2:13" x14ac:dyDescent="0.25">
      <c r="B5580" s="66"/>
      <c r="C5580" s="13"/>
      <c r="D5580" s="13"/>
      <c r="E5580" s="13"/>
      <c r="F5580" s="13"/>
      <c r="G5580" s="13"/>
      <c r="H5580" s="41"/>
      <c r="I5580" s="41"/>
      <c r="J5580" s="41"/>
      <c r="K5580" s="41"/>
      <c r="L5580" s="41"/>
      <c r="M5580" s="41"/>
    </row>
    <row r="5581" spans="2:13" x14ac:dyDescent="0.25">
      <c r="B5581" s="66"/>
      <c r="C5581" s="13"/>
      <c r="D5581" s="13"/>
      <c r="E5581" s="13"/>
      <c r="F5581" s="13"/>
      <c r="G5581" s="13"/>
      <c r="H5581" s="41"/>
      <c r="I5581" s="41"/>
      <c r="J5581" s="41"/>
      <c r="K5581" s="41"/>
      <c r="L5581" s="41"/>
      <c r="M5581" s="41"/>
    </row>
    <row r="5582" spans="2:13" x14ac:dyDescent="0.25">
      <c r="B5582" s="66"/>
      <c r="C5582" s="13"/>
      <c r="D5582" s="13"/>
      <c r="E5582" s="13"/>
      <c r="F5582" s="13"/>
      <c r="G5582" s="13"/>
      <c r="H5582" s="41"/>
      <c r="I5582" s="41"/>
      <c r="J5582" s="41"/>
      <c r="K5582" s="41"/>
      <c r="L5582" s="41"/>
      <c r="M5582" s="41"/>
    </row>
    <row r="5583" spans="2:13" x14ac:dyDescent="0.25">
      <c r="B5583" s="66"/>
      <c r="C5583" s="13"/>
      <c r="D5583" s="13"/>
      <c r="E5583" s="13"/>
      <c r="F5583" s="13"/>
      <c r="G5583" s="13"/>
      <c r="H5583" s="41"/>
      <c r="I5583" s="41"/>
      <c r="J5583" s="41"/>
      <c r="K5583" s="41"/>
      <c r="L5583" s="41"/>
      <c r="M5583" s="41"/>
    </row>
    <row r="5584" spans="2:13" x14ac:dyDescent="0.25">
      <c r="B5584" s="66"/>
      <c r="C5584" s="13"/>
      <c r="D5584" s="13"/>
      <c r="E5584" s="13"/>
      <c r="F5584" s="13"/>
      <c r="G5584" s="13"/>
      <c r="H5584" s="41"/>
      <c r="I5584" s="41"/>
      <c r="J5584" s="41"/>
      <c r="K5584" s="41"/>
      <c r="L5584" s="41"/>
      <c r="M5584" s="41"/>
    </row>
    <row r="5585" spans="2:13" x14ac:dyDescent="0.25">
      <c r="B5585" s="66"/>
      <c r="C5585" s="13"/>
      <c r="D5585" s="13"/>
      <c r="E5585" s="13"/>
      <c r="F5585" s="13"/>
      <c r="G5585" s="13"/>
      <c r="H5585" s="41"/>
      <c r="I5585" s="41"/>
      <c r="J5585" s="41"/>
      <c r="K5585" s="41"/>
      <c r="L5585" s="41"/>
      <c r="M5585" s="41"/>
    </row>
    <row r="5586" spans="2:13" x14ac:dyDescent="0.25">
      <c r="B5586" s="66"/>
      <c r="C5586" s="13"/>
      <c r="D5586" s="13"/>
      <c r="E5586" s="13"/>
      <c r="F5586" s="13"/>
      <c r="G5586" s="13"/>
      <c r="H5586" s="41"/>
      <c r="I5586" s="41"/>
      <c r="J5586" s="41"/>
      <c r="K5586" s="41"/>
      <c r="L5586" s="41"/>
      <c r="M5586" s="41"/>
    </row>
    <row r="5587" spans="2:13" x14ac:dyDescent="0.25">
      <c r="B5587" s="66"/>
      <c r="C5587" s="13"/>
      <c r="D5587" s="13"/>
      <c r="E5587" s="13"/>
      <c r="F5587" s="13"/>
      <c r="G5587" s="13"/>
      <c r="H5587" s="41"/>
      <c r="I5587" s="41"/>
      <c r="J5587" s="41"/>
      <c r="K5587" s="41"/>
      <c r="L5587" s="41"/>
      <c r="M5587" s="41"/>
    </row>
    <row r="5588" spans="2:13" x14ac:dyDescent="0.25">
      <c r="B5588" s="66"/>
      <c r="C5588" s="13"/>
      <c r="D5588" s="13"/>
      <c r="E5588" s="13"/>
      <c r="F5588" s="13"/>
      <c r="G5588" s="13"/>
      <c r="H5588" s="41"/>
      <c r="I5588" s="41"/>
      <c r="J5588" s="41"/>
      <c r="K5588" s="41"/>
      <c r="L5588" s="41"/>
      <c r="M5588" s="41"/>
    </row>
    <row r="5589" spans="2:13" x14ac:dyDescent="0.25">
      <c r="B5589" s="66"/>
      <c r="C5589" s="13"/>
      <c r="D5589" s="13"/>
      <c r="E5589" s="13"/>
      <c r="F5589" s="13"/>
      <c r="G5589" s="13"/>
      <c r="H5589" s="41"/>
      <c r="I5589" s="41"/>
      <c r="J5589" s="41"/>
      <c r="K5589" s="41"/>
      <c r="L5589" s="41"/>
      <c r="M5589" s="41"/>
    </row>
    <row r="5590" spans="2:13" x14ac:dyDescent="0.25">
      <c r="B5590" s="66"/>
      <c r="C5590" s="13"/>
      <c r="D5590" s="13"/>
      <c r="E5590" s="13"/>
      <c r="F5590" s="13"/>
      <c r="G5590" s="13"/>
      <c r="H5590" s="41"/>
      <c r="I5590" s="41"/>
      <c r="J5590" s="41"/>
      <c r="K5590" s="41"/>
      <c r="L5590" s="41"/>
      <c r="M5590" s="41"/>
    </row>
    <row r="5591" spans="2:13" x14ac:dyDescent="0.25">
      <c r="B5591" s="66"/>
      <c r="C5591" s="13"/>
      <c r="D5591" s="13"/>
      <c r="E5591" s="13"/>
      <c r="F5591" s="13"/>
      <c r="G5591" s="13"/>
      <c r="H5591" s="41"/>
      <c r="I5591" s="41"/>
      <c r="J5591" s="41"/>
      <c r="K5591" s="41"/>
      <c r="L5591" s="41"/>
      <c r="M5591" s="41"/>
    </row>
    <row r="5592" spans="2:13" x14ac:dyDescent="0.25">
      <c r="B5592" s="66"/>
      <c r="C5592" s="13"/>
      <c r="D5592" s="13"/>
      <c r="E5592" s="13"/>
      <c r="F5592" s="13"/>
      <c r="G5592" s="13"/>
      <c r="H5592" s="41"/>
      <c r="I5592" s="41"/>
      <c r="J5592" s="41"/>
      <c r="K5592" s="41"/>
      <c r="L5592" s="41"/>
      <c r="M5592" s="41"/>
    </row>
    <row r="5593" spans="2:13" x14ac:dyDescent="0.25">
      <c r="B5593" s="66"/>
      <c r="C5593" s="13"/>
      <c r="D5593" s="13"/>
      <c r="E5593" s="13"/>
      <c r="F5593" s="13"/>
      <c r="G5593" s="13"/>
      <c r="H5593" s="41"/>
      <c r="I5593" s="41"/>
      <c r="J5593" s="41"/>
      <c r="K5593" s="41"/>
      <c r="L5593" s="41"/>
      <c r="M5593" s="41"/>
    </row>
    <row r="5594" spans="2:13" x14ac:dyDescent="0.25">
      <c r="B5594" s="66"/>
      <c r="C5594" s="13"/>
      <c r="D5594" s="13"/>
      <c r="E5594" s="13"/>
      <c r="F5594" s="13"/>
      <c r="G5594" s="13"/>
      <c r="H5594" s="41"/>
      <c r="I5594" s="41"/>
      <c r="J5594" s="41"/>
      <c r="K5594" s="41"/>
      <c r="L5594" s="41"/>
      <c r="M5594" s="41"/>
    </row>
    <row r="5595" spans="2:13" x14ac:dyDescent="0.25">
      <c r="B5595" s="66"/>
      <c r="C5595" s="13"/>
      <c r="D5595" s="13"/>
      <c r="E5595" s="13"/>
      <c r="F5595" s="13"/>
      <c r="G5595" s="13"/>
      <c r="H5595" s="41"/>
      <c r="I5595" s="41"/>
      <c r="J5595" s="41"/>
      <c r="K5595" s="41"/>
      <c r="L5595" s="41"/>
      <c r="M5595" s="41"/>
    </row>
    <row r="5596" spans="2:13" x14ac:dyDescent="0.25">
      <c r="B5596" s="66"/>
      <c r="C5596" s="13"/>
      <c r="D5596" s="13"/>
      <c r="E5596" s="13"/>
      <c r="F5596" s="13"/>
      <c r="G5596" s="13"/>
      <c r="H5596" s="41"/>
      <c r="I5596" s="41"/>
      <c r="J5596" s="41"/>
      <c r="K5596" s="41"/>
      <c r="L5596" s="41"/>
      <c r="M5596" s="41"/>
    </row>
    <row r="5597" spans="2:13" x14ac:dyDescent="0.25">
      <c r="B5597" s="66"/>
      <c r="C5597" s="13"/>
      <c r="D5597" s="13"/>
      <c r="E5597" s="13"/>
      <c r="F5597" s="13"/>
      <c r="G5597" s="13"/>
      <c r="H5597" s="41"/>
      <c r="I5597" s="41"/>
      <c r="J5597" s="41"/>
      <c r="K5597" s="41"/>
      <c r="L5597" s="41"/>
      <c r="M5597" s="41"/>
    </row>
    <row r="5598" spans="2:13" x14ac:dyDescent="0.25">
      <c r="B5598" s="66"/>
      <c r="C5598" s="13"/>
      <c r="D5598" s="13"/>
      <c r="E5598" s="13"/>
      <c r="F5598" s="13"/>
      <c r="G5598" s="13"/>
      <c r="H5598" s="41"/>
      <c r="I5598" s="41"/>
      <c r="J5598" s="41"/>
      <c r="K5598" s="41"/>
      <c r="L5598" s="41"/>
      <c r="M5598" s="41"/>
    </row>
    <row r="5599" spans="2:13" x14ac:dyDescent="0.25">
      <c r="B5599" s="66"/>
      <c r="C5599" s="13"/>
      <c r="D5599" s="13"/>
      <c r="E5599" s="13"/>
      <c r="F5599" s="13"/>
      <c r="G5599" s="13"/>
      <c r="H5599" s="41"/>
      <c r="I5599" s="41"/>
      <c r="J5599" s="41"/>
      <c r="K5599" s="41"/>
      <c r="L5599" s="41"/>
      <c r="M5599" s="41"/>
    </row>
    <row r="5600" spans="2:13" x14ac:dyDescent="0.25">
      <c r="B5600" s="66"/>
      <c r="C5600" s="13"/>
      <c r="D5600" s="13"/>
      <c r="E5600" s="13"/>
      <c r="F5600" s="13"/>
      <c r="G5600" s="13"/>
      <c r="H5600" s="41"/>
      <c r="I5600" s="41"/>
      <c r="J5600" s="41"/>
      <c r="K5600" s="41"/>
      <c r="L5600" s="41"/>
      <c r="M5600" s="41"/>
    </row>
    <row r="5601" spans="2:13" x14ac:dyDescent="0.25">
      <c r="B5601" s="66"/>
      <c r="C5601" s="13"/>
      <c r="D5601" s="13"/>
      <c r="E5601" s="13"/>
      <c r="F5601" s="13"/>
      <c r="G5601" s="13"/>
      <c r="H5601" s="41"/>
      <c r="I5601" s="41"/>
      <c r="J5601" s="41"/>
      <c r="K5601" s="41"/>
      <c r="L5601" s="41"/>
      <c r="M5601" s="41"/>
    </row>
    <row r="5602" spans="2:13" x14ac:dyDescent="0.25">
      <c r="B5602" s="66"/>
      <c r="C5602" s="13"/>
      <c r="D5602" s="13"/>
      <c r="E5602" s="13"/>
      <c r="F5602" s="13"/>
      <c r="G5602" s="13"/>
      <c r="H5602" s="41"/>
      <c r="I5602" s="41"/>
      <c r="J5602" s="41"/>
      <c r="K5602" s="41"/>
      <c r="L5602" s="41"/>
      <c r="M5602" s="41"/>
    </row>
    <row r="5603" spans="2:13" x14ac:dyDescent="0.25">
      <c r="B5603" s="66"/>
      <c r="C5603" s="13"/>
      <c r="D5603" s="13"/>
      <c r="E5603" s="13"/>
      <c r="F5603" s="13"/>
      <c r="G5603" s="13"/>
      <c r="H5603" s="41"/>
      <c r="I5603" s="41"/>
      <c r="J5603" s="41"/>
      <c r="K5603" s="41"/>
      <c r="L5603" s="41"/>
      <c r="M5603" s="41"/>
    </row>
    <row r="5604" spans="2:13" x14ac:dyDescent="0.25">
      <c r="B5604" s="66"/>
      <c r="C5604" s="13"/>
      <c r="D5604" s="13"/>
      <c r="E5604" s="13"/>
      <c r="F5604" s="13"/>
      <c r="G5604" s="13"/>
      <c r="H5604" s="41"/>
      <c r="I5604" s="41"/>
      <c r="J5604" s="41"/>
      <c r="K5604" s="41"/>
      <c r="L5604" s="41"/>
      <c r="M5604" s="41"/>
    </row>
    <row r="5605" spans="2:13" x14ac:dyDescent="0.25">
      <c r="B5605" s="66"/>
      <c r="C5605" s="13"/>
      <c r="D5605" s="13"/>
      <c r="E5605" s="13"/>
      <c r="F5605" s="13"/>
      <c r="G5605" s="13"/>
      <c r="H5605" s="41"/>
      <c r="I5605" s="41"/>
      <c r="J5605" s="41"/>
      <c r="K5605" s="41"/>
      <c r="L5605" s="41"/>
      <c r="M5605" s="41"/>
    </row>
    <row r="5606" spans="2:13" x14ac:dyDescent="0.25">
      <c r="B5606" s="66"/>
      <c r="C5606" s="13"/>
      <c r="D5606" s="13"/>
      <c r="E5606" s="13"/>
      <c r="F5606" s="13"/>
      <c r="G5606" s="13"/>
      <c r="H5606" s="41"/>
      <c r="I5606" s="41"/>
      <c r="J5606" s="41"/>
      <c r="K5606" s="41"/>
      <c r="L5606" s="41"/>
      <c r="M5606" s="41"/>
    </row>
    <row r="5607" spans="2:13" x14ac:dyDescent="0.25">
      <c r="B5607" s="66"/>
      <c r="C5607" s="13"/>
      <c r="D5607" s="13"/>
      <c r="E5607" s="13"/>
      <c r="F5607" s="13"/>
      <c r="G5607" s="13"/>
      <c r="H5607" s="41"/>
      <c r="I5607" s="41"/>
      <c r="J5607" s="41"/>
      <c r="K5607" s="41"/>
      <c r="L5607" s="41"/>
      <c r="M5607" s="41"/>
    </row>
    <row r="5608" spans="2:13" x14ac:dyDescent="0.25">
      <c r="B5608" s="66"/>
      <c r="C5608" s="13"/>
      <c r="D5608" s="13"/>
      <c r="E5608" s="13"/>
      <c r="F5608" s="13"/>
      <c r="G5608" s="13"/>
      <c r="H5608" s="41"/>
      <c r="I5608" s="41"/>
      <c r="J5608" s="41"/>
      <c r="K5608" s="41"/>
      <c r="L5608" s="41"/>
      <c r="M5608" s="41"/>
    </row>
    <row r="5609" spans="2:13" x14ac:dyDescent="0.25">
      <c r="B5609" s="66"/>
      <c r="C5609" s="13"/>
      <c r="D5609" s="13"/>
      <c r="E5609" s="13"/>
      <c r="F5609" s="13"/>
      <c r="G5609" s="13"/>
      <c r="H5609" s="41"/>
      <c r="I5609" s="41"/>
      <c r="J5609" s="41"/>
      <c r="K5609" s="41"/>
      <c r="L5609" s="41"/>
      <c r="M5609" s="41"/>
    </row>
    <row r="5610" spans="2:13" x14ac:dyDescent="0.25">
      <c r="B5610" s="66"/>
      <c r="C5610" s="13"/>
      <c r="D5610" s="13"/>
      <c r="E5610" s="13"/>
      <c r="F5610" s="13"/>
      <c r="G5610" s="13"/>
      <c r="H5610" s="41"/>
      <c r="I5610" s="41"/>
      <c r="J5610" s="41"/>
      <c r="K5610" s="41"/>
      <c r="L5610" s="41"/>
      <c r="M5610" s="41"/>
    </row>
    <row r="5611" spans="2:13" x14ac:dyDescent="0.25">
      <c r="B5611" s="66"/>
      <c r="C5611" s="13"/>
      <c r="D5611" s="13"/>
      <c r="E5611" s="13"/>
      <c r="F5611" s="13"/>
      <c r="G5611" s="13"/>
      <c r="H5611" s="41"/>
      <c r="I5611" s="41"/>
      <c r="J5611" s="41"/>
      <c r="K5611" s="41"/>
      <c r="L5611" s="41"/>
      <c r="M5611" s="41"/>
    </row>
    <row r="5612" spans="2:13" x14ac:dyDescent="0.25">
      <c r="B5612" s="66"/>
      <c r="C5612" s="13"/>
      <c r="D5612" s="13"/>
      <c r="E5612" s="13"/>
      <c r="F5612" s="13"/>
      <c r="G5612" s="13"/>
      <c r="H5612" s="41"/>
      <c r="I5612" s="41"/>
      <c r="J5612" s="41"/>
      <c r="K5612" s="41"/>
      <c r="L5612" s="41"/>
      <c r="M5612" s="41"/>
    </row>
    <row r="5613" spans="2:13" x14ac:dyDescent="0.25">
      <c r="B5613" s="66"/>
      <c r="C5613" s="13"/>
      <c r="D5613" s="13"/>
      <c r="E5613" s="13"/>
      <c r="F5613" s="13"/>
      <c r="G5613" s="13"/>
      <c r="H5613" s="41"/>
      <c r="I5613" s="41"/>
      <c r="J5613" s="41"/>
      <c r="K5613" s="41"/>
      <c r="L5613" s="41"/>
      <c r="M5613" s="41"/>
    </row>
    <row r="5614" spans="2:13" x14ac:dyDescent="0.25">
      <c r="B5614" s="66"/>
      <c r="C5614" s="13"/>
      <c r="D5614" s="13"/>
      <c r="E5614" s="13"/>
      <c r="F5614" s="13"/>
      <c r="G5614" s="13"/>
      <c r="H5614" s="41"/>
      <c r="I5614" s="41"/>
      <c r="J5614" s="41"/>
      <c r="K5614" s="41"/>
      <c r="L5614" s="41"/>
      <c r="M5614" s="41"/>
    </row>
    <row r="5615" spans="2:13" x14ac:dyDescent="0.25">
      <c r="B5615" s="66"/>
      <c r="C5615" s="13"/>
      <c r="D5615" s="13"/>
      <c r="E5615" s="13"/>
      <c r="F5615" s="13"/>
      <c r="G5615" s="13"/>
      <c r="H5615" s="41"/>
      <c r="I5615" s="41"/>
      <c r="J5615" s="41"/>
      <c r="K5615" s="41"/>
      <c r="L5615" s="41"/>
      <c r="M5615" s="41"/>
    </row>
    <row r="5616" spans="2:13" x14ac:dyDescent="0.25">
      <c r="B5616" s="66"/>
      <c r="C5616" s="13"/>
      <c r="D5616" s="13"/>
      <c r="E5616" s="13"/>
      <c r="F5616" s="13"/>
      <c r="G5616" s="13"/>
      <c r="H5616" s="41"/>
      <c r="I5616" s="41"/>
      <c r="J5616" s="41"/>
      <c r="K5616" s="41"/>
      <c r="L5616" s="41"/>
      <c r="M5616" s="41"/>
    </row>
    <row r="5617" spans="2:13" x14ac:dyDescent="0.25">
      <c r="B5617" s="66"/>
      <c r="C5617" s="13"/>
      <c r="D5617" s="13"/>
      <c r="E5617" s="13"/>
      <c r="F5617" s="13"/>
      <c r="G5617" s="13"/>
      <c r="H5617" s="41"/>
      <c r="I5617" s="41"/>
      <c r="J5617" s="41"/>
      <c r="K5617" s="41"/>
      <c r="L5617" s="41"/>
      <c r="M5617" s="41"/>
    </row>
    <row r="5618" spans="2:13" x14ac:dyDescent="0.25">
      <c r="B5618" s="66"/>
      <c r="C5618" s="13"/>
      <c r="D5618" s="13"/>
      <c r="E5618" s="13"/>
      <c r="F5618" s="13"/>
      <c r="G5618" s="13"/>
      <c r="H5618" s="41"/>
      <c r="I5618" s="41"/>
      <c r="J5618" s="41"/>
      <c r="K5618" s="41"/>
      <c r="L5618" s="41"/>
      <c r="M5618" s="41"/>
    </row>
    <row r="5619" spans="2:13" x14ac:dyDescent="0.25">
      <c r="B5619" s="66"/>
      <c r="C5619" s="13"/>
      <c r="D5619" s="13"/>
      <c r="E5619" s="13"/>
      <c r="F5619" s="13"/>
      <c r="G5619" s="13"/>
      <c r="H5619" s="41"/>
      <c r="I5619" s="41"/>
      <c r="J5619" s="41"/>
      <c r="K5619" s="41"/>
      <c r="L5619" s="41"/>
      <c r="M5619" s="41"/>
    </row>
    <row r="5620" spans="2:13" x14ac:dyDescent="0.25">
      <c r="B5620" s="66"/>
      <c r="C5620" s="13"/>
      <c r="D5620" s="13"/>
      <c r="E5620" s="13"/>
      <c r="F5620" s="13"/>
      <c r="G5620" s="13"/>
      <c r="H5620" s="41"/>
      <c r="I5620" s="41"/>
      <c r="J5620" s="41"/>
      <c r="K5620" s="41"/>
      <c r="L5620" s="41"/>
      <c r="M5620" s="41"/>
    </row>
    <row r="5621" spans="2:13" x14ac:dyDescent="0.25">
      <c r="B5621" s="66"/>
      <c r="C5621" s="13"/>
      <c r="D5621" s="13"/>
      <c r="E5621" s="13"/>
      <c r="F5621" s="13"/>
      <c r="G5621" s="13"/>
      <c r="H5621" s="41"/>
      <c r="I5621" s="41"/>
      <c r="J5621" s="41"/>
      <c r="K5621" s="41"/>
      <c r="L5621" s="41"/>
      <c r="M5621" s="41"/>
    </row>
    <row r="5622" spans="2:13" x14ac:dyDescent="0.25">
      <c r="B5622" s="66"/>
      <c r="C5622" s="13"/>
      <c r="D5622" s="13"/>
      <c r="E5622" s="13"/>
      <c r="F5622" s="13"/>
      <c r="G5622" s="13"/>
      <c r="H5622" s="41"/>
      <c r="I5622" s="41"/>
      <c r="J5622" s="41"/>
      <c r="K5622" s="41"/>
      <c r="L5622" s="41"/>
      <c r="M5622" s="41"/>
    </row>
    <row r="5623" spans="2:13" x14ac:dyDescent="0.25">
      <c r="B5623" s="66"/>
      <c r="C5623" s="13"/>
      <c r="D5623" s="13"/>
      <c r="E5623" s="13"/>
      <c r="F5623" s="13"/>
      <c r="G5623" s="13"/>
      <c r="H5623" s="41"/>
      <c r="I5623" s="41"/>
      <c r="J5623" s="41"/>
      <c r="K5623" s="41"/>
      <c r="L5623" s="41"/>
      <c r="M5623" s="41"/>
    </row>
    <row r="5624" spans="2:13" x14ac:dyDescent="0.25">
      <c r="B5624" s="66"/>
      <c r="C5624" s="13"/>
      <c r="D5624" s="13"/>
      <c r="E5624" s="13"/>
      <c r="F5624" s="13"/>
      <c r="G5624" s="13"/>
      <c r="H5624" s="41"/>
      <c r="I5624" s="41"/>
      <c r="J5624" s="41"/>
      <c r="K5624" s="41"/>
      <c r="L5624" s="41"/>
      <c r="M5624" s="41"/>
    </row>
    <row r="5625" spans="2:13" x14ac:dyDescent="0.25">
      <c r="B5625" s="66"/>
      <c r="C5625" s="13"/>
      <c r="D5625" s="13"/>
      <c r="E5625" s="13"/>
      <c r="F5625" s="13"/>
      <c r="G5625" s="13"/>
      <c r="H5625" s="41"/>
      <c r="I5625" s="41"/>
      <c r="J5625" s="41"/>
      <c r="K5625" s="41"/>
      <c r="L5625" s="41"/>
      <c r="M5625" s="41"/>
    </row>
    <row r="5626" spans="2:13" x14ac:dyDescent="0.25">
      <c r="B5626" s="66"/>
      <c r="C5626" s="13"/>
      <c r="D5626" s="13"/>
      <c r="E5626" s="13"/>
      <c r="F5626" s="13"/>
      <c r="G5626" s="13"/>
      <c r="H5626" s="41"/>
      <c r="I5626" s="41"/>
      <c r="J5626" s="41"/>
      <c r="K5626" s="41"/>
      <c r="L5626" s="41"/>
      <c r="M5626" s="41"/>
    </row>
    <row r="5627" spans="2:13" x14ac:dyDescent="0.25">
      <c r="B5627" s="66"/>
      <c r="C5627" s="13"/>
      <c r="D5627" s="13"/>
      <c r="E5627" s="13"/>
      <c r="F5627" s="13"/>
      <c r="G5627" s="13"/>
      <c r="H5627" s="41"/>
      <c r="I5627" s="41"/>
      <c r="J5627" s="41"/>
      <c r="K5627" s="41"/>
      <c r="L5627" s="41"/>
      <c r="M5627" s="41"/>
    </row>
    <row r="5628" spans="2:13" x14ac:dyDescent="0.25">
      <c r="B5628" s="66"/>
      <c r="C5628" s="13"/>
      <c r="D5628" s="13"/>
      <c r="E5628" s="13"/>
      <c r="F5628" s="13"/>
      <c r="G5628" s="13"/>
      <c r="H5628" s="41"/>
      <c r="I5628" s="41"/>
      <c r="J5628" s="41"/>
      <c r="K5628" s="41"/>
      <c r="L5628" s="41"/>
      <c r="M5628" s="41"/>
    </row>
    <row r="5629" spans="2:13" x14ac:dyDescent="0.25">
      <c r="B5629" s="66"/>
      <c r="C5629" s="13"/>
      <c r="D5629" s="13"/>
      <c r="E5629" s="13"/>
      <c r="F5629" s="13"/>
      <c r="G5629" s="13"/>
      <c r="H5629" s="41"/>
      <c r="I5629" s="41"/>
      <c r="J5629" s="41"/>
      <c r="K5629" s="41"/>
      <c r="L5629" s="41"/>
      <c r="M5629" s="41"/>
    </row>
    <row r="5630" spans="2:13" x14ac:dyDescent="0.25">
      <c r="B5630" s="66"/>
      <c r="C5630" s="13"/>
      <c r="D5630" s="13"/>
      <c r="E5630" s="13"/>
      <c r="F5630" s="13"/>
      <c r="G5630" s="13"/>
      <c r="H5630" s="41"/>
      <c r="I5630" s="41"/>
      <c r="J5630" s="41"/>
      <c r="K5630" s="41"/>
      <c r="L5630" s="41"/>
      <c r="M5630" s="41"/>
    </row>
    <row r="5631" spans="2:13" x14ac:dyDescent="0.25">
      <c r="B5631" s="66"/>
      <c r="C5631" s="13"/>
      <c r="D5631" s="13"/>
      <c r="E5631" s="13"/>
      <c r="F5631" s="13"/>
      <c r="G5631" s="13"/>
      <c r="H5631" s="41"/>
      <c r="I5631" s="41"/>
      <c r="J5631" s="41"/>
      <c r="K5631" s="41"/>
      <c r="L5631" s="41"/>
      <c r="M5631" s="41"/>
    </row>
    <row r="5632" spans="2:13" x14ac:dyDescent="0.25">
      <c r="B5632" s="66"/>
      <c r="C5632" s="13"/>
      <c r="D5632" s="13"/>
      <c r="E5632" s="13"/>
      <c r="F5632" s="13"/>
      <c r="G5632" s="13"/>
      <c r="H5632" s="41"/>
      <c r="I5632" s="41"/>
      <c r="J5632" s="41"/>
      <c r="K5632" s="41"/>
      <c r="L5632" s="41"/>
      <c r="M5632" s="41"/>
    </row>
    <row r="5633" spans="2:13" x14ac:dyDescent="0.25">
      <c r="B5633" s="66"/>
      <c r="C5633" s="13"/>
      <c r="D5633" s="13"/>
      <c r="E5633" s="13"/>
      <c r="F5633" s="13"/>
      <c r="G5633" s="13"/>
      <c r="H5633" s="41"/>
      <c r="I5633" s="41"/>
      <c r="J5633" s="41"/>
      <c r="K5633" s="41"/>
      <c r="L5633" s="41"/>
      <c r="M5633" s="41"/>
    </row>
    <row r="5634" spans="2:13" x14ac:dyDescent="0.25">
      <c r="B5634" s="66"/>
      <c r="C5634" s="13"/>
      <c r="D5634" s="13"/>
      <c r="E5634" s="13"/>
      <c r="F5634" s="13"/>
      <c r="G5634" s="13"/>
      <c r="H5634" s="41"/>
      <c r="I5634" s="41"/>
      <c r="J5634" s="41"/>
      <c r="K5634" s="41"/>
      <c r="L5634" s="41"/>
      <c r="M5634" s="41"/>
    </row>
    <row r="5635" spans="2:13" x14ac:dyDescent="0.25">
      <c r="B5635" s="66"/>
      <c r="C5635" s="13"/>
      <c r="D5635" s="13"/>
      <c r="E5635" s="13"/>
      <c r="F5635" s="13"/>
      <c r="G5635" s="13"/>
      <c r="H5635" s="41"/>
      <c r="I5635" s="41"/>
      <c r="J5635" s="41"/>
      <c r="K5635" s="41"/>
      <c r="L5635" s="41"/>
      <c r="M5635" s="41"/>
    </row>
    <row r="5636" spans="2:13" x14ac:dyDescent="0.25">
      <c r="B5636" s="66"/>
      <c r="C5636" s="13"/>
      <c r="D5636" s="13"/>
      <c r="E5636" s="13"/>
      <c r="F5636" s="13"/>
      <c r="G5636" s="13"/>
      <c r="H5636" s="41"/>
      <c r="I5636" s="41"/>
      <c r="J5636" s="41"/>
      <c r="K5636" s="41"/>
      <c r="L5636" s="41"/>
      <c r="M5636" s="41"/>
    </row>
    <row r="5637" spans="2:13" x14ac:dyDescent="0.25">
      <c r="B5637" s="66"/>
      <c r="C5637" s="13"/>
      <c r="D5637" s="13"/>
      <c r="E5637" s="13"/>
      <c r="F5637" s="13"/>
      <c r="G5637" s="13"/>
      <c r="H5637" s="41"/>
      <c r="I5637" s="41"/>
      <c r="J5637" s="41"/>
      <c r="K5637" s="41"/>
      <c r="L5637" s="41"/>
      <c r="M5637" s="41"/>
    </row>
    <row r="5638" spans="2:13" x14ac:dyDescent="0.25">
      <c r="B5638" s="66"/>
      <c r="C5638" s="13"/>
      <c r="D5638" s="13"/>
      <c r="E5638" s="13"/>
      <c r="F5638" s="13"/>
      <c r="G5638" s="13"/>
      <c r="H5638" s="41"/>
      <c r="I5638" s="41"/>
      <c r="J5638" s="41"/>
      <c r="K5638" s="41"/>
      <c r="L5638" s="41"/>
      <c r="M5638" s="41"/>
    </row>
    <row r="5639" spans="2:13" x14ac:dyDescent="0.25">
      <c r="B5639" s="66"/>
      <c r="C5639" s="13"/>
      <c r="D5639" s="13"/>
      <c r="E5639" s="13"/>
      <c r="F5639" s="13"/>
      <c r="G5639" s="13"/>
      <c r="H5639" s="41"/>
      <c r="I5639" s="41"/>
      <c r="J5639" s="41"/>
      <c r="K5639" s="41"/>
      <c r="L5639" s="41"/>
      <c r="M5639" s="41"/>
    </row>
    <row r="5640" spans="2:13" x14ac:dyDescent="0.25">
      <c r="B5640" s="66"/>
      <c r="C5640" s="13"/>
      <c r="D5640" s="13"/>
      <c r="E5640" s="13"/>
      <c r="F5640" s="13"/>
      <c r="G5640" s="13"/>
      <c r="H5640" s="41"/>
      <c r="I5640" s="41"/>
      <c r="J5640" s="41"/>
      <c r="K5640" s="41"/>
      <c r="L5640" s="41"/>
      <c r="M5640" s="41"/>
    </row>
    <row r="5641" spans="2:13" x14ac:dyDescent="0.25">
      <c r="B5641" s="66"/>
      <c r="C5641" s="13"/>
      <c r="D5641" s="13"/>
      <c r="E5641" s="13"/>
      <c r="F5641" s="13"/>
      <c r="G5641" s="13"/>
      <c r="H5641" s="41"/>
      <c r="I5641" s="41"/>
      <c r="J5641" s="41"/>
      <c r="K5641" s="41"/>
      <c r="L5641" s="41"/>
      <c r="M5641" s="41"/>
    </row>
    <row r="5642" spans="2:13" x14ac:dyDescent="0.25">
      <c r="B5642" s="66"/>
      <c r="C5642" s="13"/>
      <c r="D5642" s="13"/>
      <c r="E5642" s="13"/>
      <c r="F5642" s="13"/>
      <c r="G5642" s="13"/>
      <c r="H5642" s="41"/>
      <c r="I5642" s="41"/>
      <c r="J5642" s="41"/>
      <c r="K5642" s="41"/>
      <c r="L5642" s="41"/>
      <c r="M5642" s="41"/>
    </row>
    <row r="5643" spans="2:13" x14ac:dyDescent="0.25">
      <c r="B5643" s="66"/>
      <c r="C5643" s="13"/>
      <c r="D5643" s="13"/>
      <c r="E5643" s="13"/>
      <c r="F5643" s="13"/>
      <c r="G5643" s="13"/>
      <c r="H5643" s="41"/>
      <c r="I5643" s="41"/>
      <c r="J5643" s="41"/>
      <c r="K5643" s="41"/>
      <c r="L5643" s="41"/>
      <c r="M5643" s="41"/>
    </row>
    <row r="5644" spans="2:13" x14ac:dyDescent="0.25">
      <c r="B5644" s="66"/>
      <c r="C5644" s="13"/>
      <c r="D5644" s="13"/>
      <c r="E5644" s="13"/>
      <c r="F5644" s="13"/>
      <c r="G5644" s="13"/>
      <c r="H5644" s="41"/>
      <c r="I5644" s="41"/>
      <c r="J5644" s="41"/>
      <c r="K5644" s="41"/>
      <c r="L5644" s="41"/>
      <c r="M5644" s="41"/>
    </row>
    <row r="5645" spans="2:13" x14ac:dyDescent="0.25">
      <c r="B5645" s="66"/>
      <c r="C5645" s="13"/>
      <c r="D5645" s="13"/>
      <c r="E5645" s="13"/>
      <c r="F5645" s="13"/>
      <c r="G5645" s="13"/>
      <c r="H5645" s="41"/>
      <c r="I5645" s="41"/>
      <c r="J5645" s="41"/>
      <c r="K5645" s="41"/>
      <c r="L5645" s="41"/>
      <c r="M5645" s="41"/>
    </row>
    <row r="5646" spans="2:13" x14ac:dyDescent="0.25">
      <c r="B5646" s="66"/>
      <c r="C5646" s="13"/>
      <c r="D5646" s="13"/>
      <c r="E5646" s="13"/>
      <c r="F5646" s="13"/>
      <c r="G5646" s="13"/>
      <c r="H5646" s="41"/>
      <c r="I5646" s="41"/>
      <c r="J5646" s="41"/>
      <c r="K5646" s="41"/>
      <c r="L5646" s="41"/>
      <c r="M5646" s="41"/>
    </row>
    <row r="5647" spans="2:13" x14ac:dyDescent="0.25">
      <c r="B5647" s="66"/>
      <c r="C5647" s="13"/>
      <c r="D5647" s="13"/>
      <c r="E5647" s="13"/>
      <c r="F5647" s="13"/>
      <c r="G5647" s="13"/>
      <c r="H5647" s="41"/>
      <c r="I5647" s="41"/>
      <c r="J5647" s="41"/>
      <c r="K5647" s="41"/>
      <c r="L5647" s="41"/>
      <c r="M5647" s="41"/>
    </row>
    <row r="5648" spans="2:13" x14ac:dyDescent="0.25">
      <c r="B5648" s="66"/>
      <c r="C5648" s="13"/>
      <c r="D5648" s="13"/>
      <c r="E5648" s="13"/>
      <c r="F5648" s="13"/>
      <c r="G5648" s="13"/>
      <c r="H5648" s="41"/>
      <c r="I5648" s="41"/>
      <c r="J5648" s="41"/>
      <c r="K5648" s="41"/>
      <c r="L5648" s="41"/>
      <c r="M5648" s="41"/>
    </row>
    <row r="5649" spans="2:13" x14ac:dyDescent="0.25">
      <c r="B5649" s="66"/>
      <c r="C5649" s="13"/>
      <c r="D5649" s="13"/>
      <c r="E5649" s="13"/>
      <c r="F5649" s="13"/>
      <c r="G5649" s="13"/>
      <c r="H5649" s="41"/>
      <c r="I5649" s="41"/>
      <c r="J5649" s="41"/>
      <c r="K5649" s="41"/>
      <c r="L5649" s="41"/>
      <c r="M5649" s="41"/>
    </row>
    <row r="5650" spans="2:13" x14ac:dyDescent="0.25">
      <c r="B5650" s="66"/>
      <c r="C5650" s="13"/>
      <c r="D5650" s="13"/>
      <c r="E5650" s="13"/>
      <c r="F5650" s="13"/>
      <c r="G5650" s="13"/>
      <c r="H5650" s="41"/>
      <c r="I5650" s="41"/>
      <c r="J5650" s="41"/>
      <c r="K5650" s="41"/>
      <c r="L5650" s="41"/>
      <c r="M5650" s="41"/>
    </row>
    <row r="5651" spans="2:13" x14ac:dyDescent="0.25">
      <c r="B5651" s="66"/>
      <c r="C5651" s="13"/>
      <c r="D5651" s="13"/>
      <c r="E5651" s="13"/>
      <c r="F5651" s="13"/>
      <c r="G5651" s="13"/>
      <c r="H5651" s="41"/>
      <c r="I5651" s="41"/>
      <c r="J5651" s="41"/>
      <c r="K5651" s="41"/>
      <c r="L5651" s="41"/>
      <c r="M5651" s="41"/>
    </row>
    <row r="5652" spans="2:13" x14ac:dyDescent="0.25">
      <c r="B5652" s="66"/>
      <c r="C5652" s="13"/>
      <c r="D5652" s="13"/>
      <c r="E5652" s="13"/>
      <c r="F5652" s="13"/>
      <c r="G5652" s="13"/>
      <c r="H5652" s="41"/>
      <c r="I5652" s="41"/>
      <c r="J5652" s="41"/>
      <c r="K5652" s="41"/>
      <c r="L5652" s="41"/>
      <c r="M5652" s="41"/>
    </row>
    <row r="5653" spans="2:13" x14ac:dyDescent="0.25">
      <c r="B5653" s="66"/>
      <c r="C5653" s="13"/>
      <c r="D5653" s="13"/>
      <c r="E5653" s="13"/>
      <c r="F5653" s="13"/>
      <c r="G5653" s="13"/>
      <c r="H5653" s="41"/>
      <c r="I5653" s="41"/>
      <c r="J5653" s="41"/>
      <c r="K5653" s="41"/>
      <c r="L5653" s="41"/>
      <c r="M5653" s="41"/>
    </row>
    <row r="5654" spans="2:13" x14ac:dyDescent="0.25">
      <c r="B5654" s="66"/>
      <c r="C5654" s="13"/>
      <c r="D5654" s="13"/>
      <c r="E5654" s="13"/>
      <c r="F5654" s="13"/>
      <c r="G5654" s="13"/>
      <c r="H5654" s="41"/>
      <c r="I5654" s="41"/>
      <c r="J5654" s="41"/>
      <c r="K5654" s="41"/>
      <c r="L5654" s="41"/>
      <c r="M5654" s="41"/>
    </row>
    <row r="5655" spans="2:13" x14ac:dyDescent="0.25">
      <c r="B5655" s="66"/>
      <c r="C5655" s="13"/>
      <c r="D5655" s="13"/>
      <c r="E5655" s="13"/>
      <c r="F5655" s="13"/>
      <c r="G5655" s="13"/>
      <c r="H5655" s="41"/>
      <c r="I5655" s="41"/>
      <c r="J5655" s="41"/>
      <c r="K5655" s="41"/>
      <c r="L5655" s="41"/>
      <c r="M5655" s="41"/>
    </row>
    <row r="5656" spans="2:13" x14ac:dyDescent="0.25">
      <c r="B5656" s="66"/>
      <c r="C5656" s="13"/>
      <c r="D5656" s="13"/>
      <c r="E5656" s="13"/>
      <c r="F5656" s="13"/>
      <c r="G5656" s="13"/>
      <c r="H5656" s="41"/>
      <c r="I5656" s="41"/>
      <c r="J5656" s="41"/>
      <c r="K5656" s="41"/>
      <c r="L5656" s="41"/>
      <c r="M5656" s="41"/>
    </row>
    <row r="5657" spans="2:13" x14ac:dyDescent="0.25">
      <c r="B5657" s="66"/>
      <c r="C5657" s="13"/>
      <c r="D5657" s="13"/>
      <c r="E5657" s="13"/>
      <c r="F5657" s="13"/>
      <c r="G5657" s="13"/>
      <c r="H5657" s="41"/>
      <c r="I5657" s="41"/>
      <c r="J5657" s="41"/>
      <c r="K5657" s="41"/>
      <c r="L5657" s="41"/>
      <c r="M5657" s="41"/>
    </row>
    <row r="5658" spans="2:13" x14ac:dyDescent="0.25">
      <c r="B5658" s="66"/>
      <c r="C5658" s="13"/>
      <c r="D5658" s="13"/>
      <c r="E5658" s="13"/>
      <c r="F5658" s="13"/>
      <c r="G5658" s="13"/>
      <c r="H5658" s="41"/>
      <c r="I5658" s="41"/>
      <c r="J5658" s="41"/>
      <c r="K5658" s="41"/>
      <c r="L5658" s="41"/>
      <c r="M5658" s="41"/>
    </row>
    <row r="5659" spans="2:13" x14ac:dyDescent="0.25">
      <c r="B5659" s="66"/>
      <c r="C5659" s="13"/>
      <c r="D5659" s="13"/>
      <c r="E5659" s="13"/>
      <c r="F5659" s="13"/>
      <c r="G5659" s="13"/>
      <c r="H5659" s="41"/>
      <c r="I5659" s="41"/>
      <c r="J5659" s="41"/>
      <c r="K5659" s="41"/>
      <c r="L5659" s="41"/>
      <c r="M5659" s="41"/>
    </row>
    <row r="5660" spans="2:13" x14ac:dyDescent="0.25">
      <c r="B5660" s="66"/>
      <c r="C5660" s="13"/>
      <c r="D5660" s="13"/>
      <c r="E5660" s="13"/>
      <c r="F5660" s="13"/>
      <c r="G5660" s="13"/>
      <c r="H5660" s="41"/>
      <c r="I5660" s="41"/>
      <c r="J5660" s="41"/>
      <c r="K5660" s="41"/>
      <c r="L5660" s="41"/>
      <c r="M5660" s="41"/>
    </row>
    <row r="5661" spans="2:13" x14ac:dyDescent="0.25">
      <c r="B5661" s="66"/>
      <c r="C5661" s="13"/>
      <c r="D5661" s="13"/>
      <c r="E5661" s="13"/>
      <c r="F5661" s="13"/>
      <c r="G5661" s="13"/>
      <c r="H5661" s="41"/>
      <c r="I5661" s="41"/>
      <c r="J5661" s="41"/>
      <c r="K5661" s="41"/>
      <c r="L5661" s="41"/>
      <c r="M5661" s="41"/>
    </row>
    <row r="5662" spans="2:13" x14ac:dyDescent="0.25">
      <c r="B5662" s="66"/>
      <c r="C5662" s="13"/>
      <c r="D5662" s="13"/>
      <c r="E5662" s="13"/>
      <c r="F5662" s="13"/>
      <c r="G5662" s="13"/>
      <c r="H5662" s="41"/>
      <c r="I5662" s="41"/>
      <c r="J5662" s="41"/>
      <c r="K5662" s="41"/>
      <c r="L5662" s="41"/>
      <c r="M5662" s="41"/>
    </row>
    <row r="5663" spans="2:13" x14ac:dyDescent="0.25">
      <c r="B5663" s="66"/>
      <c r="C5663" s="13"/>
      <c r="D5663" s="13"/>
      <c r="E5663" s="13"/>
      <c r="F5663" s="13"/>
      <c r="G5663" s="13"/>
      <c r="H5663" s="41"/>
      <c r="I5663" s="41"/>
      <c r="J5663" s="41"/>
      <c r="K5663" s="41"/>
      <c r="L5663" s="41"/>
      <c r="M5663" s="41"/>
    </row>
    <row r="5664" spans="2:13" x14ac:dyDescent="0.25">
      <c r="B5664" s="66"/>
      <c r="C5664" s="13"/>
      <c r="D5664" s="13"/>
      <c r="E5664" s="13"/>
      <c r="F5664" s="13"/>
      <c r="G5664" s="13"/>
      <c r="H5664" s="41"/>
      <c r="I5664" s="41"/>
      <c r="J5664" s="41"/>
      <c r="K5664" s="41"/>
      <c r="L5664" s="41"/>
      <c r="M5664" s="41"/>
    </row>
    <row r="5665" spans="2:13" x14ac:dyDescent="0.25">
      <c r="B5665" s="66"/>
      <c r="C5665" s="13"/>
      <c r="D5665" s="13"/>
      <c r="E5665" s="13"/>
      <c r="F5665" s="13"/>
      <c r="G5665" s="13"/>
      <c r="H5665" s="41"/>
      <c r="I5665" s="41"/>
      <c r="J5665" s="41"/>
      <c r="K5665" s="41"/>
      <c r="L5665" s="41"/>
      <c r="M5665" s="41"/>
    </row>
    <row r="5666" spans="2:13" x14ac:dyDescent="0.25">
      <c r="B5666" s="66"/>
      <c r="C5666" s="13"/>
      <c r="D5666" s="13"/>
      <c r="E5666" s="13"/>
      <c r="F5666" s="13"/>
      <c r="G5666" s="13"/>
      <c r="H5666" s="41"/>
      <c r="I5666" s="41"/>
      <c r="J5666" s="41"/>
      <c r="K5666" s="41"/>
      <c r="L5666" s="41"/>
      <c r="M5666" s="41"/>
    </row>
    <row r="5667" spans="2:13" x14ac:dyDescent="0.25">
      <c r="B5667" s="66"/>
      <c r="C5667" s="13"/>
      <c r="D5667" s="13"/>
      <c r="E5667" s="13"/>
      <c r="F5667" s="13"/>
      <c r="G5667" s="13"/>
      <c r="H5667" s="41"/>
      <c r="I5667" s="41"/>
      <c r="J5667" s="41"/>
      <c r="K5667" s="41"/>
      <c r="L5667" s="41"/>
      <c r="M5667" s="41"/>
    </row>
    <row r="5668" spans="2:13" x14ac:dyDescent="0.25">
      <c r="B5668" s="66"/>
      <c r="C5668" s="13"/>
      <c r="D5668" s="13"/>
      <c r="E5668" s="13"/>
      <c r="F5668" s="13"/>
      <c r="G5668" s="13"/>
      <c r="H5668" s="41"/>
      <c r="I5668" s="41"/>
      <c r="J5668" s="41"/>
      <c r="K5668" s="41"/>
      <c r="L5668" s="41"/>
      <c r="M5668" s="41"/>
    </row>
    <row r="5669" spans="2:13" x14ac:dyDescent="0.25">
      <c r="B5669" s="66"/>
      <c r="C5669" s="13"/>
      <c r="D5669" s="13"/>
      <c r="E5669" s="13"/>
      <c r="F5669" s="13"/>
      <c r="G5669" s="13"/>
      <c r="H5669" s="41"/>
      <c r="I5669" s="41"/>
      <c r="J5669" s="41"/>
      <c r="K5669" s="41"/>
      <c r="L5669" s="41"/>
      <c r="M5669" s="41"/>
    </row>
    <row r="5670" spans="2:13" x14ac:dyDescent="0.25">
      <c r="B5670" s="66"/>
      <c r="C5670" s="13"/>
      <c r="D5670" s="13"/>
      <c r="E5670" s="13"/>
      <c r="F5670" s="13"/>
      <c r="G5670" s="13"/>
      <c r="H5670" s="41"/>
      <c r="I5670" s="41"/>
      <c r="J5670" s="41"/>
      <c r="K5670" s="41"/>
      <c r="L5670" s="41"/>
      <c r="M5670" s="41"/>
    </row>
    <row r="5671" spans="2:13" x14ac:dyDescent="0.25">
      <c r="B5671" s="66"/>
      <c r="C5671" s="13"/>
      <c r="D5671" s="13"/>
      <c r="E5671" s="13"/>
      <c r="F5671" s="13"/>
      <c r="G5671" s="13"/>
      <c r="H5671" s="41"/>
      <c r="I5671" s="41"/>
      <c r="J5671" s="41"/>
      <c r="K5671" s="41"/>
      <c r="L5671" s="41"/>
      <c r="M5671" s="41"/>
    </row>
    <row r="5672" spans="2:13" x14ac:dyDescent="0.25">
      <c r="B5672" s="66"/>
      <c r="C5672" s="13"/>
      <c r="D5672" s="13"/>
      <c r="E5672" s="13"/>
      <c r="F5672" s="13"/>
      <c r="G5672" s="13"/>
      <c r="H5672" s="41"/>
      <c r="I5672" s="41"/>
      <c r="J5672" s="41"/>
      <c r="K5672" s="41"/>
      <c r="L5672" s="41"/>
      <c r="M5672" s="41"/>
    </row>
    <row r="5673" spans="2:13" x14ac:dyDescent="0.25">
      <c r="B5673" s="66"/>
      <c r="C5673" s="13"/>
      <c r="D5673" s="13"/>
      <c r="E5673" s="13"/>
      <c r="F5673" s="13"/>
      <c r="G5673" s="13"/>
      <c r="H5673" s="41"/>
      <c r="I5673" s="41"/>
      <c r="J5673" s="41"/>
      <c r="K5673" s="41"/>
      <c r="L5673" s="41"/>
      <c r="M5673" s="41"/>
    </row>
    <row r="5674" spans="2:13" x14ac:dyDescent="0.25">
      <c r="B5674" s="66"/>
      <c r="C5674" s="13"/>
      <c r="D5674" s="13"/>
      <c r="E5674" s="13"/>
      <c r="F5674" s="13"/>
      <c r="G5674" s="13"/>
      <c r="H5674" s="41"/>
      <c r="I5674" s="41"/>
      <c r="J5674" s="41"/>
      <c r="K5674" s="41"/>
      <c r="L5674" s="41"/>
      <c r="M5674" s="41"/>
    </row>
    <row r="5675" spans="2:13" x14ac:dyDescent="0.25">
      <c r="B5675" s="66"/>
      <c r="C5675" s="13"/>
      <c r="D5675" s="13"/>
      <c r="E5675" s="13"/>
      <c r="F5675" s="13"/>
      <c r="G5675" s="13"/>
      <c r="H5675" s="41"/>
      <c r="I5675" s="41"/>
      <c r="J5675" s="41"/>
      <c r="K5675" s="41"/>
      <c r="L5675" s="41"/>
      <c r="M5675" s="41"/>
    </row>
    <row r="5676" spans="2:13" x14ac:dyDescent="0.25">
      <c r="B5676" s="66"/>
      <c r="C5676" s="13"/>
      <c r="D5676" s="13"/>
      <c r="E5676" s="13"/>
      <c r="F5676" s="13"/>
      <c r="G5676" s="13"/>
      <c r="H5676" s="41"/>
      <c r="I5676" s="41"/>
      <c r="J5676" s="41"/>
      <c r="K5676" s="41"/>
      <c r="L5676" s="41"/>
      <c r="M5676" s="41"/>
    </row>
    <row r="5677" spans="2:13" x14ac:dyDescent="0.25">
      <c r="B5677" s="66"/>
      <c r="C5677" s="13"/>
      <c r="D5677" s="13"/>
      <c r="E5677" s="13"/>
      <c r="F5677" s="13"/>
      <c r="G5677" s="13"/>
      <c r="H5677" s="41"/>
      <c r="I5677" s="41"/>
      <c r="J5677" s="41"/>
      <c r="K5677" s="41"/>
      <c r="L5677" s="41"/>
      <c r="M5677" s="41"/>
    </row>
    <row r="5678" spans="2:13" x14ac:dyDescent="0.25">
      <c r="B5678" s="66"/>
      <c r="C5678" s="13"/>
      <c r="D5678" s="13"/>
      <c r="E5678" s="13"/>
      <c r="F5678" s="13"/>
      <c r="G5678" s="13"/>
      <c r="H5678" s="41"/>
      <c r="I5678" s="41"/>
      <c r="J5678" s="41"/>
      <c r="K5678" s="41"/>
      <c r="L5678" s="41"/>
      <c r="M5678" s="41"/>
    </row>
    <row r="5679" spans="2:13" x14ac:dyDescent="0.25">
      <c r="B5679" s="66"/>
      <c r="C5679" s="13"/>
      <c r="D5679" s="13"/>
      <c r="E5679" s="13"/>
      <c r="F5679" s="13"/>
      <c r="G5679" s="13"/>
      <c r="H5679" s="41"/>
      <c r="I5679" s="41"/>
      <c r="J5679" s="41"/>
      <c r="K5679" s="41"/>
      <c r="L5679" s="41"/>
      <c r="M5679" s="41"/>
    </row>
    <row r="5680" spans="2:13" x14ac:dyDescent="0.25">
      <c r="B5680" s="66"/>
      <c r="C5680" s="13"/>
      <c r="D5680" s="13"/>
      <c r="E5680" s="13"/>
      <c r="F5680" s="13"/>
      <c r="G5680" s="13"/>
      <c r="H5680" s="41"/>
      <c r="I5680" s="41"/>
      <c r="J5680" s="41"/>
      <c r="K5680" s="41"/>
      <c r="L5680" s="41"/>
      <c r="M5680" s="41"/>
    </row>
    <row r="5681" spans="2:13" x14ac:dyDescent="0.25">
      <c r="B5681" s="66"/>
      <c r="C5681" s="13"/>
      <c r="D5681" s="13"/>
      <c r="E5681" s="13"/>
      <c r="F5681" s="13"/>
      <c r="G5681" s="13"/>
      <c r="H5681" s="41"/>
      <c r="I5681" s="41"/>
      <c r="J5681" s="41"/>
      <c r="K5681" s="41"/>
      <c r="L5681" s="41"/>
      <c r="M5681" s="41"/>
    </row>
    <row r="5682" spans="2:13" x14ac:dyDescent="0.25">
      <c r="B5682" s="66"/>
      <c r="C5682" s="13"/>
      <c r="D5682" s="13"/>
      <c r="E5682" s="13"/>
      <c r="F5682" s="13"/>
      <c r="G5682" s="13"/>
      <c r="H5682" s="41"/>
      <c r="I5682" s="41"/>
      <c r="J5682" s="41"/>
      <c r="K5682" s="41"/>
      <c r="L5682" s="41"/>
      <c r="M5682" s="41"/>
    </row>
    <row r="5683" spans="2:13" x14ac:dyDescent="0.25">
      <c r="B5683" s="66"/>
      <c r="C5683" s="13"/>
      <c r="D5683" s="13"/>
      <c r="E5683" s="13"/>
      <c r="F5683" s="13"/>
      <c r="G5683" s="13"/>
      <c r="H5683" s="41"/>
      <c r="I5683" s="41"/>
      <c r="J5683" s="41"/>
      <c r="K5683" s="41"/>
      <c r="L5683" s="41"/>
      <c r="M5683" s="41"/>
    </row>
    <row r="5684" spans="2:13" x14ac:dyDescent="0.25">
      <c r="B5684" s="66"/>
      <c r="C5684" s="13"/>
      <c r="D5684" s="13"/>
      <c r="E5684" s="13"/>
      <c r="F5684" s="13"/>
      <c r="G5684" s="13"/>
      <c r="H5684" s="41"/>
      <c r="I5684" s="41"/>
      <c r="J5684" s="41"/>
      <c r="K5684" s="41"/>
      <c r="L5684" s="41"/>
      <c r="M5684" s="41"/>
    </row>
    <row r="5685" spans="2:13" x14ac:dyDescent="0.25">
      <c r="B5685" s="66"/>
      <c r="C5685" s="13"/>
      <c r="D5685" s="13"/>
      <c r="E5685" s="13"/>
      <c r="F5685" s="13"/>
      <c r="G5685" s="13"/>
      <c r="H5685" s="41"/>
      <c r="I5685" s="41"/>
      <c r="J5685" s="41"/>
      <c r="K5685" s="41"/>
      <c r="L5685" s="41"/>
      <c r="M5685" s="41"/>
    </row>
    <row r="5686" spans="2:13" x14ac:dyDescent="0.25">
      <c r="B5686" s="66"/>
      <c r="C5686" s="13"/>
      <c r="D5686" s="13"/>
      <c r="E5686" s="13"/>
      <c r="F5686" s="13"/>
      <c r="G5686" s="13"/>
      <c r="H5686" s="41"/>
      <c r="I5686" s="41"/>
      <c r="J5686" s="41"/>
      <c r="K5686" s="41"/>
      <c r="L5686" s="41"/>
      <c r="M5686" s="41"/>
    </row>
    <row r="5687" spans="2:13" x14ac:dyDescent="0.25">
      <c r="B5687" s="66"/>
      <c r="C5687" s="13"/>
      <c r="D5687" s="13"/>
      <c r="E5687" s="13"/>
      <c r="F5687" s="13"/>
      <c r="G5687" s="13"/>
      <c r="H5687" s="41"/>
      <c r="I5687" s="41"/>
      <c r="J5687" s="41"/>
      <c r="K5687" s="41"/>
      <c r="L5687" s="41"/>
      <c r="M5687" s="41"/>
    </row>
    <row r="5688" spans="2:13" x14ac:dyDescent="0.25">
      <c r="B5688" s="66"/>
      <c r="C5688" s="13"/>
      <c r="D5688" s="13"/>
      <c r="E5688" s="13"/>
      <c r="F5688" s="13"/>
      <c r="G5688" s="13"/>
      <c r="H5688" s="41"/>
      <c r="I5688" s="41"/>
      <c r="J5688" s="41"/>
      <c r="K5688" s="41"/>
      <c r="L5688" s="41"/>
      <c r="M5688" s="41"/>
    </row>
    <row r="5689" spans="2:13" x14ac:dyDescent="0.25">
      <c r="B5689" s="66"/>
      <c r="C5689" s="13"/>
      <c r="D5689" s="13"/>
      <c r="E5689" s="13"/>
      <c r="F5689" s="13"/>
      <c r="G5689" s="13"/>
      <c r="H5689" s="41"/>
      <c r="I5689" s="41"/>
      <c r="J5689" s="41"/>
      <c r="K5689" s="41"/>
      <c r="L5689" s="41"/>
      <c r="M5689" s="41"/>
    </row>
    <row r="5690" spans="2:13" x14ac:dyDescent="0.25">
      <c r="B5690" s="66"/>
      <c r="C5690" s="13"/>
      <c r="D5690" s="13"/>
      <c r="E5690" s="13"/>
      <c r="F5690" s="13"/>
      <c r="G5690" s="13"/>
      <c r="H5690" s="41"/>
      <c r="I5690" s="41"/>
      <c r="J5690" s="41"/>
      <c r="K5690" s="41"/>
      <c r="L5690" s="41"/>
      <c r="M5690" s="41"/>
    </row>
    <row r="5691" spans="2:13" x14ac:dyDescent="0.25">
      <c r="B5691" s="66"/>
      <c r="C5691" s="13"/>
      <c r="D5691" s="13"/>
      <c r="E5691" s="13"/>
      <c r="F5691" s="13"/>
      <c r="G5691" s="13"/>
      <c r="H5691" s="41"/>
      <c r="I5691" s="41"/>
      <c r="J5691" s="41"/>
      <c r="K5691" s="41"/>
      <c r="L5691" s="41"/>
      <c r="M5691" s="41"/>
    </row>
    <row r="5692" spans="2:13" x14ac:dyDescent="0.25">
      <c r="B5692" s="66"/>
      <c r="C5692" s="13"/>
      <c r="D5692" s="13"/>
      <c r="E5692" s="13"/>
      <c r="F5692" s="13"/>
      <c r="G5692" s="13"/>
      <c r="H5692" s="41"/>
      <c r="I5692" s="41"/>
      <c r="J5692" s="41"/>
      <c r="K5692" s="41"/>
      <c r="L5692" s="41"/>
      <c r="M5692" s="41"/>
    </row>
    <row r="5693" spans="2:13" x14ac:dyDescent="0.25">
      <c r="B5693" s="66"/>
      <c r="C5693" s="13"/>
      <c r="D5693" s="13"/>
      <c r="E5693" s="13"/>
      <c r="F5693" s="13"/>
      <c r="G5693" s="13"/>
      <c r="H5693" s="41"/>
      <c r="I5693" s="41"/>
      <c r="J5693" s="41"/>
      <c r="K5693" s="41"/>
      <c r="L5693" s="41"/>
      <c r="M5693" s="41"/>
    </row>
    <row r="5694" spans="2:13" x14ac:dyDescent="0.25">
      <c r="B5694" s="66"/>
      <c r="C5694" s="13"/>
      <c r="D5694" s="13"/>
      <c r="E5694" s="13"/>
      <c r="F5694" s="13"/>
      <c r="G5694" s="13"/>
      <c r="H5694" s="41"/>
      <c r="I5694" s="41"/>
      <c r="J5694" s="41"/>
      <c r="K5694" s="41"/>
      <c r="L5694" s="41"/>
      <c r="M5694" s="41"/>
    </row>
    <row r="5695" spans="2:13" x14ac:dyDescent="0.25">
      <c r="B5695" s="66"/>
      <c r="C5695" s="13"/>
      <c r="D5695" s="13"/>
      <c r="E5695" s="13"/>
      <c r="F5695" s="13"/>
      <c r="G5695" s="13"/>
      <c r="H5695" s="41"/>
      <c r="I5695" s="41"/>
      <c r="J5695" s="41"/>
      <c r="K5695" s="41"/>
      <c r="L5695" s="41"/>
      <c r="M5695" s="41"/>
    </row>
    <row r="5696" spans="2:13" x14ac:dyDescent="0.25">
      <c r="B5696" s="66"/>
      <c r="C5696" s="13"/>
      <c r="D5696" s="13"/>
      <c r="E5696" s="13"/>
      <c r="F5696" s="13"/>
      <c r="G5696" s="13"/>
      <c r="H5696" s="41"/>
      <c r="I5696" s="41"/>
      <c r="J5696" s="41"/>
      <c r="K5696" s="41"/>
      <c r="L5696" s="41"/>
      <c r="M5696" s="41"/>
    </row>
    <row r="5697" spans="2:13" x14ac:dyDescent="0.25">
      <c r="B5697" s="66"/>
      <c r="C5697" s="13"/>
      <c r="D5697" s="13"/>
      <c r="E5697" s="13"/>
      <c r="F5697" s="13"/>
      <c r="G5697" s="13"/>
      <c r="H5697" s="41"/>
      <c r="I5697" s="41"/>
      <c r="J5697" s="41"/>
      <c r="K5697" s="41"/>
      <c r="L5697" s="41"/>
      <c r="M5697" s="41"/>
    </row>
    <row r="5698" spans="2:13" x14ac:dyDescent="0.25">
      <c r="B5698" s="66"/>
      <c r="C5698" s="13"/>
      <c r="D5698" s="13"/>
      <c r="E5698" s="13"/>
      <c r="F5698" s="13"/>
      <c r="G5698" s="13"/>
      <c r="H5698" s="41"/>
      <c r="I5698" s="41"/>
      <c r="J5698" s="41"/>
      <c r="K5698" s="41"/>
      <c r="L5698" s="41"/>
      <c r="M5698" s="41"/>
    </row>
    <row r="5699" spans="2:13" x14ac:dyDescent="0.25">
      <c r="B5699" s="66"/>
      <c r="C5699" s="13"/>
      <c r="D5699" s="13"/>
      <c r="E5699" s="13"/>
      <c r="F5699" s="13"/>
      <c r="G5699" s="13"/>
      <c r="H5699" s="41"/>
      <c r="I5699" s="41"/>
      <c r="J5699" s="41"/>
      <c r="K5699" s="41"/>
      <c r="L5699" s="41"/>
      <c r="M5699" s="41"/>
    </row>
    <row r="5700" spans="2:13" x14ac:dyDescent="0.25">
      <c r="B5700" s="66"/>
      <c r="C5700" s="13"/>
      <c r="D5700" s="13"/>
      <c r="E5700" s="13"/>
      <c r="F5700" s="13"/>
      <c r="G5700" s="13"/>
      <c r="H5700" s="41"/>
      <c r="I5700" s="41"/>
      <c r="J5700" s="41"/>
      <c r="K5700" s="41"/>
      <c r="L5700" s="41"/>
      <c r="M5700" s="41"/>
    </row>
    <row r="5701" spans="2:13" x14ac:dyDescent="0.25">
      <c r="B5701" s="66"/>
      <c r="C5701" s="13"/>
      <c r="D5701" s="13"/>
      <c r="E5701" s="13"/>
      <c r="F5701" s="13"/>
      <c r="G5701" s="13"/>
      <c r="H5701" s="41"/>
      <c r="I5701" s="41"/>
      <c r="J5701" s="41"/>
      <c r="K5701" s="41"/>
      <c r="L5701" s="41"/>
      <c r="M5701" s="41"/>
    </row>
    <row r="5702" spans="2:13" x14ac:dyDescent="0.25">
      <c r="B5702" s="66"/>
      <c r="C5702" s="13"/>
      <c r="D5702" s="13"/>
      <c r="E5702" s="13"/>
      <c r="F5702" s="13"/>
      <c r="G5702" s="13"/>
      <c r="H5702" s="41"/>
      <c r="I5702" s="41"/>
      <c r="J5702" s="41"/>
      <c r="K5702" s="41"/>
      <c r="L5702" s="41"/>
      <c r="M5702" s="41"/>
    </row>
    <row r="5703" spans="2:13" x14ac:dyDescent="0.25">
      <c r="B5703" s="66"/>
      <c r="C5703" s="13"/>
      <c r="D5703" s="13"/>
      <c r="E5703" s="13"/>
      <c r="F5703" s="13"/>
      <c r="G5703" s="13"/>
      <c r="H5703" s="41"/>
      <c r="I5703" s="41"/>
      <c r="J5703" s="41"/>
      <c r="K5703" s="41"/>
      <c r="L5703" s="41"/>
      <c r="M5703" s="41"/>
    </row>
    <row r="5704" spans="2:13" x14ac:dyDescent="0.25">
      <c r="B5704" s="66"/>
      <c r="C5704" s="13"/>
      <c r="D5704" s="13"/>
      <c r="E5704" s="13"/>
      <c r="F5704" s="13"/>
      <c r="G5704" s="13"/>
      <c r="H5704" s="41"/>
      <c r="I5704" s="41"/>
      <c r="J5704" s="41"/>
      <c r="K5704" s="41"/>
      <c r="L5704" s="41"/>
      <c r="M5704" s="41"/>
    </row>
    <row r="5705" spans="2:13" x14ac:dyDescent="0.25">
      <c r="B5705" s="66"/>
      <c r="C5705" s="13"/>
      <c r="D5705" s="13"/>
      <c r="E5705" s="13"/>
      <c r="F5705" s="13"/>
      <c r="G5705" s="13"/>
      <c r="H5705" s="41"/>
      <c r="I5705" s="41"/>
      <c r="J5705" s="41"/>
      <c r="K5705" s="41"/>
      <c r="L5705" s="41"/>
      <c r="M5705" s="41"/>
    </row>
    <row r="5706" spans="2:13" x14ac:dyDescent="0.25">
      <c r="B5706" s="66"/>
      <c r="C5706" s="13"/>
      <c r="D5706" s="13"/>
      <c r="E5706" s="13"/>
      <c r="F5706" s="13"/>
      <c r="G5706" s="13"/>
      <c r="H5706" s="41"/>
      <c r="I5706" s="41"/>
      <c r="J5706" s="41"/>
      <c r="K5706" s="41"/>
      <c r="L5706" s="41"/>
      <c r="M5706" s="41"/>
    </row>
    <row r="5707" spans="2:13" x14ac:dyDescent="0.25">
      <c r="B5707" s="66"/>
      <c r="C5707" s="13"/>
      <c r="D5707" s="13"/>
      <c r="E5707" s="13"/>
      <c r="F5707" s="13"/>
      <c r="G5707" s="13"/>
      <c r="H5707" s="41"/>
      <c r="I5707" s="41"/>
      <c r="J5707" s="41"/>
      <c r="K5707" s="41"/>
      <c r="L5707" s="41"/>
      <c r="M5707" s="41"/>
    </row>
    <row r="5708" spans="2:13" x14ac:dyDescent="0.25">
      <c r="B5708" s="66"/>
      <c r="C5708" s="13"/>
      <c r="D5708" s="13"/>
      <c r="E5708" s="13"/>
      <c r="F5708" s="13"/>
      <c r="G5708" s="13"/>
      <c r="H5708" s="41"/>
      <c r="I5708" s="41"/>
      <c r="J5708" s="41"/>
      <c r="K5708" s="41"/>
      <c r="L5708" s="41"/>
      <c r="M5708" s="41"/>
    </row>
    <row r="5709" spans="2:13" x14ac:dyDescent="0.25">
      <c r="B5709" s="66"/>
      <c r="C5709" s="13"/>
      <c r="D5709" s="13"/>
      <c r="E5709" s="13"/>
      <c r="F5709" s="13"/>
      <c r="G5709" s="13"/>
      <c r="H5709" s="41"/>
      <c r="I5709" s="41"/>
      <c r="J5709" s="41"/>
      <c r="K5709" s="41"/>
      <c r="L5709" s="41"/>
      <c r="M5709" s="41"/>
    </row>
    <row r="5710" spans="2:13" x14ac:dyDescent="0.25">
      <c r="B5710" s="66"/>
      <c r="C5710" s="13"/>
      <c r="D5710" s="13"/>
      <c r="E5710" s="13"/>
      <c r="F5710" s="13"/>
      <c r="G5710" s="13"/>
      <c r="H5710" s="41"/>
      <c r="I5710" s="41"/>
      <c r="J5710" s="41"/>
      <c r="K5710" s="41"/>
      <c r="L5710" s="41"/>
      <c r="M5710" s="41"/>
    </row>
    <row r="5711" spans="2:13" x14ac:dyDescent="0.25">
      <c r="B5711" s="66"/>
      <c r="C5711" s="13"/>
      <c r="D5711" s="13"/>
      <c r="E5711" s="13"/>
      <c r="F5711" s="13"/>
      <c r="G5711" s="13"/>
      <c r="H5711" s="41"/>
      <c r="I5711" s="41"/>
      <c r="J5711" s="41"/>
      <c r="K5711" s="41"/>
      <c r="L5711" s="41"/>
      <c r="M5711" s="41"/>
    </row>
    <row r="5712" spans="2:13" x14ac:dyDescent="0.25">
      <c r="B5712" s="66"/>
      <c r="C5712" s="13"/>
      <c r="D5712" s="13"/>
      <c r="E5712" s="13"/>
      <c r="F5712" s="13"/>
      <c r="G5712" s="13"/>
      <c r="H5712" s="41"/>
      <c r="I5712" s="41"/>
      <c r="J5712" s="41"/>
      <c r="K5712" s="41"/>
      <c r="L5712" s="41"/>
      <c r="M5712" s="41"/>
    </row>
    <row r="5713" spans="2:13" x14ac:dyDescent="0.25">
      <c r="B5713" s="66"/>
      <c r="C5713" s="13"/>
      <c r="D5713" s="13"/>
      <c r="E5713" s="13"/>
      <c r="F5713" s="13"/>
      <c r="G5713" s="13"/>
      <c r="H5713" s="41"/>
      <c r="I5713" s="41"/>
      <c r="J5713" s="41"/>
      <c r="K5713" s="41"/>
      <c r="L5713" s="41"/>
      <c r="M5713" s="41"/>
    </row>
    <row r="5714" spans="2:13" x14ac:dyDescent="0.25">
      <c r="B5714" s="66"/>
      <c r="C5714" s="13"/>
      <c r="D5714" s="13"/>
      <c r="E5714" s="13"/>
      <c r="F5714" s="13"/>
      <c r="G5714" s="13"/>
      <c r="H5714" s="41"/>
      <c r="I5714" s="41"/>
      <c r="J5714" s="41"/>
      <c r="K5714" s="41"/>
      <c r="L5714" s="41"/>
      <c r="M5714" s="41"/>
    </row>
    <row r="5715" spans="2:13" x14ac:dyDescent="0.25">
      <c r="B5715" s="66"/>
      <c r="C5715" s="13"/>
      <c r="D5715" s="13"/>
      <c r="E5715" s="13"/>
      <c r="F5715" s="13"/>
      <c r="G5715" s="13"/>
      <c r="H5715" s="41"/>
      <c r="I5715" s="41"/>
      <c r="J5715" s="41"/>
      <c r="K5715" s="41"/>
      <c r="L5715" s="41"/>
      <c r="M5715" s="41"/>
    </row>
    <row r="5716" spans="2:13" x14ac:dyDescent="0.25">
      <c r="B5716" s="66"/>
      <c r="C5716" s="13"/>
      <c r="D5716" s="13"/>
      <c r="E5716" s="13"/>
      <c r="F5716" s="13"/>
      <c r="G5716" s="13"/>
      <c r="H5716" s="41"/>
      <c r="I5716" s="41"/>
      <c r="J5716" s="41"/>
      <c r="K5716" s="41"/>
      <c r="L5716" s="41"/>
      <c r="M5716" s="41"/>
    </row>
    <row r="5717" spans="2:13" x14ac:dyDescent="0.25">
      <c r="B5717" s="66"/>
      <c r="C5717" s="13"/>
      <c r="D5717" s="13"/>
      <c r="E5717" s="13"/>
      <c r="F5717" s="13"/>
      <c r="G5717" s="13"/>
      <c r="H5717" s="41"/>
      <c r="I5717" s="41"/>
      <c r="J5717" s="41"/>
      <c r="K5717" s="41"/>
      <c r="L5717" s="41"/>
      <c r="M5717" s="41"/>
    </row>
    <row r="5718" spans="2:13" x14ac:dyDescent="0.25">
      <c r="B5718" s="66"/>
      <c r="C5718" s="13"/>
      <c r="D5718" s="13"/>
      <c r="E5718" s="13"/>
      <c r="F5718" s="13"/>
      <c r="G5718" s="13"/>
      <c r="H5718" s="41"/>
      <c r="I5718" s="41"/>
      <c r="J5718" s="41"/>
      <c r="K5718" s="41"/>
      <c r="L5718" s="41"/>
      <c r="M5718" s="41"/>
    </row>
    <row r="5719" spans="2:13" x14ac:dyDescent="0.25">
      <c r="B5719" s="66"/>
      <c r="C5719" s="13"/>
      <c r="D5719" s="13"/>
      <c r="E5719" s="13"/>
      <c r="F5719" s="13"/>
      <c r="G5719" s="13"/>
      <c r="H5719" s="41"/>
      <c r="I5719" s="41"/>
      <c r="J5719" s="41"/>
      <c r="K5719" s="41"/>
      <c r="L5719" s="41"/>
      <c r="M5719" s="41"/>
    </row>
    <row r="5720" spans="2:13" x14ac:dyDescent="0.25">
      <c r="B5720" s="66"/>
      <c r="C5720" s="13"/>
      <c r="D5720" s="13"/>
      <c r="E5720" s="13"/>
      <c r="F5720" s="13"/>
      <c r="G5720" s="13"/>
      <c r="H5720" s="41"/>
      <c r="I5720" s="41"/>
      <c r="J5720" s="41"/>
      <c r="K5720" s="41"/>
      <c r="L5720" s="41"/>
      <c r="M5720" s="41"/>
    </row>
    <row r="5721" spans="2:13" x14ac:dyDescent="0.25">
      <c r="B5721" s="66"/>
      <c r="C5721" s="13"/>
      <c r="D5721" s="13"/>
      <c r="E5721" s="13"/>
      <c r="F5721" s="13"/>
      <c r="G5721" s="13"/>
      <c r="H5721" s="41"/>
      <c r="I5721" s="41"/>
      <c r="J5721" s="41"/>
      <c r="K5721" s="41"/>
      <c r="L5721" s="41"/>
      <c r="M5721" s="41"/>
    </row>
    <row r="5722" spans="2:13" x14ac:dyDescent="0.25">
      <c r="B5722" s="66"/>
      <c r="C5722" s="13"/>
      <c r="D5722" s="13"/>
      <c r="E5722" s="13"/>
      <c r="F5722" s="13"/>
      <c r="G5722" s="13"/>
      <c r="H5722" s="41"/>
      <c r="I5722" s="41"/>
      <c r="J5722" s="41"/>
      <c r="K5722" s="41"/>
      <c r="L5722" s="41"/>
      <c r="M5722" s="41"/>
    </row>
    <row r="5723" spans="2:13" x14ac:dyDescent="0.25">
      <c r="B5723" s="66"/>
      <c r="C5723" s="13"/>
      <c r="D5723" s="13"/>
      <c r="E5723" s="13"/>
      <c r="F5723" s="13"/>
      <c r="G5723" s="13"/>
      <c r="H5723" s="41"/>
      <c r="I5723" s="41"/>
      <c r="J5723" s="41"/>
      <c r="K5723" s="41"/>
      <c r="L5723" s="41"/>
      <c r="M5723" s="41"/>
    </row>
    <row r="5724" spans="2:13" x14ac:dyDescent="0.25">
      <c r="B5724" s="66"/>
      <c r="C5724" s="13"/>
      <c r="D5724" s="13"/>
      <c r="E5724" s="13"/>
      <c r="F5724" s="13"/>
      <c r="G5724" s="13"/>
      <c r="H5724" s="41"/>
      <c r="I5724" s="41"/>
      <c r="J5724" s="41"/>
      <c r="K5724" s="41"/>
      <c r="L5724" s="41"/>
      <c r="M5724" s="41"/>
    </row>
    <row r="5725" spans="2:13" x14ac:dyDescent="0.25">
      <c r="B5725" s="66"/>
      <c r="C5725" s="13"/>
      <c r="D5725" s="13"/>
      <c r="E5725" s="13"/>
      <c r="F5725" s="13"/>
      <c r="G5725" s="13"/>
      <c r="H5725" s="41"/>
      <c r="I5725" s="41"/>
      <c r="J5725" s="41"/>
      <c r="K5725" s="41"/>
      <c r="L5725" s="41"/>
      <c r="M5725" s="41"/>
    </row>
    <row r="5726" spans="2:13" x14ac:dyDescent="0.25">
      <c r="B5726" s="66"/>
      <c r="C5726" s="13"/>
      <c r="D5726" s="13"/>
      <c r="E5726" s="13"/>
      <c r="F5726" s="13"/>
      <c r="G5726" s="13"/>
      <c r="H5726" s="41"/>
      <c r="I5726" s="41"/>
      <c r="J5726" s="41"/>
      <c r="K5726" s="41"/>
      <c r="L5726" s="41"/>
      <c r="M5726" s="41"/>
    </row>
    <row r="5727" spans="2:13" x14ac:dyDescent="0.25">
      <c r="B5727" s="66"/>
      <c r="C5727" s="13"/>
      <c r="D5727" s="13"/>
      <c r="E5727" s="13"/>
      <c r="F5727" s="13"/>
      <c r="G5727" s="13"/>
      <c r="H5727" s="41"/>
      <c r="I5727" s="41"/>
      <c r="J5727" s="41"/>
      <c r="K5727" s="41"/>
      <c r="L5727" s="41"/>
      <c r="M5727" s="41"/>
    </row>
    <row r="5728" spans="2:13" x14ac:dyDescent="0.25">
      <c r="B5728" s="66"/>
      <c r="C5728" s="13"/>
      <c r="D5728" s="13"/>
      <c r="E5728" s="13"/>
      <c r="F5728" s="13"/>
      <c r="G5728" s="13"/>
      <c r="H5728" s="41"/>
      <c r="I5728" s="41"/>
      <c r="J5728" s="41"/>
      <c r="K5728" s="41"/>
      <c r="L5728" s="41"/>
      <c r="M5728" s="41"/>
    </row>
    <row r="5729" spans="2:13" x14ac:dyDescent="0.25">
      <c r="B5729" s="66"/>
      <c r="C5729" s="13"/>
      <c r="D5729" s="13"/>
      <c r="E5729" s="13"/>
      <c r="F5729" s="13"/>
      <c r="G5729" s="13"/>
      <c r="H5729" s="41"/>
      <c r="I5729" s="41"/>
      <c r="J5729" s="41"/>
      <c r="K5729" s="41"/>
      <c r="L5729" s="41"/>
      <c r="M5729" s="41"/>
    </row>
    <row r="5730" spans="2:13" x14ac:dyDescent="0.25">
      <c r="B5730" s="66"/>
      <c r="C5730" s="13"/>
      <c r="D5730" s="13"/>
      <c r="E5730" s="13"/>
      <c r="F5730" s="13"/>
      <c r="G5730" s="13"/>
      <c r="H5730" s="41"/>
      <c r="I5730" s="41"/>
      <c r="J5730" s="41"/>
      <c r="K5730" s="41"/>
      <c r="L5730" s="41"/>
      <c r="M5730" s="41"/>
    </row>
    <row r="5731" spans="2:13" x14ac:dyDescent="0.25">
      <c r="B5731" s="66"/>
      <c r="C5731" s="13"/>
      <c r="D5731" s="13"/>
      <c r="E5731" s="13"/>
      <c r="F5731" s="13"/>
      <c r="G5731" s="13"/>
      <c r="H5731" s="41"/>
      <c r="I5731" s="41"/>
      <c r="J5731" s="41"/>
      <c r="K5731" s="41"/>
      <c r="L5731" s="41"/>
      <c r="M5731" s="41"/>
    </row>
    <row r="5732" spans="2:13" x14ac:dyDescent="0.25">
      <c r="B5732" s="66"/>
      <c r="C5732" s="13"/>
      <c r="D5732" s="13"/>
      <c r="E5732" s="13"/>
      <c r="F5732" s="13"/>
      <c r="G5732" s="13"/>
      <c r="H5732" s="41"/>
      <c r="I5732" s="41"/>
      <c r="J5732" s="41"/>
      <c r="K5732" s="41"/>
      <c r="L5732" s="41"/>
      <c r="M5732" s="41"/>
    </row>
    <row r="5733" spans="2:13" x14ac:dyDescent="0.25">
      <c r="B5733" s="66"/>
      <c r="C5733" s="13"/>
      <c r="D5733" s="13"/>
      <c r="E5733" s="13"/>
      <c r="F5733" s="13"/>
      <c r="G5733" s="13"/>
      <c r="H5733" s="41"/>
      <c r="I5733" s="41"/>
      <c r="J5733" s="41"/>
      <c r="K5733" s="41"/>
      <c r="L5733" s="41"/>
      <c r="M5733" s="41"/>
    </row>
    <row r="5734" spans="2:13" x14ac:dyDescent="0.25">
      <c r="B5734" s="66"/>
      <c r="C5734" s="13"/>
      <c r="D5734" s="13"/>
      <c r="E5734" s="13"/>
      <c r="F5734" s="13"/>
      <c r="G5734" s="13"/>
      <c r="H5734" s="41"/>
      <c r="I5734" s="41"/>
      <c r="J5734" s="41"/>
      <c r="K5734" s="41"/>
      <c r="L5734" s="41"/>
      <c r="M5734" s="41"/>
    </row>
    <row r="5735" spans="2:13" x14ac:dyDescent="0.25">
      <c r="B5735" s="66"/>
      <c r="C5735" s="13"/>
      <c r="D5735" s="13"/>
      <c r="E5735" s="13"/>
      <c r="F5735" s="13"/>
      <c r="G5735" s="13"/>
      <c r="H5735" s="41"/>
      <c r="I5735" s="41"/>
      <c r="J5735" s="41"/>
      <c r="K5735" s="41"/>
      <c r="L5735" s="41"/>
      <c r="M5735" s="41"/>
    </row>
    <row r="5736" spans="2:13" x14ac:dyDescent="0.25">
      <c r="B5736" s="66"/>
      <c r="C5736" s="13"/>
      <c r="D5736" s="13"/>
      <c r="E5736" s="13"/>
      <c r="F5736" s="13"/>
      <c r="G5736" s="13"/>
      <c r="H5736" s="41"/>
      <c r="I5736" s="41"/>
      <c r="J5736" s="41"/>
      <c r="K5736" s="41"/>
      <c r="L5736" s="41"/>
      <c r="M5736" s="41"/>
    </row>
    <row r="5737" spans="2:13" x14ac:dyDescent="0.25">
      <c r="B5737" s="66"/>
      <c r="C5737" s="13"/>
      <c r="D5737" s="13"/>
      <c r="E5737" s="13"/>
      <c r="F5737" s="13"/>
      <c r="G5737" s="13"/>
      <c r="H5737" s="41"/>
      <c r="I5737" s="41"/>
      <c r="J5737" s="41"/>
      <c r="K5737" s="41"/>
      <c r="L5737" s="41"/>
      <c r="M5737" s="41"/>
    </row>
    <row r="5738" spans="2:13" x14ac:dyDescent="0.25">
      <c r="B5738" s="66"/>
      <c r="C5738" s="13"/>
      <c r="D5738" s="13"/>
      <c r="E5738" s="13"/>
      <c r="F5738" s="13"/>
      <c r="G5738" s="13"/>
      <c r="H5738" s="41"/>
      <c r="I5738" s="41"/>
      <c r="J5738" s="41"/>
      <c r="K5738" s="41"/>
      <c r="L5738" s="41"/>
      <c r="M5738" s="41"/>
    </row>
    <row r="5739" spans="2:13" x14ac:dyDescent="0.25">
      <c r="B5739" s="66"/>
      <c r="C5739" s="13"/>
      <c r="D5739" s="13"/>
      <c r="E5739" s="13"/>
      <c r="F5739" s="13"/>
      <c r="G5739" s="13"/>
      <c r="H5739" s="41"/>
      <c r="I5739" s="41"/>
      <c r="J5739" s="41"/>
      <c r="K5739" s="41"/>
      <c r="L5739" s="41"/>
      <c r="M5739" s="41"/>
    </row>
    <row r="5740" spans="2:13" x14ac:dyDescent="0.25">
      <c r="B5740" s="66"/>
      <c r="C5740" s="13"/>
      <c r="D5740" s="13"/>
      <c r="E5740" s="13"/>
      <c r="F5740" s="13"/>
      <c r="G5740" s="13"/>
      <c r="H5740" s="41"/>
      <c r="I5740" s="41"/>
      <c r="J5740" s="41"/>
      <c r="K5740" s="41"/>
      <c r="L5740" s="41"/>
      <c r="M5740" s="41"/>
    </row>
    <row r="5741" spans="2:13" x14ac:dyDescent="0.25">
      <c r="B5741" s="66"/>
      <c r="C5741" s="13"/>
      <c r="D5741" s="13"/>
      <c r="E5741" s="13"/>
      <c r="F5741" s="13"/>
      <c r="G5741" s="13"/>
      <c r="H5741" s="41"/>
      <c r="I5741" s="41"/>
      <c r="J5741" s="41"/>
      <c r="K5741" s="41"/>
      <c r="L5741" s="41"/>
      <c r="M5741" s="41"/>
    </row>
    <row r="5742" spans="2:13" x14ac:dyDescent="0.25">
      <c r="B5742" s="66"/>
      <c r="C5742" s="13"/>
      <c r="D5742" s="13"/>
      <c r="E5742" s="13"/>
      <c r="F5742" s="13"/>
      <c r="G5742" s="13"/>
      <c r="H5742" s="41"/>
      <c r="I5742" s="41"/>
      <c r="J5742" s="41"/>
      <c r="K5742" s="41"/>
      <c r="L5742" s="41"/>
      <c r="M5742" s="41"/>
    </row>
    <row r="5743" spans="2:13" x14ac:dyDescent="0.25">
      <c r="B5743" s="66"/>
      <c r="C5743" s="13"/>
      <c r="D5743" s="13"/>
      <c r="E5743" s="13"/>
      <c r="F5743" s="13"/>
      <c r="G5743" s="13"/>
      <c r="H5743" s="41"/>
      <c r="I5743" s="41"/>
      <c r="J5743" s="41"/>
      <c r="K5743" s="41"/>
      <c r="L5743" s="41"/>
      <c r="M5743" s="41"/>
    </row>
    <row r="5744" spans="2:13" x14ac:dyDescent="0.25">
      <c r="B5744" s="66"/>
      <c r="C5744" s="13"/>
      <c r="D5744" s="13"/>
      <c r="E5744" s="13"/>
      <c r="F5744" s="13"/>
      <c r="G5744" s="13"/>
      <c r="H5744" s="41"/>
      <c r="I5744" s="41"/>
      <c r="J5744" s="41"/>
      <c r="K5744" s="41"/>
      <c r="L5744" s="41"/>
      <c r="M5744" s="41"/>
    </row>
    <row r="5745" spans="2:13" x14ac:dyDescent="0.25">
      <c r="B5745" s="66"/>
      <c r="C5745" s="13"/>
      <c r="D5745" s="13"/>
      <c r="E5745" s="13"/>
      <c r="F5745" s="13"/>
      <c r="G5745" s="13"/>
      <c r="H5745" s="41"/>
      <c r="I5745" s="41"/>
      <c r="J5745" s="41"/>
      <c r="K5745" s="41"/>
      <c r="L5745" s="41"/>
      <c r="M5745" s="41"/>
    </row>
    <row r="5746" spans="2:13" x14ac:dyDescent="0.25">
      <c r="B5746" s="66"/>
      <c r="C5746" s="13"/>
      <c r="D5746" s="13"/>
      <c r="E5746" s="13"/>
      <c r="F5746" s="13"/>
      <c r="G5746" s="13"/>
      <c r="H5746" s="41"/>
      <c r="I5746" s="41"/>
      <c r="J5746" s="41"/>
      <c r="K5746" s="41"/>
      <c r="L5746" s="41"/>
      <c r="M5746" s="41"/>
    </row>
    <row r="5747" spans="2:13" x14ac:dyDescent="0.25">
      <c r="B5747" s="66"/>
      <c r="C5747" s="13"/>
      <c r="D5747" s="13"/>
      <c r="E5747" s="13"/>
      <c r="F5747" s="13"/>
      <c r="G5747" s="13"/>
      <c r="H5747" s="41"/>
      <c r="I5747" s="41"/>
      <c r="J5747" s="41"/>
      <c r="K5747" s="41"/>
      <c r="L5747" s="41"/>
      <c r="M5747" s="41"/>
    </row>
    <row r="5748" spans="2:13" x14ac:dyDescent="0.25">
      <c r="B5748" s="66"/>
      <c r="C5748" s="13"/>
      <c r="D5748" s="13"/>
      <c r="E5748" s="13"/>
      <c r="F5748" s="13"/>
      <c r="G5748" s="13"/>
      <c r="H5748" s="41"/>
      <c r="I5748" s="41"/>
      <c r="J5748" s="41"/>
      <c r="K5748" s="41"/>
      <c r="L5748" s="41"/>
      <c r="M5748" s="41"/>
    </row>
    <row r="5749" spans="2:13" x14ac:dyDescent="0.25">
      <c r="B5749" s="66"/>
      <c r="C5749" s="13"/>
      <c r="D5749" s="13"/>
      <c r="E5749" s="13"/>
      <c r="F5749" s="13"/>
      <c r="G5749" s="13"/>
      <c r="H5749" s="41"/>
      <c r="I5749" s="41"/>
      <c r="J5749" s="41"/>
      <c r="K5749" s="41"/>
      <c r="L5749" s="41"/>
      <c r="M5749" s="41"/>
    </row>
    <row r="5750" spans="2:13" x14ac:dyDescent="0.25">
      <c r="B5750" s="66"/>
      <c r="C5750" s="13"/>
      <c r="D5750" s="13"/>
      <c r="E5750" s="13"/>
      <c r="F5750" s="13"/>
      <c r="G5750" s="13"/>
      <c r="H5750" s="41"/>
      <c r="I5750" s="41"/>
      <c r="J5750" s="41"/>
      <c r="K5750" s="41"/>
      <c r="L5750" s="41"/>
      <c r="M5750" s="41"/>
    </row>
    <row r="5751" spans="2:13" x14ac:dyDescent="0.25">
      <c r="B5751" s="66"/>
      <c r="C5751" s="13"/>
      <c r="D5751" s="13"/>
      <c r="E5751" s="13"/>
      <c r="F5751" s="13"/>
      <c r="G5751" s="13"/>
      <c r="H5751" s="41"/>
      <c r="I5751" s="41"/>
      <c r="J5751" s="41"/>
      <c r="K5751" s="41"/>
      <c r="L5751" s="41"/>
      <c r="M5751" s="41"/>
    </row>
    <row r="5752" spans="2:13" x14ac:dyDescent="0.25">
      <c r="B5752" s="66"/>
      <c r="C5752" s="13"/>
      <c r="D5752" s="13"/>
      <c r="E5752" s="13"/>
      <c r="F5752" s="13"/>
      <c r="G5752" s="13"/>
      <c r="H5752" s="41"/>
      <c r="I5752" s="41"/>
      <c r="J5752" s="41"/>
      <c r="K5752" s="41"/>
      <c r="L5752" s="41"/>
      <c r="M5752" s="41"/>
    </row>
    <row r="5753" spans="2:13" x14ac:dyDescent="0.25">
      <c r="B5753" s="66"/>
      <c r="C5753" s="13"/>
      <c r="D5753" s="13"/>
      <c r="E5753" s="13"/>
      <c r="F5753" s="13"/>
      <c r="G5753" s="13"/>
      <c r="H5753" s="41"/>
      <c r="I5753" s="41"/>
      <c r="J5753" s="41"/>
      <c r="K5753" s="41"/>
      <c r="L5753" s="41"/>
      <c r="M5753" s="41"/>
    </row>
    <row r="5754" spans="2:13" x14ac:dyDescent="0.25">
      <c r="B5754" s="66"/>
      <c r="C5754" s="13"/>
      <c r="D5754" s="13"/>
      <c r="E5754" s="13"/>
      <c r="F5754" s="13"/>
      <c r="G5754" s="13"/>
      <c r="H5754" s="41"/>
      <c r="I5754" s="41"/>
      <c r="J5754" s="41"/>
      <c r="K5754" s="41"/>
      <c r="L5754" s="41"/>
      <c r="M5754" s="41"/>
    </row>
    <row r="5755" spans="2:13" x14ac:dyDescent="0.25">
      <c r="B5755" s="66"/>
      <c r="C5755" s="13"/>
      <c r="D5755" s="13"/>
      <c r="E5755" s="13"/>
      <c r="F5755" s="13"/>
      <c r="G5755" s="13"/>
      <c r="H5755" s="41"/>
      <c r="I5755" s="41"/>
      <c r="J5755" s="41"/>
      <c r="K5755" s="41"/>
      <c r="L5755" s="41"/>
      <c r="M5755" s="41"/>
    </row>
    <row r="5756" spans="2:13" x14ac:dyDescent="0.25">
      <c r="B5756" s="66"/>
      <c r="C5756" s="13"/>
      <c r="D5756" s="13"/>
      <c r="E5756" s="13"/>
      <c r="F5756" s="13"/>
      <c r="G5756" s="13"/>
      <c r="H5756" s="41"/>
      <c r="I5756" s="41"/>
      <c r="J5756" s="41"/>
      <c r="K5756" s="41"/>
      <c r="L5756" s="41"/>
      <c r="M5756" s="41"/>
    </row>
    <row r="5757" spans="2:13" x14ac:dyDescent="0.25">
      <c r="B5757" s="66"/>
      <c r="C5757" s="13"/>
      <c r="D5757" s="13"/>
      <c r="E5757" s="13"/>
      <c r="F5757" s="13"/>
      <c r="G5757" s="13"/>
      <c r="H5757" s="41"/>
      <c r="I5757" s="41"/>
      <c r="J5757" s="41"/>
      <c r="K5757" s="41"/>
      <c r="L5757" s="41"/>
      <c r="M5757" s="41"/>
    </row>
    <row r="5758" spans="2:13" x14ac:dyDescent="0.25">
      <c r="B5758" s="66"/>
      <c r="C5758" s="13"/>
      <c r="D5758" s="13"/>
      <c r="E5758" s="13"/>
      <c r="F5758" s="13"/>
      <c r="G5758" s="13"/>
      <c r="H5758" s="41"/>
      <c r="I5758" s="41"/>
      <c r="J5758" s="41"/>
      <c r="K5758" s="41"/>
      <c r="L5758" s="41"/>
      <c r="M5758" s="41"/>
    </row>
    <row r="5759" spans="2:13" x14ac:dyDescent="0.25">
      <c r="B5759" s="66"/>
      <c r="C5759" s="13"/>
      <c r="D5759" s="13"/>
      <c r="E5759" s="13"/>
      <c r="F5759" s="13"/>
      <c r="G5759" s="13"/>
      <c r="H5759" s="41"/>
      <c r="I5759" s="41"/>
      <c r="J5759" s="41"/>
      <c r="K5759" s="41"/>
      <c r="L5759" s="41"/>
      <c r="M5759" s="41"/>
    </row>
    <row r="5760" spans="2:13" x14ac:dyDescent="0.25">
      <c r="B5760" s="66"/>
      <c r="C5760" s="13"/>
      <c r="D5760" s="13"/>
      <c r="E5760" s="13"/>
      <c r="F5760" s="13"/>
      <c r="G5760" s="13"/>
      <c r="H5760" s="41"/>
      <c r="I5760" s="41"/>
      <c r="J5760" s="41"/>
      <c r="K5760" s="41"/>
      <c r="L5760" s="41"/>
      <c r="M5760" s="41"/>
    </row>
    <row r="5761" spans="2:13" x14ac:dyDescent="0.25">
      <c r="B5761" s="66"/>
      <c r="C5761" s="13"/>
      <c r="D5761" s="13"/>
      <c r="E5761" s="13"/>
      <c r="F5761" s="13"/>
      <c r="G5761" s="13"/>
      <c r="H5761" s="41"/>
      <c r="I5761" s="41"/>
      <c r="J5761" s="41"/>
      <c r="K5761" s="41"/>
      <c r="L5761" s="41"/>
      <c r="M5761" s="41"/>
    </row>
    <row r="5762" spans="2:13" x14ac:dyDescent="0.25">
      <c r="B5762" s="66"/>
      <c r="C5762" s="13"/>
      <c r="D5762" s="13"/>
      <c r="E5762" s="13"/>
      <c r="F5762" s="13"/>
      <c r="G5762" s="13"/>
      <c r="H5762" s="41"/>
      <c r="I5762" s="41"/>
      <c r="J5762" s="41"/>
      <c r="K5762" s="41"/>
      <c r="L5762" s="41"/>
      <c r="M5762" s="41"/>
    </row>
    <row r="5763" spans="2:13" x14ac:dyDescent="0.25">
      <c r="B5763" s="66"/>
      <c r="C5763" s="13"/>
      <c r="D5763" s="13"/>
      <c r="E5763" s="13"/>
      <c r="F5763" s="13"/>
      <c r="G5763" s="13"/>
      <c r="H5763" s="41"/>
      <c r="I5763" s="41"/>
      <c r="J5763" s="41"/>
      <c r="K5763" s="41"/>
      <c r="L5763" s="41"/>
      <c r="M5763" s="41"/>
    </row>
    <row r="5764" spans="2:13" x14ac:dyDescent="0.25">
      <c r="B5764" s="66"/>
      <c r="C5764" s="13"/>
      <c r="D5764" s="13"/>
      <c r="E5764" s="13"/>
      <c r="F5764" s="13"/>
      <c r="G5764" s="13"/>
      <c r="H5764" s="41"/>
      <c r="I5764" s="41"/>
      <c r="J5764" s="41"/>
      <c r="K5764" s="41"/>
      <c r="L5764" s="41"/>
      <c r="M5764" s="41"/>
    </row>
    <row r="5765" spans="2:13" x14ac:dyDescent="0.25">
      <c r="B5765" s="66"/>
      <c r="C5765" s="13"/>
      <c r="D5765" s="13"/>
      <c r="E5765" s="13"/>
      <c r="F5765" s="13"/>
      <c r="G5765" s="13"/>
      <c r="H5765" s="41"/>
      <c r="I5765" s="41"/>
      <c r="J5765" s="41"/>
      <c r="K5765" s="41"/>
      <c r="L5765" s="41"/>
      <c r="M5765" s="41"/>
    </row>
    <row r="5766" spans="2:13" x14ac:dyDescent="0.25">
      <c r="B5766" s="66"/>
      <c r="C5766" s="13"/>
      <c r="D5766" s="13"/>
      <c r="E5766" s="13"/>
      <c r="F5766" s="13"/>
      <c r="G5766" s="13"/>
      <c r="H5766" s="41"/>
      <c r="I5766" s="41"/>
      <c r="J5766" s="41"/>
      <c r="K5766" s="41"/>
      <c r="L5766" s="41"/>
      <c r="M5766" s="41"/>
    </row>
    <row r="5767" spans="2:13" x14ac:dyDescent="0.25">
      <c r="B5767" s="66"/>
      <c r="C5767" s="13"/>
      <c r="D5767" s="13"/>
      <c r="E5767" s="13"/>
      <c r="F5767" s="13"/>
      <c r="G5767" s="13"/>
      <c r="H5767" s="41"/>
      <c r="I5767" s="41"/>
      <c r="J5767" s="41"/>
      <c r="K5767" s="41"/>
      <c r="L5767" s="41"/>
      <c r="M5767" s="41"/>
    </row>
    <row r="5768" spans="2:13" x14ac:dyDescent="0.25">
      <c r="B5768" s="66"/>
      <c r="C5768" s="13"/>
      <c r="D5768" s="13"/>
      <c r="E5768" s="13"/>
      <c r="F5768" s="13"/>
      <c r="G5768" s="13"/>
      <c r="H5768" s="41"/>
      <c r="I5768" s="41"/>
      <c r="J5768" s="41"/>
      <c r="K5768" s="41"/>
      <c r="L5768" s="41"/>
      <c r="M5768" s="41"/>
    </row>
    <row r="5769" spans="2:13" x14ac:dyDescent="0.25">
      <c r="B5769" s="66"/>
      <c r="C5769" s="13"/>
      <c r="D5769" s="13"/>
      <c r="E5769" s="13"/>
      <c r="F5769" s="13"/>
      <c r="G5769" s="13"/>
      <c r="H5769" s="41"/>
      <c r="I5769" s="41"/>
      <c r="J5769" s="41"/>
      <c r="K5769" s="41"/>
      <c r="L5769" s="41"/>
      <c r="M5769" s="41"/>
    </row>
    <row r="5770" spans="2:13" x14ac:dyDescent="0.25">
      <c r="B5770" s="66"/>
      <c r="C5770" s="13"/>
      <c r="D5770" s="13"/>
      <c r="E5770" s="13"/>
      <c r="F5770" s="13"/>
      <c r="G5770" s="13"/>
      <c r="H5770" s="41"/>
      <c r="I5770" s="41"/>
      <c r="J5770" s="41"/>
      <c r="K5770" s="41"/>
      <c r="L5770" s="41"/>
      <c r="M5770" s="41"/>
    </row>
    <row r="5771" spans="2:13" x14ac:dyDescent="0.25">
      <c r="B5771" s="66"/>
      <c r="C5771" s="13"/>
      <c r="D5771" s="13"/>
      <c r="E5771" s="13"/>
      <c r="F5771" s="13"/>
      <c r="G5771" s="13"/>
      <c r="H5771" s="41"/>
      <c r="I5771" s="41"/>
      <c r="J5771" s="41"/>
      <c r="K5771" s="41"/>
      <c r="L5771" s="41"/>
      <c r="M5771" s="41"/>
    </row>
    <row r="5772" spans="2:13" x14ac:dyDescent="0.25">
      <c r="B5772" s="66"/>
      <c r="C5772" s="13"/>
      <c r="D5772" s="13"/>
      <c r="E5772" s="13"/>
      <c r="F5772" s="13"/>
      <c r="G5772" s="13"/>
      <c r="H5772" s="41"/>
      <c r="I5772" s="41"/>
      <c r="J5772" s="41"/>
      <c r="K5772" s="41"/>
      <c r="L5772" s="41"/>
      <c r="M5772" s="41"/>
    </row>
    <row r="5773" spans="2:13" x14ac:dyDescent="0.25">
      <c r="B5773" s="66"/>
      <c r="C5773" s="13"/>
      <c r="D5773" s="13"/>
      <c r="E5773" s="13"/>
      <c r="F5773" s="13"/>
      <c r="G5773" s="13"/>
      <c r="H5773" s="41"/>
      <c r="I5773" s="41"/>
      <c r="J5773" s="41"/>
      <c r="K5773" s="41"/>
      <c r="L5773" s="41"/>
      <c r="M5773" s="41"/>
    </row>
    <row r="5774" spans="2:13" x14ac:dyDescent="0.25">
      <c r="B5774" s="66"/>
      <c r="C5774" s="13"/>
      <c r="D5774" s="13"/>
      <c r="E5774" s="13"/>
      <c r="F5774" s="13"/>
      <c r="G5774" s="13"/>
      <c r="H5774" s="41"/>
      <c r="I5774" s="41"/>
      <c r="J5774" s="41"/>
      <c r="K5774" s="41"/>
      <c r="L5774" s="41"/>
      <c r="M5774" s="41"/>
    </row>
    <row r="5775" spans="2:13" x14ac:dyDescent="0.25">
      <c r="B5775" s="66"/>
      <c r="C5775" s="13"/>
      <c r="D5775" s="13"/>
      <c r="E5775" s="13"/>
      <c r="F5775" s="13"/>
      <c r="G5775" s="13"/>
      <c r="H5775" s="41"/>
      <c r="I5775" s="41"/>
      <c r="J5775" s="41"/>
      <c r="K5775" s="41"/>
      <c r="L5775" s="41"/>
      <c r="M5775" s="41"/>
    </row>
    <row r="5776" spans="2:13" x14ac:dyDescent="0.25">
      <c r="B5776" s="66"/>
      <c r="C5776" s="13"/>
      <c r="D5776" s="13"/>
      <c r="E5776" s="13"/>
      <c r="F5776" s="13"/>
      <c r="G5776" s="13"/>
      <c r="H5776" s="41"/>
      <c r="I5776" s="41"/>
      <c r="J5776" s="41"/>
      <c r="K5776" s="41"/>
      <c r="L5776" s="41"/>
      <c r="M5776" s="41"/>
    </row>
    <row r="5777" spans="2:13" x14ac:dyDescent="0.25">
      <c r="B5777" s="66"/>
      <c r="C5777" s="13"/>
      <c r="D5777" s="13"/>
      <c r="E5777" s="13"/>
      <c r="F5777" s="13"/>
      <c r="G5777" s="13"/>
      <c r="H5777" s="41"/>
      <c r="I5777" s="41"/>
      <c r="J5777" s="41"/>
      <c r="K5777" s="41"/>
      <c r="L5777" s="41"/>
      <c r="M5777" s="41"/>
    </row>
    <row r="5778" spans="2:13" x14ac:dyDescent="0.25">
      <c r="B5778" s="66"/>
      <c r="C5778" s="13"/>
      <c r="D5778" s="13"/>
      <c r="E5778" s="13"/>
      <c r="F5778" s="13"/>
      <c r="G5778" s="13"/>
      <c r="H5778" s="41"/>
      <c r="I5778" s="41"/>
      <c r="J5778" s="41"/>
      <c r="K5778" s="41"/>
      <c r="L5778" s="41"/>
      <c r="M5778" s="41"/>
    </row>
    <row r="5779" spans="2:13" x14ac:dyDescent="0.25">
      <c r="B5779" s="66"/>
      <c r="C5779" s="13"/>
      <c r="D5779" s="13"/>
      <c r="E5779" s="13"/>
      <c r="F5779" s="13"/>
      <c r="G5779" s="13"/>
      <c r="H5779" s="41"/>
      <c r="I5779" s="41"/>
      <c r="J5779" s="41"/>
      <c r="K5779" s="41"/>
      <c r="L5779" s="41"/>
      <c r="M5779" s="41"/>
    </row>
    <row r="5780" spans="2:13" x14ac:dyDescent="0.25">
      <c r="B5780" s="66"/>
      <c r="C5780" s="13"/>
      <c r="D5780" s="13"/>
      <c r="E5780" s="13"/>
      <c r="F5780" s="13"/>
      <c r="G5780" s="13"/>
      <c r="H5780" s="41"/>
      <c r="I5780" s="41"/>
      <c r="J5780" s="41"/>
      <c r="K5780" s="41"/>
      <c r="L5780" s="41"/>
      <c r="M5780" s="41"/>
    </row>
    <row r="5781" spans="2:13" x14ac:dyDescent="0.25">
      <c r="B5781" s="66"/>
      <c r="C5781" s="13"/>
      <c r="D5781" s="13"/>
      <c r="E5781" s="13"/>
      <c r="F5781" s="13"/>
      <c r="G5781" s="13"/>
      <c r="H5781" s="41"/>
      <c r="I5781" s="41"/>
      <c r="J5781" s="41"/>
      <c r="K5781" s="41"/>
      <c r="L5781" s="41"/>
      <c r="M5781" s="41"/>
    </row>
    <row r="5782" spans="2:13" x14ac:dyDescent="0.25">
      <c r="B5782" s="66"/>
      <c r="C5782" s="13"/>
      <c r="D5782" s="13"/>
      <c r="E5782" s="13"/>
      <c r="F5782" s="13"/>
      <c r="G5782" s="13"/>
      <c r="H5782" s="41"/>
      <c r="I5782" s="41"/>
      <c r="J5782" s="41"/>
      <c r="K5782" s="41"/>
      <c r="L5782" s="41"/>
      <c r="M5782" s="41"/>
    </row>
    <row r="5783" spans="2:13" x14ac:dyDescent="0.25">
      <c r="B5783" s="66"/>
      <c r="C5783" s="13"/>
      <c r="D5783" s="13"/>
      <c r="E5783" s="13"/>
      <c r="F5783" s="13"/>
      <c r="G5783" s="13"/>
      <c r="H5783" s="41"/>
      <c r="I5783" s="41"/>
      <c r="J5783" s="41"/>
      <c r="K5783" s="41"/>
      <c r="L5783" s="41"/>
      <c r="M5783" s="41"/>
    </row>
    <row r="5784" spans="2:13" x14ac:dyDescent="0.25">
      <c r="B5784" s="66"/>
      <c r="C5784" s="13"/>
      <c r="D5784" s="13"/>
      <c r="E5784" s="13"/>
      <c r="F5784" s="13"/>
      <c r="G5784" s="13"/>
      <c r="H5784" s="41"/>
      <c r="I5784" s="41"/>
      <c r="J5784" s="41"/>
      <c r="K5784" s="41"/>
      <c r="L5784" s="41"/>
      <c r="M5784" s="41"/>
    </row>
    <row r="5785" spans="2:13" x14ac:dyDescent="0.25">
      <c r="B5785" s="66"/>
      <c r="C5785" s="13"/>
      <c r="D5785" s="13"/>
      <c r="E5785" s="13"/>
      <c r="F5785" s="13"/>
      <c r="G5785" s="13"/>
      <c r="H5785" s="41"/>
      <c r="I5785" s="41"/>
      <c r="J5785" s="41"/>
      <c r="K5785" s="41"/>
      <c r="L5785" s="41"/>
      <c r="M5785" s="41"/>
    </row>
    <row r="5786" spans="2:13" x14ac:dyDescent="0.25">
      <c r="B5786" s="66"/>
      <c r="C5786" s="13"/>
      <c r="D5786" s="13"/>
      <c r="E5786" s="13"/>
      <c r="F5786" s="13"/>
      <c r="G5786" s="13"/>
      <c r="H5786" s="41"/>
      <c r="I5786" s="41"/>
      <c r="J5786" s="41"/>
      <c r="K5786" s="41"/>
      <c r="L5786" s="41"/>
      <c r="M5786" s="41"/>
    </row>
    <row r="5787" spans="2:13" x14ac:dyDescent="0.25">
      <c r="B5787" s="66"/>
      <c r="C5787" s="13"/>
      <c r="D5787" s="13"/>
      <c r="E5787" s="13"/>
      <c r="F5787" s="13"/>
      <c r="G5787" s="13"/>
      <c r="H5787" s="41"/>
      <c r="I5787" s="41"/>
      <c r="J5787" s="41"/>
      <c r="K5787" s="41"/>
      <c r="L5787" s="41"/>
      <c r="M5787" s="41"/>
    </row>
    <row r="5788" spans="2:13" x14ac:dyDescent="0.25">
      <c r="B5788" s="66"/>
      <c r="C5788" s="13"/>
      <c r="D5788" s="13"/>
      <c r="E5788" s="13"/>
      <c r="F5788" s="13"/>
      <c r="G5788" s="13"/>
      <c r="H5788" s="41"/>
      <c r="I5788" s="41"/>
      <c r="J5788" s="41"/>
      <c r="K5788" s="41"/>
      <c r="L5788" s="41"/>
      <c r="M5788" s="41"/>
    </row>
    <row r="5789" spans="2:13" x14ac:dyDescent="0.25">
      <c r="B5789" s="66"/>
      <c r="C5789" s="13"/>
      <c r="D5789" s="13"/>
      <c r="E5789" s="13"/>
      <c r="F5789" s="13"/>
      <c r="G5789" s="13"/>
      <c r="H5789" s="41"/>
      <c r="I5789" s="41"/>
      <c r="J5789" s="41"/>
      <c r="K5789" s="41"/>
      <c r="L5789" s="41"/>
      <c r="M5789" s="41"/>
    </row>
    <row r="5790" spans="2:13" x14ac:dyDescent="0.25">
      <c r="B5790" s="66"/>
      <c r="C5790" s="13"/>
      <c r="D5790" s="13"/>
      <c r="E5790" s="13"/>
      <c r="F5790" s="13"/>
      <c r="G5790" s="13"/>
      <c r="H5790" s="41"/>
      <c r="I5790" s="41"/>
      <c r="J5790" s="41"/>
      <c r="K5790" s="41"/>
      <c r="L5790" s="41"/>
      <c r="M5790" s="41"/>
    </row>
    <row r="5791" spans="2:13" x14ac:dyDescent="0.25">
      <c r="B5791" s="66"/>
      <c r="C5791" s="13"/>
      <c r="D5791" s="13"/>
      <c r="E5791" s="13"/>
      <c r="F5791" s="13"/>
      <c r="G5791" s="13"/>
      <c r="H5791" s="41"/>
      <c r="I5791" s="41"/>
      <c r="J5791" s="41"/>
      <c r="K5791" s="41"/>
      <c r="L5791" s="41"/>
      <c r="M5791" s="41"/>
    </row>
    <row r="5792" spans="2:13" x14ac:dyDescent="0.25">
      <c r="B5792" s="66"/>
      <c r="C5792" s="13"/>
      <c r="D5792" s="13"/>
      <c r="E5792" s="13"/>
      <c r="F5792" s="13"/>
      <c r="G5792" s="13"/>
      <c r="H5792" s="41"/>
      <c r="I5792" s="41"/>
      <c r="J5792" s="41"/>
      <c r="K5792" s="41"/>
      <c r="L5792" s="41"/>
      <c r="M5792" s="41"/>
    </row>
    <row r="5793" spans="2:13" x14ac:dyDescent="0.25">
      <c r="B5793" s="66"/>
      <c r="C5793" s="13"/>
      <c r="D5793" s="13"/>
      <c r="E5793" s="13"/>
      <c r="F5793" s="13"/>
      <c r="G5793" s="13"/>
      <c r="H5793" s="41"/>
      <c r="I5793" s="41"/>
      <c r="J5793" s="41"/>
      <c r="K5793" s="41"/>
      <c r="L5793" s="41"/>
      <c r="M5793" s="41"/>
    </row>
    <row r="5794" spans="2:13" x14ac:dyDescent="0.25">
      <c r="B5794" s="66"/>
      <c r="C5794" s="13"/>
      <c r="D5794" s="13"/>
      <c r="E5794" s="13"/>
      <c r="F5794" s="13"/>
      <c r="G5794" s="13"/>
      <c r="H5794" s="41"/>
      <c r="I5794" s="41"/>
      <c r="J5794" s="41"/>
      <c r="K5794" s="41"/>
      <c r="L5794" s="41"/>
      <c r="M5794" s="41"/>
    </row>
    <row r="5795" spans="2:13" x14ac:dyDescent="0.25">
      <c r="B5795" s="66"/>
      <c r="C5795" s="13"/>
      <c r="D5795" s="13"/>
      <c r="E5795" s="13"/>
      <c r="F5795" s="13"/>
      <c r="G5795" s="13"/>
      <c r="H5795" s="41"/>
      <c r="I5795" s="41"/>
      <c r="J5795" s="41"/>
      <c r="K5795" s="41"/>
      <c r="L5795" s="41"/>
      <c r="M5795" s="41"/>
    </row>
    <row r="5796" spans="2:13" x14ac:dyDescent="0.25">
      <c r="B5796" s="66"/>
      <c r="C5796" s="13"/>
      <c r="D5796" s="13"/>
      <c r="E5796" s="13"/>
      <c r="F5796" s="13"/>
      <c r="G5796" s="13"/>
      <c r="H5796" s="41"/>
      <c r="I5796" s="41"/>
      <c r="J5796" s="41"/>
      <c r="K5796" s="41"/>
      <c r="L5796" s="41"/>
      <c r="M5796" s="41"/>
    </row>
    <row r="5797" spans="2:13" x14ac:dyDescent="0.25">
      <c r="B5797" s="66"/>
      <c r="C5797" s="13"/>
      <c r="D5797" s="13"/>
      <c r="E5797" s="13"/>
      <c r="F5797" s="13"/>
      <c r="G5797" s="13"/>
      <c r="H5797" s="41"/>
      <c r="I5797" s="41"/>
      <c r="J5797" s="41"/>
      <c r="K5797" s="41"/>
      <c r="L5797" s="41"/>
      <c r="M5797" s="41"/>
    </row>
    <row r="5798" spans="2:13" x14ac:dyDescent="0.25">
      <c r="B5798" s="66"/>
      <c r="C5798" s="13"/>
      <c r="D5798" s="13"/>
      <c r="E5798" s="13"/>
      <c r="F5798" s="13"/>
      <c r="G5798" s="13"/>
      <c r="H5798" s="41"/>
      <c r="I5798" s="41"/>
      <c r="J5798" s="41"/>
      <c r="K5798" s="41"/>
      <c r="L5798" s="41"/>
      <c r="M5798" s="41"/>
    </row>
    <row r="5799" spans="2:13" x14ac:dyDescent="0.25">
      <c r="B5799" s="66"/>
      <c r="C5799" s="13"/>
      <c r="D5799" s="13"/>
      <c r="E5799" s="13"/>
      <c r="F5799" s="13"/>
      <c r="G5799" s="13"/>
      <c r="H5799" s="41"/>
      <c r="I5799" s="41"/>
      <c r="J5799" s="41"/>
      <c r="K5799" s="41"/>
      <c r="L5799" s="41"/>
      <c r="M5799" s="41"/>
    </row>
    <row r="5800" spans="2:13" x14ac:dyDescent="0.25">
      <c r="B5800" s="66"/>
      <c r="C5800" s="13"/>
      <c r="D5800" s="13"/>
      <c r="E5800" s="13"/>
      <c r="F5800" s="13"/>
      <c r="G5800" s="13"/>
      <c r="H5800" s="41"/>
      <c r="I5800" s="41"/>
      <c r="J5800" s="41"/>
      <c r="K5800" s="41"/>
      <c r="L5800" s="41"/>
      <c r="M5800" s="41"/>
    </row>
    <row r="5801" spans="2:13" x14ac:dyDescent="0.25">
      <c r="B5801" s="66"/>
      <c r="C5801" s="13"/>
      <c r="D5801" s="13"/>
      <c r="E5801" s="13"/>
      <c r="F5801" s="13"/>
      <c r="G5801" s="13"/>
      <c r="H5801" s="41"/>
      <c r="I5801" s="41"/>
      <c r="J5801" s="41"/>
      <c r="K5801" s="41"/>
      <c r="L5801" s="41"/>
      <c r="M5801" s="41"/>
    </row>
    <row r="5802" spans="2:13" x14ac:dyDescent="0.25">
      <c r="B5802" s="66"/>
      <c r="C5802" s="13"/>
      <c r="D5802" s="13"/>
      <c r="E5802" s="13"/>
      <c r="F5802" s="13"/>
      <c r="G5802" s="13"/>
      <c r="H5802" s="41"/>
      <c r="I5802" s="41"/>
      <c r="J5802" s="41"/>
      <c r="K5802" s="41"/>
      <c r="L5802" s="41"/>
      <c r="M5802" s="41"/>
    </row>
    <row r="5803" spans="2:13" x14ac:dyDescent="0.25">
      <c r="B5803" s="66"/>
      <c r="C5803" s="13"/>
      <c r="D5803" s="13"/>
      <c r="E5803" s="13"/>
      <c r="F5803" s="13"/>
      <c r="G5803" s="13"/>
      <c r="H5803" s="41"/>
      <c r="I5803" s="41"/>
      <c r="J5803" s="41"/>
      <c r="K5803" s="41"/>
      <c r="L5803" s="41"/>
      <c r="M5803" s="41"/>
    </row>
    <row r="5804" spans="2:13" x14ac:dyDescent="0.25">
      <c r="B5804" s="66"/>
      <c r="C5804" s="13"/>
      <c r="D5804" s="13"/>
      <c r="E5804" s="13"/>
      <c r="F5804" s="13"/>
      <c r="G5804" s="13"/>
      <c r="H5804" s="41"/>
      <c r="I5804" s="41"/>
      <c r="J5804" s="41"/>
      <c r="K5804" s="41"/>
      <c r="L5804" s="41"/>
      <c r="M5804" s="41"/>
    </row>
    <row r="5805" spans="2:13" x14ac:dyDescent="0.25">
      <c r="B5805" s="66"/>
      <c r="C5805" s="13"/>
      <c r="D5805" s="13"/>
      <c r="E5805" s="13"/>
      <c r="F5805" s="13"/>
      <c r="G5805" s="13"/>
      <c r="H5805" s="41"/>
      <c r="I5805" s="41"/>
      <c r="J5805" s="41"/>
      <c r="K5805" s="41"/>
      <c r="L5805" s="41"/>
      <c r="M5805" s="41"/>
    </row>
    <row r="5806" spans="2:13" x14ac:dyDescent="0.25">
      <c r="B5806" s="66"/>
      <c r="C5806" s="13"/>
      <c r="D5806" s="13"/>
      <c r="E5806" s="13"/>
      <c r="F5806" s="13"/>
      <c r="G5806" s="13"/>
      <c r="H5806" s="41"/>
      <c r="I5806" s="41"/>
      <c r="J5806" s="41"/>
      <c r="K5806" s="41"/>
      <c r="L5806" s="41"/>
      <c r="M5806" s="41"/>
    </row>
    <row r="5807" spans="2:13" x14ac:dyDescent="0.25">
      <c r="B5807" s="66"/>
      <c r="C5807" s="13"/>
      <c r="D5807" s="13"/>
      <c r="E5807" s="13"/>
      <c r="F5807" s="13"/>
      <c r="G5807" s="13"/>
      <c r="H5807" s="41"/>
      <c r="I5807" s="41"/>
      <c r="J5807" s="41"/>
      <c r="K5807" s="41"/>
      <c r="L5807" s="41"/>
      <c r="M5807" s="41"/>
    </row>
    <row r="5808" spans="2:13" x14ac:dyDescent="0.25">
      <c r="B5808" s="66"/>
      <c r="C5808" s="13"/>
      <c r="D5808" s="13"/>
      <c r="E5808" s="13"/>
      <c r="F5808" s="13"/>
      <c r="G5808" s="13"/>
      <c r="H5808" s="41"/>
      <c r="I5808" s="41"/>
      <c r="J5808" s="41"/>
      <c r="K5808" s="41"/>
      <c r="L5808" s="41"/>
      <c r="M5808" s="41"/>
    </row>
    <row r="5809" spans="2:13" x14ac:dyDescent="0.25">
      <c r="B5809" s="66"/>
      <c r="C5809" s="13"/>
      <c r="D5809" s="13"/>
      <c r="E5809" s="13"/>
      <c r="F5809" s="13"/>
      <c r="G5809" s="13"/>
      <c r="H5809" s="41"/>
      <c r="I5809" s="41"/>
      <c r="J5809" s="41"/>
      <c r="K5809" s="41"/>
      <c r="L5809" s="41"/>
      <c r="M5809" s="41"/>
    </row>
    <row r="5810" spans="2:13" x14ac:dyDescent="0.25">
      <c r="B5810" s="66"/>
      <c r="C5810" s="13"/>
      <c r="D5810" s="13"/>
      <c r="E5810" s="13"/>
      <c r="F5810" s="13"/>
      <c r="G5810" s="13"/>
      <c r="H5810" s="41"/>
      <c r="I5810" s="41"/>
      <c r="J5810" s="41"/>
      <c r="K5810" s="41"/>
      <c r="L5810" s="41"/>
      <c r="M5810" s="41"/>
    </row>
    <row r="5811" spans="2:13" x14ac:dyDescent="0.25">
      <c r="B5811" s="66"/>
      <c r="C5811" s="13"/>
      <c r="D5811" s="13"/>
      <c r="E5811" s="13"/>
      <c r="F5811" s="13"/>
      <c r="G5811" s="13"/>
      <c r="H5811" s="41"/>
      <c r="I5811" s="41"/>
      <c r="J5811" s="41"/>
      <c r="K5811" s="41"/>
      <c r="L5811" s="41"/>
      <c r="M5811" s="41"/>
    </row>
    <row r="5812" spans="2:13" x14ac:dyDescent="0.25">
      <c r="B5812" s="66"/>
      <c r="C5812" s="13"/>
      <c r="D5812" s="13"/>
      <c r="E5812" s="13"/>
      <c r="F5812" s="13"/>
      <c r="G5812" s="13"/>
      <c r="H5812" s="41"/>
      <c r="I5812" s="41"/>
      <c r="J5812" s="41"/>
      <c r="K5812" s="41"/>
      <c r="L5812" s="41"/>
      <c r="M5812" s="41"/>
    </row>
    <row r="5813" spans="2:13" x14ac:dyDescent="0.25">
      <c r="B5813" s="66"/>
      <c r="C5813" s="13"/>
      <c r="D5813" s="13"/>
      <c r="E5813" s="13"/>
      <c r="F5813" s="13"/>
      <c r="G5813" s="13"/>
      <c r="H5813" s="41"/>
      <c r="I5813" s="41"/>
      <c r="J5813" s="41"/>
      <c r="K5813" s="41"/>
      <c r="L5813" s="41"/>
      <c r="M5813" s="41"/>
    </row>
    <row r="5814" spans="2:13" x14ac:dyDescent="0.25">
      <c r="B5814" s="66"/>
      <c r="C5814" s="13"/>
      <c r="D5814" s="13"/>
      <c r="E5814" s="13"/>
      <c r="F5814" s="13"/>
      <c r="G5814" s="13"/>
      <c r="H5814" s="41"/>
      <c r="I5814" s="41"/>
      <c r="J5814" s="41"/>
      <c r="K5814" s="41"/>
      <c r="L5814" s="41"/>
      <c r="M5814" s="41"/>
    </row>
    <row r="5815" spans="2:13" x14ac:dyDescent="0.25">
      <c r="B5815" s="66"/>
      <c r="C5815" s="13"/>
      <c r="D5815" s="13"/>
      <c r="E5815" s="13"/>
      <c r="F5815" s="13"/>
      <c r="G5815" s="13"/>
      <c r="H5815" s="41"/>
      <c r="I5815" s="41"/>
      <c r="J5815" s="41"/>
      <c r="K5815" s="41"/>
      <c r="L5815" s="41"/>
      <c r="M5815" s="41"/>
    </row>
    <row r="5816" spans="2:13" x14ac:dyDescent="0.25">
      <c r="B5816" s="66"/>
      <c r="C5816" s="13"/>
      <c r="D5816" s="13"/>
      <c r="E5816" s="13"/>
      <c r="F5816" s="13"/>
      <c r="G5816" s="13"/>
      <c r="H5816" s="41"/>
      <c r="I5816" s="41"/>
      <c r="J5816" s="41"/>
      <c r="K5816" s="41"/>
      <c r="L5816" s="41"/>
      <c r="M5816" s="41"/>
    </row>
    <row r="5817" spans="2:13" x14ac:dyDescent="0.25">
      <c r="B5817" s="66"/>
      <c r="C5817" s="13"/>
      <c r="D5817" s="13"/>
      <c r="E5817" s="13"/>
      <c r="F5817" s="13"/>
      <c r="G5817" s="13"/>
      <c r="H5817" s="41"/>
      <c r="I5817" s="41"/>
      <c r="J5817" s="41"/>
      <c r="K5817" s="41"/>
      <c r="L5817" s="41"/>
      <c r="M5817" s="41"/>
    </row>
    <row r="5818" spans="2:13" x14ac:dyDescent="0.25">
      <c r="B5818" s="66"/>
      <c r="C5818" s="13"/>
      <c r="D5818" s="13"/>
      <c r="E5818" s="13"/>
      <c r="F5818" s="13"/>
      <c r="G5818" s="13"/>
      <c r="H5818" s="41"/>
      <c r="I5818" s="41"/>
      <c r="J5818" s="41"/>
      <c r="K5818" s="41"/>
      <c r="L5818" s="41"/>
      <c r="M5818" s="41"/>
    </row>
    <row r="5819" spans="2:13" x14ac:dyDescent="0.25">
      <c r="B5819" s="66"/>
      <c r="C5819" s="13"/>
      <c r="D5819" s="13"/>
      <c r="E5819" s="13"/>
      <c r="F5819" s="13"/>
      <c r="G5819" s="13"/>
      <c r="H5819" s="41"/>
      <c r="I5819" s="41"/>
      <c r="J5819" s="41"/>
      <c r="K5819" s="41"/>
      <c r="L5819" s="41"/>
      <c r="M5819" s="41"/>
    </row>
    <row r="5820" spans="2:13" x14ac:dyDescent="0.25">
      <c r="B5820" s="66"/>
      <c r="C5820" s="13"/>
      <c r="D5820" s="13"/>
      <c r="E5820" s="13"/>
      <c r="F5820" s="13"/>
      <c r="G5820" s="13"/>
      <c r="H5820" s="41"/>
      <c r="I5820" s="41"/>
      <c r="J5820" s="41"/>
      <c r="K5820" s="41"/>
      <c r="L5820" s="41"/>
      <c r="M5820" s="41"/>
    </row>
    <row r="5821" spans="2:13" x14ac:dyDescent="0.25">
      <c r="B5821" s="66"/>
      <c r="C5821" s="13"/>
      <c r="D5821" s="13"/>
      <c r="E5821" s="13"/>
      <c r="F5821" s="13"/>
      <c r="G5821" s="13"/>
      <c r="H5821" s="41"/>
      <c r="I5821" s="41"/>
      <c r="J5821" s="41"/>
      <c r="K5821" s="41"/>
      <c r="L5821" s="41"/>
      <c r="M5821" s="41"/>
    </row>
    <row r="5822" spans="2:13" x14ac:dyDescent="0.25">
      <c r="B5822" s="66"/>
      <c r="C5822" s="13"/>
      <c r="D5822" s="13"/>
      <c r="E5822" s="13"/>
      <c r="F5822" s="13"/>
      <c r="G5822" s="13"/>
      <c r="H5822" s="41"/>
      <c r="I5822" s="41"/>
      <c r="J5822" s="41"/>
      <c r="K5822" s="41"/>
      <c r="L5822" s="41"/>
      <c r="M5822" s="41"/>
    </row>
    <row r="5823" spans="2:13" x14ac:dyDescent="0.25">
      <c r="B5823" s="66"/>
      <c r="C5823" s="13"/>
      <c r="D5823" s="13"/>
      <c r="E5823" s="13"/>
      <c r="F5823" s="13"/>
      <c r="G5823" s="13"/>
      <c r="H5823" s="41"/>
      <c r="I5823" s="41"/>
      <c r="J5823" s="41"/>
      <c r="K5823" s="41"/>
      <c r="L5823" s="41"/>
      <c r="M5823" s="41"/>
    </row>
    <row r="5824" spans="2:13" x14ac:dyDescent="0.25">
      <c r="B5824" s="66"/>
      <c r="C5824" s="13"/>
      <c r="D5824" s="13"/>
      <c r="E5824" s="13"/>
      <c r="F5824" s="13"/>
      <c r="G5824" s="13"/>
      <c r="H5824" s="41"/>
      <c r="I5824" s="41"/>
      <c r="J5824" s="41"/>
      <c r="K5824" s="41"/>
      <c r="L5824" s="41"/>
      <c r="M5824" s="41"/>
    </row>
    <row r="5825" spans="2:13" x14ac:dyDescent="0.25">
      <c r="B5825" s="66"/>
      <c r="C5825" s="13"/>
      <c r="D5825" s="13"/>
      <c r="E5825" s="13"/>
      <c r="F5825" s="13"/>
      <c r="G5825" s="13"/>
      <c r="H5825" s="41"/>
      <c r="I5825" s="41"/>
      <c r="J5825" s="41"/>
      <c r="K5825" s="41"/>
      <c r="L5825" s="41"/>
      <c r="M5825" s="41"/>
    </row>
    <row r="5826" spans="2:13" x14ac:dyDescent="0.25">
      <c r="B5826" s="66"/>
      <c r="C5826" s="13"/>
      <c r="D5826" s="13"/>
      <c r="E5826" s="13"/>
      <c r="F5826" s="13"/>
      <c r="G5826" s="13"/>
      <c r="H5826" s="41"/>
      <c r="I5826" s="41"/>
      <c r="J5826" s="41"/>
      <c r="K5826" s="41"/>
      <c r="L5826" s="41"/>
      <c r="M5826" s="41"/>
    </row>
    <row r="5827" spans="2:13" x14ac:dyDescent="0.25">
      <c r="B5827" s="66"/>
      <c r="C5827" s="13"/>
      <c r="D5827" s="13"/>
      <c r="E5827" s="13"/>
      <c r="F5827" s="13"/>
      <c r="G5827" s="13"/>
      <c r="H5827" s="41"/>
      <c r="I5827" s="41"/>
      <c r="J5827" s="41"/>
      <c r="K5827" s="41"/>
      <c r="L5827" s="41"/>
      <c r="M5827" s="41"/>
    </row>
    <row r="5828" spans="2:13" x14ac:dyDescent="0.25">
      <c r="B5828" s="66"/>
      <c r="C5828" s="13"/>
      <c r="D5828" s="13"/>
      <c r="E5828" s="13"/>
      <c r="F5828" s="13"/>
      <c r="G5828" s="13"/>
      <c r="H5828" s="41"/>
      <c r="I5828" s="41"/>
      <c r="J5828" s="41"/>
      <c r="K5828" s="41"/>
      <c r="L5828" s="41"/>
      <c r="M5828" s="41"/>
    </row>
    <row r="5829" spans="2:13" x14ac:dyDescent="0.25">
      <c r="B5829" s="66"/>
      <c r="C5829" s="13"/>
      <c r="D5829" s="13"/>
      <c r="E5829" s="13"/>
      <c r="F5829" s="13"/>
      <c r="G5829" s="13"/>
      <c r="H5829" s="41"/>
      <c r="I5829" s="41"/>
      <c r="J5829" s="41"/>
      <c r="K5829" s="41"/>
      <c r="L5829" s="41"/>
      <c r="M5829" s="41"/>
    </row>
    <row r="5830" spans="2:13" x14ac:dyDescent="0.25">
      <c r="B5830" s="66"/>
      <c r="C5830" s="13"/>
      <c r="D5830" s="13"/>
      <c r="E5830" s="13"/>
      <c r="F5830" s="13"/>
      <c r="G5830" s="13"/>
      <c r="H5830" s="41"/>
      <c r="I5830" s="41"/>
      <c r="J5830" s="41"/>
      <c r="K5830" s="41"/>
      <c r="L5830" s="41"/>
      <c r="M5830" s="41"/>
    </row>
    <row r="5831" spans="2:13" x14ac:dyDescent="0.25">
      <c r="B5831" s="66"/>
      <c r="C5831" s="13"/>
      <c r="D5831" s="13"/>
      <c r="E5831" s="13"/>
      <c r="F5831" s="13"/>
      <c r="G5831" s="13"/>
      <c r="H5831" s="41"/>
      <c r="I5831" s="41"/>
      <c r="J5831" s="41"/>
      <c r="K5831" s="41"/>
      <c r="L5831" s="41"/>
      <c r="M5831" s="41"/>
    </row>
    <row r="5832" spans="2:13" x14ac:dyDescent="0.25">
      <c r="B5832" s="66"/>
      <c r="C5832" s="13"/>
      <c r="D5832" s="13"/>
      <c r="E5832" s="13"/>
      <c r="F5832" s="13"/>
      <c r="G5832" s="13"/>
      <c r="H5832" s="41"/>
      <c r="I5832" s="41"/>
      <c r="J5832" s="41"/>
      <c r="K5832" s="41"/>
      <c r="L5832" s="41"/>
      <c r="M5832" s="41"/>
    </row>
    <row r="5833" spans="2:13" x14ac:dyDescent="0.25">
      <c r="B5833" s="66"/>
      <c r="C5833" s="13"/>
      <c r="D5833" s="13"/>
      <c r="E5833" s="13"/>
      <c r="F5833" s="13"/>
      <c r="G5833" s="13"/>
      <c r="H5833" s="41"/>
      <c r="I5833" s="41"/>
      <c r="J5833" s="41"/>
      <c r="K5833" s="41"/>
      <c r="L5833" s="41"/>
      <c r="M5833" s="41"/>
    </row>
    <row r="5834" spans="2:13" x14ac:dyDescent="0.25">
      <c r="B5834" s="66"/>
      <c r="C5834" s="13"/>
      <c r="D5834" s="13"/>
      <c r="E5834" s="13"/>
      <c r="F5834" s="13"/>
      <c r="G5834" s="13"/>
      <c r="H5834" s="41"/>
      <c r="I5834" s="41"/>
      <c r="J5834" s="41"/>
      <c r="K5834" s="41"/>
      <c r="L5834" s="41"/>
      <c r="M5834" s="41"/>
    </row>
    <row r="5835" spans="2:13" x14ac:dyDescent="0.25">
      <c r="B5835" s="66"/>
      <c r="C5835" s="13"/>
      <c r="D5835" s="13"/>
      <c r="E5835" s="13"/>
      <c r="F5835" s="13"/>
      <c r="G5835" s="13"/>
      <c r="H5835" s="41"/>
      <c r="I5835" s="41"/>
      <c r="J5835" s="41"/>
      <c r="K5835" s="41"/>
      <c r="L5835" s="41"/>
      <c r="M5835" s="41"/>
    </row>
    <row r="5836" spans="2:13" x14ac:dyDescent="0.25">
      <c r="B5836" s="66"/>
      <c r="C5836" s="13"/>
      <c r="D5836" s="13"/>
      <c r="E5836" s="13"/>
      <c r="F5836" s="13"/>
      <c r="G5836" s="13"/>
      <c r="H5836" s="41"/>
      <c r="I5836" s="41"/>
      <c r="J5836" s="41"/>
      <c r="K5836" s="41"/>
      <c r="L5836" s="41"/>
      <c r="M5836" s="41"/>
    </row>
    <row r="5837" spans="2:13" x14ac:dyDescent="0.25">
      <c r="B5837" s="66"/>
      <c r="C5837" s="13"/>
      <c r="D5837" s="13"/>
      <c r="E5837" s="13"/>
      <c r="F5837" s="13"/>
      <c r="G5837" s="13"/>
      <c r="H5837" s="41"/>
      <c r="I5837" s="41"/>
      <c r="J5837" s="41"/>
      <c r="K5837" s="41"/>
      <c r="L5837" s="41"/>
      <c r="M5837" s="41"/>
    </row>
    <row r="5838" spans="2:13" x14ac:dyDescent="0.25">
      <c r="B5838" s="66"/>
      <c r="C5838" s="13"/>
      <c r="D5838" s="13"/>
      <c r="E5838" s="13"/>
      <c r="F5838" s="13"/>
      <c r="G5838" s="13"/>
      <c r="H5838" s="41"/>
      <c r="I5838" s="41"/>
      <c r="J5838" s="41"/>
      <c r="K5838" s="41"/>
      <c r="L5838" s="41"/>
      <c r="M5838" s="41"/>
    </row>
    <row r="5839" spans="2:13" x14ac:dyDescent="0.25">
      <c r="B5839" s="66"/>
      <c r="C5839" s="13"/>
      <c r="D5839" s="13"/>
      <c r="E5839" s="13"/>
      <c r="F5839" s="13"/>
      <c r="G5839" s="13"/>
      <c r="H5839" s="41"/>
      <c r="I5839" s="41"/>
      <c r="J5839" s="41"/>
      <c r="K5839" s="41"/>
      <c r="L5839" s="41"/>
      <c r="M5839" s="41"/>
    </row>
    <row r="5840" spans="2:13" x14ac:dyDescent="0.25">
      <c r="B5840" s="66"/>
      <c r="C5840" s="13"/>
      <c r="D5840" s="13"/>
      <c r="E5840" s="13"/>
      <c r="F5840" s="13"/>
      <c r="G5840" s="13"/>
      <c r="H5840" s="41"/>
      <c r="I5840" s="41"/>
      <c r="J5840" s="41"/>
      <c r="K5840" s="41"/>
      <c r="L5840" s="41"/>
      <c r="M5840" s="41"/>
    </row>
    <row r="5841" spans="2:13" x14ac:dyDescent="0.25">
      <c r="B5841" s="66"/>
      <c r="C5841" s="13"/>
      <c r="D5841" s="13"/>
      <c r="E5841" s="13"/>
      <c r="F5841" s="13"/>
      <c r="G5841" s="13"/>
      <c r="H5841" s="41"/>
      <c r="I5841" s="41"/>
      <c r="J5841" s="41"/>
      <c r="K5841" s="41"/>
      <c r="L5841" s="41"/>
      <c r="M5841" s="41"/>
    </row>
    <row r="5842" spans="2:13" x14ac:dyDescent="0.25">
      <c r="B5842" s="66"/>
      <c r="C5842" s="13"/>
      <c r="D5842" s="13"/>
      <c r="E5842" s="13"/>
      <c r="F5842" s="13"/>
      <c r="G5842" s="13"/>
      <c r="H5842" s="41"/>
      <c r="I5842" s="41"/>
      <c r="J5842" s="41"/>
      <c r="K5842" s="41"/>
      <c r="L5842" s="41"/>
      <c r="M5842" s="41"/>
    </row>
    <row r="5843" spans="2:13" x14ac:dyDescent="0.25">
      <c r="B5843" s="66"/>
      <c r="C5843" s="13"/>
      <c r="D5843" s="13"/>
      <c r="E5843" s="13"/>
      <c r="F5843" s="13"/>
      <c r="G5843" s="13"/>
      <c r="H5843" s="41"/>
      <c r="I5843" s="41"/>
      <c r="J5843" s="41"/>
      <c r="K5843" s="41"/>
      <c r="L5843" s="41"/>
      <c r="M5843" s="41"/>
    </row>
    <row r="5844" spans="2:13" x14ac:dyDescent="0.25">
      <c r="B5844" s="66"/>
      <c r="C5844" s="13"/>
      <c r="D5844" s="13"/>
      <c r="E5844" s="13"/>
      <c r="F5844" s="13"/>
      <c r="G5844" s="13"/>
      <c r="H5844" s="41"/>
      <c r="I5844" s="41"/>
      <c r="J5844" s="41"/>
      <c r="K5844" s="41"/>
      <c r="L5844" s="41"/>
      <c r="M5844" s="41"/>
    </row>
    <row r="5845" spans="2:13" x14ac:dyDescent="0.25">
      <c r="B5845" s="66"/>
      <c r="C5845" s="13"/>
      <c r="D5845" s="13"/>
      <c r="E5845" s="13"/>
      <c r="F5845" s="13"/>
      <c r="G5845" s="13"/>
      <c r="H5845" s="41"/>
      <c r="I5845" s="41"/>
      <c r="J5845" s="41"/>
      <c r="K5845" s="41"/>
      <c r="L5845" s="41"/>
      <c r="M5845" s="41"/>
    </row>
    <row r="5846" spans="2:13" x14ac:dyDescent="0.25">
      <c r="B5846" s="66"/>
      <c r="C5846" s="13"/>
      <c r="D5846" s="13"/>
      <c r="E5846" s="13"/>
      <c r="F5846" s="13"/>
      <c r="G5846" s="13"/>
      <c r="H5846" s="41"/>
      <c r="I5846" s="41"/>
      <c r="J5846" s="41"/>
      <c r="K5846" s="41"/>
      <c r="L5846" s="41"/>
      <c r="M5846" s="41"/>
    </row>
    <row r="5847" spans="2:13" x14ac:dyDescent="0.25">
      <c r="B5847" s="66"/>
      <c r="C5847" s="13"/>
      <c r="D5847" s="13"/>
      <c r="E5847" s="13"/>
      <c r="F5847" s="13"/>
      <c r="G5847" s="13"/>
      <c r="H5847" s="41"/>
      <c r="I5847" s="41"/>
      <c r="J5847" s="41"/>
      <c r="K5847" s="41"/>
      <c r="L5847" s="41"/>
      <c r="M5847" s="41"/>
    </row>
    <row r="5848" spans="2:13" x14ac:dyDescent="0.25">
      <c r="B5848" s="66"/>
      <c r="C5848" s="13"/>
      <c r="D5848" s="13"/>
      <c r="E5848" s="13"/>
      <c r="F5848" s="13"/>
      <c r="G5848" s="13"/>
      <c r="H5848" s="41"/>
      <c r="I5848" s="41"/>
      <c r="J5848" s="41"/>
      <c r="K5848" s="41"/>
      <c r="L5848" s="41"/>
      <c r="M5848" s="41"/>
    </row>
    <row r="5849" spans="2:13" x14ac:dyDescent="0.25">
      <c r="B5849" s="66"/>
      <c r="C5849" s="13"/>
      <c r="D5849" s="13"/>
      <c r="E5849" s="13"/>
      <c r="F5849" s="13"/>
      <c r="G5849" s="13"/>
      <c r="H5849" s="41"/>
      <c r="I5849" s="41"/>
      <c r="J5849" s="41"/>
      <c r="K5849" s="41"/>
      <c r="L5849" s="41"/>
      <c r="M5849" s="41"/>
    </row>
    <row r="5850" spans="2:13" x14ac:dyDescent="0.25">
      <c r="B5850" s="66"/>
      <c r="C5850" s="13"/>
      <c r="D5850" s="13"/>
      <c r="E5850" s="13"/>
      <c r="F5850" s="13"/>
      <c r="G5850" s="13"/>
      <c r="H5850" s="41"/>
      <c r="I5850" s="41"/>
      <c r="J5850" s="41"/>
      <c r="K5850" s="41"/>
      <c r="L5850" s="41"/>
      <c r="M5850" s="41"/>
    </row>
    <row r="5851" spans="2:13" x14ac:dyDescent="0.25">
      <c r="B5851" s="66"/>
      <c r="C5851" s="13"/>
      <c r="D5851" s="13"/>
      <c r="E5851" s="13"/>
      <c r="F5851" s="13"/>
      <c r="G5851" s="13"/>
      <c r="H5851" s="41"/>
      <c r="I5851" s="41"/>
      <c r="J5851" s="41"/>
      <c r="K5851" s="41"/>
      <c r="L5851" s="41"/>
      <c r="M5851" s="41"/>
    </row>
    <row r="5852" spans="2:13" x14ac:dyDescent="0.25">
      <c r="B5852" s="66"/>
      <c r="C5852" s="13"/>
      <c r="D5852" s="13"/>
      <c r="E5852" s="13"/>
      <c r="F5852" s="13"/>
      <c r="G5852" s="13"/>
      <c r="H5852" s="41"/>
      <c r="I5852" s="41"/>
      <c r="J5852" s="41"/>
      <c r="K5852" s="41"/>
      <c r="L5852" s="41"/>
      <c r="M5852" s="41"/>
    </row>
    <row r="5853" spans="2:13" x14ac:dyDescent="0.25">
      <c r="B5853" s="66"/>
      <c r="C5853" s="13"/>
      <c r="D5853" s="13"/>
      <c r="E5853" s="13"/>
      <c r="F5853" s="13"/>
      <c r="G5853" s="13"/>
      <c r="H5853" s="41"/>
      <c r="I5853" s="41"/>
      <c r="J5853" s="41"/>
      <c r="K5853" s="41"/>
      <c r="L5853" s="41"/>
      <c r="M5853" s="41"/>
    </row>
    <row r="5854" spans="2:13" x14ac:dyDescent="0.25">
      <c r="B5854" s="66"/>
      <c r="C5854" s="13"/>
      <c r="D5854" s="13"/>
      <c r="E5854" s="13"/>
      <c r="F5854" s="13"/>
      <c r="G5854" s="13"/>
      <c r="H5854" s="41"/>
      <c r="I5854" s="41"/>
      <c r="J5854" s="41"/>
      <c r="K5854" s="41"/>
      <c r="L5854" s="41"/>
      <c r="M5854" s="41"/>
    </row>
    <row r="5855" spans="2:13" x14ac:dyDescent="0.25">
      <c r="B5855" s="66"/>
      <c r="C5855" s="13"/>
      <c r="D5855" s="13"/>
      <c r="E5855" s="13"/>
      <c r="F5855" s="13"/>
      <c r="G5855" s="13"/>
      <c r="H5855" s="41"/>
      <c r="I5855" s="41"/>
      <c r="J5855" s="41"/>
      <c r="K5855" s="41"/>
      <c r="L5855" s="41"/>
      <c r="M5855" s="41"/>
    </row>
    <row r="5856" spans="2:13" x14ac:dyDescent="0.25">
      <c r="B5856" s="66"/>
      <c r="C5856" s="13"/>
      <c r="D5856" s="13"/>
      <c r="E5856" s="13"/>
      <c r="F5856" s="13"/>
      <c r="G5856" s="13"/>
      <c r="H5856" s="41"/>
      <c r="I5856" s="41"/>
      <c r="J5856" s="41"/>
      <c r="K5856" s="41"/>
      <c r="L5856" s="41"/>
      <c r="M5856" s="41"/>
    </row>
    <row r="5857" spans="2:13" x14ac:dyDescent="0.25">
      <c r="B5857" s="66"/>
      <c r="C5857" s="13"/>
      <c r="D5857" s="13"/>
      <c r="E5857" s="13"/>
      <c r="F5857" s="13"/>
      <c r="G5857" s="13"/>
      <c r="H5857" s="41"/>
      <c r="I5857" s="41"/>
      <c r="J5857" s="41"/>
      <c r="K5857" s="41"/>
      <c r="L5857" s="41"/>
      <c r="M5857" s="41"/>
    </row>
    <row r="5858" spans="2:13" x14ac:dyDescent="0.25">
      <c r="B5858" s="66"/>
      <c r="C5858" s="13"/>
      <c r="D5858" s="13"/>
      <c r="E5858" s="13"/>
      <c r="F5858" s="13"/>
      <c r="G5858" s="13"/>
      <c r="H5858" s="41"/>
      <c r="I5858" s="41"/>
      <c r="J5858" s="41"/>
      <c r="K5858" s="41"/>
      <c r="L5858" s="41"/>
      <c r="M5858" s="41"/>
    </row>
    <row r="5859" spans="2:13" x14ac:dyDescent="0.25">
      <c r="B5859" s="66"/>
      <c r="C5859" s="13"/>
      <c r="D5859" s="13"/>
      <c r="E5859" s="13"/>
      <c r="F5859" s="13"/>
      <c r="G5859" s="13"/>
      <c r="H5859" s="41"/>
      <c r="I5859" s="41"/>
      <c r="J5859" s="41"/>
      <c r="K5859" s="41"/>
      <c r="L5859" s="41"/>
      <c r="M5859" s="41"/>
    </row>
    <row r="5860" spans="2:13" x14ac:dyDescent="0.25">
      <c r="B5860" s="66"/>
      <c r="C5860" s="13"/>
      <c r="D5860" s="13"/>
      <c r="E5860" s="13"/>
      <c r="F5860" s="13"/>
      <c r="G5860" s="13"/>
      <c r="H5860" s="41"/>
      <c r="I5860" s="41"/>
      <c r="J5860" s="41"/>
      <c r="K5860" s="41"/>
      <c r="L5860" s="41"/>
      <c r="M5860" s="41"/>
    </row>
    <row r="5861" spans="2:13" x14ac:dyDescent="0.25">
      <c r="B5861" s="66"/>
      <c r="C5861" s="13"/>
      <c r="D5861" s="13"/>
      <c r="E5861" s="13"/>
      <c r="F5861" s="13"/>
      <c r="G5861" s="13"/>
      <c r="H5861" s="41"/>
      <c r="I5861" s="41"/>
      <c r="J5861" s="41"/>
      <c r="K5861" s="41"/>
      <c r="L5861" s="41"/>
      <c r="M5861" s="41"/>
    </row>
    <row r="5862" spans="2:13" x14ac:dyDescent="0.25">
      <c r="B5862" s="66"/>
      <c r="C5862" s="13"/>
      <c r="D5862" s="13"/>
      <c r="E5862" s="13"/>
      <c r="F5862" s="13"/>
      <c r="G5862" s="13"/>
      <c r="H5862" s="41"/>
      <c r="I5862" s="41"/>
      <c r="J5862" s="41"/>
      <c r="K5862" s="41"/>
      <c r="L5862" s="41"/>
      <c r="M5862" s="41"/>
    </row>
    <row r="5863" spans="2:13" x14ac:dyDescent="0.25">
      <c r="B5863" s="66"/>
      <c r="C5863" s="13"/>
      <c r="D5863" s="13"/>
      <c r="E5863" s="13"/>
      <c r="F5863" s="13"/>
      <c r="G5863" s="13"/>
      <c r="H5863" s="41"/>
      <c r="I5863" s="41"/>
      <c r="J5863" s="41"/>
      <c r="K5863" s="41"/>
      <c r="L5863" s="41"/>
      <c r="M5863" s="41"/>
    </row>
    <row r="5864" spans="2:13" x14ac:dyDescent="0.25">
      <c r="B5864" s="66"/>
      <c r="C5864" s="13"/>
      <c r="D5864" s="13"/>
      <c r="E5864" s="13"/>
      <c r="F5864" s="13"/>
      <c r="G5864" s="13"/>
      <c r="H5864" s="41"/>
      <c r="I5864" s="41"/>
      <c r="J5864" s="41"/>
      <c r="K5864" s="41"/>
      <c r="L5864" s="41"/>
      <c r="M5864" s="41"/>
    </row>
    <row r="5865" spans="2:13" x14ac:dyDescent="0.25">
      <c r="B5865" s="66"/>
      <c r="C5865" s="13"/>
      <c r="D5865" s="13"/>
      <c r="E5865" s="13"/>
      <c r="F5865" s="13"/>
      <c r="G5865" s="13"/>
      <c r="H5865" s="41"/>
      <c r="I5865" s="41"/>
      <c r="J5865" s="41"/>
      <c r="K5865" s="41"/>
      <c r="L5865" s="41"/>
      <c r="M5865" s="41"/>
    </row>
    <row r="5866" spans="2:13" x14ac:dyDescent="0.25">
      <c r="B5866" s="66"/>
      <c r="C5866" s="13"/>
      <c r="D5866" s="13"/>
      <c r="E5866" s="13"/>
      <c r="F5866" s="13"/>
      <c r="G5866" s="13"/>
      <c r="H5866" s="41"/>
      <c r="I5866" s="41"/>
      <c r="J5866" s="41"/>
      <c r="K5866" s="41"/>
      <c r="L5866" s="41"/>
      <c r="M5866" s="41"/>
    </row>
    <row r="5867" spans="2:13" x14ac:dyDescent="0.25">
      <c r="B5867" s="66"/>
      <c r="C5867" s="13"/>
      <c r="D5867" s="13"/>
      <c r="E5867" s="13"/>
      <c r="F5867" s="13"/>
      <c r="G5867" s="13"/>
      <c r="H5867" s="41"/>
      <c r="I5867" s="41"/>
      <c r="J5867" s="41"/>
      <c r="K5867" s="41"/>
      <c r="L5867" s="41"/>
      <c r="M5867" s="41"/>
    </row>
    <row r="5868" spans="2:13" x14ac:dyDescent="0.25">
      <c r="B5868" s="66"/>
      <c r="C5868" s="13"/>
      <c r="D5868" s="13"/>
      <c r="E5868" s="13"/>
      <c r="F5868" s="13"/>
      <c r="G5868" s="13"/>
      <c r="H5868" s="41"/>
      <c r="I5868" s="41"/>
      <c r="J5868" s="41"/>
      <c r="K5868" s="41"/>
      <c r="L5868" s="41"/>
      <c r="M5868" s="41"/>
    </row>
    <row r="5869" spans="2:13" x14ac:dyDescent="0.25">
      <c r="B5869" s="66"/>
      <c r="C5869" s="13"/>
      <c r="D5869" s="13"/>
      <c r="E5869" s="13"/>
      <c r="F5869" s="13"/>
      <c r="G5869" s="13"/>
      <c r="H5869" s="41"/>
      <c r="I5869" s="41"/>
      <c r="J5869" s="41"/>
      <c r="K5869" s="41"/>
      <c r="L5869" s="41"/>
      <c r="M5869" s="41"/>
    </row>
    <row r="5870" spans="2:13" x14ac:dyDescent="0.25">
      <c r="B5870" s="66"/>
      <c r="C5870" s="13"/>
      <c r="D5870" s="13"/>
      <c r="E5870" s="13"/>
      <c r="F5870" s="13"/>
      <c r="G5870" s="13"/>
      <c r="H5870" s="41"/>
      <c r="I5870" s="41"/>
      <c r="J5870" s="41"/>
      <c r="K5870" s="41"/>
      <c r="L5870" s="41"/>
      <c r="M5870" s="41"/>
    </row>
    <row r="5871" spans="2:13" x14ac:dyDescent="0.25">
      <c r="B5871" s="66"/>
      <c r="C5871" s="13"/>
      <c r="D5871" s="13"/>
      <c r="E5871" s="13"/>
      <c r="F5871" s="13"/>
      <c r="G5871" s="13"/>
      <c r="H5871" s="41"/>
      <c r="I5871" s="41"/>
      <c r="J5871" s="41"/>
      <c r="K5871" s="41"/>
      <c r="L5871" s="41"/>
      <c r="M5871" s="41"/>
    </row>
    <row r="5872" spans="2:13" x14ac:dyDescent="0.25">
      <c r="B5872" s="66"/>
      <c r="C5872" s="13"/>
      <c r="D5872" s="13"/>
      <c r="E5872" s="13"/>
      <c r="F5872" s="13"/>
      <c r="G5872" s="13"/>
      <c r="H5872" s="41"/>
      <c r="I5872" s="41"/>
      <c r="J5872" s="41"/>
      <c r="K5872" s="41"/>
      <c r="L5872" s="41"/>
      <c r="M5872" s="41"/>
    </row>
    <row r="5873" spans="2:13" x14ac:dyDescent="0.25">
      <c r="B5873" s="66"/>
      <c r="C5873" s="13"/>
      <c r="D5873" s="13"/>
      <c r="E5873" s="13"/>
      <c r="F5873" s="13"/>
      <c r="G5873" s="13"/>
      <c r="H5873" s="41"/>
      <c r="I5873" s="41"/>
      <c r="J5873" s="41"/>
      <c r="K5873" s="41"/>
      <c r="L5873" s="41"/>
      <c r="M5873" s="41"/>
    </row>
    <row r="5874" spans="2:13" x14ac:dyDescent="0.25">
      <c r="B5874" s="66"/>
      <c r="C5874" s="13"/>
      <c r="D5874" s="13"/>
      <c r="E5874" s="13"/>
      <c r="F5874" s="13"/>
      <c r="G5874" s="13"/>
      <c r="H5874" s="41"/>
      <c r="I5874" s="41"/>
      <c r="J5874" s="41"/>
      <c r="K5874" s="41"/>
      <c r="L5874" s="41"/>
      <c r="M5874" s="41"/>
    </row>
    <row r="5875" spans="2:13" x14ac:dyDescent="0.25">
      <c r="B5875" s="66"/>
      <c r="C5875" s="13"/>
      <c r="D5875" s="13"/>
      <c r="E5875" s="13"/>
      <c r="F5875" s="13"/>
      <c r="G5875" s="13"/>
      <c r="H5875" s="41"/>
      <c r="I5875" s="41"/>
      <c r="J5875" s="41"/>
      <c r="K5875" s="41"/>
      <c r="L5875" s="41"/>
      <c r="M5875" s="41"/>
    </row>
    <row r="5876" spans="2:13" x14ac:dyDescent="0.25">
      <c r="B5876" s="66"/>
      <c r="C5876" s="13"/>
      <c r="D5876" s="13"/>
      <c r="E5876" s="13"/>
      <c r="F5876" s="13"/>
      <c r="G5876" s="13"/>
      <c r="H5876" s="41"/>
      <c r="I5876" s="41"/>
      <c r="J5876" s="41"/>
      <c r="K5876" s="41"/>
      <c r="L5876" s="41"/>
      <c r="M5876" s="41"/>
    </row>
    <row r="5877" spans="2:13" x14ac:dyDescent="0.25">
      <c r="B5877" s="66"/>
      <c r="C5877" s="13"/>
      <c r="D5877" s="13"/>
      <c r="E5877" s="13"/>
      <c r="F5877" s="13"/>
      <c r="G5877" s="13"/>
      <c r="H5877" s="41"/>
      <c r="I5877" s="41"/>
      <c r="J5877" s="41"/>
      <c r="K5877" s="41"/>
      <c r="L5877" s="41"/>
      <c r="M5877" s="41"/>
    </row>
    <row r="5878" spans="2:13" x14ac:dyDescent="0.25">
      <c r="B5878" s="66"/>
      <c r="C5878" s="13"/>
      <c r="D5878" s="13"/>
      <c r="E5878" s="13"/>
      <c r="F5878" s="13"/>
      <c r="G5878" s="13"/>
      <c r="H5878" s="41"/>
      <c r="I5878" s="41"/>
      <c r="J5878" s="41"/>
      <c r="K5878" s="41"/>
      <c r="L5878" s="41"/>
      <c r="M5878" s="41"/>
    </row>
    <row r="5879" spans="2:13" x14ac:dyDescent="0.25">
      <c r="B5879" s="66"/>
      <c r="C5879" s="13"/>
      <c r="D5879" s="13"/>
      <c r="E5879" s="13"/>
      <c r="F5879" s="13"/>
      <c r="G5879" s="13"/>
      <c r="H5879" s="41"/>
      <c r="I5879" s="41"/>
      <c r="J5879" s="41"/>
      <c r="K5879" s="41"/>
      <c r="L5879" s="41"/>
      <c r="M5879" s="41"/>
    </row>
    <row r="5880" spans="2:13" x14ac:dyDescent="0.25">
      <c r="B5880" s="66"/>
      <c r="C5880" s="13"/>
      <c r="D5880" s="13"/>
      <c r="E5880" s="13"/>
      <c r="F5880" s="13"/>
      <c r="G5880" s="13"/>
      <c r="H5880" s="41"/>
      <c r="I5880" s="41"/>
      <c r="J5880" s="41"/>
      <c r="K5880" s="41"/>
      <c r="L5880" s="41"/>
      <c r="M5880" s="41"/>
    </row>
    <row r="5881" spans="2:13" x14ac:dyDescent="0.25">
      <c r="B5881" s="66"/>
      <c r="C5881" s="13"/>
      <c r="D5881" s="13"/>
      <c r="E5881" s="13"/>
      <c r="F5881" s="13"/>
      <c r="G5881" s="13"/>
      <c r="H5881" s="41"/>
      <c r="I5881" s="41"/>
      <c r="J5881" s="41"/>
      <c r="K5881" s="41"/>
      <c r="L5881" s="41"/>
      <c r="M5881" s="41"/>
    </row>
    <row r="5882" spans="2:13" x14ac:dyDescent="0.25">
      <c r="B5882" s="66"/>
      <c r="C5882" s="13"/>
      <c r="D5882" s="13"/>
      <c r="E5882" s="13"/>
      <c r="F5882" s="13"/>
      <c r="G5882" s="13"/>
      <c r="H5882" s="41"/>
      <c r="I5882" s="41"/>
      <c r="J5882" s="41"/>
      <c r="K5882" s="41"/>
      <c r="L5882" s="41"/>
      <c r="M5882" s="41"/>
    </row>
    <row r="5883" spans="2:13" x14ac:dyDescent="0.25">
      <c r="B5883" s="66"/>
      <c r="C5883" s="13"/>
      <c r="D5883" s="13"/>
      <c r="E5883" s="13"/>
      <c r="F5883" s="13"/>
      <c r="G5883" s="13"/>
      <c r="H5883" s="41"/>
      <c r="I5883" s="41"/>
      <c r="J5883" s="41"/>
      <c r="K5883" s="41"/>
      <c r="L5883" s="41"/>
      <c r="M5883" s="41"/>
    </row>
    <row r="5884" spans="2:13" x14ac:dyDescent="0.25">
      <c r="B5884" s="66"/>
      <c r="C5884" s="13"/>
      <c r="D5884" s="13"/>
      <c r="E5884" s="13"/>
      <c r="F5884" s="13"/>
      <c r="G5884" s="13"/>
      <c r="H5884" s="41"/>
      <c r="I5884" s="41"/>
      <c r="J5884" s="41"/>
      <c r="K5884" s="41"/>
      <c r="L5884" s="41"/>
      <c r="M5884" s="41"/>
    </row>
    <row r="5885" spans="2:13" x14ac:dyDescent="0.25">
      <c r="B5885" s="66"/>
      <c r="C5885" s="13"/>
      <c r="D5885" s="13"/>
      <c r="E5885" s="13"/>
      <c r="F5885" s="13"/>
      <c r="G5885" s="13"/>
      <c r="H5885" s="41"/>
      <c r="I5885" s="41"/>
      <c r="J5885" s="41"/>
      <c r="K5885" s="41"/>
      <c r="L5885" s="41"/>
      <c r="M5885" s="41"/>
    </row>
    <row r="5886" spans="2:13" x14ac:dyDescent="0.25">
      <c r="B5886" s="66"/>
      <c r="C5886" s="13"/>
      <c r="D5886" s="13"/>
      <c r="E5886" s="13"/>
      <c r="F5886" s="13"/>
      <c r="G5886" s="13"/>
      <c r="H5886" s="41"/>
      <c r="I5886" s="41"/>
      <c r="J5886" s="41"/>
      <c r="K5886" s="41"/>
      <c r="L5886" s="41"/>
      <c r="M5886" s="41"/>
    </row>
    <row r="5887" spans="2:13" x14ac:dyDescent="0.25">
      <c r="B5887" s="66"/>
      <c r="C5887" s="13"/>
      <c r="D5887" s="13"/>
      <c r="E5887" s="13"/>
      <c r="F5887" s="13"/>
      <c r="G5887" s="13"/>
      <c r="H5887" s="41"/>
      <c r="I5887" s="41"/>
      <c r="J5887" s="41"/>
      <c r="K5887" s="41"/>
      <c r="L5887" s="41"/>
      <c r="M5887" s="41"/>
    </row>
    <row r="5888" spans="2:13" x14ac:dyDescent="0.25">
      <c r="B5888" s="66"/>
      <c r="C5888" s="13"/>
      <c r="D5888" s="13"/>
      <c r="E5888" s="13"/>
      <c r="F5888" s="13"/>
      <c r="G5888" s="13"/>
      <c r="H5888" s="41"/>
      <c r="I5888" s="41"/>
      <c r="J5888" s="41"/>
      <c r="K5888" s="41"/>
      <c r="L5888" s="41"/>
      <c r="M5888" s="41"/>
    </row>
    <row r="5889" spans="2:13" x14ac:dyDescent="0.25">
      <c r="B5889" s="66"/>
      <c r="C5889" s="13"/>
      <c r="D5889" s="13"/>
      <c r="E5889" s="13"/>
      <c r="F5889" s="13"/>
      <c r="G5889" s="13"/>
      <c r="H5889" s="41"/>
      <c r="I5889" s="41"/>
      <c r="J5889" s="41"/>
      <c r="K5889" s="41"/>
      <c r="L5889" s="41"/>
      <c r="M5889" s="41"/>
    </row>
    <row r="5890" spans="2:13" x14ac:dyDescent="0.25">
      <c r="B5890" s="66"/>
      <c r="C5890" s="13"/>
      <c r="D5890" s="13"/>
      <c r="E5890" s="13"/>
      <c r="F5890" s="13"/>
      <c r="G5890" s="13"/>
      <c r="H5890" s="41"/>
      <c r="I5890" s="41"/>
      <c r="J5890" s="41"/>
      <c r="K5890" s="41"/>
      <c r="L5890" s="41"/>
      <c r="M5890" s="41"/>
    </row>
    <row r="5891" spans="2:13" x14ac:dyDescent="0.25">
      <c r="B5891" s="66"/>
      <c r="C5891" s="13"/>
      <c r="D5891" s="13"/>
      <c r="E5891" s="13"/>
      <c r="F5891" s="13"/>
      <c r="G5891" s="13"/>
      <c r="H5891" s="41"/>
      <c r="I5891" s="41"/>
      <c r="J5891" s="41"/>
      <c r="K5891" s="41"/>
      <c r="L5891" s="41"/>
      <c r="M5891" s="41"/>
    </row>
    <row r="5892" spans="2:13" x14ac:dyDescent="0.25">
      <c r="B5892" s="66"/>
      <c r="C5892" s="13"/>
      <c r="D5892" s="13"/>
      <c r="E5892" s="13"/>
      <c r="F5892" s="13"/>
      <c r="G5892" s="13"/>
      <c r="H5892" s="41"/>
      <c r="I5892" s="41"/>
      <c r="J5892" s="41"/>
      <c r="K5892" s="41"/>
      <c r="L5892" s="41"/>
      <c r="M5892" s="41"/>
    </row>
    <row r="5893" spans="2:13" x14ac:dyDescent="0.25">
      <c r="B5893" s="66"/>
      <c r="C5893" s="13"/>
      <c r="D5893" s="13"/>
      <c r="E5893" s="13"/>
      <c r="F5893" s="13"/>
      <c r="G5893" s="13"/>
      <c r="H5893" s="41"/>
      <c r="I5893" s="41"/>
      <c r="J5893" s="41"/>
      <c r="K5893" s="41"/>
      <c r="L5893" s="41"/>
      <c r="M5893" s="41"/>
    </row>
    <row r="5894" spans="2:13" x14ac:dyDescent="0.25">
      <c r="B5894" s="66"/>
      <c r="C5894" s="13"/>
      <c r="D5894" s="13"/>
      <c r="E5894" s="13"/>
      <c r="F5894" s="13"/>
      <c r="G5894" s="13"/>
      <c r="H5894" s="41"/>
      <c r="I5894" s="41"/>
      <c r="J5894" s="41"/>
      <c r="K5894" s="41"/>
      <c r="L5894" s="41"/>
      <c r="M5894" s="41"/>
    </row>
    <row r="5895" spans="2:13" x14ac:dyDescent="0.25">
      <c r="B5895" s="66"/>
      <c r="C5895" s="13"/>
      <c r="D5895" s="13"/>
      <c r="E5895" s="13"/>
      <c r="F5895" s="13"/>
      <c r="G5895" s="13"/>
      <c r="H5895" s="41"/>
      <c r="I5895" s="41"/>
      <c r="J5895" s="41"/>
      <c r="K5895" s="41"/>
      <c r="L5895" s="41"/>
      <c r="M5895" s="41"/>
    </row>
    <row r="5896" spans="2:13" x14ac:dyDescent="0.25">
      <c r="B5896" s="66"/>
      <c r="C5896" s="13"/>
      <c r="D5896" s="13"/>
      <c r="E5896" s="13"/>
      <c r="F5896" s="13"/>
      <c r="G5896" s="13"/>
      <c r="H5896" s="41"/>
      <c r="I5896" s="41"/>
      <c r="J5896" s="41"/>
      <c r="K5896" s="41"/>
      <c r="L5896" s="41"/>
      <c r="M5896" s="41"/>
    </row>
    <row r="5897" spans="2:13" x14ac:dyDescent="0.25">
      <c r="B5897" s="66"/>
      <c r="C5897" s="13"/>
      <c r="D5897" s="13"/>
      <c r="E5897" s="13"/>
      <c r="F5897" s="13"/>
      <c r="G5897" s="13"/>
      <c r="H5897" s="41"/>
      <c r="I5897" s="41"/>
      <c r="J5897" s="41"/>
      <c r="K5897" s="41"/>
      <c r="L5897" s="41"/>
      <c r="M5897" s="41"/>
    </row>
    <row r="5898" spans="2:13" x14ac:dyDescent="0.25">
      <c r="B5898" s="66"/>
      <c r="C5898" s="13"/>
      <c r="D5898" s="13"/>
      <c r="E5898" s="13"/>
      <c r="F5898" s="13"/>
      <c r="G5898" s="13"/>
      <c r="H5898" s="41"/>
      <c r="I5898" s="41"/>
      <c r="J5898" s="41"/>
      <c r="K5898" s="41"/>
      <c r="L5898" s="41"/>
      <c r="M5898" s="41"/>
    </row>
    <row r="5899" spans="2:13" x14ac:dyDescent="0.25">
      <c r="B5899" s="66"/>
      <c r="C5899" s="13"/>
      <c r="D5899" s="13"/>
      <c r="E5899" s="13"/>
      <c r="F5899" s="13"/>
      <c r="G5899" s="13"/>
      <c r="H5899" s="41"/>
      <c r="I5899" s="41"/>
      <c r="J5899" s="41"/>
      <c r="K5899" s="41"/>
      <c r="L5899" s="41"/>
      <c r="M5899" s="41"/>
    </row>
    <row r="5900" spans="2:13" x14ac:dyDescent="0.25">
      <c r="B5900" s="66"/>
      <c r="C5900" s="13"/>
      <c r="D5900" s="13"/>
      <c r="E5900" s="13"/>
      <c r="F5900" s="13"/>
      <c r="G5900" s="13"/>
      <c r="H5900" s="41"/>
      <c r="I5900" s="41"/>
      <c r="J5900" s="41"/>
      <c r="K5900" s="41"/>
      <c r="L5900" s="41"/>
      <c r="M5900" s="41"/>
    </row>
    <row r="5901" spans="2:13" x14ac:dyDescent="0.25">
      <c r="B5901" s="66"/>
      <c r="C5901" s="13"/>
      <c r="D5901" s="13"/>
      <c r="E5901" s="13"/>
      <c r="F5901" s="13"/>
      <c r="G5901" s="13"/>
      <c r="H5901" s="41"/>
      <c r="I5901" s="41"/>
      <c r="J5901" s="41"/>
      <c r="K5901" s="41"/>
      <c r="L5901" s="41"/>
      <c r="M5901" s="41"/>
    </row>
    <row r="5902" spans="2:13" x14ac:dyDescent="0.25">
      <c r="B5902" s="66"/>
      <c r="C5902" s="13"/>
      <c r="D5902" s="13"/>
      <c r="E5902" s="13"/>
      <c r="F5902" s="13"/>
      <c r="G5902" s="13"/>
      <c r="H5902" s="41"/>
      <c r="I5902" s="41"/>
      <c r="J5902" s="41"/>
      <c r="K5902" s="41"/>
      <c r="L5902" s="41"/>
      <c r="M5902" s="41"/>
    </row>
    <row r="5903" spans="2:13" x14ac:dyDescent="0.25">
      <c r="B5903" s="66"/>
      <c r="C5903" s="13"/>
      <c r="D5903" s="13"/>
      <c r="E5903" s="13"/>
      <c r="F5903" s="13"/>
      <c r="G5903" s="13"/>
      <c r="H5903" s="41"/>
      <c r="I5903" s="41"/>
      <c r="J5903" s="41"/>
      <c r="K5903" s="41"/>
      <c r="L5903" s="41"/>
      <c r="M5903" s="41"/>
    </row>
    <row r="5904" spans="2:13" x14ac:dyDescent="0.25">
      <c r="B5904" s="66"/>
      <c r="C5904" s="13"/>
      <c r="D5904" s="13"/>
      <c r="E5904" s="13"/>
      <c r="F5904" s="13"/>
      <c r="G5904" s="13"/>
      <c r="H5904" s="41"/>
      <c r="I5904" s="41"/>
      <c r="J5904" s="41"/>
      <c r="K5904" s="41"/>
      <c r="L5904" s="41"/>
      <c r="M5904" s="41"/>
    </row>
    <row r="5905" spans="2:13" x14ac:dyDescent="0.25">
      <c r="B5905" s="66"/>
      <c r="C5905" s="13"/>
      <c r="D5905" s="13"/>
      <c r="E5905" s="13"/>
      <c r="F5905" s="13"/>
      <c r="G5905" s="13"/>
      <c r="H5905" s="41"/>
      <c r="I5905" s="41"/>
      <c r="J5905" s="41"/>
      <c r="K5905" s="41"/>
      <c r="L5905" s="41"/>
      <c r="M5905" s="41"/>
    </row>
    <row r="5906" spans="2:13" x14ac:dyDescent="0.25">
      <c r="B5906" s="66"/>
      <c r="C5906" s="13"/>
      <c r="D5906" s="13"/>
      <c r="E5906" s="13"/>
      <c r="F5906" s="13"/>
      <c r="G5906" s="13"/>
      <c r="H5906" s="41"/>
      <c r="I5906" s="41"/>
      <c r="J5906" s="41"/>
      <c r="K5906" s="41"/>
      <c r="L5906" s="41"/>
      <c r="M5906" s="41"/>
    </row>
    <row r="5907" spans="2:13" x14ac:dyDescent="0.25">
      <c r="B5907" s="66"/>
      <c r="C5907" s="13"/>
      <c r="D5907" s="13"/>
      <c r="E5907" s="13"/>
      <c r="F5907" s="13"/>
      <c r="G5907" s="13"/>
      <c r="H5907" s="41"/>
      <c r="I5907" s="41"/>
      <c r="J5907" s="41"/>
      <c r="K5907" s="41"/>
      <c r="L5907" s="41"/>
      <c r="M5907" s="41"/>
    </row>
    <row r="5908" spans="2:13" x14ac:dyDescent="0.25">
      <c r="B5908" s="66"/>
      <c r="C5908" s="13"/>
      <c r="D5908" s="13"/>
      <c r="E5908" s="13"/>
      <c r="F5908" s="13"/>
      <c r="G5908" s="13"/>
      <c r="H5908" s="41"/>
      <c r="I5908" s="41"/>
      <c r="J5908" s="41"/>
      <c r="K5908" s="41"/>
      <c r="L5908" s="41"/>
      <c r="M5908" s="41"/>
    </row>
    <row r="5909" spans="2:13" x14ac:dyDescent="0.25">
      <c r="B5909" s="66"/>
      <c r="C5909" s="13"/>
      <c r="D5909" s="13"/>
      <c r="E5909" s="13"/>
      <c r="F5909" s="13"/>
      <c r="G5909" s="13"/>
      <c r="H5909" s="41"/>
      <c r="I5909" s="41"/>
      <c r="J5909" s="41"/>
      <c r="K5909" s="41"/>
      <c r="L5909" s="41"/>
      <c r="M5909" s="41"/>
    </row>
    <row r="5910" spans="2:13" x14ac:dyDescent="0.25">
      <c r="B5910" s="66"/>
      <c r="C5910" s="13"/>
      <c r="D5910" s="13"/>
      <c r="E5910" s="13"/>
      <c r="F5910" s="13"/>
      <c r="G5910" s="13"/>
      <c r="H5910" s="41"/>
      <c r="I5910" s="41"/>
      <c r="J5910" s="41"/>
      <c r="K5910" s="41"/>
      <c r="L5910" s="41"/>
      <c r="M5910" s="41"/>
    </row>
    <row r="5911" spans="2:13" x14ac:dyDescent="0.25">
      <c r="B5911" s="66"/>
      <c r="C5911" s="13"/>
      <c r="D5911" s="13"/>
      <c r="E5911" s="13"/>
      <c r="F5911" s="13"/>
      <c r="G5911" s="13"/>
      <c r="H5911" s="41"/>
      <c r="I5911" s="41"/>
      <c r="J5911" s="41"/>
      <c r="K5911" s="41"/>
      <c r="L5911" s="41"/>
      <c r="M5911" s="41"/>
    </row>
    <row r="5912" spans="2:13" x14ac:dyDescent="0.25">
      <c r="B5912" s="66"/>
      <c r="C5912" s="13"/>
      <c r="D5912" s="13"/>
      <c r="E5912" s="13"/>
      <c r="F5912" s="13"/>
      <c r="G5912" s="13"/>
      <c r="H5912" s="41"/>
      <c r="I5912" s="41"/>
      <c r="J5912" s="41"/>
      <c r="K5912" s="41"/>
      <c r="L5912" s="41"/>
      <c r="M5912" s="41"/>
    </row>
    <row r="5913" spans="2:13" x14ac:dyDescent="0.25">
      <c r="B5913" s="66"/>
      <c r="C5913" s="13"/>
      <c r="D5913" s="13"/>
      <c r="E5913" s="13"/>
      <c r="F5913" s="13"/>
      <c r="G5913" s="13"/>
      <c r="H5913" s="41"/>
      <c r="I5913" s="41"/>
      <c r="J5913" s="41"/>
      <c r="K5913" s="41"/>
      <c r="L5913" s="41"/>
      <c r="M5913" s="41"/>
    </row>
    <row r="5914" spans="2:13" x14ac:dyDescent="0.25">
      <c r="B5914" s="66"/>
      <c r="C5914" s="13"/>
      <c r="D5914" s="13"/>
      <c r="E5914" s="13"/>
      <c r="F5914" s="13"/>
      <c r="G5914" s="13"/>
      <c r="H5914" s="41"/>
      <c r="I5914" s="41"/>
      <c r="J5914" s="41"/>
      <c r="K5914" s="41"/>
      <c r="L5914" s="41"/>
      <c r="M5914" s="41"/>
    </row>
    <row r="5915" spans="2:13" x14ac:dyDescent="0.25">
      <c r="B5915" s="66"/>
      <c r="C5915" s="13"/>
      <c r="D5915" s="13"/>
      <c r="E5915" s="13"/>
      <c r="F5915" s="13"/>
      <c r="G5915" s="13"/>
      <c r="H5915" s="41"/>
      <c r="I5915" s="41"/>
      <c r="J5915" s="41"/>
      <c r="K5915" s="41"/>
      <c r="L5915" s="41"/>
      <c r="M5915" s="41"/>
    </row>
    <row r="5916" spans="2:13" x14ac:dyDescent="0.25">
      <c r="B5916" s="66"/>
      <c r="C5916" s="13"/>
      <c r="D5916" s="13"/>
      <c r="E5916" s="13"/>
      <c r="F5916" s="13"/>
      <c r="G5916" s="13"/>
      <c r="H5916" s="41"/>
      <c r="I5916" s="41"/>
      <c r="J5916" s="41"/>
      <c r="K5916" s="41"/>
      <c r="L5916" s="41"/>
      <c r="M5916" s="41"/>
    </row>
    <row r="5917" spans="2:13" x14ac:dyDescent="0.25">
      <c r="B5917" s="66"/>
      <c r="C5917" s="13"/>
      <c r="D5917" s="13"/>
      <c r="E5917" s="13"/>
      <c r="F5917" s="13"/>
      <c r="G5917" s="13"/>
      <c r="H5917" s="41"/>
      <c r="I5917" s="41"/>
      <c r="J5917" s="41"/>
      <c r="K5917" s="41"/>
      <c r="L5917" s="41"/>
      <c r="M5917" s="41"/>
    </row>
    <row r="5918" spans="2:13" x14ac:dyDescent="0.25">
      <c r="B5918" s="66"/>
      <c r="C5918" s="13"/>
      <c r="D5918" s="13"/>
      <c r="E5918" s="13"/>
      <c r="F5918" s="13"/>
      <c r="G5918" s="13"/>
      <c r="H5918" s="41"/>
      <c r="I5918" s="41"/>
      <c r="J5918" s="41"/>
      <c r="K5918" s="41"/>
      <c r="L5918" s="41"/>
      <c r="M5918" s="41"/>
    </row>
    <row r="5919" spans="2:13" x14ac:dyDescent="0.25">
      <c r="B5919" s="66"/>
      <c r="C5919" s="13"/>
      <c r="D5919" s="13"/>
      <c r="E5919" s="13"/>
      <c r="F5919" s="13"/>
      <c r="G5919" s="13"/>
      <c r="H5919" s="41"/>
      <c r="I5919" s="41"/>
      <c r="J5919" s="41"/>
      <c r="K5919" s="41"/>
      <c r="L5919" s="41"/>
      <c r="M5919" s="41"/>
    </row>
    <row r="5920" spans="2:13" x14ac:dyDescent="0.25">
      <c r="B5920" s="66"/>
      <c r="C5920" s="13"/>
      <c r="D5920" s="13"/>
      <c r="E5920" s="13"/>
      <c r="F5920" s="13"/>
      <c r="G5920" s="13"/>
      <c r="H5920" s="41"/>
      <c r="I5920" s="41"/>
      <c r="J5920" s="41"/>
      <c r="K5920" s="41"/>
      <c r="L5920" s="41"/>
      <c r="M5920" s="41"/>
    </row>
    <row r="5921" spans="2:13" x14ac:dyDescent="0.25">
      <c r="B5921" s="66"/>
      <c r="C5921" s="13"/>
      <c r="D5921" s="13"/>
      <c r="E5921" s="13"/>
      <c r="F5921" s="13"/>
      <c r="G5921" s="13"/>
      <c r="H5921" s="41"/>
      <c r="I5921" s="41"/>
      <c r="J5921" s="41"/>
      <c r="K5921" s="41"/>
      <c r="L5921" s="41"/>
      <c r="M5921" s="41"/>
    </row>
    <row r="5922" spans="2:13" x14ac:dyDescent="0.25">
      <c r="B5922" s="66"/>
      <c r="C5922" s="13"/>
      <c r="D5922" s="13"/>
      <c r="E5922" s="13"/>
      <c r="F5922" s="13"/>
      <c r="G5922" s="13"/>
      <c r="H5922" s="41"/>
      <c r="I5922" s="41"/>
      <c r="J5922" s="41"/>
      <c r="K5922" s="41"/>
      <c r="L5922" s="41"/>
      <c r="M5922" s="41"/>
    </row>
    <row r="5923" spans="2:13" x14ac:dyDescent="0.25">
      <c r="B5923" s="66"/>
      <c r="C5923" s="13"/>
      <c r="D5923" s="13"/>
      <c r="E5923" s="13"/>
      <c r="F5923" s="13"/>
      <c r="G5923" s="13"/>
      <c r="H5923" s="41"/>
      <c r="I5923" s="41"/>
      <c r="J5923" s="41"/>
      <c r="K5923" s="41"/>
      <c r="L5923" s="41"/>
      <c r="M5923" s="41"/>
    </row>
    <row r="5924" spans="2:13" x14ac:dyDescent="0.25">
      <c r="B5924" s="66"/>
      <c r="C5924" s="13"/>
      <c r="D5924" s="13"/>
      <c r="E5924" s="13"/>
      <c r="F5924" s="13"/>
      <c r="G5924" s="13"/>
      <c r="H5924" s="41"/>
      <c r="I5924" s="41"/>
      <c r="J5924" s="41"/>
      <c r="K5924" s="41"/>
      <c r="L5924" s="41"/>
      <c r="M5924" s="41"/>
    </row>
    <row r="5925" spans="2:13" x14ac:dyDescent="0.25">
      <c r="B5925" s="66"/>
      <c r="C5925" s="13"/>
      <c r="D5925" s="13"/>
      <c r="E5925" s="13"/>
      <c r="F5925" s="13"/>
      <c r="G5925" s="13"/>
      <c r="H5925" s="41"/>
      <c r="I5925" s="41"/>
      <c r="J5925" s="41"/>
      <c r="K5925" s="41"/>
      <c r="L5925" s="41"/>
      <c r="M5925" s="41"/>
    </row>
    <row r="5926" spans="2:13" x14ac:dyDescent="0.25">
      <c r="B5926" s="66"/>
      <c r="C5926" s="13"/>
      <c r="D5926" s="13"/>
      <c r="E5926" s="13"/>
      <c r="F5926" s="13"/>
      <c r="G5926" s="13"/>
      <c r="H5926" s="41"/>
      <c r="I5926" s="41"/>
      <c r="J5926" s="41"/>
      <c r="K5926" s="41"/>
      <c r="L5926" s="41"/>
      <c r="M5926" s="41"/>
    </row>
    <row r="5927" spans="2:13" x14ac:dyDescent="0.25">
      <c r="B5927" s="66"/>
      <c r="C5927" s="13"/>
      <c r="D5927" s="13"/>
      <c r="E5927" s="13"/>
      <c r="F5927" s="13"/>
      <c r="G5927" s="13"/>
      <c r="H5927" s="41"/>
      <c r="I5927" s="41"/>
      <c r="J5927" s="41"/>
      <c r="K5927" s="41"/>
      <c r="L5927" s="41"/>
      <c r="M5927" s="41"/>
    </row>
    <row r="5928" spans="2:13" x14ac:dyDescent="0.25">
      <c r="B5928" s="66"/>
      <c r="C5928" s="13"/>
      <c r="D5928" s="13"/>
      <c r="E5928" s="13"/>
      <c r="F5928" s="13"/>
      <c r="G5928" s="13"/>
      <c r="H5928" s="41"/>
      <c r="I5928" s="41"/>
      <c r="J5928" s="41"/>
      <c r="K5928" s="41"/>
      <c r="L5928" s="41"/>
      <c r="M5928" s="41"/>
    </row>
    <row r="5929" spans="2:13" x14ac:dyDescent="0.25">
      <c r="B5929" s="66"/>
      <c r="C5929" s="13"/>
      <c r="D5929" s="13"/>
      <c r="E5929" s="13"/>
      <c r="F5929" s="13"/>
      <c r="G5929" s="13"/>
      <c r="H5929" s="41"/>
      <c r="I5929" s="41"/>
      <c r="J5929" s="41"/>
      <c r="K5929" s="41"/>
      <c r="L5929" s="41"/>
      <c r="M5929" s="41"/>
    </row>
    <row r="5930" spans="2:13" x14ac:dyDescent="0.25">
      <c r="B5930" s="66"/>
      <c r="C5930" s="13"/>
      <c r="D5930" s="13"/>
      <c r="E5930" s="13"/>
      <c r="F5930" s="13"/>
      <c r="G5930" s="13"/>
      <c r="H5930" s="41"/>
      <c r="I5930" s="41"/>
      <c r="J5930" s="41"/>
      <c r="K5930" s="41"/>
      <c r="L5930" s="41"/>
      <c r="M5930" s="41"/>
    </row>
    <row r="5931" spans="2:13" x14ac:dyDescent="0.25">
      <c r="B5931" s="66"/>
      <c r="C5931" s="13"/>
      <c r="D5931" s="13"/>
      <c r="E5931" s="13"/>
      <c r="F5931" s="13"/>
      <c r="G5931" s="13"/>
      <c r="H5931" s="41"/>
      <c r="I5931" s="41"/>
      <c r="J5931" s="41"/>
      <c r="K5931" s="41"/>
      <c r="L5931" s="41"/>
      <c r="M5931" s="41"/>
    </row>
    <row r="5932" spans="2:13" x14ac:dyDescent="0.25">
      <c r="B5932" s="66"/>
      <c r="C5932" s="13"/>
      <c r="D5932" s="13"/>
      <c r="E5932" s="13"/>
      <c r="F5932" s="13"/>
      <c r="G5932" s="13"/>
      <c r="H5932" s="41"/>
      <c r="I5932" s="41"/>
      <c r="J5932" s="41"/>
      <c r="K5932" s="41"/>
      <c r="L5932" s="41"/>
      <c r="M5932" s="41"/>
    </row>
    <row r="5933" spans="2:13" x14ac:dyDescent="0.25">
      <c r="B5933" s="66"/>
      <c r="C5933" s="13"/>
      <c r="D5933" s="13"/>
      <c r="E5933" s="13"/>
      <c r="F5933" s="13"/>
      <c r="G5933" s="13"/>
      <c r="H5933" s="41"/>
      <c r="I5933" s="41"/>
      <c r="J5933" s="41"/>
      <c r="K5933" s="41"/>
      <c r="L5933" s="41"/>
      <c r="M5933" s="41"/>
    </row>
    <row r="5934" spans="2:13" x14ac:dyDescent="0.25">
      <c r="B5934" s="66"/>
      <c r="C5934" s="13"/>
      <c r="D5934" s="13"/>
      <c r="E5934" s="13"/>
      <c r="F5934" s="13"/>
      <c r="G5934" s="13"/>
      <c r="H5934" s="41"/>
      <c r="I5934" s="41"/>
      <c r="J5934" s="41"/>
      <c r="K5934" s="41"/>
      <c r="L5934" s="41"/>
      <c r="M5934" s="41"/>
    </row>
    <row r="5935" spans="2:13" x14ac:dyDescent="0.25">
      <c r="B5935" s="66"/>
      <c r="C5935" s="13"/>
      <c r="D5935" s="13"/>
      <c r="E5935" s="13"/>
      <c r="F5935" s="13"/>
      <c r="G5935" s="13"/>
      <c r="H5935" s="41"/>
      <c r="I5935" s="41"/>
      <c r="J5935" s="41"/>
      <c r="K5935" s="41"/>
      <c r="L5935" s="41"/>
      <c r="M5935" s="41"/>
    </row>
    <row r="5936" spans="2:13" x14ac:dyDescent="0.25">
      <c r="B5936" s="66"/>
      <c r="C5936" s="13"/>
      <c r="D5936" s="13"/>
      <c r="E5936" s="13"/>
      <c r="F5936" s="13"/>
      <c r="G5936" s="13"/>
      <c r="H5936" s="41"/>
      <c r="I5936" s="41"/>
      <c r="J5936" s="41"/>
      <c r="K5936" s="41"/>
      <c r="L5936" s="41"/>
      <c r="M5936" s="41"/>
    </row>
    <row r="5937" spans="2:13" x14ac:dyDescent="0.25">
      <c r="B5937" s="66"/>
      <c r="C5937" s="13"/>
      <c r="D5937" s="13"/>
      <c r="E5937" s="13"/>
      <c r="F5937" s="13"/>
      <c r="G5937" s="13"/>
      <c r="H5937" s="41"/>
      <c r="I5937" s="41"/>
      <c r="J5937" s="41"/>
      <c r="K5937" s="41"/>
      <c r="L5937" s="41"/>
      <c r="M5937" s="41"/>
    </row>
    <row r="5938" spans="2:13" x14ac:dyDescent="0.25">
      <c r="B5938" s="66"/>
      <c r="C5938" s="13"/>
      <c r="D5938" s="13"/>
      <c r="E5938" s="13"/>
      <c r="F5938" s="13"/>
      <c r="G5938" s="13"/>
      <c r="H5938" s="41"/>
      <c r="I5938" s="41"/>
      <c r="J5938" s="41"/>
      <c r="K5938" s="41"/>
      <c r="L5938" s="41"/>
      <c r="M5938" s="41"/>
    </row>
    <row r="5939" spans="2:13" x14ac:dyDescent="0.25">
      <c r="B5939" s="66"/>
      <c r="C5939" s="13"/>
      <c r="D5939" s="13"/>
      <c r="E5939" s="13"/>
      <c r="F5939" s="13"/>
      <c r="G5939" s="13"/>
      <c r="H5939" s="41"/>
      <c r="I5939" s="41"/>
      <c r="J5939" s="41"/>
      <c r="K5939" s="41"/>
      <c r="L5939" s="41"/>
      <c r="M5939" s="41"/>
    </row>
    <row r="5940" spans="2:13" x14ac:dyDescent="0.25">
      <c r="B5940" s="66"/>
      <c r="C5940" s="13"/>
      <c r="D5940" s="13"/>
      <c r="E5940" s="13"/>
      <c r="F5940" s="13"/>
      <c r="G5940" s="13"/>
      <c r="H5940" s="41"/>
      <c r="I5940" s="41"/>
      <c r="J5940" s="41"/>
      <c r="K5940" s="41"/>
      <c r="L5940" s="41"/>
      <c r="M5940" s="41"/>
    </row>
    <row r="5941" spans="2:13" x14ac:dyDescent="0.25">
      <c r="B5941" s="66"/>
      <c r="C5941" s="13"/>
      <c r="D5941" s="13"/>
      <c r="E5941" s="13"/>
      <c r="F5941" s="13"/>
      <c r="G5941" s="13"/>
      <c r="H5941" s="41"/>
      <c r="I5941" s="41"/>
      <c r="J5941" s="41"/>
      <c r="K5941" s="41"/>
      <c r="L5941" s="41"/>
      <c r="M5941" s="41"/>
    </row>
    <row r="5942" spans="2:13" x14ac:dyDescent="0.25">
      <c r="B5942" s="66"/>
      <c r="C5942" s="13"/>
      <c r="D5942" s="13"/>
      <c r="E5942" s="13"/>
      <c r="F5942" s="13"/>
      <c r="G5942" s="13"/>
      <c r="H5942" s="41"/>
      <c r="I5942" s="41"/>
      <c r="J5942" s="41"/>
      <c r="K5942" s="41"/>
      <c r="L5942" s="41"/>
      <c r="M5942" s="41"/>
    </row>
    <row r="5943" spans="2:13" x14ac:dyDescent="0.25">
      <c r="B5943" s="66"/>
      <c r="C5943" s="13"/>
      <c r="D5943" s="13"/>
      <c r="E5943" s="13"/>
      <c r="F5943" s="13"/>
      <c r="G5943" s="13"/>
      <c r="H5943" s="41"/>
      <c r="I5943" s="41"/>
      <c r="J5943" s="41"/>
      <c r="K5943" s="41"/>
      <c r="L5943" s="41"/>
      <c r="M5943" s="41"/>
    </row>
    <row r="5944" spans="2:13" x14ac:dyDescent="0.25">
      <c r="B5944" s="66"/>
      <c r="C5944" s="13"/>
      <c r="D5944" s="13"/>
      <c r="E5944" s="13"/>
      <c r="F5944" s="13"/>
      <c r="G5944" s="13"/>
      <c r="H5944" s="41"/>
      <c r="I5944" s="41"/>
      <c r="J5944" s="41"/>
      <c r="K5944" s="41"/>
      <c r="L5944" s="41"/>
      <c r="M5944" s="41"/>
    </row>
    <row r="5945" spans="2:13" x14ac:dyDescent="0.25">
      <c r="B5945" s="66"/>
      <c r="C5945" s="13"/>
      <c r="D5945" s="13"/>
      <c r="E5945" s="13"/>
      <c r="F5945" s="13"/>
      <c r="G5945" s="13"/>
      <c r="H5945" s="41"/>
      <c r="I5945" s="41"/>
      <c r="J5945" s="41"/>
      <c r="K5945" s="41"/>
      <c r="L5945" s="41"/>
      <c r="M5945" s="41"/>
    </row>
    <row r="5946" spans="2:13" x14ac:dyDescent="0.25">
      <c r="B5946" s="66"/>
      <c r="C5946" s="13"/>
      <c r="D5946" s="13"/>
      <c r="E5946" s="13"/>
      <c r="F5946" s="13"/>
      <c r="G5946" s="13"/>
      <c r="H5946" s="41"/>
      <c r="I5946" s="41"/>
      <c r="J5946" s="41"/>
      <c r="K5946" s="41"/>
      <c r="L5946" s="41"/>
      <c r="M5946" s="41"/>
    </row>
    <row r="5947" spans="2:13" x14ac:dyDescent="0.25">
      <c r="B5947" s="66"/>
      <c r="C5947" s="13"/>
      <c r="D5947" s="13"/>
      <c r="E5947" s="13"/>
      <c r="F5947" s="13"/>
      <c r="G5947" s="13"/>
      <c r="H5947" s="41"/>
      <c r="I5947" s="41"/>
      <c r="J5947" s="41"/>
      <c r="K5947" s="41"/>
      <c r="L5947" s="41"/>
      <c r="M5947" s="41"/>
    </row>
    <row r="5948" spans="2:13" x14ac:dyDescent="0.25">
      <c r="B5948" s="66"/>
      <c r="C5948" s="13"/>
      <c r="D5948" s="13"/>
      <c r="E5948" s="13"/>
      <c r="F5948" s="13"/>
      <c r="G5948" s="13"/>
      <c r="H5948" s="41"/>
      <c r="I5948" s="41"/>
      <c r="J5948" s="41"/>
      <c r="K5948" s="41"/>
      <c r="L5948" s="41"/>
      <c r="M5948" s="41"/>
    </row>
    <row r="5949" spans="2:13" x14ac:dyDescent="0.25">
      <c r="B5949" s="66"/>
      <c r="C5949" s="13"/>
      <c r="D5949" s="13"/>
      <c r="E5949" s="13"/>
      <c r="F5949" s="13"/>
      <c r="G5949" s="13"/>
      <c r="H5949" s="41"/>
      <c r="I5949" s="41"/>
      <c r="J5949" s="41"/>
      <c r="K5949" s="41"/>
      <c r="L5949" s="41"/>
      <c r="M5949" s="41"/>
    </row>
    <row r="5950" spans="2:13" x14ac:dyDescent="0.25">
      <c r="B5950" s="66"/>
      <c r="C5950" s="13"/>
      <c r="D5950" s="13"/>
      <c r="E5950" s="13"/>
      <c r="F5950" s="13"/>
      <c r="G5950" s="13"/>
      <c r="H5950" s="41"/>
      <c r="I5950" s="41"/>
      <c r="J5950" s="41"/>
      <c r="K5950" s="41"/>
      <c r="L5950" s="41"/>
      <c r="M5950" s="41"/>
    </row>
    <row r="5951" spans="2:13" x14ac:dyDescent="0.25">
      <c r="B5951" s="66"/>
      <c r="C5951" s="13"/>
      <c r="D5951" s="13"/>
      <c r="E5951" s="13"/>
      <c r="F5951" s="13"/>
      <c r="G5951" s="13"/>
      <c r="H5951" s="41"/>
      <c r="I5951" s="41"/>
      <c r="J5951" s="41"/>
      <c r="K5951" s="41"/>
      <c r="L5951" s="41"/>
      <c r="M5951" s="41"/>
    </row>
    <row r="5952" spans="2:13" x14ac:dyDescent="0.25">
      <c r="B5952" s="66"/>
      <c r="C5952" s="13"/>
      <c r="D5952" s="13"/>
      <c r="E5952" s="13"/>
      <c r="F5952" s="13"/>
      <c r="G5952" s="13"/>
      <c r="H5952" s="41"/>
      <c r="I5952" s="41"/>
      <c r="J5952" s="41"/>
      <c r="K5952" s="41"/>
      <c r="L5952" s="41"/>
      <c r="M5952" s="41"/>
    </row>
    <row r="5953" spans="2:13" x14ac:dyDescent="0.25">
      <c r="B5953" s="66"/>
      <c r="C5953" s="13"/>
      <c r="D5953" s="13"/>
      <c r="E5953" s="13"/>
      <c r="F5953" s="13"/>
      <c r="G5953" s="13"/>
      <c r="H5953" s="41"/>
      <c r="I5953" s="41"/>
      <c r="J5953" s="41"/>
      <c r="K5953" s="41"/>
      <c r="L5953" s="41"/>
      <c r="M5953" s="41"/>
    </row>
    <row r="5954" spans="2:13" x14ac:dyDescent="0.25">
      <c r="B5954" s="66"/>
      <c r="C5954" s="13"/>
      <c r="D5954" s="13"/>
      <c r="E5954" s="13"/>
      <c r="F5954" s="13"/>
      <c r="G5954" s="13"/>
      <c r="H5954" s="41"/>
      <c r="I5954" s="41"/>
      <c r="J5954" s="41"/>
      <c r="K5954" s="41"/>
      <c r="L5954" s="41"/>
      <c r="M5954" s="41"/>
    </row>
    <row r="5955" spans="2:13" x14ac:dyDescent="0.25">
      <c r="B5955" s="66"/>
      <c r="C5955" s="13"/>
      <c r="D5955" s="13"/>
      <c r="E5955" s="13"/>
      <c r="F5955" s="13"/>
      <c r="G5955" s="13"/>
      <c r="H5955" s="41"/>
      <c r="I5955" s="41"/>
      <c r="J5955" s="41"/>
      <c r="K5955" s="41"/>
      <c r="L5955" s="41"/>
      <c r="M5955" s="41"/>
    </row>
    <row r="5956" spans="2:13" x14ac:dyDescent="0.25">
      <c r="B5956" s="66"/>
      <c r="C5956" s="13"/>
      <c r="D5956" s="13"/>
      <c r="E5956" s="13"/>
      <c r="F5956" s="13"/>
      <c r="G5956" s="13"/>
      <c r="H5956" s="41"/>
      <c r="I5956" s="41"/>
      <c r="J5956" s="41"/>
      <c r="K5956" s="41"/>
      <c r="L5956" s="41"/>
      <c r="M5956" s="41"/>
    </row>
    <row r="5957" spans="2:13" x14ac:dyDescent="0.25">
      <c r="B5957" s="66"/>
      <c r="C5957" s="13"/>
      <c r="D5957" s="13"/>
      <c r="E5957" s="13"/>
      <c r="F5957" s="13"/>
      <c r="G5957" s="13"/>
      <c r="H5957" s="41"/>
      <c r="I5957" s="41"/>
      <c r="J5957" s="41"/>
      <c r="K5957" s="41"/>
      <c r="L5957" s="41"/>
      <c r="M5957" s="41"/>
    </row>
    <row r="5958" spans="2:13" x14ac:dyDescent="0.25">
      <c r="B5958" s="66"/>
      <c r="C5958" s="13"/>
      <c r="D5958" s="13"/>
      <c r="E5958" s="13"/>
      <c r="F5958" s="13"/>
      <c r="G5958" s="13"/>
      <c r="H5958" s="41"/>
      <c r="I5958" s="41"/>
      <c r="J5958" s="41"/>
      <c r="K5958" s="41"/>
      <c r="L5958" s="41"/>
      <c r="M5958" s="41"/>
    </row>
    <row r="5959" spans="2:13" x14ac:dyDescent="0.25">
      <c r="B5959" s="66"/>
      <c r="C5959" s="13"/>
      <c r="D5959" s="13"/>
      <c r="E5959" s="13"/>
      <c r="F5959" s="13"/>
      <c r="G5959" s="13"/>
      <c r="H5959" s="41"/>
      <c r="I5959" s="41"/>
      <c r="J5959" s="41"/>
      <c r="K5959" s="41"/>
      <c r="L5959" s="41"/>
      <c r="M5959" s="41"/>
    </row>
    <row r="5960" spans="2:13" x14ac:dyDescent="0.25">
      <c r="B5960" s="66"/>
      <c r="C5960" s="13"/>
      <c r="D5960" s="13"/>
      <c r="E5960" s="13"/>
      <c r="F5960" s="13"/>
      <c r="G5960" s="13"/>
      <c r="H5960" s="41"/>
      <c r="I5960" s="41"/>
      <c r="J5960" s="41"/>
      <c r="K5960" s="41"/>
      <c r="L5960" s="41"/>
      <c r="M5960" s="41"/>
    </row>
    <row r="5961" spans="2:13" x14ac:dyDescent="0.25">
      <c r="B5961" s="66"/>
      <c r="C5961" s="13"/>
      <c r="D5961" s="13"/>
      <c r="E5961" s="13"/>
      <c r="F5961" s="13"/>
      <c r="G5961" s="13"/>
      <c r="H5961" s="41"/>
      <c r="I5961" s="41"/>
      <c r="J5961" s="41"/>
      <c r="K5961" s="41"/>
      <c r="L5961" s="41"/>
      <c r="M5961" s="41"/>
    </row>
    <row r="5962" spans="2:13" x14ac:dyDescent="0.25">
      <c r="B5962" s="66"/>
      <c r="C5962" s="13"/>
      <c r="D5962" s="13"/>
      <c r="E5962" s="13"/>
      <c r="F5962" s="13"/>
      <c r="G5962" s="13"/>
      <c r="H5962" s="41"/>
      <c r="I5962" s="41"/>
      <c r="J5962" s="41"/>
      <c r="K5962" s="41"/>
      <c r="L5962" s="41"/>
      <c r="M5962" s="41"/>
    </row>
    <row r="5963" spans="2:13" x14ac:dyDescent="0.25">
      <c r="B5963" s="66"/>
      <c r="C5963" s="13"/>
      <c r="D5963" s="13"/>
      <c r="E5963" s="13"/>
      <c r="F5963" s="13"/>
      <c r="G5963" s="13"/>
      <c r="H5963" s="41"/>
      <c r="I5963" s="41"/>
      <c r="J5963" s="41"/>
      <c r="K5963" s="41"/>
      <c r="L5963" s="41"/>
      <c r="M5963" s="41"/>
    </row>
    <row r="5964" spans="2:13" x14ac:dyDescent="0.25">
      <c r="B5964" s="66"/>
      <c r="C5964" s="13"/>
      <c r="D5964" s="13"/>
      <c r="E5964" s="13"/>
      <c r="F5964" s="13"/>
      <c r="G5964" s="13"/>
      <c r="H5964" s="41"/>
      <c r="I5964" s="41"/>
      <c r="J5964" s="41"/>
      <c r="K5964" s="41"/>
      <c r="L5964" s="41"/>
      <c r="M5964" s="41"/>
    </row>
    <row r="5965" spans="2:13" x14ac:dyDescent="0.25">
      <c r="B5965" s="66"/>
      <c r="C5965" s="13"/>
      <c r="D5965" s="13"/>
      <c r="E5965" s="13"/>
      <c r="F5965" s="13"/>
      <c r="G5965" s="13"/>
      <c r="H5965" s="41"/>
      <c r="I5965" s="41"/>
      <c r="J5965" s="41"/>
      <c r="K5965" s="41"/>
      <c r="L5965" s="41"/>
      <c r="M5965" s="41"/>
    </row>
    <row r="5966" spans="2:13" x14ac:dyDescent="0.25">
      <c r="B5966" s="66"/>
      <c r="C5966" s="13"/>
      <c r="D5966" s="13"/>
      <c r="E5966" s="13"/>
      <c r="F5966" s="13"/>
      <c r="G5966" s="13"/>
      <c r="H5966" s="41"/>
      <c r="I5966" s="41"/>
      <c r="J5966" s="41"/>
      <c r="K5966" s="41"/>
      <c r="L5966" s="41"/>
      <c r="M5966" s="41"/>
    </row>
    <row r="5967" spans="2:13" x14ac:dyDescent="0.25">
      <c r="B5967" s="66"/>
      <c r="C5967" s="13"/>
      <c r="D5967" s="13"/>
      <c r="E5967" s="13"/>
      <c r="F5967" s="13"/>
      <c r="G5967" s="13"/>
      <c r="H5967" s="41"/>
      <c r="I5967" s="41"/>
      <c r="J5967" s="41"/>
      <c r="K5967" s="41"/>
      <c r="L5967" s="41"/>
      <c r="M5967" s="41"/>
    </row>
    <row r="5968" spans="2:13" x14ac:dyDescent="0.25">
      <c r="B5968" s="66"/>
      <c r="C5968" s="13"/>
      <c r="D5968" s="13"/>
      <c r="E5968" s="13"/>
      <c r="F5968" s="13"/>
      <c r="G5968" s="13"/>
      <c r="H5968" s="41"/>
      <c r="I5968" s="41"/>
      <c r="J5968" s="41"/>
      <c r="K5968" s="41"/>
      <c r="L5968" s="41"/>
      <c r="M5968" s="41"/>
    </row>
    <row r="5969" spans="2:13" x14ac:dyDescent="0.25">
      <c r="B5969" s="66"/>
      <c r="C5969" s="13"/>
      <c r="D5969" s="13"/>
      <c r="E5969" s="13"/>
      <c r="F5969" s="13"/>
      <c r="G5969" s="13"/>
      <c r="H5969" s="41"/>
      <c r="I5969" s="41"/>
      <c r="J5969" s="41"/>
      <c r="K5969" s="41"/>
      <c r="L5969" s="41"/>
      <c r="M5969" s="41"/>
    </row>
    <row r="5970" spans="2:13" x14ac:dyDescent="0.25">
      <c r="B5970" s="66"/>
      <c r="C5970" s="13"/>
      <c r="D5970" s="13"/>
      <c r="E5970" s="13"/>
      <c r="F5970" s="13"/>
      <c r="G5970" s="13"/>
      <c r="H5970" s="41"/>
      <c r="I5970" s="41"/>
      <c r="J5970" s="41"/>
      <c r="K5970" s="41"/>
      <c r="L5970" s="41"/>
      <c r="M5970" s="41"/>
    </row>
    <row r="5971" spans="2:13" x14ac:dyDescent="0.25">
      <c r="B5971" s="66"/>
      <c r="C5971" s="13"/>
      <c r="D5971" s="13"/>
      <c r="E5971" s="13"/>
      <c r="F5971" s="13"/>
      <c r="G5971" s="13"/>
      <c r="H5971" s="41"/>
      <c r="I5971" s="41"/>
      <c r="J5971" s="41"/>
      <c r="K5971" s="41"/>
      <c r="L5971" s="41"/>
      <c r="M5971" s="41"/>
    </row>
    <row r="5972" spans="2:13" x14ac:dyDescent="0.25">
      <c r="B5972" s="66"/>
      <c r="C5972" s="13"/>
      <c r="D5972" s="13"/>
      <c r="E5972" s="13"/>
      <c r="F5972" s="13"/>
      <c r="G5972" s="13"/>
      <c r="H5972" s="41"/>
      <c r="I5972" s="41"/>
      <c r="J5972" s="41"/>
      <c r="K5972" s="41"/>
      <c r="L5972" s="41"/>
      <c r="M5972" s="41"/>
    </row>
    <row r="5973" spans="2:13" x14ac:dyDescent="0.25">
      <c r="B5973" s="66"/>
      <c r="C5973" s="13"/>
      <c r="D5973" s="13"/>
      <c r="E5973" s="13"/>
      <c r="F5973" s="13"/>
      <c r="G5973" s="13"/>
      <c r="H5973" s="41"/>
      <c r="I5973" s="41"/>
      <c r="J5973" s="41"/>
      <c r="K5973" s="41"/>
      <c r="L5973" s="41"/>
      <c r="M5973" s="41"/>
    </row>
    <row r="5974" spans="2:13" x14ac:dyDescent="0.25">
      <c r="B5974" s="66"/>
      <c r="C5974" s="13"/>
      <c r="D5974" s="13"/>
      <c r="E5974" s="13"/>
      <c r="F5974" s="13"/>
      <c r="G5974" s="13"/>
      <c r="H5974" s="41"/>
      <c r="I5974" s="41"/>
      <c r="J5974" s="41"/>
      <c r="K5974" s="41"/>
      <c r="L5974" s="41"/>
      <c r="M5974" s="41"/>
    </row>
    <row r="5975" spans="2:13" x14ac:dyDescent="0.25">
      <c r="B5975" s="66"/>
      <c r="C5975" s="13"/>
      <c r="D5975" s="13"/>
      <c r="E5975" s="13"/>
      <c r="F5975" s="13"/>
      <c r="G5975" s="13"/>
      <c r="H5975" s="41"/>
      <c r="I5975" s="41"/>
      <c r="J5975" s="41"/>
      <c r="K5975" s="41"/>
      <c r="L5975" s="41"/>
      <c r="M5975" s="41"/>
    </row>
    <row r="5976" spans="2:13" x14ac:dyDescent="0.25">
      <c r="B5976" s="66"/>
      <c r="C5976" s="13"/>
      <c r="D5976" s="13"/>
      <c r="E5976" s="13"/>
      <c r="F5976" s="13"/>
      <c r="G5976" s="13"/>
      <c r="H5976" s="41"/>
      <c r="I5976" s="41"/>
      <c r="J5976" s="41"/>
      <c r="K5976" s="41"/>
      <c r="L5976" s="41"/>
      <c r="M5976" s="41"/>
    </row>
    <row r="5977" spans="2:13" x14ac:dyDescent="0.25">
      <c r="B5977" s="66"/>
      <c r="C5977" s="13"/>
      <c r="D5977" s="13"/>
      <c r="E5977" s="13"/>
      <c r="F5977" s="13"/>
      <c r="G5977" s="13"/>
      <c r="H5977" s="41"/>
      <c r="I5977" s="41"/>
      <c r="J5977" s="41"/>
      <c r="K5977" s="41"/>
      <c r="L5977" s="41"/>
      <c r="M5977" s="41"/>
    </row>
    <row r="5978" spans="2:13" x14ac:dyDescent="0.25">
      <c r="B5978" s="66"/>
      <c r="C5978" s="13"/>
      <c r="D5978" s="13"/>
      <c r="E5978" s="13"/>
      <c r="F5978" s="13"/>
      <c r="G5978" s="13"/>
      <c r="H5978" s="41"/>
      <c r="I5978" s="41"/>
      <c r="J5978" s="41"/>
      <c r="K5978" s="41"/>
      <c r="L5978" s="41"/>
      <c r="M5978" s="41"/>
    </row>
    <row r="5979" spans="2:13" x14ac:dyDescent="0.25">
      <c r="B5979" s="66"/>
      <c r="C5979" s="13"/>
      <c r="D5979" s="13"/>
      <c r="E5979" s="13"/>
      <c r="F5979" s="13"/>
      <c r="G5979" s="13"/>
      <c r="H5979" s="41"/>
      <c r="I5979" s="41"/>
      <c r="J5979" s="41"/>
      <c r="K5979" s="41"/>
      <c r="L5979" s="41"/>
      <c r="M5979" s="41"/>
    </row>
    <row r="5980" spans="2:13" x14ac:dyDescent="0.25">
      <c r="B5980" s="66"/>
      <c r="C5980" s="13"/>
      <c r="D5980" s="13"/>
      <c r="E5980" s="13"/>
      <c r="F5980" s="13"/>
      <c r="G5980" s="13"/>
      <c r="H5980" s="41"/>
      <c r="I5980" s="41"/>
      <c r="J5980" s="41"/>
      <c r="K5980" s="41"/>
      <c r="L5980" s="41"/>
      <c r="M5980" s="41"/>
    </row>
    <row r="5981" spans="2:13" x14ac:dyDescent="0.25">
      <c r="B5981" s="66"/>
      <c r="C5981" s="13"/>
      <c r="D5981" s="13"/>
      <c r="E5981" s="13"/>
      <c r="F5981" s="13"/>
      <c r="G5981" s="13"/>
      <c r="H5981" s="41"/>
      <c r="I5981" s="41"/>
      <c r="J5981" s="41"/>
      <c r="K5981" s="41"/>
      <c r="L5981" s="41"/>
      <c r="M5981" s="41"/>
    </row>
    <row r="5982" spans="2:13" x14ac:dyDescent="0.25">
      <c r="B5982" s="66"/>
      <c r="C5982" s="13"/>
      <c r="D5982" s="13"/>
      <c r="E5982" s="13"/>
      <c r="F5982" s="13"/>
      <c r="G5982" s="13"/>
      <c r="H5982" s="41"/>
      <c r="I5982" s="41"/>
      <c r="J5982" s="41"/>
      <c r="K5982" s="41"/>
      <c r="L5982" s="41"/>
      <c r="M5982" s="41"/>
    </row>
    <row r="5983" spans="2:13" x14ac:dyDescent="0.25">
      <c r="B5983" s="66"/>
      <c r="C5983" s="13"/>
      <c r="D5983" s="13"/>
      <c r="E5983" s="13"/>
      <c r="F5983" s="13"/>
      <c r="G5983" s="13"/>
      <c r="H5983" s="41"/>
      <c r="I5983" s="41"/>
      <c r="J5983" s="41"/>
      <c r="K5983" s="41"/>
      <c r="L5983" s="41"/>
      <c r="M5983" s="41"/>
    </row>
    <row r="5984" spans="2:13" x14ac:dyDescent="0.25">
      <c r="B5984" s="66"/>
      <c r="C5984" s="13"/>
      <c r="D5984" s="13"/>
      <c r="E5984" s="13"/>
      <c r="F5984" s="13"/>
      <c r="G5984" s="13"/>
      <c r="H5984" s="41"/>
      <c r="I5984" s="41"/>
      <c r="J5984" s="41"/>
      <c r="K5984" s="41"/>
      <c r="L5984" s="41"/>
      <c r="M5984" s="41"/>
    </row>
    <row r="5985" spans="2:13" x14ac:dyDescent="0.25">
      <c r="B5985" s="66"/>
      <c r="C5985" s="13"/>
      <c r="D5985" s="13"/>
      <c r="E5985" s="13"/>
      <c r="F5985" s="13"/>
      <c r="G5985" s="13"/>
      <c r="H5985" s="41"/>
      <c r="I5985" s="41"/>
      <c r="J5985" s="41"/>
      <c r="K5985" s="41"/>
      <c r="L5985" s="41"/>
      <c r="M5985" s="41"/>
    </row>
    <row r="5986" spans="2:13" x14ac:dyDescent="0.25">
      <c r="B5986" s="66"/>
      <c r="C5986" s="13"/>
      <c r="D5986" s="13"/>
      <c r="E5986" s="13"/>
      <c r="F5986" s="13"/>
      <c r="G5986" s="13"/>
      <c r="H5986" s="41"/>
      <c r="I5986" s="41"/>
      <c r="J5986" s="41"/>
      <c r="K5986" s="41"/>
      <c r="L5986" s="41"/>
      <c r="M5986" s="41"/>
    </row>
    <row r="5987" spans="2:13" x14ac:dyDescent="0.25">
      <c r="B5987" s="66"/>
      <c r="C5987" s="13"/>
      <c r="D5987" s="13"/>
      <c r="E5987" s="13"/>
      <c r="F5987" s="13"/>
      <c r="G5987" s="13"/>
      <c r="H5987" s="41"/>
      <c r="I5987" s="41"/>
      <c r="J5987" s="41"/>
      <c r="K5987" s="41"/>
      <c r="L5987" s="41"/>
      <c r="M5987" s="41"/>
    </row>
    <row r="5988" spans="2:13" x14ac:dyDescent="0.25">
      <c r="B5988" s="66"/>
      <c r="C5988" s="13"/>
      <c r="D5988" s="13"/>
      <c r="E5988" s="13"/>
      <c r="F5988" s="13"/>
      <c r="G5988" s="13"/>
      <c r="H5988" s="41"/>
      <c r="I5988" s="41"/>
      <c r="J5988" s="41"/>
      <c r="K5988" s="41"/>
      <c r="L5988" s="41"/>
      <c r="M5988" s="41"/>
    </row>
    <row r="5989" spans="2:13" x14ac:dyDescent="0.25">
      <c r="B5989" s="66"/>
      <c r="C5989" s="13"/>
      <c r="D5989" s="13"/>
      <c r="E5989" s="13"/>
      <c r="F5989" s="13"/>
      <c r="G5989" s="13"/>
      <c r="H5989" s="41"/>
      <c r="I5989" s="41"/>
      <c r="J5989" s="41"/>
      <c r="K5989" s="41"/>
      <c r="L5989" s="41"/>
      <c r="M5989" s="41"/>
    </row>
    <row r="5990" spans="2:13" x14ac:dyDescent="0.25">
      <c r="B5990" s="66"/>
      <c r="C5990" s="13"/>
      <c r="D5990" s="13"/>
      <c r="E5990" s="13"/>
      <c r="F5990" s="13"/>
      <c r="G5990" s="13"/>
      <c r="H5990" s="41"/>
      <c r="I5990" s="41"/>
      <c r="J5990" s="41"/>
      <c r="K5990" s="41"/>
      <c r="L5990" s="41"/>
      <c r="M5990" s="41"/>
    </row>
    <row r="5991" spans="2:13" x14ac:dyDescent="0.25">
      <c r="B5991" s="66"/>
      <c r="C5991" s="13"/>
      <c r="D5991" s="13"/>
      <c r="E5991" s="13"/>
      <c r="F5991" s="13"/>
      <c r="G5991" s="13"/>
      <c r="H5991" s="41"/>
      <c r="I5991" s="41"/>
      <c r="J5991" s="41"/>
      <c r="K5991" s="41"/>
      <c r="L5991" s="41"/>
      <c r="M5991" s="41"/>
    </row>
    <row r="5992" spans="2:13" x14ac:dyDescent="0.25">
      <c r="B5992" s="66"/>
      <c r="C5992" s="13"/>
      <c r="D5992" s="13"/>
      <c r="E5992" s="13"/>
      <c r="F5992" s="13"/>
      <c r="G5992" s="13"/>
      <c r="H5992" s="41"/>
      <c r="I5992" s="41"/>
      <c r="J5992" s="41"/>
      <c r="K5992" s="41"/>
      <c r="L5992" s="41"/>
      <c r="M5992" s="41"/>
    </row>
    <row r="5993" spans="2:13" x14ac:dyDescent="0.25">
      <c r="B5993" s="66"/>
      <c r="C5993" s="13"/>
      <c r="D5993" s="13"/>
      <c r="E5993" s="13"/>
      <c r="F5993" s="13"/>
      <c r="G5993" s="13"/>
      <c r="H5993" s="41"/>
      <c r="I5993" s="41"/>
      <c r="J5993" s="41"/>
      <c r="K5993" s="41"/>
      <c r="L5993" s="41"/>
      <c r="M5993" s="41"/>
    </row>
    <row r="5994" spans="2:13" x14ac:dyDescent="0.25">
      <c r="B5994" s="66"/>
      <c r="C5994" s="13"/>
      <c r="D5994" s="13"/>
      <c r="E5994" s="13"/>
      <c r="F5994" s="13"/>
      <c r="G5994" s="13"/>
      <c r="H5994" s="41"/>
      <c r="I5994" s="41"/>
      <c r="J5994" s="41"/>
      <c r="K5994" s="41"/>
      <c r="L5994" s="41"/>
      <c r="M5994" s="41"/>
    </row>
    <row r="5995" spans="2:13" x14ac:dyDescent="0.25">
      <c r="B5995" s="66"/>
      <c r="C5995" s="13"/>
      <c r="D5995" s="13"/>
      <c r="E5995" s="13"/>
      <c r="F5995" s="13"/>
      <c r="G5995" s="13"/>
      <c r="H5995" s="41"/>
      <c r="I5995" s="41"/>
      <c r="J5995" s="41"/>
      <c r="K5995" s="41"/>
      <c r="L5995" s="41"/>
      <c r="M5995" s="41"/>
    </row>
    <row r="5996" spans="2:13" x14ac:dyDescent="0.25">
      <c r="B5996" s="66"/>
      <c r="C5996" s="13"/>
      <c r="D5996" s="13"/>
      <c r="E5996" s="13"/>
      <c r="F5996" s="13"/>
      <c r="G5996" s="13"/>
      <c r="H5996" s="41"/>
      <c r="I5996" s="41"/>
      <c r="J5996" s="41"/>
      <c r="K5996" s="41"/>
      <c r="L5996" s="41"/>
      <c r="M5996" s="41"/>
    </row>
    <row r="5997" spans="2:13" x14ac:dyDescent="0.25">
      <c r="B5997" s="66"/>
      <c r="C5997" s="13"/>
      <c r="D5997" s="13"/>
      <c r="E5997" s="13"/>
      <c r="F5997" s="13"/>
      <c r="G5997" s="13"/>
      <c r="H5997" s="41"/>
      <c r="I5997" s="41"/>
      <c r="J5997" s="41"/>
      <c r="K5997" s="41"/>
      <c r="L5997" s="41"/>
      <c r="M5997" s="41"/>
    </row>
    <row r="5998" spans="2:13" x14ac:dyDescent="0.25">
      <c r="B5998" s="66"/>
      <c r="C5998" s="13"/>
      <c r="D5998" s="13"/>
      <c r="E5998" s="13"/>
      <c r="F5998" s="13"/>
      <c r="G5998" s="13"/>
      <c r="H5998" s="41"/>
      <c r="I5998" s="41"/>
      <c r="J5998" s="41"/>
      <c r="K5998" s="41"/>
      <c r="L5998" s="41"/>
      <c r="M5998" s="41"/>
    </row>
    <row r="5999" spans="2:13" x14ac:dyDescent="0.25">
      <c r="B5999" s="66"/>
      <c r="C5999" s="13"/>
      <c r="D5999" s="13"/>
      <c r="E5999" s="13"/>
      <c r="F5999" s="13"/>
      <c r="G5999" s="13"/>
      <c r="H5999" s="41"/>
      <c r="I5999" s="41"/>
      <c r="J5999" s="41"/>
      <c r="K5999" s="41"/>
      <c r="L5999" s="41"/>
      <c r="M5999" s="41"/>
    </row>
    <row r="6000" spans="2:13" x14ac:dyDescent="0.25">
      <c r="B6000" s="66"/>
      <c r="C6000" s="13"/>
      <c r="D6000" s="13"/>
      <c r="E6000" s="13"/>
      <c r="F6000" s="13"/>
      <c r="G6000" s="13"/>
      <c r="H6000" s="41"/>
      <c r="I6000" s="41"/>
      <c r="J6000" s="41"/>
      <c r="K6000" s="41"/>
      <c r="L6000" s="41"/>
      <c r="M6000" s="41"/>
    </row>
    <row r="6001" spans="2:13" x14ac:dyDescent="0.25">
      <c r="B6001" s="66"/>
      <c r="C6001" s="13"/>
      <c r="D6001" s="13"/>
      <c r="E6001" s="13"/>
      <c r="F6001" s="13"/>
      <c r="G6001" s="13"/>
      <c r="H6001" s="41"/>
      <c r="I6001" s="41"/>
      <c r="J6001" s="41"/>
      <c r="K6001" s="41"/>
      <c r="L6001" s="41"/>
      <c r="M6001" s="41"/>
    </row>
    <row r="6002" spans="2:13" x14ac:dyDescent="0.25">
      <c r="B6002" s="66"/>
      <c r="C6002" s="13"/>
      <c r="D6002" s="13"/>
      <c r="E6002" s="13"/>
      <c r="F6002" s="13"/>
      <c r="G6002" s="13"/>
      <c r="H6002" s="41"/>
      <c r="I6002" s="41"/>
      <c r="J6002" s="41"/>
      <c r="K6002" s="41"/>
      <c r="L6002" s="41"/>
      <c r="M6002" s="41"/>
    </row>
    <row r="6003" spans="2:13" x14ac:dyDescent="0.25">
      <c r="B6003" s="66"/>
      <c r="C6003" s="13"/>
      <c r="D6003" s="13"/>
      <c r="E6003" s="13"/>
      <c r="F6003" s="13"/>
      <c r="G6003" s="13"/>
      <c r="H6003" s="41"/>
      <c r="I6003" s="41"/>
      <c r="J6003" s="41"/>
      <c r="K6003" s="41"/>
      <c r="L6003" s="41"/>
      <c r="M6003" s="41"/>
    </row>
    <row r="6004" spans="2:13" x14ac:dyDescent="0.25">
      <c r="B6004" s="66"/>
      <c r="C6004" s="13"/>
      <c r="D6004" s="13"/>
      <c r="E6004" s="13"/>
      <c r="F6004" s="13"/>
      <c r="G6004" s="13"/>
      <c r="H6004" s="41"/>
      <c r="I6004" s="41"/>
      <c r="J6004" s="41"/>
      <c r="K6004" s="41"/>
      <c r="L6004" s="41"/>
      <c r="M6004" s="41"/>
    </row>
    <row r="6005" spans="2:13" x14ac:dyDescent="0.25">
      <c r="B6005" s="66"/>
      <c r="C6005" s="13"/>
      <c r="D6005" s="13"/>
      <c r="E6005" s="13"/>
      <c r="F6005" s="13"/>
      <c r="G6005" s="13"/>
      <c r="H6005" s="41"/>
      <c r="I6005" s="41"/>
      <c r="J6005" s="41"/>
      <c r="K6005" s="41"/>
      <c r="L6005" s="41"/>
      <c r="M6005" s="41"/>
    </row>
    <row r="6006" spans="2:13" x14ac:dyDescent="0.25">
      <c r="B6006" s="66"/>
      <c r="C6006" s="13"/>
      <c r="D6006" s="13"/>
      <c r="E6006" s="13"/>
      <c r="F6006" s="13"/>
      <c r="G6006" s="13"/>
      <c r="H6006" s="41"/>
      <c r="I6006" s="41"/>
      <c r="J6006" s="41"/>
      <c r="K6006" s="41"/>
      <c r="L6006" s="41"/>
      <c r="M6006" s="41"/>
    </row>
    <row r="6007" spans="2:13" x14ac:dyDescent="0.25">
      <c r="B6007" s="66"/>
      <c r="C6007" s="13"/>
      <c r="D6007" s="13"/>
      <c r="E6007" s="13"/>
      <c r="F6007" s="13"/>
      <c r="G6007" s="13"/>
      <c r="H6007" s="41"/>
      <c r="I6007" s="41"/>
      <c r="J6007" s="41"/>
      <c r="K6007" s="41"/>
      <c r="L6007" s="41"/>
      <c r="M6007" s="41"/>
    </row>
    <row r="6008" spans="2:13" x14ac:dyDescent="0.25">
      <c r="B6008" s="66"/>
      <c r="C6008" s="13"/>
      <c r="D6008" s="13"/>
      <c r="E6008" s="13"/>
      <c r="F6008" s="13"/>
      <c r="G6008" s="13"/>
      <c r="H6008" s="41"/>
      <c r="I6008" s="41"/>
      <c r="J6008" s="41"/>
      <c r="K6008" s="41"/>
      <c r="L6008" s="41"/>
      <c r="M6008" s="41"/>
    </row>
    <row r="6009" spans="2:13" x14ac:dyDescent="0.25">
      <c r="B6009" s="66"/>
      <c r="C6009" s="13"/>
      <c r="D6009" s="13"/>
      <c r="E6009" s="13"/>
      <c r="F6009" s="13"/>
      <c r="G6009" s="13"/>
      <c r="H6009" s="41"/>
      <c r="I6009" s="41"/>
      <c r="J6009" s="41"/>
      <c r="K6009" s="41"/>
      <c r="L6009" s="41"/>
      <c r="M6009" s="41"/>
    </row>
    <row r="6010" spans="2:13" x14ac:dyDescent="0.25">
      <c r="B6010" s="66"/>
      <c r="C6010" s="13"/>
      <c r="D6010" s="13"/>
      <c r="E6010" s="13"/>
      <c r="F6010" s="13"/>
      <c r="G6010" s="13"/>
      <c r="H6010" s="41"/>
      <c r="I6010" s="41"/>
      <c r="J6010" s="41"/>
      <c r="K6010" s="41"/>
      <c r="L6010" s="41"/>
      <c r="M6010" s="41"/>
    </row>
    <row r="6011" spans="2:13" x14ac:dyDescent="0.25">
      <c r="B6011" s="66"/>
      <c r="C6011" s="13"/>
      <c r="D6011" s="13"/>
      <c r="E6011" s="13"/>
      <c r="F6011" s="13"/>
      <c r="G6011" s="13"/>
      <c r="H6011" s="41"/>
      <c r="I6011" s="41"/>
      <c r="J6011" s="41"/>
      <c r="K6011" s="41"/>
      <c r="L6011" s="41"/>
      <c r="M6011" s="41"/>
    </row>
    <row r="6012" spans="2:13" x14ac:dyDescent="0.25">
      <c r="B6012" s="66"/>
      <c r="C6012" s="13"/>
      <c r="D6012" s="13"/>
      <c r="E6012" s="13"/>
      <c r="F6012" s="13"/>
      <c r="G6012" s="13"/>
      <c r="H6012" s="41"/>
      <c r="I6012" s="41"/>
      <c r="J6012" s="41"/>
      <c r="K6012" s="41"/>
      <c r="L6012" s="41"/>
      <c r="M6012" s="41"/>
    </row>
    <row r="6013" spans="2:13" x14ac:dyDescent="0.25">
      <c r="B6013" s="66"/>
      <c r="C6013" s="13"/>
      <c r="D6013" s="13"/>
      <c r="E6013" s="13"/>
      <c r="F6013" s="13"/>
      <c r="G6013" s="13"/>
      <c r="H6013" s="41"/>
      <c r="I6013" s="41"/>
      <c r="J6013" s="41"/>
      <c r="K6013" s="41"/>
      <c r="L6013" s="41"/>
      <c r="M6013" s="41"/>
    </row>
    <row r="6014" spans="2:13" x14ac:dyDescent="0.25">
      <c r="B6014" s="66"/>
      <c r="C6014" s="13"/>
      <c r="D6014" s="13"/>
      <c r="E6014" s="13"/>
      <c r="F6014" s="13"/>
      <c r="G6014" s="13"/>
      <c r="H6014" s="41"/>
      <c r="I6014" s="41"/>
      <c r="J6014" s="41"/>
      <c r="K6014" s="41"/>
      <c r="L6014" s="41"/>
      <c r="M6014" s="41"/>
    </row>
    <row r="6015" spans="2:13" x14ac:dyDescent="0.25">
      <c r="B6015" s="66"/>
      <c r="C6015" s="13"/>
      <c r="D6015" s="13"/>
      <c r="E6015" s="13"/>
      <c r="F6015" s="13"/>
      <c r="G6015" s="13"/>
      <c r="H6015" s="41"/>
      <c r="I6015" s="41"/>
      <c r="J6015" s="41"/>
      <c r="K6015" s="41"/>
      <c r="L6015" s="41"/>
      <c r="M6015" s="41"/>
    </row>
    <row r="6016" spans="2:13" x14ac:dyDescent="0.25">
      <c r="B6016" s="66"/>
      <c r="C6016" s="13"/>
      <c r="D6016" s="13"/>
      <c r="E6016" s="13"/>
      <c r="F6016" s="13"/>
      <c r="G6016" s="13"/>
      <c r="H6016" s="41"/>
      <c r="I6016" s="41"/>
      <c r="J6016" s="41"/>
      <c r="K6016" s="41"/>
      <c r="L6016" s="41"/>
      <c r="M6016" s="41"/>
    </row>
    <row r="6017" spans="2:13" x14ac:dyDescent="0.25">
      <c r="B6017" s="66"/>
      <c r="C6017" s="13"/>
      <c r="D6017" s="13"/>
      <c r="E6017" s="13"/>
      <c r="F6017" s="13"/>
      <c r="G6017" s="13"/>
      <c r="H6017" s="41"/>
      <c r="I6017" s="41"/>
      <c r="J6017" s="41"/>
      <c r="K6017" s="41"/>
      <c r="L6017" s="41"/>
      <c r="M6017" s="41"/>
    </row>
    <row r="6018" spans="2:13" x14ac:dyDescent="0.25">
      <c r="B6018" s="66"/>
      <c r="C6018" s="13"/>
      <c r="D6018" s="13"/>
      <c r="E6018" s="13"/>
      <c r="F6018" s="13"/>
      <c r="G6018" s="13"/>
      <c r="H6018" s="41"/>
      <c r="I6018" s="41"/>
      <c r="J6018" s="41"/>
      <c r="K6018" s="41"/>
      <c r="L6018" s="41"/>
      <c r="M6018" s="41"/>
    </row>
    <row r="6019" spans="2:13" x14ac:dyDescent="0.25">
      <c r="B6019" s="66"/>
      <c r="C6019" s="13"/>
      <c r="D6019" s="13"/>
      <c r="E6019" s="13"/>
      <c r="F6019" s="13"/>
      <c r="G6019" s="13"/>
      <c r="H6019" s="41"/>
      <c r="I6019" s="41"/>
      <c r="J6019" s="41"/>
      <c r="K6019" s="41"/>
      <c r="L6019" s="41"/>
      <c r="M6019" s="41"/>
    </row>
    <row r="6020" spans="2:13" x14ac:dyDescent="0.25">
      <c r="B6020" s="66"/>
      <c r="C6020" s="13"/>
      <c r="D6020" s="13"/>
      <c r="E6020" s="13"/>
      <c r="F6020" s="13"/>
      <c r="G6020" s="13"/>
      <c r="H6020" s="41"/>
      <c r="I6020" s="41"/>
      <c r="J6020" s="41"/>
      <c r="K6020" s="41"/>
      <c r="L6020" s="41"/>
      <c r="M6020" s="41"/>
    </row>
    <row r="6021" spans="2:13" x14ac:dyDescent="0.25">
      <c r="B6021" s="66"/>
      <c r="C6021" s="13"/>
      <c r="D6021" s="13"/>
      <c r="E6021" s="13"/>
      <c r="F6021" s="13"/>
      <c r="G6021" s="13"/>
      <c r="H6021" s="41"/>
      <c r="I6021" s="41"/>
      <c r="J6021" s="41"/>
      <c r="K6021" s="41"/>
      <c r="L6021" s="41"/>
      <c r="M6021" s="41"/>
    </row>
    <row r="6022" spans="2:13" x14ac:dyDescent="0.25">
      <c r="B6022" s="66"/>
      <c r="C6022" s="13"/>
      <c r="D6022" s="13"/>
      <c r="E6022" s="13"/>
      <c r="F6022" s="13"/>
      <c r="G6022" s="13"/>
      <c r="H6022" s="41"/>
      <c r="I6022" s="41"/>
      <c r="J6022" s="41"/>
      <c r="K6022" s="41"/>
      <c r="L6022" s="41"/>
      <c r="M6022" s="41"/>
    </row>
    <row r="6023" spans="2:13" x14ac:dyDescent="0.25">
      <c r="B6023" s="66"/>
      <c r="C6023" s="13"/>
      <c r="D6023" s="13"/>
      <c r="E6023" s="13"/>
      <c r="F6023" s="13"/>
      <c r="G6023" s="13"/>
      <c r="H6023" s="41"/>
      <c r="I6023" s="41"/>
      <c r="J6023" s="41"/>
      <c r="K6023" s="41"/>
      <c r="L6023" s="41"/>
      <c r="M6023" s="41"/>
    </row>
    <row r="6024" spans="2:13" x14ac:dyDescent="0.25">
      <c r="B6024" s="66"/>
      <c r="C6024" s="13"/>
      <c r="D6024" s="13"/>
      <c r="E6024" s="13"/>
      <c r="F6024" s="13"/>
      <c r="G6024" s="13"/>
      <c r="H6024" s="41"/>
      <c r="I6024" s="41"/>
      <c r="J6024" s="41"/>
      <c r="K6024" s="41"/>
      <c r="L6024" s="41"/>
      <c r="M6024" s="41"/>
    </row>
    <row r="6025" spans="2:13" x14ac:dyDescent="0.25">
      <c r="B6025" s="66"/>
      <c r="C6025" s="13"/>
      <c r="D6025" s="13"/>
      <c r="E6025" s="13"/>
      <c r="F6025" s="13"/>
      <c r="G6025" s="13"/>
      <c r="H6025" s="41"/>
      <c r="I6025" s="41"/>
      <c r="J6025" s="41"/>
      <c r="K6025" s="41"/>
      <c r="L6025" s="41"/>
      <c r="M6025" s="41"/>
    </row>
    <row r="6026" spans="2:13" x14ac:dyDescent="0.25">
      <c r="B6026" s="66"/>
      <c r="C6026" s="13"/>
      <c r="D6026" s="13"/>
      <c r="E6026" s="13"/>
      <c r="F6026" s="13"/>
      <c r="G6026" s="13"/>
      <c r="H6026" s="41"/>
      <c r="I6026" s="41"/>
      <c r="J6026" s="41"/>
      <c r="K6026" s="41"/>
      <c r="L6026" s="41"/>
      <c r="M6026" s="41"/>
    </row>
    <row r="6027" spans="2:13" x14ac:dyDescent="0.25">
      <c r="B6027" s="66"/>
      <c r="C6027" s="13"/>
      <c r="D6027" s="13"/>
      <c r="E6027" s="13"/>
      <c r="F6027" s="13"/>
      <c r="G6027" s="13"/>
      <c r="H6027" s="41"/>
      <c r="I6027" s="41"/>
      <c r="J6027" s="41"/>
      <c r="K6027" s="41"/>
      <c r="L6027" s="41"/>
      <c r="M6027" s="41"/>
    </row>
    <row r="6028" spans="2:13" x14ac:dyDescent="0.25">
      <c r="B6028" s="66"/>
      <c r="C6028" s="13"/>
      <c r="D6028" s="13"/>
      <c r="E6028" s="13"/>
      <c r="F6028" s="13"/>
      <c r="G6028" s="13"/>
      <c r="H6028" s="41"/>
      <c r="I6028" s="41"/>
      <c r="J6028" s="41"/>
      <c r="K6028" s="41"/>
      <c r="L6028" s="41"/>
      <c r="M6028" s="41"/>
    </row>
    <row r="6029" spans="2:13" x14ac:dyDescent="0.25">
      <c r="B6029" s="66"/>
      <c r="C6029" s="13"/>
      <c r="D6029" s="13"/>
      <c r="E6029" s="13"/>
      <c r="F6029" s="13"/>
      <c r="G6029" s="13"/>
      <c r="H6029" s="41"/>
      <c r="I6029" s="41"/>
      <c r="J6029" s="41"/>
      <c r="K6029" s="41"/>
      <c r="L6029" s="41"/>
      <c r="M6029" s="41"/>
    </row>
    <row r="6030" spans="2:13" x14ac:dyDescent="0.25">
      <c r="B6030" s="66"/>
      <c r="C6030" s="13"/>
      <c r="D6030" s="13"/>
      <c r="E6030" s="13"/>
      <c r="F6030" s="13"/>
      <c r="G6030" s="13"/>
      <c r="H6030" s="41"/>
      <c r="I6030" s="41"/>
      <c r="J6030" s="41"/>
      <c r="K6030" s="41"/>
      <c r="L6030" s="41"/>
      <c r="M6030" s="41"/>
    </row>
    <row r="6031" spans="2:13" x14ac:dyDescent="0.25">
      <c r="B6031" s="66"/>
      <c r="C6031" s="13"/>
      <c r="D6031" s="13"/>
      <c r="E6031" s="13"/>
      <c r="F6031" s="13"/>
      <c r="G6031" s="13"/>
      <c r="H6031" s="41"/>
      <c r="I6031" s="41"/>
      <c r="J6031" s="41"/>
      <c r="K6031" s="41"/>
      <c r="L6031" s="41"/>
      <c r="M6031" s="41"/>
    </row>
    <row r="6032" spans="2:13" x14ac:dyDescent="0.25">
      <c r="B6032" s="66"/>
      <c r="C6032" s="13"/>
      <c r="D6032" s="13"/>
      <c r="E6032" s="13"/>
      <c r="F6032" s="13"/>
      <c r="G6032" s="13"/>
      <c r="H6032" s="41"/>
      <c r="I6032" s="41"/>
      <c r="J6032" s="41"/>
      <c r="K6032" s="41"/>
      <c r="L6032" s="41"/>
      <c r="M6032" s="41"/>
    </row>
    <row r="6033" spans="2:13" x14ac:dyDescent="0.25">
      <c r="B6033" s="66"/>
      <c r="C6033" s="13"/>
      <c r="D6033" s="13"/>
      <c r="E6033" s="13"/>
      <c r="F6033" s="13"/>
      <c r="G6033" s="13"/>
      <c r="H6033" s="41"/>
      <c r="I6033" s="41"/>
      <c r="J6033" s="41"/>
      <c r="K6033" s="41"/>
      <c r="L6033" s="41"/>
      <c r="M6033" s="41"/>
    </row>
    <row r="6034" spans="2:13" x14ac:dyDescent="0.25">
      <c r="B6034" s="66"/>
      <c r="C6034" s="13"/>
      <c r="D6034" s="13"/>
      <c r="E6034" s="13"/>
      <c r="F6034" s="13"/>
      <c r="G6034" s="13"/>
      <c r="H6034" s="41"/>
      <c r="I6034" s="41"/>
      <c r="J6034" s="41"/>
      <c r="K6034" s="41"/>
      <c r="L6034" s="41"/>
      <c r="M6034" s="41"/>
    </row>
    <row r="6035" spans="2:13" x14ac:dyDescent="0.25">
      <c r="B6035" s="66"/>
      <c r="C6035" s="13"/>
      <c r="D6035" s="13"/>
      <c r="E6035" s="13"/>
      <c r="F6035" s="13"/>
      <c r="G6035" s="13"/>
      <c r="H6035" s="41"/>
      <c r="I6035" s="41"/>
      <c r="J6035" s="41"/>
      <c r="K6035" s="41"/>
      <c r="L6035" s="41"/>
      <c r="M6035" s="41"/>
    </row>
    <row r="6036" spans="2:13" x14ac:dyDescent="0.25">
      <c r="B6036" s="66"/>
      <c r="C6036" s="13"/>
      <c r="D6036" s="13"/>
      <c r="E6036" s="13"/>
      <c r="F6036" s="13"/>
      <c r="G6036" s="13"/>
      <c r="H6036" s="41"/>
      <c r="I6036" s="41"/>
      <c r="J6036" s="41"/>
      <c r="K6036" s="41"/>
      <c r="L6036" s="41"/>
      <c r="M6036" s="41"/>
    </row>
    <row r="6037" spans="2:13" x14ac:dyDescent="0.25">
      <c r="B6037" s="66"/>
      <c r="C6037" s="13"/>
      <c r="D6037" s="13"/>
      <c r="E6037" s="13"/>
      <c r="F6037" s="13"/>
      <c r="G6037" s="13"/>
      <c r="H6037" s="41"/>
      <c r="I6037" s="41"/>
      <c r="J6037" s="41"/>
      <c r="K6037" s="41"/>
      <c r="L6037" s="41"/>
      <c r="M6037" s="41"/>
    </row>
    <row r="6038" spans="2:13" x14ac:dyDescent="0.25">
      <c r="B6038" s="66"/>
      <c r="C6038" s="13"/>
      <c r="D6038" s="13"/>
      <c r="E6038" s="13"/>
      <c r="F6038" s="13"/>
      <c r="G6038" s="13"/>
      <c r="H6038" s="41"/>
      <c r="I6038" s="41"/>
      <c r="J6038" s="41"/>
      <c r="K6038" s="41"/>
      <c r="L6038" s="41"/>
      <c r="M6038" s="41"/>
    </row>
    <row r="6039" spans="2:13" x14ac:dyDescent="0.25">
      <c r="B6039" s="66"/>
      <c r="C6039" s="13"/>
      <c r="D6039" s="13"/>
      <c r="E6039" s="13"/>
      <c r="F6039" s="13"/>
      <c r="G6039" s="13"/>
      <c r="H6039" s="41"/>
      <c r="I6039" s="41"/>
      <c r="J6039" s="41"/>
      <c r="K6039" s="41"/>
      <c r="L6039" s="41"/>
      <c r="M6039" s="41"/>
    </row>
    <row r="6040" spans="2:13" x14ac:dyDescent="0.25">
      <c r="B6040" s="66"/>
      <c r="C6040" s="13"/>
      <c r="D6040" s="13"/>
      <c r="E6040" s="13"/>
      <c r="F6040" s="13"/>
      <c r="G6040" s="13"/>
      <c r="H6040" s="41"/>
      <c r="I6040" s="41"/>
      <c r="J6040" s="41"/>
      <c r="K6040" s="41"/>
      <c r="L6040" s="41"/>
      <c r="M6040" s="41"/>
    </row>
    <row r="6041" spans="2:13" x14ac:dyDescent="0.25">
      <c r="B6041" s="66"/>
      <c r="C6041" s="13"/>
      <c r="D6041" s="13"/>
      <c r="E6041" s="13"/>
      <c r="F6041" s="13"/>
      <c r="G6041" s="13"/>
      <c r="H6041" s="41"/>
      <c r="I6041" s="41"/>
      <c r="J6041" s="41"/>
      <c r="K6041" s="41"/>
      <c r="L6041" s="41"/>
      <c r="M6041" s="41"/>
    </row>
    <row r="6042" spans="2:13" x14ac:dyDescent="0.25">
      <c r="B6042" s="66"/>
      <c r="C6042" s="13"/>
      <c r="D6042" s="13"/>
      <c r="E6042" s="13"/>
      <c r="F6042" s="13"/>
      <c r="G6042" s="13"/>
      <c r="H6042" s="41"/>
      <c r="I6042" s="41"/>
      <c r="J6042" s="41"/>
      <c r="K6042" s="41"/>
      <c r="L6042" s="41"/>
      <c r="M6042" s="41"/>
    </row>
    <row r="6043" spans="2:13" x14ac:dyDescent="0.25">
      <c r="B6043" s="66"/>
      <c r="C6043" s="13"/>
      <c r="D6043" s="13"/>
      <c r="E6043" s="13"/>
      <c r="F6043" s="13"/>
      <c r="G6043" s="13"/>
      <c r="H6043" s="41"/>
      <c r="I6043" s="41"/>
      <c r="J6043" s="41"/>
      <c r="K6043" s="41"/>
      <c r="L6043" s="41"/>
      <c r="M6043" s="41"/>
    </row>
    <row r="6044" spans="2:13" x14ac:dyDescent="0.25">
      <c r="B6044" s="66"/>
      <c r="C6044" s="13"/>
      <c r="D6044" s="13"/>
      <c r="E6044" s="13"/>
      <c r="F6044" s="13"/>
      <c r="G6044" s="13"/>
      <c r="H6044" s="41"/>
      <c r="I6044" s="41"/>
      <c r="J6044" s="41"/>
      <c r="K6044" s="41"/>
      <c r="L6044" s="41"/>
      <c r="M6044" s="41"/>
    </row>
    <row r="6045" spans="2:13" x14ac:dyDescent="0.25">
      <c r="B6045" s="66"/>
      <c r="C6045" s="13"/>
      <c r="D6045" s="13"/>
      <c r="E6045" s="13"/>
      <c r="F6045" s="13"/>
      <c r="G6045" s="13"/>
      <c r="H6045" s="41"/>
      <c r="I6045" s="41"/>
      <c r="J6045" s="41"/>
      <c r="K6045" s="41"/>
      <c r="L6045" s="41"/>
      <c r="M6045" s="41"/>
    </row>
    <row r="6046" spans="2:13" x14ac:dyDescent="0.25">
      <c r="B6046" s="66"/>
      <c r="C6046" s="13"/>
      <c r="D6046" s="13"/>
      <c r="E6046" s="13"/>
      <c r="F6046" s="13"/>
      <c r="G6046" s="13"/>
      <c r="H6046" s="41"/>
      <c r="I6046" s="41"/>
      <c r="J6046" s="41"/>
      <c r="K6046" s="41"/>
      <c r="L6046" s="41"/>
      <c r="M6046" s="41"/>
    </row>
    <row r="6047" spans="2:13" x14ac:dyDescent="0.25">
      <c r="B6047" s="66"/>
      <c r="C6047" s="13"/>
      <c r="D6047" s="13"/>
      <c r="E6047" s="13"/>
      <c r="F6047" s="13"/>
      <c r="G6047" s="13"/>
      <c r="H6047" s="41"/>
      <c r="I6047" s="41"/>
      <c r="J6047" s="41"/>
      <c r="K6047" s="41"/>
      <c r="L6047" s="41"/>
      <c r="M6047" s="41"/>
    </row>
    <row r="6048" spans="2:13" x14ac:dyDescent="0.25">
      <c r="B6048" s="66"/>
      <c r="C6048" s="13"/>
      <c r="D6048" s="13"/>
      <c r="E6048" s="13"/>
      <c r="F6048" s="13"/>
      <c r="G6048" s="13"/>
      <c r="H6048" s="41"/>
      <c r="I6048" s="41"/>
      <c r="J6048" s="41"/>
      <c r="K6048" s="41"/>
      <c r="L6048" s="41"/>
      <c r="M6048" s="41"/>
    </row>
    <row r="6049" spans="2:13" x14ac:dyDescent="0.25">
      <c r="B6049" s="66"/>
      <c r="C6049" s="13"/>
      <c r="D6049" s="13"/>
      <c r="E6049" s="13"/>
      <c r="F6049" s="13"/>
      <c r="G6049" s="13"/>
      <c r="H6049" s="41"/>
      <c r="I6049" s="41"/>
      <c r="J6049" s="41"/>
      <c r="K6049" s="41"/>
      <c r="L6049" s="41"/>
      <c r="M6049" s="41"/>
    </row>
    <row r="6050" spans="2:13" x14ac:dyDescent="0.25">
      <c r="B6050" s="66"/>
      <c r="C6050" s="13"/>
      <c r="D6050" s="13"/>
      <c r="E6050" s="13"/>
      <c r="F6050" s="13"/>
      <c r="G6050" s="13"/>
      <c r="H6050" s="41"/>
      <c r="I6050" s="41"/>
      <c r="J6050" s="41"/>
      <c r="K6050" s="41"/>
      <c r="L6050" s="41"/>
      <c r="M6050" s="41"/>
    </row>
    <row r="6051" spans="2:13" x14ac:dyDescent="0.25">
      <c r="B6051" s="66"/>
      <c r="C6051" s="13"/>
      <c r="D6051" s="13"/>
      <c r="E6051" s="13"/>
      <c r="F6051" s="13"/>
      <c r="G6051" s="13"/>
      <c r="H6051" s="41"/>
      <c r="I6051" s="41"/>
      <c r="J6051" s="41"/>
      <c r="K6051" s="41"/>
      <c r="L6051" s="41"/>
      <c r="M6051" s="41"/>
    </row>
    <row r="6052" spans="2:13" x14ac:dyDescent="0.25">
      <c r="B6052" s="66"/>
      <c r="C6052" s="13"/>
      <c r="D6052" s="13"/>
      <c r="E6052" s="13"/>
      <c r="F6052" s="13"/>
      <c r="G6052" s="13"/>
      <c r="H6052" s="41"/>
      <c r="I6052" s="41"/>
      <c r="J6052" s="41"/>
      <c r="K6052" s="41"/>
      <c r="L6052" s="41"/>
      <c r="M6052" s="41"/>
    </row>
    <row r="6053" spans="2:13" x14ac:dyDescent="0.25">
      <c r="B6053" s="66"/>
      <c r="C6053" s="13"/>
      <c r="D6053" s="13"/>
      <c r="E6053" s="13"/>
      <c r="F6053" s="13"/>
      <c r="G6053" s="13"/>
      <c r="H6053" s="41"/>
      <c r="I6053" s="41"/>
      <c r="J6053" s="41"/>
      <c r="K6053" s="41"/>
      <c r="L6053" s="41"/>
      <c r="M6053" s="41"/>
    </row>
    <row r="6054" spans="2:13" x14ac:dyDescent="0.25">
      <c r="B6054" s="66"/>
      <c r="C6054" s="13"/>
      <c r="D6054" s="13"/>
      <c r="E6054" s="13"/>
      <c r="F6054" s="13"/>
      <c r="G6054" s="13"/>
      <c r="H6054" s="41"/>
      <c r="I6054" s="41"/>
      <c r="J6054" s="41"/>
      <c r="K6054" s="41"/>
      <c r="L6054" s="41"/>
      <c r="M6054" s="41"/>
    </row>
    <row r="6055" spans="2:13" x14ac:dyDescent="0.25">
      <c r="B6055" s="66"/>
      <c r="C6055" s="13"/>
      <c r="D6055" s="13"/>
      <c r="E6055" s="13"/>
      <c r="F6055" s="13"/>
      <c r="G6055" s="13"/>
      <c r="H6055" s="41"/>
      <c r="I6055" s="41"/>
      <c r="J6055" s="41"/>
      <c r="K6055" s="41"/>
      <c r="L6055" s="41"/>
      <c r="M6055" s="41"/>
    </row>
    <row r="6056" spans="2:13" x14ac:dyDescent="0.25">
      <c r="B6056" s="66"/>
      <c r="C6056" s="13"/>
      <c r="D6056" s="13"/>
      <c r="E6056" s="13"/>
      <c r="F6056" s="13"/>
      <c r="G6056" s="13"/>
      <c r="H6056" s="41"/>
      <c r="I6056" s="41"/>
      <c r="J6056" s="41"/>
      <c r="K6056" s="41"/>
      <c r="L6056" s="41"/>
      <c r="M6056" s="41"/>
    </row>
    <row r="6057" spans="2:13" x14ac:dyDescent="0.25">
      <c r="B6057" s="66"/>
      <c r="C6057" s="13"/>
      <c r="D6057" s="13"/>
      <c r="E6057" s="13"/>
      <c r="F6057" s="13"/>
      <c r="G6057" s="13"/>
      <c r="H6057" s="41"/>
      <c r="I6057" s="41"/>
      <c r="J6057" s="41"/>
      <c r="K6057" s="41"/>
      <c r="L6057" s="41"/>
      <c r="M6057" s="41"/>
    </row>
    <row r="6058" spans="2:13" x14ac:dyDescent="0.25">
      <c r="B6058" s="66"/>
      <c r="C6058" s="13"/>
      <c r="D6058" s="13"/>
      <c r="E6058" s="13"/>
      <c r="F6058" s="13"/>
      <c r="G6058" s="13"/>
      <c r="H6058" s="41"/>
      <c r="I6058" s="41"/>
      <c r="J6058" s="41"/>
      <c r="K6058" s="41"/>
      <c r="L6058" s="41"/>
      <c r="M6058" s="41"/>
    </row>
    <row r="6059" spans="2:13" x14ac:dyDescent="0.25">
      <c r="B6059" s="66"/>
      <c r="C6059" s="13"/>
      <c r="D6059" s="13"/>
      <c r="E6059" s="13"/>
      <c r="F6059" s="13"/>
      <c r="G6059" s="13"/>
      <c r="H6059" s="41"/>
      <c r="I6059" s="41"/>
      <c r="J6059" s="41"/>
      <c r="K6059" s="41"/>
      <c r="L6059" s="41"/>
      <c r="M6059" s="41"/>
    </row>
    <row r="6060" spans="2:13" x14ac:dyDescent="0.25">
      <c r="B6060" s="66"/>
      <c r="C6060" s="13"/>
      <c r="D6060" s="13"/>
      <c r="E6060" s="13"/>
      <c r="F6060" s="13"/>
      <c r="G6060" s="13"/>
      <c r="H6060" s="41"/>
      <c r="I6060" s="41"/>
      <c r="J6060" s="41"/>
      <c r="K6060" s="41"/>
      <c r="L6060" s="41"/>
      <c r="M6060" s="41"/>
    </row>
    <row r="6061" spans="2:13" x14ac:dyDescent="0.25">
      <c r="B6061" s="66"/>
      <c r="C6061" s="13"/>
      <c r="D6061" s="13"/>
      <c r="E6061" s="13"/>
      <c r="F6061" s="13"/>
      <c r="G6061" s="13"/>
      <c r="H6061" s="41"/>
      <c r="I6061" s="41"/>
      <c r="J6061" s="41"/>
      <c r="K6061" s="41"/>
      <c r="L6061" s="41"/>
      <c r="M6061" s="41"/>
    </row>
    <row r="6062" spans="2:13" x14ac:dyDescent="0.25">
      <c r="B6062" s="66"/>
      <c r="C6062" s="13"/>
      <c r="D6062" s="13"/>
      <c r="E6062" s="13"/>
      <c r="F6062" s="13"/>
      <c r="G6062" s="13"/>
      <c r="H6062" s="41"/>
      <c r="I6062" s="41"/>
      <c r="J6062" s="41"/>
      <c r="K6062" s="41"/>
      <c r="L6062" s="41"/>
      <c r="M6062" s="41"/>
    </row>
    <row r="6063" spans="2:13" x14ac:dyDescent="0.25">
      <c r="B6063" s="66"/>
      <c r="C6063" s="13"/>
      <c r="D6063" s="13"/>
      <c r="E6063" s="13"/>
      <c r="F6063" s="13"/>
      <c r="G6063" s="13"/>
      <c r="H6063" s="41"/>
      <c r="I6063" s="41"/>
      <c r="J6063" s="41"/>
      <c r="K6063" s="41"/>
      <c r="L6063" s="41"/>
      <c r="M6063" s="41"/>
    </row>
    <row r="6064" spans="2:13" x14ac:dyDescent="0.25">
      <c r="B6064" s="66"/>
      <c r="C6064" s="13"/>
      <c r="D6064" s="13"/>
      <c r="E6064" s="13"/>
      <c r="F6064" s="13"/>
      <c r="G6064" s="13"/>
      <c r="H6064" s="41"/>
      <c r="I6064" s="41"/>
      <c r="J6064" s="41"/>
      <c r="K6064" s="41"/>
      <c r="L6064" s="41"/>
      <c r="M6064" s="41"/>
    </row>
    <row r="6065" spans="2:13" x14ac:dyDescent="0.25">
      <c r="B6065" s="66"/>
      <c r="C6065" s="13"/>
      <c r="D6065" s="13"/>
      <c r="E6065" s="13"/>
      <c r="F6065" s="13"/>
      <c r="G6065" s="13"/>
      <c r="H6065" s="41"/>
      <c r="I6065" s="41"/>
      <c r="J6065" s="41"/>
      <c r="K6065" s="41"/>
      <c r="L6065" s="41"/>
      <c r="M6065" s="41"/>
    </row>
    <row r="6066" spans="2:13" x14ac:dyDescent="0.25">
      <c r="B6066" s="66"/>
      <c r="C6066" s="13"/>
      <c r="D6066" s="13"/>
      <c r="E6066" s="13"/>
      <c r="F6066" s="13"/>
      <c r="G6066" s="13"/>
      <c r="H6066" s="41"/>
      <c r="I6066" s="41"/>
      <c r="J6066" s="41"/>
      <c r="K6066" s="41"/>
      <c r="L6066" s="41"/>
      <c r="M6066" s="41"/>
    </row>
    <row r="6067" spans="2:13" x14ac:dyDescent="0.25">
      <c r="B6067" s="66"/>
      <c r="C6067" s="13"/>
      <c r="D6067" s="13"/>
      <c r="E6067" s="13"/>
      <c r="F6067" s="13"/>
      <c r="G6067" s="13"/>
      <c r="H6067" s="41"/>
      <c r="I6067" s="41"/>
      <c r="J6067" s="41"/>
      <c r="K6067" s="41"/>
      <c r="L6067" s="41"/>
      <c r="M6067" s="41"/>
    </row>
    <row r="6068" spans="2:13" x14ac:dyDescent="0.25">
      <c r="B6068" s="66"/>
      <c r="C6068" s="13"/>
      <c r="D6068" s="13"/>
      <c r="E6068" s="13"/>
      <c r="F6068" s="13"/>
      <c r="G6068" s="13"/>
      <c r="H6068" s="41"/>
      <c r="I6068" s="41"/>
      <c r="J6068" s="41"/>
      <c r="K6068" s="41"/>
      <c r="L6068" s="41"/>
      <c r="M6068" s="41"/>
    </row>
    <row r="6069" spans="2:13" x14ac:dyDescent="0.25">
      <c r="B6069" s="66"/>
      <c r="C6069" s="13"/>
      <c r="D6069" s="13"/>
      <c r="E6069" s="13"/>
      <c r="F6069" s="13"/>
      <c r="G6069" s="13"/>
      <c r="H6069" s="41"/>
      <c r="I6069" s="41"/>
      <c r="J6069" s="41"/>
      <c r="K6069" s="41"/>
      <c r="L6069" s="41"/>
      <c r="M6069" s="41"/>
    </row>
    <row r="6070" spans="2:13" x14ac:dyDescent="0.25">
      <c r="B6070" s="66"/>
      <c r="C6070" s="13"/>
      <c r="D6070" s="13"/>
      <c r="E6070" s="13"/>
      <c r="F6070" s="13"/>
      <c r="G6070" s="13"/>
      <c r="H6070" s="41"/>
      <c r="I6070" s="41"/>
      <c r="J6070" s="41"/>
      <c r="K6070" s="41"/>
      <c r="L6070" s="41"/>
      <c r="M6070" s="41"/>
    </row>
    <row r="6071" spans="2:13" x14ac:dyDescent="0.25">
      <c r="B6071" s="66"/>
      <c r="C6071" s="13"/>
      <c r="D6071" s="13"/>
      <c r="E6071" s="13"/>
      <c r="F6071" s="13"/>
      <c r="G6071" s="13"/>
      <c r="H6071" s="41"/>
      <c r="I6071" s="41"/>
      <c r="J6071" s="41"/>
      <c r="K6071" s="41"/>
      <c r="L6071" s="41"/>
      <c r="M6071" s="41"/>
    </row>
    <row r="6072" spans="2:13" x14ac:dyDescent="0.25">
      <c r="B6072" s="66"/>
      <c r="C6072" s="13"/>
      <c r="D6072" s="13"/>
      <c r="E6072" s="13"/>
      <c r="F6072" s="13"/>
      <c r="G6072" s="13"/>
      <c r="H6072" s="41"/>
      <c r="I6072" s="41"/>
      <c r="J6072" s="41"/>
      <c r="K6072" s="41"/>
      <c r="L6072" s="41"/>
      <c r="M6072" s="41"/>
    </row>
    <row r="6073" spans="2:13" x14ac:dyDescent="0.25">
      <c r="B6073" s="66"/>
      <c r="C6073" s="13"/>
      <c r="D6073" s="13"/>
      <c r="E6073" s="13"/>
      <c r="F6073" s="13"/>
      <c r="G6073" s="13"/>
      <c r="H6073" s="41"/>
      <c r="I6073" s="41"/>
      <c r="J6073" s="41"/>
      <c r="K6073" s="41"/>
      <c r="L6073" s="41"/>
      <c r="M6073" s="41"/>
    </row>
    <row r="6074" spans="2:13" x14ac:dyDescent="0.25">
      <c r="B6074" s="66"/>
      <c r="C6074" s="13"/>
      <c r="D6074" s="13"/>
      <c r="E6074" s="13"/>
      <c r="F6074" s="13"/>
      <c r="G6074" s="13"/>
      <c r="H6074" s="41"/>
      <c r="I6074" s="41"/>
      <c r="J6074" s="41"/>
      <c r="K6074" s="41"/>
      <c r="L6074" s="41"/>
      <c r="M6074" s="41"/>
    </row>
    <row r="6075" spans="2:13" x14ac:dyDescent="0.25">
      <c r="B6075" s="66"/>
      <c r="C6075" s="13"/>
      <c r="D6075" s="13"/>
      <c r="E6075" s="13"/>
      <c r="F6075" s="13"/>
      <c r="G6075" s="13"/>
      <c r="H6075" s="41"/>
      <c r="I6075" s="41"/>
      <c r="J6075" s="41"/>
      <c r="K6075" s="41"/>
      <c r="L6075" s="41"/>
      <c r="M6075" s="41"/>
    </row>
    <row r="6076" spans="2:13" x14ac:dyDescent="0.25">
      <c r="B6076" s="66"/>
      <c r="C6076" s="13"/>
      <c r="D6076" s="13"/>
      <c r="E6076" s="13"/>
      <c r="F6076" s="13"/>
      <c r="G6076" s="13"/>
      <c r="H6076" s="41"/>
      <c r="I6076" s="41"/>
      <c r="J6076" s="41"/>
      <c r="K6076" s="41"/>
      <c r="L6076" s="41"/>
      <c r="M6076" s="41"/>
    </row>
    <row r="6077" spans="2:13" x14ac:dyDescent="0.25">
      <c r="B6077" s="66"/>
      <c r="C6077" s="13"/>
      <c r="D6077" s="13"/>
      <c r="E6077" s="13"/>
      <c r="F6077" s="13"/>
      <c r="G6077" s="13"/>
      <c r="H6077" s="41"/>
      <c r="I6077" s="41"/>
      <c r="J6077" s="41"/>
      <c r="K6077" s="41"/>
      <c r="L6077" s="41"/>
      <c r="M6077" s="41"/>
    </row>
    <row r="6078" spans="2:13" x14ac:dyDescent="0.25">
      <c r="B6078" s="66"/>
      <c r="C6078" s="13"/>
      <c r="D6078" s="13"/>
      <c r="E6078" s="13"/>
      <c r="F6078" s="13"/>
      <c r="G6078" s="13"/>
      <c r="H6078" s="41"/>
      <c r="I6078" s="41"/>
      <c r="J6078" s="41"/>
      <c r="K6078" s="41"/>
      <c r="L6078" s="41"/>
      <c r="M6078" s="41"/>
    </row>
    <row r="6079" spans="2:13" x14ac:dyDescent="0.25">
      <c r="B6079" s="66"/>
      <c r="C6079" s="13"/>
      <c r="D6079" s="13"/>
      <c r="E6079" s="13"/>
      <c r="F6079" s="13"/>
      <c r="G6079" s="13"/>
      <c r="H6079" s="41"/>
      <c r="I6079" s="41"/>
      <c r="J6079" s="41"/>
      <c r="K6079" s="41"/>
      <c r="L6079" s="41"/>
      <c r="M6079" s="41"/>
    </row>
    <row r="6080" spans="2:13" x14ac:dyDescent="0.25">
      <c r="B6080" s="66"/>
      <c r="C6080" s="13"/>
      <c r="D6080" s="13"/>
      <c r="E6080" s="13"/>
      <c r="F6080" s="13"/>
      <c r="G6080" s="13"/>
      <c r="H6080" s="41"/>
      <c r="I6080" s="41"/>
      <c r="J6080" s="41"/>
      <c r="K6080" s="41"/>
      <c r="L6080" s="41"/>
      <c r="M6080" s="41"/>
    </row>
    <row r="6081" spans="2:13" x14ac:dyDescent="0.25">
      <c r="B6081" s="66"/>
      <c r="C6081" s="13"/>
      <c r="D6081" s="13"/>
      <c r="E6081" s="13"/>
      <c r="F6081" s="13"/>
      <c r="G6081" s="13"/>
      <c r="H6081" s="41"/>
      <c r="I6081" s="41"/>
      <c r="J6081" s="41"/>
      <c r="K6081" s="41"/>
      <c r="L6081" s="41"/>
      <c r="M6081" s="41"/>
    </row>
    <row r="6082" spans="2:13" x14ac:dyDescent="0.25">
      <c r="B6082" s="66"/>
      <c r="C6082" s="13"/>
      <c r="D6082" s="13"/>
      <c r="E6082" s="13"/>
      <c r="F6082" s="13"/>
      <c r="G6082" s="13"/>
      <c r="H6082" s="41"/>
      <c r="I6082" s="41"/>
      <c r="J6082" s="41"/>
      <c r="K6082" s="41"/>
      <c r="L6082" s="41"/>
      <c r="M6082" s="41"/>
    </row>
    <row r="6083" spans="2:13" x14ac:dyDescent="0.25">
      <c r="B6083" s="66"/>
      <c r="C6083" s="13"/>
      <c r="D6083" s="13"/>
      <c r="E6083" s="13"/>
      <c r="F6083" s="13"/>
      <c r="G6083" s="13"/>
      <c r="H6083" s="41"/>
      <c r="I6083" s="41"/>
      <c r="J6083" s="41"/>
      <c r="K6083" s="41"/>
      <c r="L6083" s="41"/>
      <c r="M6083" s="41"/>
    </row>
    <row r="6084" spans="2:13" x14ac:dyDescent="0.25">
      <c r="B6084" s="66"/>
      <c r="C6084" s="13"/>
      <c r="D6084" s="13"/>
      <c r="E6084" s="13"/>
      <c r="F6084" s="13"/>
      <c r="G6084" s="13"/>
      <c r="H6084" s="41"/>
      <c r="I6084" s="41"/>
      <c r="J6084" s="41"/>
      <c r="K6084" s="41"/>
      <c r="L6084" s="41"/>
      <c r="M6084" s="41"/>
    </row>
    <row r="6085" spans="2:13" x14ac:dyDescent="0.25">
      <c r="B6085" s="66"/>
      <c r="C6085" s="13"/>
      <c r="D6085" s="13"/>
      <c r="E6085" s="13"/>
      <c r="F6085" s="13"/>
      <c r="G6085" s="13"/>
      <c r="H6085" s="41"/>
      <c r="I6085" s="41"/>
      <c r="J6085" s="41"/>
      <c r="K6085" s="41"/>
      <c r="L6085" s="41"/>
      <c r="M6085" s="41"/>
    </row>
    <row r="6086" spans="2:13" x14ac:dyDescent="0.25">
      <c r="B6086" s="66"/>
      <c r="C6086" s="13"/>
      <c r="D6086" s="13"/>
      <c r="E6086" s="13"/>
      <c r="F6086" s="13"/>
      <c r="G6086" s="13"/>
      <c r="H6086" s="41"/>
      <c r="I6086" s="41"/>
      <c r="J6086" s="41"/>
      <c r="K6086" s="41"/>
      <c r="L6086" s="41"/>
      <c r="M6086" s="41"/>
    </row>
    <row r="6087" spans="2:13" x14ac:dyDescent="0.25">
      <c r="B6087" s="66"/>
      <c r="C6087" s="13"/>
      <c r="D6087" s="13"/>
      <c r="E6087" s="13"/>
      <c r="F6087" s="13"/>
      <c r="G6087" s="13"/>
      <c r="H6087" s="41"/>
      <c r="I6087" s="41"/>
      <c r="J6087" s="41"/>
      <c r="K6087" s="41"/>
      <c r="L6087" s="41"/>
      <c r="M6087" s="41"/>
    </row>
    <row r="6088" spans="2:13" x14ac:dyDescent="0.25">
      <c r="B6088" s="66"/>
      <c r="C6088" s="13"/>
      <c r="D6088" s="13"/>
      <c r="E6088" s="13"/>
      <c r="F6088" s="13"/>
      <c r="G6088" s="13"/>
      <c r="H6088" s="41"/>
      <c r="I6088" s="41"/>
      <c r="J6088" s="41"/>
      <c r="K6088" s="41"/>
      <c r="L6088" s="41"/>
      <c r="M6088" s="41"/>
    </row>
    <row r="6089" spans="2:13" x14ac:dyDescent="0.25">
      <c r="B6089" s="66"/>
      <c r="C6089" s="13"/>
      <c r="D6089" s="13"/>
      <c r="E6089" s="13"/>
      <c r="F6089" s="13"/>
      <c r="G6089" s="13"/>
      <c r="H6089" s="41"/>
      <c r="I6089" s="41"/>
      <c r="J6089" s="41"/>
      <c r="K6089" s="41"/>
      <c r="L6089" s="41"/>
      <c r="M6089" s="41"/>
    </row>
    <row r="6090" spans="2:13" x14ac:dyDescent="0.25">
      <c r="B6090" s="66"/>
      <c r="C6090" s="13"/>
      <c r="D6090" s="13"/>
      <c r="E6090" s="13"/>
      <c r="F6090" s="13"/>
      <c r="G6090" s="13"/>
      <c r="H6090" s="41"/>
      <c r="I6090" s="41"/>
      <c r="J6090" s="41"/>
      <c r="K6090" s="41"/>
      <c r="L6090" s="41"/>
      <c r="M6090" s="41"/>
    </row>
    <row r="6091" spans="2:13" x14ac:dyDescent="0.25">
      <c r="B6091" s="66"/>
      <c r="C6091" s="13"/>
      <c r="D6091" s="13"/>
      <c r="E6091" s="13"/>
      <c r="F6091" s="13"/>
      <c r="G6091" s="13"/>
      <c r="H6091" s="41"/>
      <c r="I6091" s="41"/>
      <c r="J6091" s="41"/>
      <c r="K6091" s="41"/>
      <c r="L6091" s="41"/>
      <c r="M6091" s="41"/>
    </row>
    <row r="6092" spans="2:13" x14ac:dyDescent="0.25">
      <c r="B6092" s="66"/>
      <c r="C6092" s="13"/>
      <c r="D6092" s="13"/>
      <c r="E6092" s="13"/>
      <c r="F6092" s="13"/>
      <c r="G6092" s="13"/>
      <c r="H6092" s="41"/>
      <c r="I6092" s="41"/>
      <c r="J6092" s="41"/>
      <c r="K6092" s="41"/>
      <c r="L6092" s="41"/>
      <c r="M6092" s="41"/>
    </row>
    <row r="6093" spans="2:13" x14ac:dyDescent="0.25">
      <c r="B6093" s="66"/>
      <c r="C6093" s="13"/>
      <c r="D6093" s="13"/>
      <c r="E6093" s="13"/>
      <c r="F6093" s="13"/>
      <c r="G6093" s="13"/>
      <c r="H6093" s="41"/>
      <c r="I6093" s="41"/>
      <c r="J6093" s="41"/>
      <c r="K6093" s="41"/>
      <c r="L6093" s="41"/>
      <c r="M6093" s="41"/>
    </row>
    <row r="6094" spans="2:13" x14ac:dyDescent="0.25">
      <c r="B6094" s="66"/>
      <c r="C6094" s="13"/>
      <c r="D6094" s="13"/>
      <c r="E6094" s="13"/>
      <c r="F6094" s="13"/>
      <c r="G6094" s="13"/>
      <c r="H6094" s="41"/>
      <c r="I6094" s="41"/>
      <c r="J6094" s="41"/>
      <c r="K6094" s="41"/>
      <c r="L6094" s="41"/>
      <c r="M6094" s="41"/>
    </row>
    <row r="6095" spans="2:13" x14ac:dyDescent="0.25">
      <c r="B6095" s="66"/>
      <c r="C6095" s="13"/>
      <c r="D6095" s="13"/>
      <c r="E6095" s="13"/>
      <c r="F6095" s="13"/>
      <c r="G6095" s="13"/>
      <c r="H6095" s="41"/>
      <c r="I6095" s="41"/>
      <c r="J6095" s="41"/>
      <c r="K6095" s="41"/>
      <c r="L6095" s="41"/>
      <c r="M6095" s="41"/>
    </row>
    <row r="6096" spans="2:13" x14ac:dyDescent="0.25">
      <c r="B6096" s="66"/>
      <c r="C6096" s="13"/>
      <c r="D6096" s="13"/>
      <c r="E6096" s="13"/>
      <c r="F6096" s="13"/>
      <c r="G6096" s="13"/>
      <c r="H6096" s="41"/>
      <c r="I6096" s="41"/>
      <c r="J6096" s="41"/>
      <c r="K6096" s="41"/>
      <c r="L6096" s="41"/>
      <c r="M6096" s="41"/>
    </row>
    <row r="6097" spans="2:13" x14ac:dyDescent="0.25">
      <c r="B6097" s="66"/>
      <c r="C6097" s="13"/>
      <c r="D6097" s="13"/>
      <c r="E6097" s="13"/>
      <c r="F6097" s="13"/>
      <c r="G6097" s="13"/>
      <c r="H6097" s="41"/>
      <c r="I6097" s="41"/>
      <c r="J6097" s="41"/>
      <c r="K6097" s="41"/>
      <c r="L6097" s="41"/>
      <c r="M6097" s="41"/>
    </row>
    <row r="6098" spans="2:13" x14ac:dyDescent="0.25">
      <c r="B6098" s="66"/>
      <c r="C6098" s="13"/>
      <c r="D6098" s="13"/>
      <c r="E6098" s="13"/>
      <c r="F6098" s="13"/>
      <c r="G6098" s="13"/>
      <c r="H6098" s="41"/>
      <c r="I6098" s="41"/>
      <c r="J6098" s="41"/>
      <c r="K6098" s="41"/>
      <c r="L6098" s="41"/>
      <c r="M6098" s="41"/>
    </row>
    <row r="6099" spans="2:13" x14ac:dyDescent="0.25">
      <c r="B6099" s="66"/>
      <c r="C6099" s="13"/>
      <c r="D6099" s="13"/>
      <c r="E6099" s="13"/>
      <c r="F6099" s="13"/>
      <c r="G6099" s="13"/>
      <c r="H6099" s="41"/>
      <c r="I6099" s="41"/>
      <c r="J6099" s="41"/>
      <c r="K6099" s="41"/>
      <c r="L6099" s="41"/>
      <c r="M6099" s="41"/>
    </row>
    <row r="6100" spans="2:13" x14ac:dyDescent="0.25">
      <c r="B6100" s="66"/>
      <c r="C6100" s="13"/>
      <c r="D6100" s="13"/>
      <c r="E6100" s="13"/>
      <c r="F6100" s="13"/>
      <c r="G6100" s="13"/>
      <c r="H6100" s="41"/>
      <c r="I6100" s="41"/>
      <c r="J6100" s="41"/>
      <c r="K6100" s="41"/>
      <c r="L6100" s="41"/>
      <c r="M6100" s="41"/>
    </row>
    <row r="6101" spans="2:13" x14ac:dyDescent="0.25">
      <c r="B6101" s="66"/>
      <c r="C6101" s="13"/>
      <c r="D6101" s="13"/>
      <c r="E6101" s="13"/>
      <c r="F6101" s="13"/>
      <c r="G6101" s="13"/>
      <c r="H6101" s="41"/>
      <c r="I6101" s="41"/>
      <c r="J6101" s="41"/>
      <c r="K6101" s="41"/>
      <c r="L6101" s="41"/>
      <c r="M6101" s="41"/>
    </row>
    <row r="6102" spans="2:13" x14ac:dyDescent="0.25">
      <c r="B6102" s="66"/>
      <c r="C6102" s="13"/>
      <c r="D6102" s="13"/>
      <c r="E6102" s="13"/>
      <c r="F6102" s="13"/>
      <c r="G6102" s="13"/>
      <c r="H6102" s="41"/>
      <c r="I6102" s="41"/>
      <c r="J6102" s="41"/>
      <c r="K6102" s="41"/>
      <c r="L6102" s="41"/>
      <c r="M6102" s="41"/>
    </row>
    <row r="6103" spans="2:13" x14ac:dyDescent="0.25">
      <c r="B6103" s="66"/>
      <c r="C6103" s="13"/>
      <c r="D6103" s="13"/>
      <c r="E6103" s="13"/>
      <c r="F6103" s="13"/>
      <c r="G6103" s="13"/>
      <c r="H6103" s="41"/>
      <c r="I6103" s="41"/>
      <c r="J6103" s="41"/>
      <c r="K6103" s="41"/>
      <c r="L6103" s="41"/>
      <c r="M6103" s="41"/>
    </row>
    <row r="6104" spans="2:13" x14ac:dyDescent="0.25">
      <c r="B6104" s="66"/>
      <c r="C6104" s="13"/>
      <c r="D6104" s="13"/>
      <c r="E6104" s="13"/>
      <c r="F6104" s="13"/>
      <c r="G6104" s="13"/>
      <c r="H6104" s="41"/>
      <c r="I6104" s="41"/>
      <c r="J6104" s="41"/>
      <c r="K6104" s="41"/>
      <c r="L6104" s="41"/>
      <c r="M6104" s="41"/>
    </row>
    <row r="6105" spans="2:13" x14ac:dyDescent="0.25">
      <c r="B6105" s="66"/>
      <c r="C6105" s="13"/>
      <c r="D6105" s="13"/>
      <c r="E6105" s="13"/>
      <c r="F6105" s="13"/>
      <c r="G6105" s="13"/>
      <c r="H6105" s="41"/>
      <c r="I6105" s="41"/>
      <c r="J6105" s="41"/>
      <c r="K6105" s="41"/>
      <c r="L6105" s="41"/>
      <c r="M6105" s="41"/>
    </row>
    <row r="6106" spans="2:13" x14ac:dyDescent="0.25">
      <c r="B6106" s="66"/>
      <c r="C6106" s="13"/>
      <c r="D6106" s="13"/>
      <c r="E6106" s="13"/>
      <c r="F6106" s="13"/>
      <c r="G6106" s="13"/>
      <c r="H6106" s="41"/>
      <c r="I6106" s="41"/>
      <c r="J6106" s="41"/>
      <c r="K6106" s="41"/>
      <c r="L6106" s="41"/>
      <c r="M6106" s="41"/>
    </row>
    <row r="6107" spans="2:13" x14ac:dyDescent="0.25">
      <c r="B6107" s="66"/>
      <c r="C6107" s="13"/>
      <c r="D6107" s="13"/>
      <c r="E6107" s="13"/>
      <c r="F6107" s="13"/>
      <c r="G6107" s="13"/>
      <c r="H6107" s="41"/>
      <c r="I6107" s="41"/>
      <c r="J6107" s="41"/>
      <c r="K6107" s="41"/>
      <c r="L6107" s="41"/>
      <c r="M6107" s="41"/>
    </row>
    <row r="6108" spans="2:13" x14ac:dyDescent="0.25">
      <c r="B6108" s="66"/>
      <c r="C6108" s="13"/>
      <c r="D6108" s="13"/>
      <c r="E6108" s="13"/>
      <c r="F6108" s="13"/>
      <c r="G6108" s="13"/>
      <c r="H6108" s="41"/>
      <c r="I6108" s="41"/>
      <c r="J6108" s="41"/>
      <c r="K6108" s="41"/>
      <c r="L6108" s="41"/>
      <c r="M6108" s="41"/>
    </row>
    <row r="6109" spans="2:13" x14ac:dyDescent="0.25">
      <c r="B6109" s="66"/>
      <c r="C6109" s="13"/>
      <c r="D6109" s="13"/>
      <c r="E6109" s="13"/>
      <c r="F6109" s="13"/>
      <c r="G6109" s="13"/>
      <c r="H6109" s="41"/>
      <c r="I6109" s="41"/>
      <c r="J6109" s="41"/>
      <c r="K6109" s="41"/>
      <c r="L6109" s="41"/>
      <c r="M6109" s="41"/>
    </row>
    <row r="6110" spans="2:13" x14ac:dyDescent="0.25">
      <c r="B6110" s="66"/>
      <c r="C6110" s="13"/>
      <c r="D6110" s="13"/>
      <c r="E6110" s="13"/>
      <c r="F6110" s="13"/>
      <c r="G6110" s="13"/>
      <c r="H6110" s="41"/>
      <c r="I6110" s="41"/>
      <c r="J6110" s="41"/>
      <c r="K6110" s="41"/>
      <c r="L6110" s="41"/>
      <c r="M6110" s="41"/>
    </row>
    <row r="6111" spans="2:13" x14ac:dyDescent="0.25">
      <c r="B6111" s="66"/>
      <c r="C6111" s="13"/>
      <c r="D6111" s="13"/>
      <c r="E6111" s="13"/>
      <c r="F6111" s="13"/>
      <c r="G6111" s="13"/>
      <c r="H6111" s="41"/>
      <c r="I6111" s="41"/>
      <c r="J6111" s="41"/>
      <c r="K6111" s="41"/>
      <c r="L6111" s="41"/>
      <c r="M6111" s="41"/>
    </row>
    <row r="6112" spans="2:13" x14ac:dyDescent="0.25">
      <c r="B6112" s="66"/>
      <c r="C6112" s="13"/>
      <c r="D6112" s="13"/>
      <c r="E6112" s="13"/>
      <c r="F6112" s="13"/>
      <c r="G6112" s="13"/>
      <c r="H6112" s="41"/>
      <c r="I6112" s="41"/>
      <c r="J6112" s="41"/>
      <c r="K6112" s="41"/>
      <c r="L6112" s="41"/>
      <c r="M6112" s="41"/>
    </row>
    <row r="6113" spans="2:13" x14ac:dyDescent="0.25">
      <c r="B6113" s="66"/>
      <c r="C6113" s="13"/>
      <c r="D6113" s="13"/>
      <c r="E6113" s="13"/>
      <c r="F6113" s="13"/>
      <c r="G6113" s="13"/>
      <c r="H6113" s="41"/>
      <c r="I6113" s="41"/>
      <c r="J6113" s="41"/>
      <c r="K6113" s="41"/>
      <c r="L6113" s="41"/>
      <c r="M6113" s="41"/>
    </row>
    <row r="6114" spans="2:13" x14ac:dyDescent="0.25">
      <c r="B6114" s="66"/>
      <c r="C6114" s="13"/>
      <c r="D6114" s="13"/>
      <c r="E6114" s="13"/>
      <c r="F6114" s="13"/>
      <c r="G6114" s="13"/>
      <c r="H6114" s="41"/>
      <c r="I6114" s="41"/>
      <c r="J6114" s="41"/>
      <c r="K6114" s="41"/>
      <c r="L6114" s="41"/>
      <c r="M6114" s="41"/>
    </row>
    <row r="6115" spans="2:13" x14ac:dyDescent="0.25">
      <c r="B6115" s="66"/>
      <c r="C6115" s="13"/>
      <c r="D6115" s="13"/>
      <c r="E6115" s="13"/>
      <c r="F6115" s="13"/>
      <c r="G6115" s="13"/>
      <c r="H6115" s="41"/>
      <c r="I6115" s="41"/>
      <c r="J6115" s="41"/>
      <c r="K6115" s="41"/>
      <c r="L6115" s="41"/>
      <c r="M6115" s="41"/>
    </row>
    <row r="6116" spans="2:13" x14ac:dyDescent="0.25">
      <c r="B6116" s="66"/>
      <c r="C6116" s="13"/>
      <c r="D6116" s="13"/>
      <c r="E6116" s="13"/>
      <c r="F6116" s="13"/>
      <c r="G6116" s="13"/>
      <c r="H6116" s="41"/>
      <c r="I6116" s="41"/>
      <c r="J6116" s="41"/>
      <c r="K6116" s="41"/>
      <c r="L6116" s="41"/>
      <c r="M6116" s="41"/>
    </row>
    <row r="6117" spans="2:13" x14ac:dyDescent="0.25">
      <c r="B6117" s="66"/>
      <c r="C6117" s="13"/>
      <c r="D6117" s="13"/>
      <c r="E6117" s="13"/>
      <c r="F6117" s="13"/>
      <c r="G6117" s="13"/>
      <c r="H6117" s="41"/>
      <c r="I6117" s="41"/>
      <c r="J6117" s="41"/>
      <c r="K6117" s="41"/>
      <c r="L6117" s="41"/>
      <c r="M6117" s="41"/>
    </row>
    <row r="6118" spans="2:13" x14ac:dyDescent="0.25">
      <c r="B6118" s="66"/>
      <c r="C6118" s="13"/>
      <c r="D6118" s="13"/>
      <c r="E6118" s="13"/>
      <c r="F6118" s="13"/>
      <c r="G6118" s="13"/>
      <c r="H6118" s="41"/>
      <c r="I6118" s="41"/>
      <c r="J6118" s="41"/>
      <c r="K6118" s="41"/>
      <c r="L6118" s="41"/>
      <c r="M6118" s="41"/>
    </row>
    <row r="6119" spans="2:13" x14ac:dyDescent="0.25">
      <c r="B6119" s="66"/>
      <c r="C6119" s="13"/>
      <c r="D6119" s="13"/>
      <c r="E6119" s="13"/>
      <c r="F6119" s="13"/>
      <c r="G6119" s="13"/>
      <c r="H6119" s="41"/>
      <c r="I6119" s="41"/>
      <c r="J6119" s="41"/>
      <c r="K6119" s="41"/>
      <c r="L6119" s="41"/>
      <c r="M6119" s="41"/>
    </row>
    <row r="6120" spans="2:13" x14ac:dyDescent="0.25">
      <c r="B6120" s="66"/>
      <c r="C6120" s="13"/>
      <c r="D6120" s="13"/>
      <c r="E6120" s="13"/>
      <c r="F6120" s="13"/>
      <c r="G6120" s="13"/>
      <c r="H6120" s="41"/>
      <c r="I6120" s="41"/>
      <c r="J6120" s="41"/>
      <c r="K6120" s="41"/>
      <c r="L6120" s="41"/>
      <c r="M6120" s="41"/>
    </row>
    <row r="6121" spans="2:13" x14ac:dyDescent="0.25">
      <c r="B6121" s="66"/>
      <c r="C6121" s="13"/>
      <c r="D6121" s="13"/>
      <c r="E6121" s="13"/>
      <c r="F6121" s="13"/>
      <c r="G6121" s="13"/>
      <c r="H6121" s="41"/>
      <c r="I6121" s="41"/>
      <c r="J6121" s="41"/>
      <c r="K6121" s="41"/>
      <c r="L6121" s="41"/>
      <c r="M6121" s="41"/>
    </row>
    <row r="6122" spans="2:13" x14ac:dyDescent="0.25">
      <c r="B6122" s="66"/>
      <c r="C6122" s="13"/>
      <c r="D6122" s="13"/>
      <c r="E6122" s="13"/>
      <c r="F6122" s="13"/>
      <c r="G6122" s="13"/>
      <c r="H6122" s="41"/>
      <c r="I6122" s="41"/>
      <c r="J6122" s="41"/>
      <c r="K6122" s="41"/>
      <c r="L6122" s="41"/>
      <c r="M6122" s="41"/>
    </row>
    <row r="6123" spans="2:13" x14ac:dyDescent="0.25">
      <c r="B6123" s="66"/>
      <c r="C6123" s="13"/>
      <c r="D6123" s="13"/>
      <c r="E6123" s="13"/>
      <c r="F6123" s="13"/>
      <c r="G6123" s="13"/>
      <c r="H6123" s="41"/>
      <c r="I6123" s="41"/>
      <c r="J6123" s="41"/>
      <c r="K6123" s="41"/>
      <c r="L6123" s="41"/>
      <c r="M6123" s="41"/>
    </row>
    <row r="6124" spans="2:13" x14ac:dyDescent="0.25">
      <c r="B6124" s="66"/>
      <c r="C6124" s="13"/>
      <c r="D6124" s="13"/>
      <c r="E6124" s="13"/>
      <c r="F6124" s="13"/>
      <c r="G6124" s="13"/>
      <c r="H6124" s="41"/>
      <c r="I6124" s="41"/>
      <c r="J6124" s="41"/>
      <c r="K6124" s="41"/>
      <c r="L6124" s="41"/>
      <c r="M6124" s="41"/>
    </row>
    <row r="6125" spans="2:13" x14ac:dyDescent="0.25">
      <c r="B6125" s="66"/>
      <c r="C6125" s="13"/>
      <c r="D6125" s="13"/>
      <c r="E6125" s="13"/>
      <c r="F6125" s="13"/>
      <c r="G6125" s="13"/>
      <c r="H6125" s="41"/>
      <c r="I6125" s="41"/>
      <c r="J6125" s="41"/>
      <c r="K6125" s="41"/>
      <c r="L6125" s="41"/>
      <c r="M6125" s="41"/>
    </row>
    <row r="6126" spans="2:13" x14ac:dyDescent="0.25">
      <c r="B6126" s="66"/>
      <c r="C6126" s="13"/>
      <c r="D6126" s="13"/>
      <c r="E6126" s="13"/>
      <c r="F6126" s="13"/>
      <c r="G6126" s="13"/>
      <c r="H6126" s="41"/>
      <c r="I6126" s="41"/>
      <c r="J6126" s="41"/>
      <c r="K6126" s="41"/>
      <c r="L6126" s="41"/>
      <c r="M6126" s="41"/>
    </row>
    <row r="6127" spans="2:13" x14ac:dyDescent="0.25">
      <c r="B6127" s="66"/>
      <c r="C6127" s="13"/>
      <c r="D6127" s="13"/>
      <c r="E6127" s="13"/>
      <c r="F6127" s="13"/>
      <c r="G6127" s="13"/>
      <c r="H6127" s="41"/>
      <c r="I6127" s="41"/>
      <c r="J6127" s="41"/>
      <c r="K6127" s="41"/>
      <c r="L6127" s="41"/>
      <c r="M6127" s="41"/>
    </row>
    <row r="6128" spans="2:13" x14ac:dyDescent="0.25">
      <c r="B6128" s="66"/>
      <c r="C6128" s="13"/>
      <c r="D6128" s="13"/>
      <c r="E6128" s="13"/>
      <c r="F6128" s="13"/>
      <c r="G6128" s="13"/>
      <c r="H6128" s="41"/>
      <c r="I6128" s="41"/>
      <c r="J6128" s="41"/>
      <c r="K6128" s="41"/>
      <c r="L6128" s="41"/>
      <c r="M6128" s="41"/>
    </row>
    <row r="6129" spans="2:13" x14ac:dyDescent="0.25">
      <c r="B6129" s="66"/>
      <c r="C6129" s="13"/>
      <c r="D6129" s="13"/>
      <c r="E6129" s="13"/>
      <c r="F6129" s="13"/>
      <c r="G6129" s="13"/>
      <c r="H6129" s="41"/>
      <c r="I6129" s="41"/>
      <c r="J6129" s="41"/>
      <c r="K6129" s="41"/>
      <c r="L6129" s="41"/>
      <c r="M6129" s="41"/>
    </row>
    <row r="6130" spans="2:13" x14ac:dyDescent="0.25">
      <c r="B6130" s="66"/>
      <c r="C6130" s="13"/>
      <c r="D6130" s="13"/>
      <c r="E6130" s="13"/>
      <c r="F6130" s="13"/>
      <c r="G6130" s="13"/>
      <c r="H6130" s="41"/>
      <c r="I6130" s="41"/>
      <c r="J6130" s="41"/>
      <c r="K6130" s="41"/>
      <c r="L6130" s="41"/>
      <c r="M6130" s="41"/>
    </row>
    <row r="6131" spans="2:13" x14ac:dyDescent="0.25">
      <c r="B6131" s="66"/>
      <c r="C6131" s="13"/>
      <c r="D6131" s="13"/>
      <c r="E6131" s="13"/>
      <c r="F6131" s="13"/>
      <c r="G6131" s="13"/>
      <c r="H6131" s="41"/>
      <c r="I6131" s="41"/>
      <c r="J6131" s="41"/>
      <c r="K6131" s="41"/>
      <c r="L6131" s="41"/>
      <c r="M6131" s="41"/>
    </row>
    <row r="6132" spans="2:13" x14ac:dyDescent="0.25">
      <c r="B6132" s="66"/>
      <c r="C6132" s="13"/>
      <c r="D6132" s="13"/>
      <c r="E6132" s="13"/>
      <c r="F6132" s="13"/>
      <c r="G6132" s="13"/>
      <c r="H6132" s="41"/>
      <c r="I6132" s="41"/>
      <c r="J6132" s="41"/>
      <c r="K6132" s="41"/>
      <c r="L6132" s="41"/>
      <c r="M6132" s="41"/>
    </row>
    <row r="6133" spans="2:13" x14ac:dyDescent="0.25">
      <c r="B6133" s="66"/>
      <c r="C6133" s="13"/>
      <c r="D6133" s="13"/>
      <c r="E6133" s="13"/>
      <c r="F6133" s="13"/>
      <c r="G6133" s="13"/>
      <c r="H6133" s="41"/>
      <c r="I6133" s="41"/>
      <c r="J6133" s="41"/>
      <c r="K6133" s="41"/>
      <c r="L6133" s="41"/>
      <c r="M6133" s="41"/>
    </row>
    <row r="6134" spans="2:13" x14ac:dyDescent="0.25">
      <c r="B6134" s="66"/>
      <c r="C6134" s="13"/>
      <c r="D6134" s="13"/>
      <c r="E6134" s="13"/>
      <c r="F6134" s="13"/>
      <c r="G6134" s="13"/>
      <c r="H6134" s="41"/>
      <c r="I6134" s="41"/>
      <c r="J6134" s="41"/>
      <c r="K6134" s="41"/>
      <c r="L6134" s="41"/>
      <c r="M6134" s="41"/>
    </row>
    <row r="6135" spans="2:13" x14ac:dyDescent="0.25">
      <c r="B6135" s="66"/>
      <c r="C6135" s="13"/>
      <c r="D6135" s="13"/>
      <c r="E6135" s="13"/>
      <c r="F6135" s="13"/>
      <c r="G6135" s="13"/>
      <c r="H6135" s="41"/>
      <c r="I6135" s="41"/>
      <c r="J6135" s="41"/>
      <c r="K6135" s="41"/>
      <c r="L6135" s="41"/>
      <c r="M6135" s="41"/>
    </row>
    <row r="6136" spans="2:13" x14ac:dyDescent="0.25">
      <c r="B6136" s="66"/>
      <c r="C6136" s="13"/>
      <c r="D6136" s="13"/>
      <c r="E6136" s="13"/>
      <c r="F6136" s="13"/>
      <c r="G6136" s="13"/>
      <c r="H6136" s="41"/>
      <c r="I6136" s="41"/>
      <c r="J6136" s="41"/>
      <c r="K6136" s="41"/>
      <c r="L6136" s="41"/>
      <c r="M6136" s="41"/>
    </row>
    <row r="6137" spans="2:13" x14ac:dyDescent="0.25">
      <c r="B6137" s="66"/>
      <c r="C6137" s="13"/>
      <c r="D6137" s="13"/>
      <c r="E6137" s="13"/>
      <c r="F6137" s="13"/>
      <c r="G6137" s="13"/>
      <c r="H6137" s="41"/>
      <c r="I6137" s="41"/>
      <c r="J6137" s="41"/>
      <c r="K6137" s="41"/>
      <c r="L6137" s="41"/>
      <c r="M6137" s="41"/>
    </row>
    <row r="6138" spans="2:13" x14ac:dyDescent="0.25">
      <c r="B6138" s="66"/>
      <c r="C6138" s="13"/>
      <c r="D6138" s="13"/>
      <c r="E6138" s="13"/>
      <c r="F6138" s="13"/>
      <c r="G6138" s="13"/>
      <c r="H6138" s="41"/>
      <c r="I6138" s="41"/>
      <c r="J6138" s="41"/>
      <c r="K6138" s="41"/>
      <c r="L6138" s="41"/>
      <c r="M6138" s="41"/>
    </row>
    <row r="6139" spans="2:13" x14ac:dyDescent="0.25">
      <c r="B6139" s="66"/>
      <c r="C6139" s="13"/>
      <c r="D6139" s="13"/>
      <c r="E6139" s="13"/>
      <c r="F6139" s="13"/>
      <c r="G6139" s="13"/>
      <c r="H6139" s="41"/>
      <c r="I6139" s="41"/>
      <c r="J6139" s="41"/>
      <c r="K6139" s="41"/>
      <c r="L6139" s="41"/>
      <c r="M6139" s="41"/>
    </row>
    <row r="6140" spans="2:13" x14ac:dyDescent="0.25">
      <c r="B6140" s="66"/>
      <c r="C6140" s="13"/>
      <c r="D6140" s="13"/>
      <c r="E6140" s="13"/>
      <c r="F6140" s="13"/>
      <c r="G6140" s="13"/>
      <c r="H6140" s="41"/>
      <c r="I6140" s="41"/>
      <c r="J6140" s="41"/>
      <c r="K6140" s="41"/>
      <c r="L6140" s="41"/>
      <c r="M6140" s="41"/>
    </row>
    <row r="6141" spans="2:13" x14ac:dyDescent="0.25">
      <c r="B6141" s="66"/>
      <c r="C6141" s="13"/>
      <c r="D6141" s="13"/>
      <c r="E6141" s="13"/>
      <c r="F6141" s="13"/>
      <c r="G6141" s="13"/>
      <c r="H6141" s="41"/>
      <c r="I6141" s="41"/>
      <c r="J6141" s="41"/>
      <c r="K6141" s="41"/>
      <c r="L6141" s="41"/>
      <c r="M6141" s="41"/>
    </row>
    <row r="6142" spans="2:13" x14ac:dyDescent="0.25">
      <c r="B6142" s="66"/>
      <c r="C6142" s="13"/>
      <c r="D6142" s="13"/>
      <c r="E6142" s="13"/>
      <c r="F6142" s="13"/>
      <c r="G6142" s="13"/>
      <c r="H6142" s="41"/>
      <c r="I6142" s="41"/>
      <c r="J6142" s="41"/>
      <c r="K6142" s="41"/>
      <c r="L6142" s="41"/>
      <c r="M6142" s="41"/>
    </row>
    <row r="6143" spans="2:13" x14ac:dyDescent="0.25">
      <c r="B6143" s="66"/>
      <c r="C6143" s="13"/>
      <c r="D6143" s="13"/>
      <c r="E6143" s="13"/>
      <c r="F6143" s="13"/>
      <c r="G6143" s="13"/>
      <c r="H6143" s="41"/>
      <c r="I6143" s="41"/>
      <c r="J6143" s="41"/>
      <c r="K6143" s="41"/>
      <c r="L6143" s="41"/>
      <c r="M6143" s="41"/>
    </row>
    <row r="6144" spans="2:13" x14ac:dyDescent="0.25">
      <c r="B6144" s="66"/>
      <c r="C6144" s="13"/>
      <c r="D6144" s="13"/>
      <c r="E6144" s="13"/>
      <c r="F6144" s="13"/>
      <c r="G6144" s="13"/>
      <c r="H6144" s="41"/>
      <c r="I6144" s="41"/>
      <c r="J6144" s="41"/>
      <c r="K6144" s="41"/>
      <c r="L6144" s="41"/>
      <c r="M6144" s="41"/>
    </row>
    <row r="6145" spans="2:13" x14ac:dyDescent="0.25">
      <c r="B6145" s="66"/>
      <c r="C6145" s="13"/>
      <c r="D6145" s="13"/>
      <c r="E6145" s="13"/>
      <c r="F6145" s="13"/>
      <c r="G6145" s="13"/>
      <c r="H6145" s="41"/>
      <c r="I6145" s="41"/>
      <c r="J6145" s="41"/>
      <c r="K6145" s="41"/>
      <c r="L6145" s="41"/>
      <c r="M6145" s="41"/>
    </row>
    <row r="6146" spans="2:13" x14ac:dyDescent="0.25">
      <c r="B6146" s="66"/>
      <c r="C6146" s="13"/>
      <c r="D6146" s="13"/>
      <c r="E6146" s="13"/>
      <c r="F6146" s="13"/>
      <c r="G6146" s="13"/>
      <c r="H6146" s="41"/>
      <c r="I6146" s="41"/>
      <c r="J6146" s="41"/>
      <c r="K6146" s="41"/>
      <c r="L6146" s="41"/>
      <c r="M6146" s="41"/>
    </row>
    <row r="6147" spans="2:13" x14ac:dyDescent="0.25">
      <c r="B6147" s="66"/>
      <c r="C6147" s="13"/>
      <c r="D6147" s="13"/>
      <c r="E6147" s="13"/>
      <c r="F6147" s="13"/>
      <c r="G6147" s="13"/>
      <c r="H6147" s="41"/>
      <c r="I6147" s="41"/>
      <c r="J6147" s="41"/>
      <c r="K6147" s="41"/>
      <c r="L6147" s="41"/>
      <c r="M6147" s="41"/>
    </row>
    <row r="6148" spans="2:13" x14ac:dyDescent="0.25">
      <c r="B6148" s="66"/>
      <c r="C6148" s="13"/>
      <c r="D6148" s="13"/>
      <c r="E6148" s="13"/>
      <c r="F6148" s="13"/>
      <c r="G6148" s="13"/>
      <c r="H6148" s="41"/>
      <c r="I6148" s="41"/>
      <c r="J6148" s="41"/>
      <c r="K6148" s="41"/>
      <c r="L6148" s="41"/>
      <c r="M6148" s="41"/>
    </row>
    <row r="6149" spans="2:13" x14ac:dyDescent="0.25">
      <c r="B6149" s="66"/>
      <c r="C6149" s="13"/>
      <c r="D6149" s="13"/>
      <c r="E6149" s="13"/>
      <c r="F6149" s="13"/>
      <c r="G6149" s="13"/>
      <c r="H6149" s="41"/>
      <c r="I6149" s="41"/>
      <c r="J6149" s="41"/>
      <c r="K6149" s="41"/>
      <c r="L6149" s="41"/>
      <c r="M6149" s="41"/>
    </row>
    <row r="6150" spans="2:13" x14ac:dyDescent="0.25">
      <c r="B6150" s="66"/>
      <c r="C6150" s="13"/>
      <c r="D6150" s="13"/>
      <c r="E6150" s="13"/>
      <c r="F6150" s="13"/>
      <c r="G6150" s="13"/>
      <c r="H6150" s="41"/>
      <c r="I6150" s="41"/>
      <c r="J6150" s="41"/>
      <c r="K6150" s="41"/>
      <c r="L6150" s="41"/>
      <c r="M6150" s="41"/>
    </row>
    <row r="6151" spans="2:13" x14ac:dyDescent="0.25">
      <c r="B6151" s="66"/>
      <c r="C6151" s="13"/>
      <c r="D6151" s="13"/>
      <c r="E6151" s="13"/>
      <c r="F6151" s="13"/>
      <c r="G6151" s="13"/>
      <c r="H6151" s="41"/>
      <c r="I6151" s="41"/>
      <c r="J6151" s="41"/>
      <c r="K6151" s="41"/>
      <c r="L6151" s="41"/>
      <c r="M6151" s="41"/>
    </row>
    <row r="6152" spans="2:13" x14ac:dyDescent="0.25">
      <c r="B6152" s="66"/>
      <c r="C6152" s="13"/>
      <c r="D6152" s="13"/>
      <c r="E6152" s="13"/>
      <c r="F6152" s="13"/>
      <c r="G6152" s="13"/>
      <c r="H6152" s="41"/>
      <c r="I6152" s="41"/>
      <c r="J6152" s="41"/>
      <c r="K6152" s="41"/>
      <c r="L6152" s="41"/>
      <c r="M6152" s="41"/>
    </row>
    <row r="6153" spans="2:13" x14ac:dyDescent="0.25">
      <c r="B6153" s="66"/>
      <c r="C6153" s="13"/>
      <c r="D6153" s="13"/>
      <c r="E6153" s="13"/>
      <c r="F6153" s="13"/>
      <c r="G6153" s="13"/>
      <c r="H6153" s="41"/>
      <c r="I6153" s="41"/>
      <c r="J6153" s="41"/>
      <c r="K6153" s="41"/>
      <c r="L6153" s="41"/>
      <c r="M6153" s="41"/>
    </row>
    <row r="6154" spans="2:13" x14ac:dyDescent="0.25">
      <c r="B6154" s="66"/>
      <c r="C6154" s="13"/>
      <c r="D6154" s="13"/>
      <c r="E6154" s="13"/>
      <c r="F6154" s="13"/>
      <c r="G6154" s="13"/>
      <c r="H6154" s="41"/>
      <c r="I6154" s="41"/>
      <c r="J6154" s="41"/>
      <c r="K6154" s="41"/>
      <c r="L6154" s="41"/>
      <c r="M6154" s="41"/>
    </row>
    <row r="6155" spans="2:13" x14ac:dyDescent="0.25">
      <c r="B6155" s="66"/>
      <c r="C6155" s="13"/>
      <c r="D6155" s="13"/>
      <c r="E6155" s="13"/>
      <c r="F6155" s="13"/>
      <c r="G6155" s="13"/>
      <c r="H6155" s="41"/>
      <c r="I6155" s="41"/>
      <c r="J6155" s="41"/>
      <c r="K6155" s="41"/>
      <c r="L6155" s="41"/>
      <c r="M6155" s="41"/>
    </row>
    <row r="6156" spans="2:13" x14ac:dyDescent="0.25">
      <c r="B6156" s="66"/>
      <c r="C6156" s="13"/>
      <c r="D6156" s="13"/>
      <c r="E6156" s="13"/>
      <c r="F6156" s="13"/>
      <c r="G6156" s="13"/>
      <c r="H6156" s="41"/>
      <c r="I6156" s="41"/>
      <c r="J6156" s="41"/>
      <c r="K6156" s="41"/>
      <c r="L6156" s="41"/>
      <c r="M6156" s="41"/>
    </row>
    <row r="6157" spans="2:13" x14ac:dyDescent="0.25">
      <c r="B6157" s="66"/>
      <c r="C6157" s="13"/>
      <c r="D6157" s="13"/>
      <c r="E6157" s="13"/>
      <c r="F6157" s="13"/>
      <c r="G6157" s="13"/>
      <c r="H6157" s="41"/>
      <c r="I6157" s="41"/>
      <c r="J6157" s="41"/>
      <c r="K6157" s="41"/>
      <c r="L6157" s="41"/>
      <c r="M6157" s="41"/>
    </row>
    <row r="6158" spans="2:13" x14ac:dyDescent="0.25">
      <c r="B6158" s="66"/>
      <c r="C6158" s="13"/>
      <c r="D6158" s="13"/>
      <c r="E6158" s="13"/>
      <c r="F6158" s="13"/>
      <c r="G6158" s="13"/>
      <c r="H6158" s="41"/>
      <c r="I6158" s="41"/>
      <c r="J6158" s="41"/>
      <c r="K6158" s="41"/>
      <c r="L6158" s="41"/>
      <c r="M6158" s="41"/>
    </row>
    <row r="6159" spans="2:13" x14ac:dyDescent="0.25">
      <c r="B6159" s="66"/>
      <c r="C6159" s="13"/>
      <c r="D6159" s="13"/>
      <c r="E6159" s="13"/>
      <c r="F6159" s="13"/>
      <c r="G6159" s="13"/>
      <c r="H6159" s="41"/>
      <c r="I6159" s="41"/>
      <c r="J6159" s="41"/>
      <c r="K6159" s="41"/>
      <c r="L6159" s="41"/>
      <c r="M6159" s="41"/>
    </row>
    <row r="6160" spans="2:13" x14ac:dyDescent="0.25">
      <c r="B6160" s="66"/>
      <c r="C6160" s="13"/>
      <c r="D6160" s="13"/>
      <c r="E6160" s="13"/>
      <c r="F6160" s="13"/>
      <c r="G6160" s="13"/>
      <c r="H6160" s="41"/>
      <c r="I6160" s="41"/>
      <c r="J6160" s="41"/>
      <c r="K6160" s="41"/>
      <c r="L6160" s="41"/>
      <c r="M6160" s="41"/>
    </row>
    <row r="6161" spans="2:13" x14ac:dyDescent="0.25">
      <c r="B6161" s="66"/>
      <c r="C6161" s="13"/>
      <c r="D6161" s="13"/>
      <c r="E6161" s="13"/>
      <c r="F6161" s="13"/>
      <c r="G6161" s="13"/>
      <c r="H6161" s="41"/>
      <c r="I6161" s="41"/>
      <c r="J6161" s="41"/>
      <c r="K6161" s="41"/>
      <c r="L6161" s="41"/>
      <c r="M6161" s="41"/>
    </row>
    <row r="6162" spans="2:13" x14ac:dyDescent="0.25">
      <c r="B6162" s="66"/>
      <c r="C6162" s="13"/>
      <c r="D6162" s="13"/>
      <c r="E6162" s="13"/>
      <c r="F6162" s="13"/>
      <c r="G6162" s="13"/>
      <c r="H6162" s="41"/>
      <c r="I6162" s="41"/>
      <c r="J6162" s="41"/>
      <c r="K6162" s="41"/>
      <c r="L6162" s="41"/>
      <c r="M6162" s="41"/>
    </row>
    <row r="6163" spans="2:13" x14ac:dyDescent="0.25">
      <c r="B6163" s="66"/>
      <c r="C6163" s="13"/>
      <c r="D6163" s="13"/>
      <c r="E6163" s="13"/>
      <c r="F6163" s="13"/>
      <c r="G6163" s="13"/>
      <c r="H6163" s="41"/>
      <c r="I6163" s="41"/>
      <c r="J6163" s="41"/>
      <c r="K6163" s="41"/>
      <c r="L6163" s="41"/>
      <c r="M6163" s="41"/>
    </row>
    <row r="6164" spans="2:13" x14ac:dyDescent="0.25">
      <c r="B6164" s="66"/>
      <c r="C6164" s="13"/>
      <c r="D6164" s="13"/>
      <c r="E6164" s="13"/>
      <c r="F6164" s="13"/>
      <c r="G6164" s="13"/>
      <c r="H6164" s="41"/>
      <c r="I6164" s="41"/>
      <c r="J6164" s="41"/>
      <c r="K6164" s="41"/>
      <c r="L6164" s="41"/>
      <c r="M6164" s="41"/>
    </row>
    <row r="6165" spans="2:13" x14ac:dyDescent="0.25">
      <c r="B6165" s="66"/>
      <c r="C6165" s="13"/>
      <c r="D6165" s="13"/>
      <c r="E6165" s="13"/>
      <c r="F6165" s="13"/>
      <c r="G6165" s="13"/>
      <c r="H6165" s="41"/>
      <c r="I6165" s="41"/>
      <c r="J6165" s="41"/>
      <c r="K6165" s="41"/>
      <c r="L6165" s="41"/>
      <c r="M6165" s="41"/>
    </row>
    <row r="6166" spans="2:13" x14ac:dyDescent="0.25">
      <c r="B6166" s="66"/>
      <c r="C6166" s="13"/>
      <c r="D6166" s="13"/>
      <c r="E6166" s="13"/>
      <c r="F6166" s="13"/>
      <c r="G6166" s="13"/>
      <c r="H6166" s="41"/>
      <c r="I6166" s="41"/>
      <c r="J6166" s="41"/>
      <c r="K6166" s="41"/>
      <c r="L6166" s="41"/>
      <c r="M6166" s="41"/>
    </row>
    <row r="6167" spans="2:13" x14ac:dyDescent="0.25">
      <c r="B6167" s="66"/>
      <c r="C6167" s="13"/>
      <c r="D6167" s="13"/>
      <c r="E6167" s="13"/>
      <c r="F6167" s="13"/>
      <c r="G6167" s="13"/>
      <c r="H6167" s="41"/>
      <c r="I6167" s="41"/>
      <c r="J6167" s="41"/>
      <c r="K6167" s="41"/>
      <c r="L6167" s="41"/>
      <c r="M6167" s="41"/>
    </row>
    <row r="6168" spans="2:13" x14ac:dyDescent="0.25">
      <c r="B6168" s="66"/>
      <c r="C6168" s="13"/>
      <c r="D6168" s="13"/>
      <c r="E6168" s="13"/>
      <c r="F6168" s="13"/>
      <c r="G6168" s="13"/>
      <c r="H6168" s="41"/>
      <c r="I6168" s="41"/>
      <c r="J6168" s="41"/>
      <c r="K6168" s="41"/>
      <c r="L6168" s="41"/>
      <c r="M6168" s="41"/>
    </row>
    <row r="6169" spans="2:13" x14ac:dyDescent="0.25">
      <c r="B6169" s="66"/>
      <c r="C6169" s="13"/>
      <c r="D6169" s="13"/>
      <c r="E6169" s="13"/>
      <c r="F6169" s="13"/>
      <c r="G6169" s="13"/>
      <c r="H6169" s="41"/>
      <c r="I6169" s="41"/>
      <c r="J6169" s="41"/>
      <c r="K6169" s="41"/>
      <c r="L6169" s="41"/>
      <c r="M6169" s="41"/>
    </row>
    <row r="6170" spans="2:13" x14ac:dyDescent="0.25">
      <c r="B6170" s="66"/>
      <c r="C6170" s="13"/>
      <c r="D6170" s="13"/>
      <c r="E6170" s="13"/>
      <c r="F6170" s="13"/>
      <c r="G6170" s="13"/>
      <c r="H6170" s="41"/>
      <c r="I6170" s="41"/>
      <c r="J6170" s="41"/>
      <c r="K6170" s="41"/>
      <c r="L6170" s="41"/>
      <c r="M6170" s="41"/>
    </row>
    <row r="6171" spans="2:13" x14ac:dyDescent="0.25">
      <c r="B6171" s="66"/>
      <c r="C6171" s="13"/>
      <c r="D6171" s="13"/>
      <c r="E6171" s="13"/>
      <c r="F6171" s="13"/>
      <c r="G6171" s="13"/>
      <c r="H6171" s="41"/>
      <c r="I6171" s="41"/>
      <c r="J6171" s="41"/>
      <c r="K6171" s="41"/>
      <c r="L6171" s="41"/>
      <c r="M6171" s="41"/>
    </row>
    <row r="6172" spans="2:13" x14ac:dyDescent="0.25">
      <c r="B6172" s="66"/>
      <c r="C6172" s="13"/>
      <c r="D6172" s="13"/>
      <c r="E6172" s="13"/>
      <c r="F6172" s="13"/>
      <c r="G6172" s="13"/>
      <c r="H6172" s="41"/>
      <c r="I6172" s="41"/>
      <c r="J6172" s="41"/>
      <c r="K6172" s="41"/>
      <c r="L6172" s="41"/>
      <c r="M6172" s="41"/>
    </row>
    <row r="6173" spans="2:13" x14ac:dyDescent="0.25">
      <c r="B6173" s="66"/>
      <c r="C6173" s="13"/>
      <c r="D6173" s="13"/>
      <c r="E6173" s="13"/>
      <c r="F6173" s="13"/>
      <c r="G6173" s="13"/>
      <c r="H6173" s="41"/>
      <c r="I6173" s="41"/>
      <c r="J6173" s="41"/>
      <c r="K6173" s="41"/>
      <c r="L6173" s="41"/>
      <c r="M6173" s="41"/>
    </row>
    <row r="6174" spans="2:13" x14ac:dyDescent="0.25">
      <c r="B6174" s="66"/>
      <c r="C6174" s="13"/>
      <c r="D6174" s="13"/>
      <c r="E6174" s="13"/>
      <c r="F6174" s="13"/>
      <c r="G6174" s="13"/>
      <c r="H6174" s="41"/>
      <c r="I6174" s="41"/>
      <c r="J6174" s="41"/>
      <c r="K6174" s="41"/>
      <c r="L6174" s="41"/>
      <c r="M6174" s="41"/>
    </row>
    <row r="6175" spans="2:13" x14ac:dyDescent="0.25">
      <c r="B6175" s="66"/>
      <c r="C6175" s="13"/>
      <c r="D6175" s="13"/>
      <c r="E6175" s="13"/>
      <c r="F6175" s="13"/>
      <c r="G6175" s="13"/>
      <c r="H6175" s="41"/>
      <c r="I6175" s="41"/>
      <c r="J6175" s="41"/>
      <c r="K6175" s="41"/>
      <c r="L6175" s="41"/>
      <c r="M6175" s="41"/>
    </row>
    <row r="6176" spans="2:13" x14ac:dyDescent="0.25">
      <c r="B6176" s="66"/>
      <c r="C6176" s="13"/>
      <c r="D6176" s="13"/>
      <c r="E6176" s="13"/>
      <c r="F6176" s="13"/>
      <c r="G6176" s="13"/>
      <c r="H6176" s="41"/>
      <c r="I6176" s="41"/>
      <c r="J6176" s="41"/>
      <c r="K6176" s="41"/>
      <c r="L6176" s="41"/>
      <c r="M6176" s="41"/>
    </row>
    <row r="6177" spans="2:13" x14ac:dyDescent="0.25">
      <c r="B6177" s="66"/>
      <c r="C6177" s="13"/>
      <c r="D6177" s="13"/>
      <c r="E6177" s="13"/>
      <c r="F6177" s="13"/>
      <c r="G6177" s="13"/>
      <c r="H6177" s="41"/>
      <c r="I6177" s="41"/>
      <c r="J6177" s="41"/>
      <c r="K6177" s="41"/>
      <c r="L6177" s="41"/>
      <c r="M6177" s="41"/>
    </row>
    <row r="6178" spans="2:13" x14ac:dyDescent="0.25">
      <c r="B6178" s="66"/>
      <c r="C6178" s="13"/>
      <c r="D6178" s="13"/>
      <c r="E6178" s="13"/>
      <c r="F6178" s="13"/>
      <c r="G6178" s="13"/>
      <c r="H6178" s="41"/>
      <c r="I6178" s="41"/>
      <c r="J6178" s="41"/>
      <c r="K6178" s="41"/>
      <c r="L6178" s="41"/>
      <c r="M6178" s="41"/>
    </row>
    <row r="6179" spans="2:13" x14ac:dyDescent="0.25">
      <c r="B6179" s="66"/>
      <c r="C6179" s="13"/>
      <c r="D6179" s="13"/>
      <c r="E6179" s="13"/>
      <c r="F6179" s="13"/>
      <c r="G6179" s="13"/>
      <c r="H6179" s="41"/>
      <c r="I6179" s="41"/>
      <c r="J6179" s="41"/>
      <c r="K6179" s="41"/>
      <c r="L6179" s="41"/>
      <c r="M6179" s="41"/>
    </row>
    <row r="6180" spans="2:13" x14ac:dyDescent="0.25">
      <c r="B6180" s="66"/>
      <c r="C6180" s="13"/>
      <c r="D6180" s="13"/>
      <c r="E6180" s="13"/>
      <c r="F6180" s="13"/>
      <c r="G6180" s="13"/>
      <c r="H6180" s="41"/>
      <c r="I6180" s="41"/>
      <c r="J6180" s="41"/>
      <c r="K6180" s="41"/>
      <c r="L6180" s="41"/>
      <c r="M6180" s="41"/>
    </row>
    <row r="6181" spans="2:13" x14ac:dyDescent="0.25">
      <c r="B6181" s="66"/>
      <c r="C6181" s="13"/>
      <c r="D6181" s="13"/>
      <c r="E6181" s="13"/>
      <c r="F6181" s="13"/>
      <c r="G6181" s="13"/>
      <c r="H6181" s="41"/>
      <c r="I6181" s="41"/>
      <c r="J6181" s="41"/>
      <c r="K6181" s="41"/>
      <c r="L6181" s="41"/>
      <c r="M6181" s="41"/>
    </row>
    <row r="6182" spans="2:13" x14ac:dyDescent="0.25">
      <c r="B6182" s="66"/>
      <c r="C6182" s="13"/>
      <c r="D6182" s="13"/>
      <c r="E6182" s="13"/>
      <c r="F6182" s="13"/>
      <c r="G6182" s="13"/>
      <c r="H6182" s="41"/>
      <c r="I6182" s="41"/>
      <c r="J6182" s="41"/>
      <c r="K6182" s="41"/>
      <c r="L6182" s="41"/>
      <c r="M6182" s="41"/>
    </row>
    <row r="6183" spans="2:13" x14ac:dyDescent="0.25">
      <c r="B6183" s="66"/>
      <c r="C6183" s="13"/>
      <c r="D6183" s="13"/>
      <c r="E6183" s="13"/>
      <c r="F6183" s="13"/>
      <c r="G6183" s="13"/>
      <c r="H6183" s="41"/>
      <c r="I6183" s="41"/>
      <c r="J6183" s="41"/>
      <c r="K6183" s="41"/>
      <c r="L6183" s="41"/>
      <c r="M6183" s="41"/>
    </row>
    <row r="6184" spans="2:13" x14ac:dyDescent="0.25">
      <c r="B6184" s="66"/>
      <c r="C6184" s="13"/>
      <c r="D6184" s="13"/>
      <c r="E6184" s="13"/>
      <c r="F6184" s="13"/>
      <c r="G6184" s="13"/>
      <c r="H6184" s="41"/>
      <c r="I6184" s="41"/>
      <c r="J6184" s="41"/>
      <c r="K6184" s="41"/>
      <c r="L6184" s="41"/>
      <c r="M6184" s="41"/>
    </row>
    <row r="6185" spans="2:13" x14ac:dyDescent="0.25">
      <c r="B6185" s="66"/>
      <c r="C6185" s="13"/>
      <c r="D6185" s="13"/>
      <c r="E6185" s="13"/>
      <c r="F6185" s="13"/>
      <c r="G6185" s="13"/>
      <c r="H6185" s="41"/>
      <c r="I6185" s="41"/>
      <c r="J6185" s="41"/>
      <c r="K6185" s="41"/>
      <c r="L6185" s="41"/>
      <c r="M6185" s="41"/>
    </row>
    <row r="6186" spans="2:13" x14ac:dyDescent="0.25">
      <c r="B6186" s="66"/>
      <c r="C6186" s="13"/>
      <c r="D6186" s="13"/>
      <c r="E6186" s="13"/>
      <c r="F6186" s="13"/>
      <c r="G6186" s="13"/>
      <c r="H6186" s="41"/>
      <c r="I6186" s="41"/>
      <c r="J6186" s="41"/>
      <c r="K6186" s="41"/>
      <c r="L6186" s="41"/>
      <c r="M6186" s="41"/>
    </row>
    <row r="6187" spans="2:13" x14ac:dyDescent="0.25">
      <c r="B6187" s="66"/>
      <c r="C6187" s="13"/>
      <c r="D6187" s="13"/>
      <c r="E6187" s="13"/>
      <c r="F6187" s="13"/>
      <c r="G6187" s="13"/>
      <c r="H6187" s="41"/>
      <c r="I6187" s="41"/>
      <c r="J6187" s="41"/>
      <c r="K6187" s="41"/>
      <c r="L6187" s="41"/>
      <c r="M6187" s="41"/>
    </row>
    <row r="6188" spans="2:13" x14ac:dyDescent="0.25">
      <c r="B6188" s="66"/>
      <c r="C6188" s="13"/>
      <c r="D6188" s="13"/>
      <c r="E6188" s="13"/>
      <c r="F6188" s="13"/>
      <c r="G6188" s="13"/>
      <c r="H6188" s="41"/>
      <c r="I6188" s="41"/>
      <c r="J6188" s="41"/>
      <c r="K6188" s="41"/>
      <c r="L6188" s="41"/>
      <c r="M6188" s="41"/>
    </row>
    <row r="6189" spans="2:13" x14ac:dyDescent="0.25">
      <c r="B6189" s="66"/>
      <c r="C6189" s="13"/>
      <c r="D6189" s="13"/>
      <c r="E6189" s="13"/>
      <c r="F6189" s="13"/>
      <c r="G6189" s="13"/>
      <c r="H6189" s="41"/>
      <c r="I6189" s="41"/>
      <c r="J6189" s="41"/>
      <c r="K6189" s="41"/>
      <c r="L6189" s="41"/>
      <c r="M6189" s="41"/>
    </row>
    <row r="6190" spans="2:13" x14ac:dyDescent="0.25">
      <c r="B6190" s="66"/>
      <c r="C6190" s="13"/>
      <c r="D6190" s="13"/>
      <c r="E6190" s="13"/>
      <c r="F6190" s="13"/>
      <c r="G6190" s="13"/>
      <c r="H6190" s="41"/>
      <c r="I6190" s="41"/>
      <c r="J6190" s="41"/>
      <c r="K6190" s="41"/>
      <c r="L6190" s="41"/>
      <c r="M6190" s="41"/>
    </row>
    <row r="6191" spans="2:13" x14ac:dyDescent="0.25">
      <c r="B6191" s="66"/>
      <c r="C6191" s="13"/>
      <c r="D6191" s="13"/>
      <c r="E6191" s="13"/>
      <c r="F6191" s="13"/>
      <c r="G6191" s="13"/>
      <c r="H6191" s="41"/>
      <c r="I6191" s="41"/>
      <c r="J6191" s="41"/>
      <c r="K6191" s="41"/>
      <c r="L6191" s="41"/>
      <c r="M6191" s="41"/>
    </row>
    <row r="6192" spans="2:13" x14ac:dyDescent="0.25">
      <c r="B6192" s="66"/>
      <c r="C6192" s="13"/>
      <c r="D6192" s="13"/>
      <c r="E6192" s="13"/>
      <c r="F6192" s="13"/>
      <c r="G6192" s="13"/>
      <c r="H6192" s="41"/>
      <c r="I6192" s="41"/>
      <c r="J6192" s="41"/>
      <c r="K6192" s="41"/>
      <c r="L6192" s="41"/>
      <c r="M6192" s="41"/>
    </row>
    <row r="6193" spans="2:13" x14ac:dyDescent="0.25">
      <c r="B6193" s="66"/>
      <c r="C6193" s="13"/>
      <c r="D6193" s="13"/>
      <c r="E6193" s="13"/>
      <c r="F6193" s="13"/>
      <c r="G6193" s="13"/>
      <c r="H6193" s="41"/>
      <c r="I6193" s="41"/>
      <c r="J6193" s="41"/>
      <c r="K6193" s="41"/>
      <c r="L6193" s="41"/>
      <c r="M6193" s="41"/>
    </row>
    <row r="6194" spans="2:13" x14ac:dyDescent="0.25">
      <c r="B6194" s="66"/>
      <c r="C6194" s="13"/>
      <c r="D6194" s="13"/>
      <c r="E6194" s="13"/>
      <c r="F6194" s="13"/>
      <c r="G6194" s="13"/>
      <c r="H6194" s="41"/>
      <c r="I6194" s="41"/>
      <c r="J6194" s="41"/>
      <c r="K6194" s="41"/>
      <c r="L6194" s="41"/>
      <c r="M6194" s="41"/>
    </row>
    <row r="6195" spans="2:13" x14ac:dyDescent="0.25">
      <c r="B6195" s="66"/>
      <c r="C6195" s="13"/>
      <c r="D6195" s="13"/>
      <c r="E6195" s="13"/>
      <c r="F6195" s="13"/>
      <c r="G6195" s="13"/>
      <c r="H6195" s="41"/>
      <c r="I6195" s="41"/>
      <c r="J6195" s="41"/>
      <c r="K6195" s="41"/>
      <c r="L6195" s="41"/>
      <c r="M6195" s="41"/>
    </row>
    <row r="6196" spans="2:13" x14ac:dyDescent="0.25">
      <c r="B6196" s="66"/>
      <c r="C6196" s="13"/>
      <c r="D6196" s="13"/>
      <c r="E6196" s="13"/>
      <c r="F6196" s="13"/>
      <c r="G6196" s="13"/>
      <c r="H6196" s="41"/>
      <c r="I6196" s="41"/>
      <c r="J6196" s="41"/>
      <c r="K6196" s="41"/>
      <c r="L6196" s="41"/>
      <c r="M6196" s="41"/>
    </row>
    <row r="6197" spans="2:13" x14ac:dyDescent="0.25">
      <c r="B6197" s="66"/>
      <c r="C6197" s="13"/>
      <c r="D6197" s="13"/>
      <c r="E6197" s="13"/>
      <c r="F6197" s="13"/>
      <c r="G6197" s="13"/>
      <c r="H6197" s="41"/>
      <c r="I6197" s="41"/>
      <c r="J6197" s="41"/>
      <c r="K6197" s="41"/>
      <c r="L6197" s="41"/>
      <c r="M6197" s="41"/>
    </row>
    <row r="6198" spans="2:13" x14ac:dyDescent="0.25">
      <c r="B6198" s="66"/>
      <c r="C6198" s="13"/>
      <c r="D6198" s="13"/>
      <c r="E6198" s="13"/>
      <c r="F6198" s="13"/>
      <c r="G6198" s="13"/>
      <c r="H6198" s="41"/>
      <c r="I6198" s="41"/>
      <c r="J6198" s="41"/>
      <c r="K6198" s="41"/>
      <c r="L6198" s="41"/>
      <c r="M6198" s="41"/>
    </row>
    <row r="6199" spans="2:13" x14ac:dyDescent="0.25">
      <c r="B6199" s="66"/>
      <c r="C6199" s="13"/>
      <c r="D6199" s="13"/>
      <c r="E6199" s="13"/>
      <c r="F6199" s="13"/>
      <c r="G6199" s="13"/>
      <c r="H6199" s="41"/>
      <c r="I6199" s="41"/>
      <c r="J6199" s="41"/>
      <c r="K6199" s="41"/>
      <c r="L6199" s="41"/>
      <c r="M6199" s="41"/>
    </row>
    <row r="6200" spans="2:13" x14ac:dyDescent="0.25">
      <c r="B6200" s="66"/>
      <c r="C6200" s="13"/>
      <c r="D6200" s="13"/>
      <c r="E6200" s="13"/>
      <c r="F6200" s="13"/>
      <c r="G6200" s="13"/>
      <c r="H6200" s="41"/>
      <c r="I6200" s="41"/>
      <c r="J6200" s="41"/>
      <c r="K6200" s="41"/>
      <c r="L6200" s="41"/>
      <c r="M6200" s="41"/>
    </row>
    <row r="6201" spans="2:13" x14ac:dyDescent="0.25">
      <c r="B6201" s="66"/>
      <c r="C6201" s="13"/>
      <c r="D6201" s="13"/>
      <c r="E6201" s="13"/>
      <c r="F6201" s="13"/>
      <c r="G6201" s="13"/>
      <c r="H6201" s="41"/>
      <c r="I6201" s="41"/>
      <c r="J6201" s="41"/>
      <c r="K6201" s="41"/>
      <c r="L6201" s="41"/>
      <c r="M6201" s="41"/>
    </row>
    <row r="6202" spans="2:13" x14ac:dyDescent="0.25">
      <c r="B6202" s="66"/>
      <c r="C6202" s="13"/>
      <c r="D6202" s="13"/>
      <c r="E6202" s="13"/>
      <c r="F6202" s="13"/>
      <c r="G6202" s="13"/>
      <c r="H6202" s="41"/>
      <c r="I6202" s="41"/>
      <c r="J6202" s="41"/>
      <c r="K6202" s="41"/>
      <c r="L6202" s="41"/>
      <c r="M6202" s="41"/>
    </row>
    <row r="6203" spans="2:13" x14ac:dyDescent="0.25">
      <c r="B6203" s="66"/>
      <c r="C6203" s="13"/>
      <c r="D6203" s="13"/>
      <c r="E6203" s="13"/>
      <c r="F6203" s="13"/>
      <c r="G6203" s="13"/>
      <c r="H6203" s="41"/>
      <c r="I6203" s="41"/>
      <c r="J6203" s="41"/>
      <c r="K6203" s="41"/>
      <c r="L6203" s="41"/>
      <c r="M6203" s="41"/>
    </row>
    <row r="6204" spans="2:13" x14ac:dyDescent="0.25">
      <c r="B6204" s="66"/>
      <c r="C6204" s="13"/>
      <c r="D6204" s="13"/>
      <c r="E6204" s="13"/>
      <c r="F6204" s="13"/>
      <c r="G6204" s="13"/>
      <c r="H6204" s="41"/>
      <c r="I6204" s="41"/>
      <c r="J6204" s="41"/>
      <c r="K6204" s="41"/>
      <c r="L6204" s="41"/>
      <c r="M6204" s="41"/>
    </row>
    <row r="6205" spans="2:13" x14ac:dyDescent="0.25">
      <c r="B6205" s="66"/>
      <c r="C6205" s="13"/>
      <c r="D6205" s="13"/>
      <c r="E6205" s="13"/>
      <c r="F6205" s="13"/>
      <c r="G6205" s="13"/>
      <c r="H6205" s="41"/>
      <c r="I6205" s="41"/>
      <c r="J6205" s="41"/>
      <c r="K6205" s="41"/>
      <c r="L6205" s="41"/>
      <c r="M6205" s="41"/>
    </row>
    <row r="6206" spans="2:13" x14ac:dyDescent="0.25">
      <c r="B6206" s="66"/>
      <c r="C6206" s="13"/>
      <c r="D6206" s="13"/>
      <c r="E6206" s="13"/>
      <c r="F6206" s="13"/>
      <c r="G6206" s="13"/>
      <c r="H6206" s="41"/>
      <c r="I6206" s="41"/>
      <c r="J6206" s="41"/>
      <c r="K6206" s="41"/>
      <c r="L6206" s="41"/>
      <c r="M6206" s="41"/>
    </row>
    <row r="6207" spans="2:13" x14ac:dyDescent="0.25">
      <c r="B6207" s="66"/>
      <c r="C6207" s="13"/>
      <c r="D6207" s="13"/>
      <c r="E6207" s="13"/>
      <c r="F6207" s="13"/>
      <c r="G6207" s="13"/>
      <c r="H6207" s="41"/>
      <c r="I6207" s="41"/>
      <c r="J6207" s="41"/>
      <c r="K6207" s="41"/>
      <c r="L6207" s="41"/>
      <c r="M6207" s="41"/>
    </row>
    <row r="6208" spans="2:13" x14ac:dyDescent="0.25">
      <c r="B6208" s="66"/>
      <c r="C6208" s="13"/>
      <c r="D6208" s="13"/>
      <c r="E6208" s="13"/>
      <c r="F6208" s="13"/>
      <c r="G6208" s="13"/>
      <c r="H6208" s="41"/>
      <c r="I6208" s="41"/>
      <c r="J6208" s="41"/>
      <c r="K6208" s="41"/>
      <c r="L6208" s="41"/>
      <c r="M6208" s="41"/>
    </row>
    <row r="6209" spans="2:13" x14ac:dyDescent="0.25">
      <c r="B6209" s="66"/>
      <c r="C6209" s="13"/>
      <c r="D6209" s="13"/>
      <c r="E6209" s="13"/>
      <c r="F6209" s="13"/>
      <c r="G6209" s="13"/>
      <c r="H6209" s="41"/>
      <c r="I6209" s="41"/>
      <c r="J6209" s="41"/>
      <c r="K6209" s="41"/>
      <c r="L6209" s="41"/>
      <c r="M6209" s="41"/>
    </row>
    <row r="6210" spans="2:13" x14ac:dyDescent="0.25">
      <c r="B6210" s="66"/>
      <c r="C6210" s="13"/>
      <c r="D6210" s="13"/>
      <c r="E6210" s="13"/>
      <c r="F6210" s="13"/>
      <c r="G6210" s="13"/>
      <c r="H6210" s="41"/>
      <c r="I6210" s="41"/>
      <c r="J6210" s="41"/>
      <c r="K6210" s="41"/>
      <c r="L6210" s="41"/>
      <c r="M6210" s="41"/>
    </row>
    <row r="6211" spans="2:13" x14ac:dyDescent="0.25">
      <c r="B6211" s="66"/>
      <c r="C6211" s="13"/>
      <c r="D6211" s="13"/>
      <c r="E6211" s="13"/>
      <c r="F6211" s="13"/>
      <c r="G6211" s="13"/>
      <c r="H6211" s="41"/>
      <c r="I6211" s="41"/>
      <c r="J6211" s="41"/>
      <c r="K6211" s="41"/>
      <c r="L6211" s="41"/>
      <c r="M6211" s="41"/>
    </row>
    <row r="6212" spans="2:13" x14ac:dyDescent="0.25">
      <c r="B6212" s="66"/>
      <c r="C6212" s="13"/>
      <c r="D6212" s="13"/>
      <c r="E6212" s="13"/>
      <c r="F6212" s="13"/>
      <c r="G6212" s="13"/>
      <c r="H6212" s="41"/>
      <c r="I6212" s="41"/>
      <c r="J6212" s="41"/>
      <c r="K6212" s="41"/>
      <c r="L6212" s="41"/>
      <c r="M6212" s="41"/>
    </row>
    <row r="6213" spans="2:13" x14ac:dyDescent="0.25">
      <c r="B6213" s="66"/>
      <c r="C6213" s="13"/>
      <c r="D6213" s="13"/>
      <c r="E6213" s="13"/>
      <c r="F6213" s="13"/>
      <c r="G6213" s="13"/>
      <c r="H6213" s="41"/>
      <c r="I6213" s="41"/>
      <c r="J6213" s="41"/>
      <c r="K6213" s="41"/>
      <c r="L6213" s="41"/>
      <c r="M6213" s="41"/>
    </row>
    <row r="6214" spans="2:13" x14ac:dyDescent="0.25">
      <c r="B6214" s="66"/>
      <c r="C6214" s="13"/>
      <c r="D6214" s="13"/>
      <c r="E6214" s="13"/>
      <c r="F6214" s="13"/>
      <c r="G6214" s="13"/>
      <c r="H6214" s="41"/>
      <c r="I6214" s="41"/>
      <c r="J6214" s="41"/>
      <c r="K6214" s="41"/>
      <c r="L6214" s="41"/>
      <c r="M6214" s="41"/>
    </row>
    <row r="6215" spans="2:13" x14ac:dyDescent="0.25">
      <c r="B6215" s="66"/>
      <c r="C6215" s="13"/>
      <c r="D6215" s="13"/>
      <c r="E6215" s="13"/>
      <c r="F6215" s="13"/>
      <c r="G6215" s="13"/>
      <c r="H6215" s="41"/>
      <c r="I6215" s="41"/>
      <c r="J6215" s="41"/>
      <c r="K6215" s="41"/>
      <c r="L6215" s="41"/>
      <c r="M6215" s="41"/>
    </row>
    <row r="6216" spans="2:13" x14ac:dyDescent="0.25">
      <c r="B6216" s="66"/>
      <c r="C6216" s="13"/>
      <c r="D6216" s="13"/>
      <c r="E6216" s="13"/>
      <c r="F6216" s="13"/>
      <c r="G6216" s="13"/>
      <c r="H6216" s="41"/>
      <c r="I6216" s="41"/>
      <c r="J6216" s="41"/>
      <c r="K6216" s="41"/>
      <c r="L6216" s="41"/>
      <c r="M6216" s="41"/>
    </row>
    <row r="6217" spans="2:13" x14ac:dyDescent="0.25">
      <c r="B6217" s="66"/>
      <c r="C6217" s="13"/>
      <c r="D6217" s="13"/>
      <c r="E6217" s="13"/>
      <c r="F6217" s="13"/>
      <c r="G6217" s="13"/>
      <c r="H6217" s="41"/>
      <c r="I6217" s="41"/>
      <c r="J6217" s="41"/>
      <c r="K6217" s="41"/>
      <c r="L6217" s="41"/>
      <c r="M6217" s="41"/>
    </row>
    <row r="6218" spans="2:13" x14ac:dyDescent="0.25">
      <c r="B6218" s="66"/>
      <c r="C6218" s="13"/>
      <c r="D6218" s="13"/>
      <c r="E6218" s="13"/>
      <c r="F6218" s="13"/>
      <c r="G6218" s="13"/>
      <c r="H6218" s="41"/>
      <c r="I6218" s="41"/>
      <c r="J6218" s="41"/>
      <c r="K6218" s="41"/>
      <c r="L6218" s="41"/>
      <c r="M6218" s="41"/>
    </row>
    <row r="6219" spans="2:13" x14ac:dyDescent="0.25">
      <c r="B6219" s="66"/>
      <c r="C6219" s="13"/>
      <c r="D6219" s="13"/>
      <c r="E6219" s="13"/>
      <c r="F6219" s="13"/>
      <c r="G6219" s="13"/>
      <c r="H6219" s="41"/>
      <c r="I6219" s="41"/>
      <c r="J6219" s="41"/>
      <c r="K6219" s="41"/>
      <c r="L6219" s="41"/>
      <c r="M6219" s="41"/>
    </row>
    <row r="6220" spans="2:13" x14ac:dyDescent="0.25">
      <c r="B6220" s="66"/>
      <c r="C6220" s="13"/>
      <c r="D6220" s="13"/>
      <c r="E6220" s="13"/>
      <c r="F6220" s="13"/>
      <c r="G6220" s="13"/>
      <c r="H6220" s="41"/>
      <c r="I6220" s="41"/>
      <c r="J6220" s="41"/>
      <c r="K6220" s="41"/>
      <c r="L6220" s="41"/>
      <c r="M6220" s="41"/>
    </row>
    <row r="6221" spans="2:13" x14ac:dyDescent="0.25">
      <c r="B6221" s="66"/>
      <c r="C6221" s="13"/>
      <c r="D6221" s="13"/>
      <c r="E6221" s="13"/>
      <c r="F6221" s="13"/>
      <c r="G6221" s="13"/>
      <c r="H6221" s="41"/>
      <c r="I6221" s="41"/>
      <c r="J6221" s="41"/>
      <c r="K6221" s="41"/>
      <c r="L6221" s="41"/>
      <c r="M6221" s="41"/>
    </row>
    <row r="6222" spans="2:13" x14ac:dyDescent="0.25">
      <c r="B6222" s="66"/>
      <c r="C6222" s="13"/>
      <c r="D6222" s="13"/>
      <c r="E6222" s="13"/>
      <c r="F6222" s="13"/>
      <c r="G6222" s="13"/>
      <c r="H6222" s="41"/>
      <c r="I6222" s="41"/>
      <c r="J6222" s="41"/>
      <c r="K6222" s="41"/>
      <c r="L6222" s="41"/>
      <c r="M6222" s="41"/>
    </row>
    <row r="6223" spans="2:13" x14ac:dyDescent="0.25">
      <c r="B6223" s="66"/>
      <c r="C6223" s="13"/>
      <c r="D6223" s="13"/>
      <c r="E6223" s="13"/>
      <c r="F6223" s="13"/>
      <c r="G6223" s="13"/>
      <c r="H6223" s="41"/>
      <c r="I6223" s="41"/>
      <c r="J6223" s="41"/>
      <c r="K6223" s="41"/>
      <c r="L6223" s="41"/>
      <c r="M6223" s="41"/>
    </row>
    <row r="6224" spans="2:13" x14ac:dyDescent="0.25">
      <c r="B6224" s="66"/>
      <c r="C6224" s="13"/>
      <c r="D6224" s="13"/>
      <c r="E6224" s="13"/>
      <c r="F6224" s="13"/>
      <c r="G6224" s="13"/>
      <c r="H6224" s="41"/>
      <c r="I6224" s="41"/>
      <c r="J6224" s="41"/>
      <c r="K6224" s="41"/>
      <c r="L6224" s="41"/>
      <c r="M6224" s="41"/>
    </row>
    <row r="6225" spans="2:13" x14ac:dyDescent="0.25">
      <c r="B6225" s="66"/>
      <c r="C6225" s="13"/>
      <c r="D6225" s="13"/>
      <c r="E6225" s="13"/>
      <c r="F6225" s="13"/>
      <c r="G6225" s="13"/>
      <c r="H6225" s="41"/>
      <c r="I6225" s="41"/>
      <c r="J6225" s="41"/>
      <c r="K6225" s="41"/>
      <c r="L6225" s="41"/>
      <c r="M6225" s="41"/>
    </row>
    <row r="6226" spans="2:13" x14ac:dyDescent="0.25">
      <c r="B6226" s="66"/>
      <c r="C6226" s="13"/>
      <c r="D6226" s="13"/>
      <c r="E6226" s="13"/>
      <c r="F6226" s="13"/>
      <c r="G6226" s="13"/>
      <c r="H6226" s="41"/>
      <c r="I6226" s="41"/>
      <c r="J6226" s="41"/>
      <c r="K6226" s="41"/>
      <c r="L6226" s="41"/>
      <c r="M6226" s="41"/>
    </row>
    <row r="6227" spans="2:13" x14ac:dyDescent="0.25">
      <c r="B6227" s="66"/>
      <c r="C6227" s="13"/>
      <c r="D6227" s="13"/>
      <c r="E6227" s="13"/>
      <c r="F6227" s="13"/>
      <c r="G6227" s="13"/>
      <c r="H6227" s="41"/>
      <c r="I6227" s="41"/>
      <c r="J6227" s="41"/>
      <c r="K6227" s="41"/>
      <c r="L6227" s="41"/>
      <c r="M6227" s="41"/>
    </row>
    <row r="6228" spans="2:13" x14ac:dyDescent="0.25">
      <c r="B6228" s="66"/>
      <c r="C6228" s="13"/>
      <c r="D6228" s="13"/>
      <c r="E6228" s="13"/>
      <c r="F6228" s="13"/>
      <c r="G6228" s="13"/>
      <c r="H6228" s="41"/>
      <c r="I6228" s="41"/>
      <c r="J6228" s="41"/>
      <c r="K6228" s="41"/>
      <c r="L6228" s="41"/>
      <c r="M6228" s="41"/>
    </row>
    <row r="6229" spans="2:13" x14ac:dyDescent="0.25">
      <c r="B6229" s="66"/>
      <c r="C6229" s="13"/>
      <c r="D6229" s="13"/>
      <c r="E6229" s="13"/>
      <c r="F6229" s="13"/>
      <c r="G6229" s="13"/>
      <c r="H6229" s="41"/>
      <c r="I6229" s="41"/>
      <c r="J6229" s="41"/>
      <c r="K6229" s="41"/>
      <c r="L6229" s="41"/>
      <c r="M6229" s="41"/>
    </row>
    <row r="6230" spans="2:13" x14ac:dyDescent="0.25">
      <c r="B6230" s="66"/>
      <c r="C6230" s="13"/>
      <c r="D6230" s="13"/>
      <c r="E6230" s="13"/>
      <c r="F6230" s="13"/>
      <c r="G6230" s="13"/>
      <c r="H6230" s="41"/>
      <c r="I6230" s="41"/>
      <c r="J6230" s="41"/>
      <c r="K6230" s="41"/>
      <c r="L6230" s="41"/>
      <c r="M6230" s="41"/>
    </row>
    <row r="6231" spans="2:13" x14ac:dyDescent="0.25">
      <c r="B6231" s="66"/>
      <c r="C6231" s="13"/>
      <c r="D6231" s="13"/>
      <c r="E6231" s="13"/>
      <c r="F6231" s="13"/>
      <c r="G6231" s="13"/>
      <c r="H6231" s="41"/>
      <c r="I6231" s="41"/>
      <c r="J6231" s="41"/>
      <c r="K6231" s="41"/>
      <c r="L6231" s="41"/>
      <c r="M6231" s="41"/>
    </row>
    <row r="6232" spans="2:13" x14ac:dyDescent="0.25">
      <c r="B6232" s="66"/>
      <c r="C6232" s="13"/>
      <c r="D6232" s="13"/>
      <c r="E6232" s="13"/>
      <c r="F6232" s="13"/>
      <c r="G6232" s="13"/>
      <c r="H6232" s="41"/>
      <c r="I6232" s="41"/>
      <c r="J6232" s="41"/>
      <c r="K6232" s="41"/>
      <c r="L6232" s="41"/>
      <c r="M6232" s="41"/>
    </row>
    <row r="6233" spans="2:13" x14ac:dyDescent="0.25">
      <c r="B6233" s="66"/>
      <c r="C6233" s="13"/>
      <c r="D6233" s="13"/>
      <c r="E6233" s="13"/>
      <c r="F6233" s="13"/>
      <c r="G6233" s="13"/>
      <c r="H6233" s="41"/>
      <c r="I6233" s="41"/>
      <c r="J6233" s="41"/>
      <c r="K6233" s="41"/>
      <c r="L6233" s="41"/>
      <c r="M6233" s="41"/>
    </row>
    <row r="6234" spans="2:13" x14ac:dyDescent="0.25">
      <c r="B6234" s="66"/>
      <c r="C6234" s="13"/>
      <c r="D6234" s="13"/>
      <c r="E6234" s="13"/>
      <c r="F6234" s="13"/>
      <c r="G6234" s="13"/>
      <c r="H6234" s="41"/>
      <c r="I6234" s="41"/>
      <c r="J6234" s="41"/>
      <c r="K6234" s="41"/>
      <c r="L6234" s="41"/>
      <c r="M6234" s="41"/>
    </row>
    <row r="6235" spans="2:13" x14ac:dyDescent="0.25">
      <c r="B6235" s="66"/>
      <c r="C6235" s="13"/>
      <c r="D6235" s="13"/>
      <c r="E6235" s="13"/>
      <c r="F6235" s="13"/>
      <c r="G6235" s="13"/>
      <c r="H6235" s="41"/>
      <c r="I6235" s="41"/>
      <c r="J6235" s="41"/>
      <c r="K6235" s="41"/>
      <c r="L6235" s="41"/>
      <c r="M6235" s="41"/>
    </row>
    <row r="6236" spans="2:13" x14ac:dyDescent="0.25">
      <c r="B6236" s="66"/>
      <c r="C6236" s="13"/>
      <c r="D6236" s="13"/>
      <c r="E6236" s="13"/>
      <c r="F6236" s="13"/>
      <c r="G6236" s="13"/>
      <c r="H6236" s="41"/>
      <c r="I6236" s="41"/>
      <c r="J6236" s="41"/>
      <c r="K6236" s="41"/>
      <c r="L6236" s="41"/>
      <c r="M6236" s="41"/>
    </row>
    <row r="6237" spans="2:13" x14ac:dyDescent="0.25">
      <c r="B6237" s="66"/>
      <c r="C6237" s="13"/>
      <c r="D6237" s="13"/>
      <c r="E6237" s="13"/>
      <c r="F6237" s="13"/>
      <c r="G6237" s="13"/>
      <c r="H6237" s="41"/>
      <c r="I6237" s="41"/>
      <c r="J6237" s="41"/>
      <c r="K6237" s="41"/>
      <c r="L6237" s="41"/>
      <c r="M6237" s="41"/>
    </row>
    <row r="6238" spans="2:13" x14ac:dyDescent="0.25">
      <c r="B6238" s="66"/>
      <c r="C6238" s="13"/>
      <c r="D6238" s="13"/>
      <c r="E6238" s="13"/>
      <c r="F6238" s="13"/>
      <c r="G6238" s="13"/>
      <c r="H6238" s="41"/>
      <c r="I6238" s="41"/>
      <c r="J6238" s="41"/>
      <c r="K6238" s="41"/>
      <c r="L6238" s="41"/>
      <c r="M6238" s="41"/>
    </row>
    <row r="6239" spans="2:13" x14ac:dyDescent="0.25">
      <c r="B6239" s="66"/>
      <c r="C6239" s="13"/>
      <c r="D6239" s="13"/>
      <c r="E6239" s="13"/>
      <c r="F6239" s="13"/>
      <c r="G6239" s="13"/>
      <c r="H6239" s="41"/>
      <c r="I6239" s="41"/>
      <c r="J6239" s="41"/>
      <c r="K6239" s="41"/>
      <c r="L6239" s="41"/>
      <c r="M6239" s="41"/>
    </row>
    <row r="6240" spans="2:13" x14ac:dyDescent="0.25">
      <c r="B6240" s="66"/>
      <c r="C6240" s="13"/>
      <c r="D6240" s="13"/>
      <c r="E6240" s="13"/>
      <c r="F6240" s="13"/>
      <c r="G6240" s="13"/>
      <c r="H6240" s="41"/>
      <c r="I6240" s="41"/>
      <c r="J6240" s="41"/>
      <c r="K6240" s="41"/>
      <c r="L6240" s="41"/>
      <c r="M6240" s="41"/>
    </row>
    <row r="6241" spans="2:13" x14ac:dyDescent="0.25">
      <c r="B6241" s="66"/>
      <c r="C6241" s="13"/>
      <c r="D6241" s="13"/>
      <c r="E6241" s="13"/>
      <c r="F6241" s="13"/>
      <c r="G6241" s="13"/>
      <c r="H6241" s="41"/>
      <c r="I6241" s="41"/>
      <c r="J6241" s="41"/>
      <c r="K6241" s="41"/>
      <c r="L6241" s="41"/>
      <c r="M6241" s="41"/>
    </row>
    <row r="6242" spans="2:13" x14ac:dyDescent="0.25">
      <c r="B6242" s="66"/>
      <c r="C6242" s="13"/>
      <c r="D6242" s="13"/>
      <c r="E6242" s="13"/>
      <c r="F6242" s="13"/>
      <c r="G6242" s="13"/>
      <c r="H6242" s="41"/>
      <c r="I6242" s="41"/>
      <c r="J6242" s="41"/>
      <c r="K6242" s="41"/>
      <c r="L6242" s="41"/>
      <c r="M6242" s="41"/>
    </row>
    <row r="6243" spans="2:13" x14ac:dyDescent="0.25">
      <c r="B6243" s="66"/>
      <c r="C6243" s="13"/>
      <c r="D6243" s="13"/>
      <c r="E6243" s="13"/>
      <c r="F6243" s="13"/>
      <c r="G6243" s="13"/>
      <c r="H6243" s="41"/>
      <c r="I6243" s="41"/>
      <c r="J6243" s="41"/>
      <c r="K6243" s="41"/>
      <c r="L6243" s="41"/>
      <c r="M6243" s="41"/>
    </row>
    <row r="6244" spans="2:13" x14ac:dyDescent="0.25">
      <c r="B6244" s="66"/>
      <c r="C6244" s="13"/>
      <c r="D6244" s="13"/>
      <c r="E6244" s="13"/>
      <c r="F6244" s="13"/>
      <c r="G6244" s="13"/>
      <c r="H6244" s="41"/>
      <c r="I6244" s="41"/>
      <c r="J6244" s="41"/>
      <c r="K6244" s="41"/>
      <c r="L6244" s="41"/>
      <c r="M6244" s="41"/>
    </row>
    <row r="6245" spans="2:13" x14ac:dyDescent="0.25">
      <c r="B6245" s="66"/>
      <c r="C6245" s="13"/>
      <c r="D6245" s="13"/>
      <c r="E6245" s="13"/>
      <c r="F6245" s="13"/>
      <c r="G6245" s="13"/>
      <c r="H6245" s="41"/>
      <c r="I6245" s="41"/>
      <c r="J6245" s="41"/>
      <c r="K6245" s="41"/>
      <c r="L6245" s="41"/>
      <c r="M6245" s="41"/>
    </row>
    <row r="6246" spans="2:13" x14ac:dyDescent="0.25">
      <c r="B6246" s="66"/>
      <c r="C6246" s="13"/>
      <c r="D6246" s="13"/>
      <c r="E6246" s="13"/>
      <c r="F6246" s="13"/>
      <c r="G6246" s="13"/>
      <c r="H6246" s="41"/>
      <c r="I6246" s="41"/>
      <c r="J6246" s="41"/>
      <c r="K6246" s="41"/>
      <c r="L6246" s="41"/>
      <c r="M6246" s="41"/>
    </row>
    <row r="6247" spans="2:13" x14ac:dyDescent="0.25">
      <c r="B6247" s="66"/>
      <c r="C6247" s="13"/>
      <c r="D6247" s="13"/>
      <c r="E6247" s="13"/>
      <c r="F6247" s="13"/>
      <c r="G6247" s="13"/>
      <c r="H6247" s="41"/>
      <c r="I6247" s="41"/>
      <c r="J6247" s="41"/>
      <c r="K6247" s="41"/>
      <c r="L6247" s="41"/>
      <c r="M6247" s="41"/>
    </row>
    <row r="6248" spans="2:13" x14ac:dyDescent="0.25">
      <c r="B6248" s="66"/>
      <c r="C6248" s="13"/>
      <c r="D6248" s="13"/>
      <c r="E6248" s="13"/>
      <c r="F6248" s="13"/>
      <c r="G6248" s="13"/>
      <c r="H6248" s="41"/>
      <c r="I6248" s="41"/>
      <c r="J6248" s="41"/>
      <c r="K6248" s="41"/>
      <c r="L6248" s="41"/>
      <c r="M6248" s="41"/>
    </row>
    <row r="6249" spans="2:13" x14ac:dyDescent="0.25">
      <c r="B6249" s="66"/>
      <c r="C6249" s="13"/>
      <c r="D6249" s="13"/>
      <c r="E6249" s="13"/>
      <c r="F6249" s="13"/>
      <c r="G6249" s="13"/>
      <c r="H6249" s="41"/>
      <c r="I6249" s="41"/>
      <c r="J6249" s="41"/>
      <c r="K6249" s="41"/>
      <c r="L6249" s="41"/>
      <c r="M6249" s="41"/>
    </row>
    <row r="6250" spans="2:13" x14ac:dyDescent="0.25">
      <c r="B6250" s="66"/>
      <c r="C6250" s="13"/>
      <c r="D6250" s="13"/>
      <c r="E6250" s="13"/>
      <c r="F6250" s="13"/>
      <c r="G6250" s="13"/>
      <c r="H6250" s="41"/>
      <c r="I6250" s="41"/>
      <c r="J6250" s="41"/>
      <c r="K6250" s="41"/>
      <c r="L6250" s="41"/>
      <c r="M6250" s="41"/>
    </row>
    <row r="6251" spans="2:13" x14ac:dyDescent="0.25">
      <c r="B6251" s="66"/>
      <c r="C6251" s="13"/>
      <c r="D6251" s="13"/>
      <c r="E6251" s="13"/>
      <c r="F6251" s="13"/>
      <c r="G6251" s="13"/>
      <c r="H6251" s="41"/>
      <c r="I6251" s="41"/>
      <c r="J6251" s="41"/>
      <c r="K6251" s="41"/>
      <c r="L6251" s="41"/>
      <c r="M6251" s="41"/>
    </row>
    <row r="6252" spans="2:13" x14ac:dyDescent="0.25">
      <c r="B6252" s="66"/>
      <c r="C6252" s="13"/>
      <c r="D6252" s="13"/>
      <c r="E6252" s="13"/>
      <c r="F6252" s="13"/>
      <c r="G6252" s="13"/>
      <c r="H6252" s="41"/>
      <c r="I6252" s="41"/>
      <c r="J6252" s="41"/>
      <c r="K6252" s="41"/>
      <c r="L6252" s="41"/>
      <c r="M6252" s="41"/>
    </row>
    <row r="6253" spans="2:13" x14ac:dyDescent="0.25">
      <c r="B6253" s="66"/>
      <c r="C6253" s="13"/>
      <c r="D6253" s="13"/>
      <c r="E6253" s="13"/>
      <c r="F6253" s="13"/>
      <c r="G6253" s="13"/>
      <c r="H6253" s="41"/>
      <c r="I6253" s="41"/>
      <c r="J6253" s="41"/>
      <c r="K6253" s="41"/>
      <c r="L6253" s="41"/>
      <c r="M6253" s="41"/>
    </row>
    <row r="6254" spans="2:13" x14ac:dyDescent="0.25">
      <c r="B6254" s="66"/>
      <c r="C6254" s="13"/>
      <c r="D6254" s="13"/>
      <c r="E6254" s="13"/>
      <c r="F6254" s="13"/>
      <c r="G6254" s="13"/>
      <c r="H6254" s="41"/>
      <c r="I6254" s="41"/>
      <c r="J6254" s="41"/>
      <c r="K6254" s="41"/>
      <c r="L6254" s="41"/>
      <c r="M6254" s="41"/>
    </row>
    <row r="6255" spans="2:13" x14ac:dyDescent="0.25">
      <c r="B6255" s="66"/>
      <c r="C6255" s="13"/>
      <c r="D6255" s="13"/>
      <c r="E6255" s="13"/>
      <c r="F6255" s="13"/>
      <c r="G6255" s="13"/>
      <c r="H6255" s="41"/>
      <c r="I6255" s="41"/>
      <c r="J6255" s="41"/>
      <c r="K6255" s="41"/>
      <c r="L6255" s="41"/>
      <c r="M6255" s="41"/>
    </row>
    <row r="6256" spans="2:13" x14ac:dyDescent="0.25">
      <c r="B6256" s="66"/>
      <c r="C6256" s="13"/>
      <c r="D6256" s="13"/>
      <c r="E6256" s="13"/>
      <c r="F6256" s="13"/>
      <c r="G6256" s="13"/>
      <c r="H6256" s="41"/>
      <c r="I6256" s="41"/>
      <c r="J6256" s="41"/>
      <c r="K6256" s="41"/>
      <c r="L6256" s="41"/>
      <c r="M6256" s="41"/>
    </row>
    <row r="6257" spans="2:13" x14ac:dyDescent="0.25">
      <c r="B6257" s="66"/>
      <c r="C6257" s="13"/>
      <c r="D6257" s="13"/>
      <c r="E6257" s="13"/>
      <c r="F6257" s="13"/>
      <c r="G6257" s="13"/>
      <c r="H6257" s="41"/>
      <c r="I6257" s="41"/>
      <c r="J6257" s="41"/>
      <c r="K6257" s="41"/>
      <c r="L6257" s="41"/>
      <c r="M6257" s="41"/>
    </row>
    <row r="6258" spans="2:13" x14ac:dyDescent="0.25">
      <c r="B6258" s="66"/>
      <c r="C6258" s="13"/>
      <c r="D6258" s="13"/>
      <c r="E6258" s="13"/>
      <c r="F6258" s="13"/>
      <c r="G6258" s="13"/>
      <c r="H6258" s="41"/>
      <c r="I6258" s="41"/>
      <c r="J6258" s="41"/>
      <c r="K6258" s="41"/>
      <c r="L6258" s="41"/>
      <c r="M6258" s="41"/>
    </row>
    <row r="6259" spans="2:13" x14ac:dyDescent="0.25">
      <c r="B6259" s="66"/>
      <c r="C6259" s="13"/>
      <c r="D6259" s="13"/>
      <c r="E6259" s="13"/>
      <c r="F6259" s="13"/>
      <c r="G6259" s="13"/>
      <c r="H6259" s="41"/>
      <c r="I6259" s="41"/>
      <c r="J6259" s="41"/>
      <c r="K6259" s="41"/>
      <c r="L6259" s="41"/>
      <c r="M6259" s="41"/>
    </row>
    <row r="6260" spans="2:13" x14ac:dyDescent="0.25">
      <c r="B6260" s="66"/>
      <c r="C6260" s="13"/>
      <c r="D6260" s="13"/>
      <c r="E6260" s="13"/>
      <c r="F6260" s="13"/>
      <c r="G6260" s="13"/>
      <c r="H6260" s="41"/>
      <c r="I6260" s="41"/>
      <c r="J6260" s="41"/>
      <c r="K6260" s="41"/>
      <c r="L6260" s="41"/>
      <c r="M6260" s="41"/>
    </row>
    <row r="6261" spans="2:13" x14ac:dyDescent="0.25">
      <c r="B6261" s="66"/>
      <c r="C6261" s="13"/>
      <c r="D6261" s="13"/>
      <c r="E6261" s="13"/>
      <c r="F6261" s="13"/>
      <c r="G6261" s="13"/>
      <c r="H6261" s="41"/>
      <c r="I6261" s="41"/>
      <c r="J6261" s="41"/>
      <c r="K6261" s="41"/>
      <c r="L6261" s="41"/>
      <c r="M6261" s="41"/>
    </row>
    <row r="6262" spans="2:13" x14ac:dyDescent="0.25">
      <c r="B6262" s="66"/>
      <c r="C6262" s="13"/>
      <c r="D6262" s="13"/>
      <c r="E6262" s="13"/>
      <c r="F6262" s="13"/>
      <c r="G6262" s="13"/>
      <c r="H6262" s="41"/>
      <c r="I6262" s="41"/>
      <c r="J6262" s="41"/>
      <c r="K6262" s="41"/>
      <c r="L6262" s="41"/>
      <c r="M6262" s="41"/>
    </row>
    <row r="6263" spans="2:13" x14ac:dyDescent="0.25">
      <c r="B6263" s="66"/>
      <c r="C6263" s="13"/>
      <c r="D6263" s="13"/>
      <c r="E6263" s="13"/>
      <c r="F6263" s="13"/>
      <c r="G6263" s="13"/>
      <c r="H6263" s="41"/>
      <c r="I6263" s="41"/>
      <c r="J6263" s="41"/>
      <c r="K6263" s="41"/>
      <c r="L6263" s="41"/>
      <c r="M6263" s="41"/>
    </row>
    <row r="6264" spans="2:13" x14ac:dyDescent="0.25">
      <c r="B6264" s="66"/>
      <c r="C6264" s="13"/>
      <c r="D6264" s="13"/>
      <c r="E6264" s="13"/>
      <c r="F6264" s="13"/>
      <c r="G6264" s="13"/>
      <c r="H6264" s="41"/>
      <c r="I6264" s="41"/>
      <c r="J6264" s="41"/>
      <c r="K6264" s="41"/>
      <c r="L6264" s="41"/>
      <c r="M6264" s="41"/>
    </row>
    <row r="6265" spans="2:13" x14ac:dyDescent="0.25">
      <c r="B6265" s="66"/>
      <c r="C6265" s="13"/>
      <c r="D6265" s="13"/>
      <c r="E6265" s="13"/>
      <c r="F6265" s="13"/>
      <c r="G6265" s="13"/>
      <c r="H6265" s="41"/>
      <c r="I6265" s="41"/>
      <c r="J6265" s="41"/>
      <c r="K6265" s="41"/>
      <c r="L6265" s="41"/>
      <c r="M6265" s="41"/>
    </row>
    <row r="6266" spans="2:13" x14ac:dyDescent="0.25">
      <c r="B6266" s="66"/>
      <c r="C6266" s="13"/>
      <c r="D6266" s="13"/>
      <c r="E6266" s="13"/>
      <c r="F6266" s="13"/>
      <c r="G6266" s="13"/>
      <c r="H6266" s="41"/>
      <c r="I6266" s="41"/>
      <c r="J6266" s="41"/>
      <c r="K6266" s="41"/>
      <c r="L6266" s="41"/>
      <c r="M6266" s="41"/>
    </row>
    <row r="6267" spans="2:13" x14ac:dyDescent="0.25">
      <c r="B6267" s="66"/>
      <c r="C6267" s="13"/>
      <c r="D6267" s="13"/>
      <c r="E6267" s="13"/>
      <c r="F6267" s="13"/>
      <c r="G6267" s="13"/>
      <c r="H6267" s="41"/>
      <c r="I6267" s="41"/>
      <c r="J6267" s="41"/>
      <c r="K6267" s="41"/>
      <c r="L6267" s="41"/>
      <c r="M6267" s="41"/>
    </row>
    <row r="6268" spans="2:13" x14ac:dyDescent="0.25">
      <c r="B6268" s="66"/>
      <c r="C6268" s="13"/>
      <c r="D6268" s="13"/>
      <c r="E6268" s="13"/>
      <c r="F6268" s="13"/>
      <c r="G6268" s="13"/>
      <c r="H6268" s="41"/>
      <c r="I6268" s="41"/>
      <c r="J6268" s="41"/>
      <c r="K6268" s="41"/>
      <c r="L6268" s="41"/>
      <c r="M6268" s="41"/>
    </row>
    <row r="6269" spans="2:13" x14ac:dyDescent="0.25">
      <c r="B6269" s="66"/>
      <c r="C6269" s="13"/>
      <c r="D6269" s="13"/>
      <c r="E6269" s="13"/>
      <c r="F6269" s="13"/>
      <c r="G6269" s="13"/>
      <c r="H6269" s="41"/>
      <c r="I6269" s="41"/>
      <c r="J6269" s="41"/>
      <c r="K6269" s="41"/>
      <c r="L6269" s="41"/>
      <c r="M6269" s="41"/>
    </row>
    <row r="6270" spans="2:13" x14ac:dyDescent="0.25">
      <c r="B6270" s="66"/>
      <c r="C6270" s="13"/>
      <c r="D6270" s="13"/>
      <c r="E6270" s="13"/>
      <c r="F6270" s="13"/>
      <c r="G6270" s="13"/>
      <c r="H6270" s="41"/>
      <c r="I6270" s="41"/>
      <c r="J6270" s="41"/>
      <c r="K6270" s="41"/>
      <c r="L6270" s="41"/>
      <c r="M6270" s="41"/>
    </row>
    <row r="6271" spans="2:13" x14ac:dyDescent="0.25">
      <c r="B6271" s="66"/>
      <c r="C6271" s="13"/>
      <c r="D6271" s="13"/>
      <c r="E6271" s="13"/>
      <c r="F6271" s="13"/>
      <c r="G6271" s="13"/>
      <c r="H6271" s="41"/>
      <c r="I6271" s="41"/>
      <c r="J6271" s="41"/>
      <c r="K6271" s="41"/>
      <c r="L6271" s="41"/>
      <c r="M6271" s="41"/>
    </row>
    <row r="6272" spans="2:13" x14ac:dyDescent="0.25">
      <c r="B6272" s="66"/>
      <c r="C6272" s="13"/>
      <c r="D6272" s="13"/>
      <c r="E6272" s="13"/>
      <c r="F6272" s="13"/>
      <c r="G6272" s="13"/>
      <c r="H6272" s="41"/>
      <c r="I6272" s="41"/>
      <c r="J6272" s="41"/>
      <c r="K6272" s="41"/>
      <c r="L6272" s="41"/>
      <c r="M6272" s="41"/>
    </row>
    <row r="6273" spans="2:13" x14ac:dyDescent="0.25">
      <c r="B6273" s="66"/>
      <c r="C6273" s="13"/>
      <c r="D6273" s="13"/>
      <c r="E6273" s="13"/>
      <c r="F6273" s="13"/>
      <c r="G6273" s="13"/>
      <c r="H6273" s="41"/>
      <c r="I6273" s="41"/>
      <c r="J6273" s="41"/>
      <c r="K6273" s="41"/>
      <c r="L6273" s="41"/>
      <c r="M6273" s="41"/>
    </row>
    <row r="6274" spans="2:13" x14ac:dyDescent="0.25">
      <c r="B6274" s="66"/>
      <c r="C6274" s="13"/>
      <c r="D6274" s="13"/>
      <c r="E6274" s="13"/>
      <c r="F6274" s="13"/>
      <c r="G6274" s="13"/>
      <c r="H6274" s="41"/>
      <c r="I6274" s="41"/>
      <c r="J6274" s="41"/>
      <c r="K6274" s="41"/>
      <c r="L6274" s="41"/>
      <c r="M6274" s="41"/>
    </row>
    <row r="6275" spans="2:13" x14ac:dyDescent="0.25">
      <c r="B6275" s="66"/>
      <c r="C6275" s="13"/>
      <c r="D6275" s="13"/>
      <c r="E6275" s="13"/>
      <c r="F6275" s="13"/>
      <c r="G6275" s="13"/>
      <c r="H6275" s="41"/>
      <c r="I6275" s="41"/>
      <c r="J6275" s="41"/>
      <c r="K6275" s="41"/>
      <c r="L6275" s="41"/>
      <c r="M6275" s="41"/>
    </row>
    <row r="6276" spans="2:13" x14ac:dyDescent="0.25">
      <c r="B6276" s="66"/>
      <c r="C6276" s="13"/>
      <c r="D6276" s="13"/>
      <c r="E6276" s="13"/>
      <c r="F6276" s="13"/>
      <c r="G6276" s="13"/>
      <c r="H6276" s="41"/>
      <c r="I6276" s="41"/>
      <c r="J6276" s="41"/>
      <c r="K6276" s="41"/>
      <c r="L6276" s="41"/>
      <c r="M6276" s="41"/>
    </row>
    <row r="6277" spans="2:13" x14ac:dyDescent="0.25">
      <c r="B6277" s="66"/>
      <c r="C6277" s="13"/>
      <c r="D6277" s="13"/>
      <c r="E6277" s="13"/>
      <c r="F6277" s="13"/>
      <c r="G6277" s="13"/>
      <c r="H6277" s="41"/>
      <c r="I6277" s="41"/>
      <c r="J6277" s="41"/>
      <c r="K6277" s="41"/>
      <c r="L6277" s="41"/>
      <c r="M6277" s="41"/>
    </row>
    <row r="6278" spans="2:13" x14ac:dyDescent="0.25">
      <c r="B6278" s="66"/>
      <c r="C6278" s="13"/>
      <c r="D6278" s="13"/>
      <c r="E6278" s="13"/>
      <c r="F6278" s="13"/>
      <c r="G6278" s="13"/>
      <c r="H6278" s="41"/>
      <c r="I6278" s="41"/>
      <c r="J6278" s="41"/>
      <c r="K6278" s="41"/>
      <c r="L6278" s="41"/>
      <c r="M6278" s="41"/>
    </row>
    <row r="6279" spans="2:13" x14ac:dyDescent="0.25">
      <c r="B6279" s="66"/>
      <c r="C6279" s="13"/>
      <c r="D6279" s="13"/>
      <c r="E6279" s="13"/>
      <c r="F6279" s="13"/>
      <c r="G6279" s="13"/>
      <c r="H6279" s="41"/>
      <c r="I6279" s="41"/>
      <c r="J6279" s="41"/>
      <c r="K6279" s="41"/>
      <c r="L6279" s="41"/>
      <c r="M6279" s="41"/>
    </row>
    <row r="6280" spans="2:13" x14ac:dyDescent="0.25">
      <c r="B6280" s="66"/>
      <c r="C6280" s="13"/>
      <c r="D6280" s="13"/>
      <c r="E6280" s="13"/>
      <c r="F6280" s="13"/>
      <c r="G6280" s="13"/>
      <c r="H6280" s="41"/>
      <c r="I6280" s="41"/>
      <c r="J6280" s="41"/>
      <c r="K6280" s="41"/>
      <c r="L6280" s="41"/>
      <c r="M6280" s="41"/>
    </row>
    <row r="6281" spans="2:13" x14ac:dyDescent="0.25">
      <c r="B6281" s="66"/>
      <c r="C6281" s="13"/>
      <c r="D6281" s="13"/>
      <c r="E6281" s="13"/>
      <c r="F6281" s="13"/>
      <c r="G6281" s="13"/>
      <c r="H6281" s="41"/>
      <c r="I6281" s="41"/>
      <c r="J6281" s="41"/>
      <c r="K6281" s="41"/>
      <c r="L6281" s="41"/>
      <c r="M6281" s="41"/>
    </row>
    <row r="6282" spans="2:13" x14ac:dyDescent="0.25">
      <c r="B6282" s="66"/>
      <c r="C6282" s="13"/>
      <c r="D6282" s="13"/>
      <c r="E6282" s="13"/>
      <c r="F6282" s="13"/>
      <c r="G6282" s="13"/>
      <c r="H6282" s="41"/>
      <c r="I6282" s="41"/>
      <c r="J6282" s="41"/>
      <c r="K6282" s="41"/>
      <c r="L6282" s="41"/>
      <c r="M6282" s="41"/>
    </row>
    <row r="6283" spans="2:13" x14ac:dyDescent="0.25">
      <c r="B6283" s="66"/>
      <c r="C6283" s="13"/>
      <c r="D6283" s="13"/>
      <c r="E6283" s="13"/>
      <c r="F6283" s="13"/>
      <c r="G6283" s="13"/>
      <c r="H6283" s="41"/>
      <c r="I6283" s="41"/>
      <c r="J6283" s="41"/>
      <c r="K6283" s="41"/>
      <c r="L6283" s="41"/>
      <c r="M6283" s="41"/>
    </row>
    <row r="6284" spans="2:13" x14ac:dyDescent="0.25">
      <c r="B6284" s="66"/>
      <c r="C6284" s="13"/>
      <c r="D6284" s="13"/>
      <c r="E6284" s="13"/>
      <c r="F6284" s="13"/>
      <c r="G6284" s="13"/>
      <c r="H6284" s="41"/>
      <c r="I6284" s="41"/>
      <c r="J6284" s="41"/>
      <c r="K6284" s="41"/>
      <c r="L6284" s="41"/>
      <c r="M6284" s="41"/>
    </row>
    <row r="6285" spans="2:13" x14ac:dyDescent="0.25">
      <c r="B6285" s="66"/>
      <c r="C6285" s="13"/>
      <c r="D6285" s="13"/>
      <c r="E6285" s="13"/>
      <c r="F6285" s="13"/>
      <c r="G6285" s="13"/>
      <c r="H6285" s="41"/>
      <c r="I6285" s="41"/>
      <c r="J6285" s="41"/>
      <c r="K6285" s="41"/>
      <c r="L6285" s="41"/>
      <c r="M6285" s="41"/>
    </row>
    <row r="6286" spans="2:13" x14ac:dyDescent="0.25">
      <c r="B6286" s="66"/>
      <c r="C6286" s="13"/>
      <c r="D6286" s="13"/>
      <c r="E6286" s="13"/>
      <c r="F6286" s="13"/>
      <c r="G6286" s="13"/>
      <c r="H6286" s="41"/>
      <c r="I6286" s="41"/>
      <c r="J6286" s="41"/>
      <c r="K6286" s="41"/>
      <c r="L6286" s="41"/>
      <c r="M6286" s="41"/>
    </row>
    <row r="6287" spans="2:13" x14ac:dyDescent="0.25">
      <c r="B6287" s="66"/>
      <c r="C6287" s="13"/>
      <c r="D6287" s="13"/>
      <c r="E6287" s="13"/>
      <c r="F6287" s="13"/>
      <c r="G6287" s="13"/>
      <c r="H6287" s="41"/>
      <c r="I6287" s="41"/>
      <c r="J6287" s="41"/>
      <c r="K6287" s="41"/>
      <c r="L6287" s="41"/>
      <c r="M6287" s="41"/>
    </row>
    <row r="6288" spans="2:13" x14ac:dyDescent="0.25">
      <c r="B6288" s="66"/>
      <c r="C6288" s="13"/>
      <c r="D6288" s="13"/>
      <c r="E6288" s="13"/>
      <c r="F6288" s="13"/>
      <c r="G6288" s="13"/>
      <c r="H6288" s="41"/>
      <c r="I6288" s="41"/>
      <c r="J6288" s="41"/>
      <c r="K6288" s="41"/>
      <c r="L6288" s="41"/>
      <c r="M6288" s="41"/>
    </row>
    <row r="6289" spans="2:13" x14ac:dyDescent="0.25">
      <c r="B6289" s="66"/>
      <c r="C6289" s="13"/>
      <c r="D6289" s="13"/>
      <c r="E6289" s="13"/>
      <c r="F6289" s="13"/>
      <c r="G6289" s="13"/>
      <c r="H6289" s="41"/>
      <c r="I6289" s="41"/>
      <c r="J6289" s="41"/>
      <c r="K6289" s="41"/>
      <c r="L6289" s="41"/>
      <c r="M6289" s="41"/>
    </row>
    <row r="6290" spans="2:13" x14ac:dyDescent="0.25">
      <c r="B6290" s="66"/>
      <c r="C6290" s="13"/>
      <c r="D6290" s="13"/>
      <c r="E6290" s="13"/>
      <c r="F6290" s="13"/>
      <c r="G6290" s="13"/>
      <c r="H6290" s="41"/>
      <c r="I6290" s="41"/>
      <c r="J6290" s="41"/>
      <c r="K6290" s="41"/>
      <c r="L6290" s="41"/>
      <c r="M6290" s="41"/>
    </row>
    <row r="6291" spans="2:13" x14ac:dyDescent="0.25">
      <c r="B6291" s="66"/>
      <c r="C6291" s="13"/>
      <c r="D6291" s="13"/>
      <c r="E6291" s="13"/>
      <c r="F6291" s="13"/>
      <c r="G6291" s="13"/>
      <c r="H6291" s="41"/>
      <c r="I6291" s="41"/>
      <c r="J6291" s="41"/>
      <c r="K6291" s="41"/>
      <c r="L6291" s="41"/>
      <c r="M6291" s="41"/>
    </row>
    <row r="6292" spans="2:13" x14ac:dyDescent="0.25">
      <c r="B6292" s="66"/>
      <c r="C6292" s="13"/>
      <c r="D6292" s="13"/>
      <c r="E6292" s="13"/>
      <c r="F6292" s="13"/>
      <c r="G6292" s="13"/>
      <c r="H6292" s="41"/>
      <c r="I6292" s="41"/>
      <c r="J6292" s="41"/>
      <c r="K6292" s="41"/>
      <c r="L6292" s="41"/>
      <c r="M6292" s="41"/>
    </row>
    <row r="6293" spans="2:13" x14ac:dyDescent="0.25">
      <c r="B6293" s="66"/>
      <c r="C6293" s="13"/>
      <c r="D6293" s="13"/>
      <c r="E6293" s="13"/>
      <c r="F6293" s="13"/>
      <c r="G6293" s="13"/>
      <c r="H6293" s="41"/>
      <c r="I6293" s="41"/>
      <c r="J6293" s="41"/>
      <c r="K6293" s="41"/>
      <c r="L6293" s="41"/>
      <c r="M6293" s="41"/>
    </row>
    <row r="6294" spans="2:13" x14ac:dyDescent="0.25">
      <c r="B6294" s="66"/>
      <c r="C6294" s="13"/>
      <c r="D6294" s="13"/>
      <c r="E6294" s="13"/>
      <c r="F6294" s="13"/>
      <c r="G6294" s="13"/>
      <c r="H6294" s="41"/>
      <c r="I6294" s="41"/>
      <c r="J6294" s="41"/>
      <c r="K6294" s="41"/>
      <c r="L6294" s="41"/>
      <c r="M6294" s="41"/>
    </row>
    <row r="6295" spans="2:13" x14ac:dyDescent="0.25">
      <c r="B6295" s="66"/>
      <c r="C6295" s="13"/>
      <c r="D6295" s="13"/>
      <c r="E6295" s="13"/>
      <c r="F6295" s="13"/>
      <c r="G6295" s="13"/>
      <c r="H6295" s="41"/>
      <c r="I6295" s="41"/>
      <c r="J6295" s="41"/>
      <c r="K6295" s="41"/>
      <c r="L6295" s="41"/>
      <c r="M6295" s="41"/>
    </row>
    <row r="6296" spans="2:13" x14ac:dyDescent="0.25">
      <c r="B6296" s="66"/>
      <c r="C6296" s="13"/>
      <c r="D6296" s="13"/>
      <c r="E6296" s="13"/>
      <c r="F6296" s="13"/>
      <c r="G6296" s="13"/>
      <c r="H6296" s="41"/>
      <c r="I6296" s="41"/>
      <c r="J6296" s="41"/>
      <c r="K6296" s="41"/>
      <c r="L6296" s="41"/>
      <c r="M6296" s="41"/>
    </row>
    <row r="6297" spans="2:13" x14ac:dyDescent="0.25">
      <c r="B6297" s="66"/>
      <c r="C6297" s="13"/>
      <c r="D6297" s="13"/>
      <c r="E6297" s="13"/>
      <c r="F6297" s="13"/>
      <c r="G6297" s="13"/>
      <c r="H6297" s="41"/>
      <c r="I6297" s="41"/>
      <c r="J6297" s="41"/>
      <c r="K6297" s="41"/>
      <c r="L6297" s="41"/>
      <c r="M6297" s="41"/>
    </row>
    <row r="6298" spans="2:13" x14ac:dyDescent="0.25">
      <c r="B6298" s="66"/>
      <c r="C6298" s="13"/>
      <c r="D6298" s="13"/>
      <c r="E6298" s="13"/>
      <c r="F6298" s="13"/>
      <c r="G6298" s="13"/>
      <c r="H6298" s="41"/>
      <c r="I6298" s="41"/>
      <c r="J6298" s="41"/>
      <c r="K6298" s="41"/>
      <c r="L6298" s="41"/>
      <c r="M6298" s="41"/>
    </row>
    <row r="6299" spans="2:13" x14ac:dyDescent="0.25">
      <c r="B6299" s="66"/>
      <c r="C6299" s="13"/>
      <c r="D6299" s="13"/>
      <c r="E6299" s="13"/>
      <c r="F6299" s="13"/>
      <c r="G6299" s="13"/>
      <c r="H6299" s="41"/>
      <c r="I6299" s="41"/>
      <c r="J6299" s="41"/>
      <c r="K6299" s="41"/>
      <c r="L6299" s="41"/>
      <c r="M6299" s="41"/>
    </row>
    <row r="6300" spans="2:13" x14ac:dyDescent="0.25">
      <c r="B6300" s="66"/>
      <c r="C6300" s="13"/>
      <c r="D6300" s="13"/>
      <c r="E6300" s="13"/>
      <c r="F6300" s="13"/>
      <c r="G6300" s="13"/>
      <c r="H6300" s="41"/>
      <c r="I6300" s="41"/>
      <c r="J6300" s="41"/>
      <c r="K6300" s="41"/>
      <c r="L6300" s="41"/>
      <c r="M6300" s="41"/>
    </row>
    <row r="6301" spans="2:13" x14ac:dyDescent="0.25">
      <c r="B6301" s="66"/>
      <c r="C6301" s="13"/>
      <c r="D6301" s="13"/>
      <c r="E6301" s="13"/>
      <c r="F6301" s="13"/>
      <c r="G6301" s="13"/>
      <c r="H6301" s="41"/>
      <c r="I6301" s="41"/>
      <c r="J6301" s="41"/>
      <c r="K6301" s="41"/>
      <c r="L6301" s="41"/>
      <c r="M6301" s="41"/>
    </row>
    <row r="6302" spans="2:13" x14ac:dyDescent="0.25">
      <c r="B6302" s="66"/>
      <c r="C6302" s="13"/>
      <c r="D6302" s="13"/>
      <c r="E6302" s="13"/>
      <c r="F6302" s="13"/>
      <c r="G6302" s="13"/>
      <c r="H6302" s="41"/>
      <c r="I6302" s="41"/>
      <c r="J6302" s="41"/>
      <c r="K6302" s="41"/>
      <c r="L6302" s="41"/>
      <c r="M6302" s="41"/>
    </row>
    <row r="6303" spans="2:13" x14ac:dyDescent="0.25">
      <c r="B6303" s="66"/>
      <c r="C6303" s="13"/>
      <c r="D6303" s="13"/>
      <c r="E6303" s="13"/>
      <c r="F6303" s="13"/>
      <c r="G6303" s="13"/>
      <c r="H6303" s="41"/>
      <c r="I6303" s="41"/>
      <c r="J6303" s="41"/>
      <c r="K6303" s="41"/>
      <c r="L6303" s="41"/>
      <c r="M6303" s="41"/>
    </row>
    <row r="6304" spans="2:13" x14ac:dyDescent="0.25">
      <c r="B6304" s="66"/>
      <c r="C6304" s="13"/>
      <c r="D6304" s="13"/>
      <c r="E6304" s="13"/>
      <c r="F6304" s="13"/>
      <c r="G6304" s="13"/>
      <c r="H6304" s="41"/>
      <c r="I6304" s="41"/>
      <c r="J6304" s="41"/>
      <c r="K6304" s="41"/>
      <c r="L6304" s="41"/>
      <c r="M6304" s="41"/>
    </row>
    <row r="6305" spans="2:13" x14ac:dyDescent="0.25">
      <c r="B6305" s="66"/>
      <c r="C6305" s="13"/>
      <c r="D6305" s="13"/>
      <c r="E6305" s="13"/>
      <c r="F6305" s="13"/>
      <c r="G6305" s="13"/>
      <c r="H6305" s="41"/>
      <c r="I6305" s="41"/>
      <c r="J6305" s="41"/>
      <c r="K6305" s="41"/>
      <c r="L6305" s="41"/>
      <c r="M6305" s="41"/>
    </row>
    <row r="6306" spans="2:13" x14ac:dyDescent="0.25">
      <c r="B6306" s="66"/>
      <c r="C6306" s="13"/>
      <c r="D6306" s="13"/>
      <c r="E6306" s="13"/>
      <c r="F6306" s="13"/>
      <c r="G6306" s="13"/>
      <c r="H6306" s="41"/>
      <c r="I6306" s="41"/>
      <c r="J6306" s="41"/>
      <c r="K6306" s="41"/>
      <c r="L6306" s="41"/>
      <c r="M6306" s="41"/>
    </row>
    <row r="6307" spans="2:13" x14ac:dyDescent="0.25">
      <c r="B6307" s="66"/>
      <c r="C6307" s="13"/>
      <c r="D6307" s="13"/>
      <c r="E6307" s="13"/>
      <c r="F6307" s="13"/>
      <c r="G6307" s="13"/>
      <c r="H6307" s="41"/>
      <c r="I6307" s="41"/>
      <c r="J6307" s="41"/>
      <c r="K6307" s="41"/>
      <c r="L6307" s="41"/>
      <c r="M6307" s="41"/>
    </row>
    <row r="6308" spans="2:13" x14ac:dyDescent="0.25">
      <c r="B6308" s="66"/>
      <c r="C6308" s="13"/>
      <c r="D6308" s="13"/>
      <c r="E6308" s="13"/>
      <c r="F6308" s="13"/>
      <c r="G6308" s="13"/>
      <c r="H6308" s="41"/>
      <c r="I6308" s="41"/>
      <c r="J6308" s="41"/>
      <c r="K6308" s="41"/>
      <c r="L6308" s="41"/>
      <c r="M6308" s="41"/>
    </row>
    <row r="6309" spans="2:13" x14ac:dyDescent="0.25">
      <c r="B6309" s="66"/>
      <c r="C6309" s="13"/>
      <c r="D6309" s="13"/>
      <c r="E6309" s="13"/>
      <c r="F6309" s="13"/>
      <c r="G6309" s="13"/>
      <c r="H6309" s="41"/>
      <c r="I6309" s="41"/>
      <c r="J6309" s="41"/>
      <c r="K6309" s="41"/>
      <c r="L6309" s="41"/>
      <c r="M6309" s="41"/>
    </row>
    <row r="6310" spans="2:13" x14ac:dyDescent="0.25">
      <c r="B6310" s="66"/>
      <c r="C6310" s="13"/>
      <c r="D6310" s="13"/>
      <c r="E6310" s="13"/>
      <c r="F6310" s="13"/>
      <c r="G6310" s="13"/>
      <c r="H6310" s="41"/>
      <c r="I6310" s="41"/>
      <c r="J6310" s="41"/>
      <c r="K6310" s="41"/>
      <c r="L6310" s="41"/>
      <c r="M6310" s="41"/>
    </row>
    <row r="6311" spans="2:13" x14ac:dyDescent="0.25">
      <c r="B6311" s="66"/>
      <c r="C6311" s="13"/>
      <c r="D6311" s="13"/>
      <c r="E6311" s="13"/>
      <c r="F6311" s="13"/>
      <c r="G6311" s="13"/>
      <c r="H6311" s="41"/>
      <c r="I6311" s="41"/>
      <c r="J6311" s="41"/>
      <c r="K6311" s="41"/>
      <c r="L6311" s="41"/>
      <c r="M6311" s="41"/>
    </row>
    <row r="6312" spans="2:13" x14ac:dyDescent="0.25">
      <c r="B6312" s="66"/>
      <c r="C6312" s="13"/>
      <c r="D6312" s="13"/>
      <c r="E6312" s="13"/>
      <c r="F6312" s="13"/>
      <c r="G6312" s="13"/>
      <c r="H6312" s="41"/>
      <c r="I6312" s="41"/>
      <c r="J6312" s="41"/>
      <c r="K6312" s="41"/>
      <c r="L6312" s="41"/>
      <c r="M6312" s="41"/>
    </row>
    <row r="6313" spans="2:13" x14ac:dyDescent="0.25">
      <c r="B6313" s="66"/>
      <c r="C6313" s="13"/>
      <c r="D6313" s="13"/>
      <c r="E6313" s="13"/>
      <c r="F6313" s="13"/>
      <c r="G6313" s="13"/>
      <c r="H6313" s="41"/>
      <c r="I6313" s="41"/>
      <c r="J6313" s="41"/>
      <c r="K6313" s="41"/>
      <c r="L6313" s="41"/>
      <c r="M6313" s="41"/>
    </row>
    <row r="6314" spans="2:13" x14ac:dyDescent="0.25">
      <c r="B6314" s="66"/>
      <c r="C6314" s="13"/>
      <c r="D6314" s="13"/>
      <c r="E6314" s="13"/>
      <c r="F6314" s="13"/>
      <c r="G6314" s="13"/>
      <c r="H6314" s="41"/>
      <c r="I6314" s="41"/>
      <c r="J6314" s="41"/>
      <c r="K6314" s="41"/>
      <c r="L6314" s="41"/>
      <c r="M6314" s="41"/>
    </row>
    <row r="6315" spans="2:13" x14ac:dyDescent="0.25">
      <c r="B6315" s="66"/>
      <c r="C6315" s="13"/>
      <c r="D6315" s="13"/>
      <c r="E6315" s="13"/>
      <c r="F6315" s="13"/>
      <c r="G6315" s="13"/>
      <c r="H6315" s="41"/>
      <c r="I6315" s="41"/>
      <c r="J6315" s="41"/>
      <c r="K6315" s="41"/>
      <c r="L6315" s="41"/>
      <c r="M6315" s="41"/>
    </row>
    <row r="6316" spans="2:13" x14ac:dyDescent="0.25">
      <c r="B6316" s="66"/>
      <c r="C6316" s="13"/>
      <c r="D6316" s="13"/>
      <c r="E6316" s="13"/>
      <c r="F6316" s="13"/>
      <c r="G6316" s="13"/>
      <c r="H6316" s="41"/>
      <c r="I6316" s="41"/>
      <c r="J6316" s="41"/>
      <c r="K6316" s="41"/>
      <c r="L6316" s="41"/>
      <c r="M6316" s="41"/>
    </row>
    <row r="6317" spans="2:13" x14ac:dyDescent="0.25">
      <c r="B6317" s="66"/>
      <c r="C6317" s="13"/>
      <c r="D6317" s="13"/>
      <c r="E6317" s="13"/>
      <c r="F6317" s="13"/>
      <c r="G6317" s="13"/>
      <c r="H6317" s="41"/>
      <c r="I6317" s="41"/>
      <c r="J6317" s="41"/>
      <c r="K6317" s="41"/>
      <c r="L6317" s="41"/>
      <c r="M6317" s="41"/>
    </row>
    <row r="6318" spans="2:13" x14ac:dyDescent="0.25">
      <c r="B6318" s="66"/>
      <c r="C6318" s="13"/>
      <c r="D6318" s="13"/>
      <c r="E6318" s="13"/>
      <c r="F6318" s="13"/>
      <c r="G6318" s="13"/>
      <c r="H6318" s="41"/>
      <c r="I6318" s="41"/>
      <c r="J6318" s="41"/>
      <c r="K6318" s="41"/>
      <c r="L6318" s="41"/>
      <c r="M6318" s="41"/>
    </row>
    <row r="6319" spans="2:13" x14ac:dyDescent="0.25">
      <c r="B6319" s="66"/>
      <c r="C6319" s="13"/>
      <c r="D6319" s="13"/>
      <c r="E6319" s="13"/>
      <c r="F6319" s="13"/>
      <c r="G6319" s="13"/>
      <c r="H6319" s="41"/>
      <c r="I6319" s="41"/>
      <c r="J6319" s="41"/>
      <c r="K6319" s="41"/>
      <c r="L6319" s="41"/>
      <c r="M6319" s="41"/>
    </row>
    <row r="6320" spans="2:13" x14ac:dyDescent="0.25">
      <c r="B6320" s="66"/>
      <c r="C6320" s="13"/>
      <c r="D6320" s="13"/>
      <c r="E6320" s="13"/>
      <c r="F6320" s="13"/>
      <c r="G6320" s="13"/>
      <c r="H6320" s="41"/>
      <c r="I6320" s="41"/>
      <c r="J6320" s="41"/>
      <c r="K6320" s="41"/>
      <c r="L6320" s="41"/>
      <c r="M6320" s="41"/>
    </row>
    <row r="6321" spans="2:13" x14ac:dyDescent="0.25">
      <c r="B6321" s="66"/>
      <c r="C6321" s="13"/>
      <c r="D6321" s="13"/>
      <c r="E6321" s="13"/>
      <c r="F6321" s="13"/>
      <c r="G6321" s="13"/>
      <c r="H6321" s="41"/>
      <c r="I6321" s="41"/>
      <c r="J6321" s="41"/>
      <c r="K6321" s="41"/>
      <c r="L6321" s="41"/>
      <c r="M6321" s="41"/>
    </row>
    <row r="6322" spans="2:13" x14ac:dyDescent="0.25">
      <c r="B6322" s="66"/>
      <c r="C6322" s="13"/>
      <c r="D6322" s="13"/>
      <c r="E6322" s="13"/>
      <c r="F6322" s="13"/>
      <c r="G6322" s="13"/>
      <c r="H6322" s="41"/>
      <c r="I6322" s="41"/>
      <c r="J6322" s="41"/>
      <c r="K6322" s="41"/>
      <c r="L6322" s="41"/>
      <c r="M6322" s="41"/>
    </row>
    <row r="6323" spans="2:13" x14ac:dyDescent="0.25">
      <c r="B6323" s="66"/>
      <c r="C6323" s="13"/>
      <c r="D6323" s="13"/>
      <c r="E6323" s="13"/>
      <c r="F6323" s="13"/>
      <c r="G6323" s="13"/>
      <c r="H6323" s="41"/>
      <c r="I6323" s="41"/>
      <c r="J6323" s="41"/>
      <c r="K6323" s="41"/>
      <c r="L6323" s="41"/>
      <c r="M6323" s="41"/>
    </row>
    <row r="6324" spans="2:13" x14ac:dyDescent="0.25">
      <c r="B6324" s="66"/>
      <c r="C6324" s="13"/>
      <c r="D6324" s="13"/>
      <c r="E6324" s="13"/>
      <c r="F6324" s="13"/>
      <c r="G6324" s="13"/>
      <c r="H6324" s="41"/>
      <c r="I6324" s="41"/>
      <c r="J6324" s="41"/>
      <c r="K6324" s="41"/>
      <c r="L6324" s="41"/>
      <c r="M6324" s="41"/>
    </row>
    <row r="6325" spans="2:13" x14ac:dyDescent="0.25">
      <c r="B6325" s="66"/>
      <c r="C6325" s="13"/>
      <c r="D6325" s="13"/>
      <c r="E6325" s="13"/>
      <c r="F6325" s="13"/>
      <c r="G6325" s="13"/>
      <c r="H6325" s="41"/>
      <c r="I6325" s="41"/>
      <c r="J6325" s="41"/>
      <c r="K6325" s="41"/>
      <c r="L6325" s="41"/>
      <c r="M6325" s="41"/>
    </row>
    <row r="6326" spans="2:13" x14ac:dyDescent="0.25">
      <c r="B6326" s="66"/>
      <c r="C6326" s="13"/>
      <c r="D6326" s="13"/>
      <c r="E6326" s="13"/>
      <c r="F6326" s="13"/>
      <c r="G6326" s="13"/>
      <c r="H6326" s="41"/>
      <c r="I6326" s="41"/>
      <c r="J6326" s="41"/>
      <c r="K6326" s="41"/>
      <c r="L6326" s="41"/>
      <c r="M6326" s="41"/>
    </row>
    <row r="6327" spans="2:13" x14ac:dyDescent="0.25">
      <c r="B6327" s="66"/>
      <c r="C6327" s="13"/>
      <c r="D6327" s="13"/>
      <c r="E6327" s="13"/>
      <c r="F6327" s="13"/>
      <c r="G6327" s="13"/>
      <c r="H6327" s="41"/>
      <c r="I6327" s="41"/>
      <c r="J6327" s="41"/>
      <c r="K6327" s="41"/>
      <c r="L6327" s="41"/>
      <c r="M6327" s="41"/>
    </row>
    <row r="6328" spans="2:13" x14ac:dyDescent="0.25">
      <c r="B6328" s="66"/>
      <c r="C6328" s="13"/>
      <c r="D6328" s="13"/>
      <c r="E6328" s="13"/>
      <c r="F6328" s="13"/>
      <c r="G6328" s="13"/>
      <c r="H6328" s="41"/>
      <c r="I6328" s="41"/>
      <c r="J6328" s="41"/>
      <c r="K6328" s="41"/>
      <c r="L6328" s="41"/>
      <c r="M6328" s="41"/>
    </row>
    <row r="6329" spans="2:13" x14ac:dyDescent="0.25">
      <c r="B6329" s="66"/>
      <c r="C6329" s="13"/>
      <c r="D6329" s="13"/>
      <c r="E6329" s="13"/>
      <c r="F6329" s="13"/>
      <c r="G6329" s="13"/>
      <c r="H6329" s="41"/>
      <c r="I6329" s="41"/>
      <c r="J6329" s="41"/>
      <c r="K6329" s="41"/>
      <c r="L6329" s="41"/>
      <c r="M6329" s="41"/>
    </row>
    <row r="6330" spans="2:13" x14ac:dyDescent="0.25">
      <c r="B6330" s="66"/>
      <c r="C6330" s="13"/>
      <c r="D6330" s="13"/>
      <c r="E6330" s="13"/>
      <c r="F6330" s="13"/>
      <c r="G6330" s="13"/>
      <c r="H6330" s="41"/>
      <c r="I6330" s="41"/>
      <c r="J6330" s="41"/>
      <c r="K6330" s="41"/>
      <c r="L6330" s="41"/>
      <c r="M6330" s="41"/>
    </row>
    <row r="6331" spans="2:13" x14ac:dyDescent="0.25">
      <c r="B6331" s="66"/>
      <c r="C6331" s="13"/>
      <c r="D6331" s="13"/>
      <c r="E6331" s="13"/>
      <c r="F6331" s="13"/>
      <c r="G6331" s="13"/>
      <c r="H6331" s="41"/>
      <c r="I6331" s="41"/>
      <c r="J6331" s="41"/>
      <c r="K6331" s="41"/>
      <c r="L6331" s="41"/>
      <c r="M6331" s="41"/>
    </row>
    <row r="6332" spans="2:13" x14ac:dyDescent="0.25">
      <c r="B6332" s="66"/>
      <c r="C6332" s="13"/>
      <c r="D6332" s="13"/>
      <c r="E6332" s="13"/>
      <c r="F6332" s="13"/>
      <c r="G6332" s="13"/>
      <c r="H6332" s="41"/>
      <c r="I6332" s="41"/>
      <c r="J6332" s="41"/>
      <c r="K6332" s="41"/>
      <c r="L6332" s="41"/>
      <c r="M6332" s="41"/>
    </row>
    <row r="6333" spans="2:13" x14ac:dyDescent="0.25">
      <c r="B6333" s="66"/>
      <c r="C6333" s="13"/>
      <c r="D6333" s="13"/>
      <c r="E6333" s="13"/>
      <c r="F6333" s="13"/>
      <c r="G6333" s="13"/>
      <c r="H6333" s="41"/>
      <c r="I6333" s="41"/>
      <c r="J6333" s="41"/>
      <c r="K6333" s="41"/>
      <c r="L6333" s="41"/>
      <c r="M6333" s="41"/>
    </row>
    <row r="6334" spans="2:13" x14ac:dyDescent="0.25">
      <c r="B6334" s="66"/>
      <c r="C6334" s="13"/>
      <c r="D6334" s="13"/>
      <c r="E6334" s="13"/>
      <c r="F6334" s="13"/>
      <c r="G6334" s="13"/>
      <c r="H6334" s="41"/>
      <c r="I6334" s="41"/>
      <c r="J6334" s="41"/>
      <c r="K6334" s="41"/>
      <c r="L6334" s="41"/>
      <c r="M6334" s="41"/>
    </row>
    <row r="6335" spans="2:13" x14ac:dyDescent="0.25">
      <c r="B6335" s="66"/>
      <c r="C6335" s="13"/>
      <c r="D6335" s="13"/>
      <c r="E6335" s="13"/>
      <c r="F6335" s="13"/>
      <c r="G6335" s="13"/>
      <c r="H6335" s="41"/>
      <c r="I6335" s="41"/>
      <c r="J6335" s="41"/>
      <c r="K6335" s="41"/>
      <c r="L6335" s="41"/>
      <c r="M6335" s="41"/>
    </row>
    <row r="6336" spans="2:13" x14ac:dyDescent="0.25">
      <c r="B6336" s="66"/>
      <c r="C6336" s="13"/>
      <c r="D6336" s="13"/>
      <c r="E6336" s="13"/>
      <c r="F6336" s="13"/>
      <c r="G6336" s="13"/>
      <c r="H6336" s="41"/>
      <c r="I6336" s="41"/>
      <c r="J6336" s="41"/>
      <c r="K6336" s="41"/>
      <c r="L6336" s="41"/>
      <c r="M6336" s="41"/>
    </row>
    <row r="6337" spans="2:13" x14ac:dyDescent="0.25">
      <c r="B6337" s="66"/>
      <c r="C6337" s="13"/>
      <c r="D6337" s="13"/>
      <c r="E6337" s="13"/>
      <c r="F6337" s="13"/>
      <c r="G6337" s="13"/>
      <c r="H6337" s="41"/>
      <c r="I6337" s="41"/>
      <c r="J6337" s="41"/>
      <c r="K6337" s="41"/>
      <c r="L6337" s="41"/>
      <c r="M6337" s="41"/>
    </row>
    <row r="6338" spans="2:13" x14ac:dyDescent="0.25">
      <c r="B6338" s="66"/>
      <c r="C6338" s="13"/>
      <c r="D6338" s="13"/>
      <c r="E6338" s="13"/>
      <c r="F6338" s="13"/>
      <c r="G6338" s="13"/>
      <c r="H6338" s="41"/>
      <c r="I6338" s="41"/>
      <c r="J6338" s="41"/>
      <c r="K6338" s="41"/>
      <c r="L6338" s="41"/>
      <c r="M6338" s="41"/>
    </row>
    <row r="6339" spans="2:13" x14ac:dyDescent="0.25">
      <c r="B6339" s="66"/>
      <c r="C6339" s="13"/>
      <c r="D6339" s="13"/>
      <c r="E6339" s="13"/>
      <c r="F6339" s="13"/>
      <c r="G6339" s="13"/>
      <c r="H6339" s="41"/>
      <c r="I6339" s="41"/>
      <c r="J6339" s="41"/>
      <c r="K6339" s="41"/>
      <c r="L6339" s="41"/>
      <c r="M6339" s="41"/>
    </row>
    <row r="6340" spans="2:13" x14ac:dyDescent="0.25">
      <c r="B6340" s="66"/>
      <c r="C6340" s="13"/>
      <c r="D6340" s="13"/>
      <c r="E6340" s="13"/>
      <c r="F6340" s="13"/>
      <c r="G6340" s="13"/>
      <c r="H6340" s="41"/>
      <c r="I6340" s="41"/>
      <c r="J6340" s="41"/>
      <c r="K6340" s="41"/>
      <c r="L6340" s="41"/>
      <c r="M6340" s="41"/>
    </row>
    <row r="6341" spans="2:13" x14ac:dyDescent="0.25">
      <c r="B6341" s="66"/>
      <c r="C6341" s="13"/>
      <c r="D6341" s="13"/>
      <c r="E6341" s="13"/>
      <c r="F6341" s="13"/>
      <c r="G6341" s="13"/>
      <c r="H6341" s="41"/>
      <c r="I6341" s="41"/>
      <c r="J6341" s="41"/>
      <c r="K6341" s="41"/>
      <c r="L6341" s="41"/>
      <c r="M6341" s="41"/>
    </row>
    <row r="6342" spans="2:13" x14ac:dyDescent="0.25">
      <c r="B6342" s="66"/>
      <c r="C6342" s="13"/>
      <c r="D6342" s="13"/>
      <c r="E6342" s="13"/>
      <c r="F6342" s="13"/>
      <c r="G6342" s="13"/>
      <c r="H6342" s="41"/>
      <c r="I6342" s="41"/>
      <c r="J6342" s="41"/>
      <c r="K6342" s="41"/>
      <c r="L6342" s="41"/>
      <c r="M6342" s="41"/>
    </row>
    <row r="6343" spans="2:13" x14ac:dyDescent="0.25">
      <c r="B6343" s="66"/>
      <c r="C6343" s="13"/>
      <c r="D6343" s="13"/>
      <c r="E6343" s="13"/>
      <c r="F6343" s="13"/>
      <c r="G6343" s="13"/>
      <c r="H6343" s="41"/>
      <c r="I6343" s="41"/>
      <c r="J6343" s="41"/>
      <c r="K6343" s="41"/>
      <c r="L6343" s="41"/>
      <c r="M6343" s="41"/>
    </row>
    <row r="6344" spans="2:13" x14ac:dyDescent="0.25">
      <c r="B6344" s="66"/>
      <c r="C6344" s="13"/>
      <c r="D6344" s="13"/>
      <c r="E6344" s="13"/>
      <c r="F6344" s="13"/>
      <c r="G6344" s="13"/>
      <c r="H6344" s="41"/>
      <c r="I6344" s="41"/>
      <c r="J6344" s="41"/>
      <c r="K6344" s="41"/>
      <c r="L6344" s="41"/>
      <c r="M6344" s="41"/>
    </row>
    <row r="6345" spans="2:13" x14ac:dyDescent="0.25">
      <c r="B6345" s="66"/>
      <c r="C6345" s="13"/>
      <c r="D6345" s="13"/>
      <c r="E6345" s="13"/>
      <c r="F6345" s="13"/>
      <c r="G6345" s="13"/>
      <c r="H6345" s="41"/>
      <c r="I6345" s="41"/>
      <c r="J6345" s="41"/>
      <c r="K6345" s="41"/>
      <c r="L6345" s="41"/>
      <c r="M6345" s="41"/>
    </row>
    <row r="6346" spans="2:13" x14ac:dyDescent="0.25">
      <c r="B6346" s="66"/>
      <c r="C6346" s="13"/>
      <c r="D6346" s="13"/>
      <c r="E6346" s="13"/>
      <c r="F6346" s="13"/>
      <c r="G6346" s="13"/>
      <c r="H6346" s="41"/>
      <c r="I6346" s="41"/>
      <c r="J6346" s="41"/>
      <c r="K6346" s="41"/>
      <c r="L6346" s="41"/>
      <c r="M6346" s="41"/>
    </row>
    <row r="6347" spans="2:13" x14ac:dyDescent="0.25">
      <c r="B6347" s="66"/>
      <c r="C6347" s="13"/>
      <c r="D6347" s="13"/>
      <c r="E6347" s="13"/>
      <c r="F6347" s="13"/>
      <c r="G6347" s="13"/>
      <c r="H6347" s="41"/>
      <c r="I6347" s="41"/>
      <c r="J6347" s="41"/>
      <c r="K6347" s="41"/>
      <c r="L6347" s="41"/>
      <c r="M6347" s="41"/>
    </row>
    <row r="6348" spans="2:13" x14ac:dyDescent="0.25">
      <c r="B6348" s="66"/>
      <c r="C6348" s="13"/>
      <c r="D6348" s="13"/>
      <c r="E6348" s="13"/>
      <c r="F6348" s="13"/>
      <c r="G6348" s="13"/>
      <c r="H6348" s="41"/>
      <c r="I6348" s="41"/>
      <c r="J6348" s="41"/>
      <c r="K6348" s="41"/>
      <c r="L6348" s="41"/>
      <c r="M6348" s="41"/>
    </row>
    <row r="6349" spans="2:13" x14ac:dyDescent="0.25">
      <c r="B6349" s="66"/>
      <c r="C6349" s="13"/>
      <c r="D6349" s="13"/>
      <c r="E6349" s="13"/>
      <c r="F6349" s="13"/>
      <c r="G6349" s="13"/>
      <c r="H6349" s="41"/>
      <c r="I6349" s="41"/>
      <c r="J6349" s="41"/>
      <c r="K6349" s="41"/>
      <c r="L6349" s="41"/>
      <c r="M6349" s="41"/>
    </row>
    <row r="6350" spans="2:13" x14ac:dyDescent="0.25">
      <c r="B6350" s="66"/>
      <c r="C6350" s="13"/>
      <c r="D6350" s="13"/>
      <c r="E6350" s="13"/>
      <c r="F6350" s="13"/>
      <c r="G6350" s="13"/>
      <c r="H6350" s="41"/>
      <c r="I6350" s="41"/>
      <c r="J6350" s="41"/>
      <c r="K6350" s="41"/>
      <c r="L6350" s="41"/>
      <c r="M6350" s="41"/>
    </row>
    <row r="6351" spans="2:13" x14ac:dyDescent="0.25">
      <c r="B6351" s="66"/>
      <c r="C6351" s="13"/>
      <c r="D6351" s="13"/>
      <c r="E6351" s="13"/>
      <c r="F6351" s="13"/>
      <c r="G6351" s="13"/>
      <c r="H6351" s="41"/>
      <c r="I6351" s="41"/>
      <c r="J6351" s="41"/>
      <c r="K6351" s="41"/>
      <c r="L6351" s="41"/>
      <c r="M6351" s="41"/>
    </row>
    <row r="6352" spans="2:13" x14ac:dyDescent="0.25">
      <c r="B6352" s="66"/>
      <c r="C6352" s="13"/>
      <c r="D6352" s="13"/>
      <c r="E6352" s="13"/>
      <c r="F6352" s="13"/>
      <c r="G6352" s="13"/>
      <c r="H6352" s="41"/>
      <c r="I6352" s="41"/>
      <c r="J6352" s="41"/>
      <c r="K6352" s="41"/>
      <c r="L6352" s="41"/>
      <c r="M6352" s="41"/>
    </row>
    <row r="6353" spans="2:13" x14ac:dyDescent="0.25">
      <c r="B6353" s="66"/>
      <c r="C6353" s="13"/>
      <c r="D6353" s="13"/>
      <c r="E6353" s="13"/>
      <c r="F6353" s="13"/>
      <c r="G6353" s="13"/>
      <c r="H6353" s="41"/>
      <c r="I6353" s="41"/>
      <c r="J6353" s="41"/>
      <c r="K6353" s="41"/>
      <c r="L6353" s="41"/>
      <c r="M6353" s="41"/>
    </row>
    <row r="6354" spans="2:13" x14ac:dyDescent="0.25">
      <c r="B6354" s="66"/>
      <c r="C6354" s="13"/>
      <c r="D6354" s="13"/>
      <c r="E6354" s="13"/>
      <c r="F6354" s="13"/>
      <c r="G6354" s="13"/>
      <c r="H6354" s="41"/>
      <c r="I6354" s="41"/>
      <c r="J6354" s="41"/>
      <c r="K6354" s="41"/>
      <c r="L6354" s="41"/>
      <c r="M6354" s="41"/>
    </row>
    <row r="6355" spans="2:13" x14ac:dyDescent="0.25">
      <c r="B6355" s="66"/>
      <c r="C6355" s="13"/>
      <c r="D6355" s="13"/>
      <c r="E6355" s="13"/>
      <c r="F6355" s="13"/>
      <c r="G6355" s="13"/>
      <c r="H6355" s="41"/>
      <c r="I6355" s="41"/>
      <c r="J6355" s="41"/>
      <c r="K6355" s="41"/>
      <c r="L6355" s="41"/>
      <c r="M6355" s="41"/>
    </row>
    <row r="6356" spans="2:13" x14ac:dyDescent="0.25">
      <c r="B6356" s="66"/>
      <c r="C6356" s="13"/>
      <c r="D6356" s="13"/>
      <c r="E6356" s="13"/>
      <c r="F6356" s="13"/>
      <c r="G6356" s="13"/>
      <c r="H6356" s="41"/>
      <c r="I6356" s="41"/>
      <c r="J6356" s="41"/>
      <c r="K6356" s="41"/>
      <c r="L6356" s="41"/>
      <c r="M6356" s="41"/>
    </row>
    <row r="6357" spans="2:13" x14ac:dyDescent="0.25">
      <c r="B6357" s="66"/>
      <c r="C6357" s="13"/>
      <c r="D6357" s="13"/>
      <c r="E6357" s="13"/>
      <c r="F6357" s="13"/>
      <c r="G6357" s="13"/>
      <c r="H6357" s="41"/>
      <c r="I6357" s="41"/>
      <c r="J6357" s="41"/>
      <c r="K6357" s="41"/>
      <c r="L6357" s="41"/>
      <c r="M6357" s="41"/>
    </row>
    <row r="6358" spans="2:13" x14ac:dyDescent="0.25">
      <c r="B6358" s="66"/>
      <c r="C6358" s="13"/>
      <c r="D6358" s="13"/>
      <c r="E6358" s="13"/>
      <c r="F6358" s="13"/>
      <c r="G6358" s="13"/>
      <c r="H6358" s="41"/>
      <c r="I6358" s="41"/>
      <c r="J6358" s="41"/>
      <c r="K6358" s="41"/>
      <c r="L6358" s="41"/>
      <c r="M6358" s="41"/>
    </row>
    <row r="6359" spans="2:13" x14ac:dyDescent="0.25">
      <c r="B6359" s="66"/>
      <c r="C6359" s="13"/>
      <c r="D6359" s="13"/>
      <c r="E6359" s="13"/>
      <c r="F6359" s="13"/>
      <c r="G6359" s="13"/>
      <c r="H6359" s="41"/>
      <c r="I6359" s="41"/>
      <c r="J6359" s="41"/>
      <c r="K6359" s="41"/>
      <c r="L6359" s="41"/>
      <c r="M6359" s="41"/>
    </row>
    <row r="6360" spans="2:13" x14ac:dyDescent="0.25">
      <c r="B6360" s="66"/>
      <c r="C6360" s="13"/>
      <c r="D6360" s="13"/>
      <c r="E6360" s="13"/>
      <c r="F6360" s="13"/>
      <c r="G6360" s="13"/>
      <c r="H6360" s="41"/>
      <c r="I6360" s="41"/>
      <c r="J6360" s="41"/>
      <c r="K6360" s="41"/>
      <c r="L6360" s="41"/>
      <c r="M6360" s="41"/>
    </row>
    <row r="6361" spans="2:13" x14ac:dyDescent="0.25">
      <c r="B6361" s="66"/>
      <c r="C6361" s="13"/>
      <c r="D6361" s="13"/>
      <c r="E6361" s="13"/>
      <c r="F6361" s="13"/>
      <c r="G6361" s="13"/>
      <c r="H6361" s="41"/>
      <c r="I6361" s="41"/>
      <c r="J6361" s="41"/>
      <c r="K6361" s="41"/>
      <c r="L6361" s="41"/>
      <c r="M6361" s="41"/>
    </row>
    <row r="6362" spans="2:13" x14ac:dyDescent="0.25">
      <c r="B6362" s="66"/>
      <c r="C6362" s="13"/>
      <c r="D6362" s="13"/>
      <c r="E6362" s="13"/>
      <c r="F6362" s="13"/>
      <c r="G6362" s="13"/>
      <c r="H6362" s="41"/>
      <c r="I6362" s="41"/>
      <c r="J6362" s="41"/>
      <c r="K6362" s="41"/>
      <c r="L6362" s="41"/>
      <c r="M6362" s="41"/>
    </row>
    <row r="6363" spans="2:13" x14ac:dyDescent="0.25">
      <c r="B6363" s="66"/>
      <c r="C6363" s="13"/>
      <c r="D6363" s="13"/>
      <c r="E6363" s="13"/>
      <c r="F6363" s="13"/>
      <c r="G6363" s="13"/>
      <c r="H6363" s="41"/>
      <c r="I6363" s="41"/>
      <c r="J6363" s="41"/>
      <c r="K6363" s="41"/>
      <c r="L6363" s="41"/>
      <c r="M6363" s="41"/>
    </row>
    <row r="6364" spans="2:13" x14ac:dyDescent="0.25">
      <c r="B6364" s="66"/>
      <c r="C6364" s="13"/>
      <c r="D6364" s="13"/>
      <c r="E6364" s="13"/>
      <c r="F6364" s="13"/>
      <c r="G6364" s="13"/>
      <c r="H6364" s="41"/>
      <c r="I6364" s="41"/>
      <c r="J6364" s="41"/>
      <c r="K6364" s="41"/>
      <c r="L6364" s="41"/>
      <c r="M6364" s="41"/>
    </row>
    <row r="6365" spans="2:13" x14ac:dyDescent="0.25">
      <c r="B6365" s="66"/>
      <c r="C6365" s="13"/>
      <c r="D6365" s="13"/>
      <c r="E6365" s="13"/>
      <c r="F6365" s="13"/>
      <c r="G6365" s="13"/>
      <c r="H6365" s="41"/>
      <c r="I6365" s="41"/>
      <c r="J6365" s="41"/>
      <c r="K6365" s="41"/>
      <c r="L6365" s="41"/>
      <c r="M6365" s="41"/>
    </row>
    <row r="6366" spans="2:13" x14ac:dyDescent="0.25">
      <c r="B6366" s="66"/>
      <c r="C6366" s="13"/>
      <c r="D6366" s="13"/>
      <c r="E6366" s="13"/>
      <c r="F6366" s="13"/>
      <c r="G6366" s="13"/>
      <c r="H6366" s="41"/>
      <c r="I6366" s="41"/>
      <c r="J6366" s="41"/>
      <c r="K6366" s="41"/>
      <c r="L6366" s="41"/>
      <c r="M6366" s="41"/>
    </row>
    <row r="6367" spans="2:13" x14ac:dyDescent="0.25">
      <c r="B6367" s="66"/>
      <c r="C6367" s="13"/>
      <c r="D6367" s="13"/>
      <c r="E6367" s="13"/>
      <c r="F6367" s="13"/>
      <c r="G6367" s="13"/>
      <c r="H6367" s="41"/>
      <c r="I6367" s="41"/>
      <c r="J6367" s="41"/>
      <c r="K6367" s="41"/>
      <c r="L6367" s="41"/>
      <c r="M6367" s="41"/>
    </row>
    <row r="6368" spans="2:13" x14ac:dyDescent="0.25">
      <c r="B6368" s="66"/>
      <c r="C6368" s="13"/>
      <c r="D6368" s="13"/>
      <c r="E6368" s="13"/>
      <c r="F6368" s="13"/>
      <c r="G6368" s="13"/>
      <c r="H6368" s="41"/>
      <c r="I6368" s="41"/>
      <c r="J6368" s="41"/>
      <c r="K6368" s="41"/>
      <c r="L6368" s="41"/>
      <c r="M6368" s="41"/>
    </row>
    <row r="6369" spans="2:13" x14ac:dyDescent="0.25">
      <c r="B6369" s="66"/>
      <c r="C6369" s="13"/>
      <c r="D6369" s="13"/>
      <c r="E6369" s="13"/>
      <c r="F6369" s="13"/>
      <c r="G6369" s="13"/>
      <c r="H6369" s="41"/>
      <c r="I6369" s="41"/>
      <c r="J6369" s="41"/>
      <c r="K6369" s="41"/>
      <c r="L6369" s="41"/>
      <c r="M6369" s="41"/>
    </row>
    <row r="6370" spans="2:13" x14ac:dyDescent="0.25">
      <c r="B6370" s="66"/>
      <c r="C6370" s="13"/>
      <c r="D6370" s="13"/>
      <c r="E6370" s="13"/>
      <c r="F6370" s="13"/>
      <c r="G6370" s="13"/>
      <c r="H6370" s="41"/>
      <c r="I6370" s="41"/>
      <c r="J6370" s="41"/>
      <c r="K6370" s="41"/>
      <c r="L6370" s="41"/>
      <c r="M6370" s="41"/>
    </row>
    <row r="6371" spans="2:13" x14ac:dyDescent="0.25">
      <c r="B6371" s="66"/>
      <c r="C6371" s="13"/>
      <c r="D6371" s="13"/>
      <c r="E6371" s="13"/>
      <c r="F6371" s="13"/>
      <c r="G6371" s="13"/>
      <c r="H6371" s="41"/>
      <c r="I6371" s="41"/>
      <c r="J6371" s="41"/>
      <c r="K6371" s="41"/>
      <c r="L6371" s="41"/>
      <c r="M6371" s="41"/>
    </row>
    <row r="6372" spans="2:13" x14ac:dyDescent="0.25">
      <c r="B6372" s="66"/>
      <c r="C6372" s="13"/>
      <c r="D6372" s="13"/>
      <c r="E6372" s="13"/>
      <c r="F6372" s="13"/>
      <c r="G6372" s="13"/>
      <c r="H6372" s="41"/>
      <c r="I6372" s="41"/>
      <c r="J6372" s="41"/>
      <c r="K6372" s="41"/>
      <c r="L6372" s="41"/>
      <c r="M6372" s="41"/>
    </row>
    <row r="6373" spans="2:13" x14ac:dyDescent="0.25">
      <c r="B6373" s="66"/>
      <c r="C6373" s="13"/>
      <c r="D6373" s="13"/>
      <c r="E6373" s="13"/>
      <c r="F6373" s="13"/>
      <c r="G6373" s="13"/>
      <c r="H6373" s="41"/>
      <c r="I6373" s="41"/>
      <c r="J6373" s="41"/>
      <c r="K6373" s="41"/>
      <c r="L6373" s="41"/>
      <c r="M6373" s="41"/>
    </row>
    <row r="6374" spans="2:13" x14ac:dyDescent="0.25">
      <c r="B6374" s="66"/>
      <c r="C6374" s="13"/>
      <c r="D6374" s="13"/>
      <c r="E6374" s="13"/>
      <c r="F6374" s="13"/>
      <c r="G6374" s="13"/>
      <c r="H6374" s="41"/>
      <c r="I6374" s="41"/>
      <c r="J6374" s="41"/>
      <c r="K6374" s="41"/>
      <c r="L6374" s="41"/>
      <c r="M6374" s="41"/>
    </row>
    <row r="6375" spans="2:13" x14ac:dyDescent="0.25">
      <c r="B6375" s="66"/>
      <c r="C6375" s="13"/>
      <c r="D6375" s="13"/>
      <c r="E6375" s="13"/>
      <c r="F6375" s="13"/>
      <c r="G6375" s="13"/>
      <c r="H6375" s="41"/>
      <c r="I6375" s="41"/>
      <c r="J6375" s="41"/>
      <c r="K6375" s="41"/>
      <c r="L6375" s="41"/>
      <c r="M6375" s="41"/>
    </row>
    <row r="6376" spans="2:13" x14ac:dyDescent="0.25">
      <c r="B6376" s="66"/>
      <c r="C6376" s="13"/>
      <c r="D6376" s="13"/>
      <c r="E6376" s="13"/>
      <c r="F6376" s="13"/>
      <c r="G6376" s="13"/>
      <c r="H6376" s="41"/>
      <c r="I6376" s="41"/>
      <c r="J6376" s="41"/>
      <c r="K6376" s="41"/>
      <c r="L6376" s="41"/>
      <c r="M6376" s="41"/>
    </row>
    <row r="6377" spans="2:13" x14ac:dyDescent="0.25">
      <c r="B6377" s="66"/>
      <c r="C6377" s="13"/>
      <c r="D6377" s="13"/>
      <c r="E6377" s="13"/>
      <c r="F6377" s="13"/>
      <c r="G6377" s="13"/>
      <c r="H6377" s="41"/>
      <c r="I6377" s="41"/>
      <c r="J6377" s="41"/>
      <c r="K6377" s="41"/>
      <c r="L6377" s="41"/>
      <c r="M6377" s="41"/>
    </row>
    <row r="6378" spans="2:13" x14ac:dyDescent="0.25">
      <c r="B6378" s="66"/>
      <c r="C6378" s="13"/>
      <c r="D6378" s="13"/>
      <c r="E6378" s="13"/>
      <c r="F6378" s="13"/>
      <c r="G6378" s="13"/>
      <c r="H6378" s="41"/>
      <c r="I6378" s="41"/>
      <c r="J6378" s="41"/>
      <c r="K6378" s="41"/>
      <c r="L6378" s="41"/>
      <c r="M6378" s="41"/>
    </row>
    <row r="6379" spans="2:13" x14ac:dyDescent="0.25">
      <c r="B6379" s="66"/>
      <c r="C6379" s="13"/>
      <c r="D6379" s="13"/>
      <c r="E6379" s="13"/>
      <c r="F6379" s="13"/>
      <c r="G6379" s="13"/>
      <c r="H6379" s="41"/>
      <c r="I6379" s="41"/>
      <c r="J6379" s="41"/>
      <c r="K6379" s="41"/>
      <c r="L6379" s="41"/>
      <c r="M6379" s="41"/>
    </row>
    <row r="6380" spans="2:13" x14ac:dyDescent="0.25">
      <c r="B6380" s="66"/>
      <c r="C6380" s="13"/>
      <c r="D6380" s="13"/>
      <c r="E6380" s="13"/>
      <c r="F6380" s="13"/>
      <c r="G6380" s="13"/>
      <c r="H6380" s="41"/>
      <c r="I6380" s="41"/>
      <c r="J6380" s="41"/>
      <c r="K6380" s="41"/>
      <c r="L6380" s="41"/>
      <c r="M6380" s="41"/>
    </row>
    <row r="6381" spans="2:13" x14ac:dyDescent="0.25">
      <c r="B6381" s="66"/>
      <c r="C6381" s="13"/>
      <c r="D6381" s="13"/>
      <c r="E6381" s="13"/>
      <c r="F6381" s="13"/>
      <c r="G6381" s="13"/>
      <c r="H6381" s="41"/>
      <c r="I6381" s="41"/>
      <c r="J6381" s="41"/>
      <c r="K6381" s="41"/>
      <c r="L6381" s="41"/>
      <c r="M6381" s="41"/>
    </row>
    <row r="6382" spans="2:13" x14ac:dyDescent="0.25">
      <c r="B6382" s="66"/>
      <c r="C6382" s="13"/>
      <c r="D6382" s="13"/>
      <c r="E6382" s="13"/>
      <c r="F6382" s="13"/>
      <c r="G6382" s="13"/>
      <c r="H6382" s="41"/>
      <c r="I6382" s="41"/>
      <c r="J6382" s="41"/>
      <c r="K6382" s="41"/>
      <c r="L6382" s="41"/>
      <c r="M6382" s="41"/>
    </row>
    <row r="6383" spans="2:13" x14ac:dyDescent="0.25">
      <c r="B6383" s="66"/>
      <c r="C6383" s="13"/>
      <c r="D6383" s="13"/>
      <c r="E6383" s="13"/>
      <c r="F6383" s="13"/>
      <c r="G6383" s="13"/>
      <c r="H6383" s="41"/>
      <c r="I6383" s="41"/>
      <c r="J6383" s="41"/>
      <c r="K6383" s="41"/>
      <c r="L6383" s="41"/>
      <c r="M6383" s="41"/>
    </row>
    <row r="6384" spans="2:13" x14ac:dyDescent="0.25">
      <c r="B6384" s="66"/>
      <c r="C6384" s="13"/>
      <c r="D6384" s="13"/>
      <c r="E6384" s="13"/>
      <c r="F6384" s="13"/>
      <c r="G6384" s="13"/>
      <c r="H6384" s="41"/>
      <c r="I6384" s="41"/>
      <c r="J6384" s="41"/>
      <c r="K6384" s="41"/>
      <c r="L6384" s="41"/>
      <c r="M6384" s="41"/>
    </row>
    <row r="6385" spans="2:13" x14ac:dyDescent="0.25">
      <c r="B6385" s="66"/>
      <c r="C6385" s="13"/>
      <c r="D6385" s="13"/>
      <c r="E6385" s="13"/>
      <c r="F6385" s="13"/>
      <c r="G6385" s="13"/>
      <c r="H6385" s="41"/>
      <c r="I6385" s="41"/>
      <c r="J6385" s="41"/>
      <c r="K6385" s="41"/>
      <c r="L6385" s="41"/>
      <c r="M6385" s="41"/>
    </row>
    <row r="6386" spans="2:13" x14ac:dyDescent="0.25">
      <c r="B6386" s="66"/>
      <c r="C6386" s="13"/>
      <c r="D6386" s="13"/>
      <c r="E6386" s="13"/>
      <c r="F6386" s="13"/>
      <c r="G6386" s="13"/>
      <c r="H6386" s="41"/>
      <c r="I6386" s="41"/>
      <c r="J6386" s="41"/>
      <c r="K6386" s="41"/>
      <c r="L6386" s="41"/>
      <c r="M6386" s="41"/>
    </row>
    <row r="6387" spans="2:13" x14ac:dyDescent="0.25">
      <c r="B6387" s="66"/>
      <c r="C6387" s="13"/>
      <c r="D6387" s="13"/>
      <c r="E6387" s="13"/>
      <c r="F6387" s="13"/>
      <c r="G6387" s="13"/>
      <c r="H6387" s="41"/>
      <c r="I6387" s="41"/>
      <c r="J6387" s="41"/>
      <c r="K6387" s="41"/>
      <c r="L6387" s="41"/>
      <c r="M6387" s="41"/>
    </row>
    <row r="6388" spans="2:13" x14ac:dyDescent="0.25">
      <c r="B6388" s="66"/>
      <c r="C6388" s="13"/>
      <c r="D6388" s="13"/>
      <c r="E6388" s="13"/>
      <c r="F6388" s="13"/>
      <c r="G6388" s="13"/>
      <c r="H6388" s="41"/>
      <c r="I6388" s="41"/>
      <c r="J6388" s="41"/>
      <c r="K6388" s="41"/>
      <c r="L6388" s="41"/>
      <c r="M6388" s="41"/>
    </row>
    <row r="6389" spans="2:13" x14ac:dyDescent="0.25">
      <c r="B6389" s="66"/>
      <c r="C6389" s="13"/>
      <c r="D6389" s="13"/>
      <c r="E6389" s="13"/>
      <c r="F6389" s="13"/>
      <c r="G6389" s="13"/>
      <c r="H6389" s="41"/>
      <c r="I6389" s="41"/>
      <c r="J6389" s="41"/>
      <c r="K6389" s="41"/>
      <c r="L6389" s="41"/>
      <c r="M6389" s="41"/>
    </row>
    <row r="6390" spans="2:13" x14ac:dyDescent="0.25">
      <c r="B6390" s="66"/>
      <c r="C6390" s="13"/>
      <c r="D6390" s="13"/>
      <c r="E6390" s="13"/>
      <c r="F6390" s="13"/>
      <c r="G6390" s="13"/>
      <c r="H6390" s="41"/>
      <c r="I6390" s="41"/>
      <c r="J6390" s="41"/>
      <c r="K6390" s="41"/>
      <c r="L6390" s="41"/>
      <c r="M6390" s="41"/>
    </row>
    <row r="6391" spans="2:13" x14ac:dyDescent="0.25">
      <c r="B6391" s="66"/>
      <c r="C6391" s="13"/>
      <c r="D6391" s="13"/>
      <c r="E6391" s="13"/>
      <c r="F6391" s="13"/>
      <c r="G6391" s="13"/>
      <c r="H6391" s="41"/>
      <c r="I6391" s="41"/>
      <c r="J6391" s="41"/>
      <c r="K6391" s="41"/>
      <c r="L6391" s="41"/>
      <c r="M6391" s="41"/>
    </row>
    <row r="6392" spans="2:13" x14ac:dyDescent="0.25">
      <c r="B6392" s="66"/>
      <c r="C6392" s="13"/>
      <c r="D6392" s="13"/>
      <c r="E6392" s="13"/>
      <c r="F6392" s="13"/>
      <c r="G6392" s="13"/>
      <c r="H6392" s="41"/>
      <c r="I6392" s="41"/>
      <c r="J6392" s="41"/>
      <c r="K6392" s="41"/>
      <c r="L6392" s="41"/>
      <c r="M6392" s="41"/>
    </row>
    <row r="6393" spans="2:13" x14ac:dyDescent="0.25">
      <c r="B6393" s="66"/>
      <c r="C6393" s="13"/>
      <c r="D6393" s="13"/>
      <c r="E6393" s="13"/>
      <c r="F6393" s="13"/>
      <c r="G6393" s="13"/>
      <c r="H6393" s="41"/>
      <c r="I6393" s="41"/>
      <c r="J6393" s="41"/>
      <c r="K6393" s="41"/>
      <c r="L6393" s="41"/>
      <c r="M6393" s="41"/>
    </row>
    <row r="6394" spans="2:13" x14ac:dyDescent="0.25">
      <c r="B6394" s="66"/>
      <c r="C6394" s="13"/>
      <c r="D6394" s="13"/>
      <c r="E6394" s="13"/>
      <c r="F6394" s="13"/>
      <c r="G6394" s="13"/>
      <c r="H6394" s="41"/>
      <c r="I6394" s="41"/>
      <c r="J6394" s="41"/>
      <c r="K6394" s="41"/>
      <c r="L6394" s="41"/>
      <c r="M6394" s="41"/>
    </row>
    <row r="6395" spans="2:13" x14ac:dyDescent="0.25">
      <c r="B6395" s="66"/>
      <c r="C6395" s="13"/>
      <c r="D6395" s="13"/>
      <c r="E6395" s="13"/>
      <c r="F6395" s="13"/>
      <c r="G6395" s="13"/>
      <c r="H6395" s="41"/>
      <c r="I6395" s="41"/>
      <c r="J6395" s="41"/>
      <c r="K6395" s="41"/>
      <c r="L6395" s="41"/>
      <c r="M6395" s="41"/>
    </row>
    <row r="6396" spans="2:13" x14ac:dyDescent="0.25">
      <c r="B6396" s="66"/>
      <c r="C6396" s="13"/>
      <c r="D6396" s="13"/>
      <c r="E6396" s="13"/>
      <c r="F6396" s="13"/>
      <c r="G6396" s="13"/>
      <c r="H6396" s="41"/>
      <c r="I6396" s="41"/>
      <c r="J6396" s="41"/>
      <c r="K6396" s="41"/>
      <c r="L6396" s="41"/>
      <c r="M6396" s="41"/>
    </row>
    <row r="6397" spans="2:13" x14ac:dyDescent="0.25">
      <c r="B6397" s="66"/>
      <c r="C6397" s="13"/>
      <c r="D6397" s="13"/>
      <c r="E6397" s="13"/>
      <c r="F6397" s="13"/>
      <c r="G6397" s="13"/>
      <c r="H6397" s="41"/>
      <c r="I6397" s="41"/>
      <c r="J6397" s="41"/>
      <c r="K6397" s="41"/>
      <c r="L6397" s="41"/>
      <c r="M6397" s="41"/>
    </row>
    <row r="6398" spans="2:13" x14ac:dyDescent="0.25">
      <c r="B6398" s="66"/>
      <c r="C6398" s="13"/>
      <c r="D6398" s="13"/>
      <c r="E6398" s="13"/>
      <c r="F6398" s="13"/>
      <c r="G6398" s="13"/>
      <c r="H6398" s="41"/>
      <c r="I6398" s="41"/>
      <c r="J6398" s="41"/>
      <c r="K6398" s="41"/>
      <c r="L6398" s="41"/>
      <c r="M6398" s="41"/>
    </row>
    <row r="6399" spans="2:13" x14ac:dyDescent="0.25">
      <c r="B6399" s="66"/>
      <c r="C6399" s="13"/>
      <c r="D6399" s="13"/>
      <c r="E6399" s="13"/>
      <c r="F6399" s="13"/>
      <c r="G6399" s="13"/>
      <c r="H6399" s="41"/>
      <c r="I6399" s="41"/>
      <c r="J6399" s="41"/>
      <c r="K6399" s="41"/>
      <c r="L6399" s="41"/>
      <c r="M6399" s="41"/>
    </row>
    <row r="6400" spans="2:13" x14ac:dyDescent="0.25">
      <c r="B6400" s="66"/>
      <c r="C6400" s="13"/>
      <c r="D6400" s="13"/>
      <c r="E6400" s="13"/>
      <c r="F6400" s="13"/>
      <c r="G6400" s="13"/>
      <c r="H6400" s="41"/>
      <c r="I6400" s="41"/>
      <c r="J6400" s="41"/>
      <c r="K6400" s="41"/>
      <c r="L6400" s="41"/>
      <c r="M6400" s="41"/>
    </row>
    <row r="6401" spans="2:13" x14ac:dyDescent="0.25">
      <c r="B6401" s="66"/>
      <c r="C6401" s="13"/>
      <c r="D6401" s="13"/>
      <c r="E6401" s="13"/>
      <c r="F6401" s="13"/>
      <c r="G6401" s="13"/>
      <c r="H6401" s="41"/>
      <c r="I6401" s="41"/>
      <c r="J6401" s="41"/>
      <c r="K6401" s="41"/>
      <c r="L6401" s="41"/>
      <c r="M6401" s="41"/>
    </row>
    <row r="6402" spans="2:13" x14ac:dyDescent="0.25">
      <c r="B6402" s="66"/>
      <c r="C6402" s="13"/>
      <c r="D6402" s="13"/>
      <c r="E6402" s="13"/>
      <c r="F6402" s="13"/>
      <c r="G6402" s="13"/>
      <c r="H6402" s="41"/>
      <c r="I6402" s="41"/>
      <c r="J6402" s="41"/>
      <c r="K6402" s="41"/>
      <c r="L6402" s="41"/>
      <c r="M6402" s="41"/>
    </row>
    <row r="6403" spans="2:13" x14ac:dyDescent="0.25">
      <c r="B6403" s="66"/>
      <c r="C6403" s="13"/>
      <c r="D6403" s="13"/>
      <c r="E6403" s="13"/>
      <c r="F6403" s="13"/>
      <c r="G6403" s="13"/>
      <c r="H6403" s="41"/>
      <c r="I6403" s="41"/>
      <c r="J6403" s="41"/>
      <c r="K6403" s="41"/>
      <c r="L6403" s="41"/>
      <c r="M6403" s="41"/>
    </row>
    <row r="6404" spans="2:13" x14ac:dyDescent="0.25">
      <c r="B6404" s="66"/>
      <c r="C6404" s="13"/>
      <c r="D6404" s="13"/>
      <c r="E6404" s="13"/>
      <c r="F6404" s="13"/>
      <c r="G6404" s="13"/>
      <c r="H6404" s="41"/>
      <c r="I6404" s="41"/>
      <c r="J6404" s="41"/>
      <c r="K6404" s="41"/>
      <c r="L6404" s="41"/>
      <c r="M6404" s="41"/>
    </row>
    <row r="6405" spans="2:13" x14ac:dyDescent="0.25">
      <c r="B6405" s="66"/>
      <c r="C6405" s="13"/>
      <c r="D6405" s="13"/>
      <c r="E6405" s="13"/>
      <c r="F6405" s="13"/>
      <c r="G6405" s="13"/>
      <c r="H6405" s="41"/>
      <c r="I6405" s="41"/>
      <c r="J6405" s="41"/>
      <c r="K6405" s="41"/>
      <c r="L6405" s="41"/>
      <c r="M6405" s="41"/>
    </row>
    <row r="6406" spans="2:13" x14ac:dyDescent="0.25">
      <c r="B6406" s="66"/>
      <c r="C6406" s="13"/>
      <c r="D6406" s="13"/>
      <c r="E6406" s="13"/>
      <c r="F6406" s="13"/>
      <c r="G6406" s="13"/>
      <c r="H6406" s="41"/>
      <c r="I6406" s="41"/>
      <c r="J6406" s="41"/>
      <c r="K6406" s="41"/>
      <c r="L6406" s="41"/>
      <c r="M6406" s="41"/>
    </row>
    <row r="6407" spans="2:13" x14ac:dyDescent="0.25">
      <c r="B6407" s="66"/>
      <c r="C6407" s="13"/>
      <c r="D6407" s="13"/>
      <c r="E6407" s="13"/>
      <c r="F6407" s="13"/>
      <c r="G6407" s="13"/>
      <c r="H6407" s="41"/>
      <c r="I6407" s="41"/>
      <c r="J6407" s="41"/>
      <c r="K6407" s="41"/>
      <c r="L6407" s="41"/>
      <c r="M6407" s="41"/>
    </row>
    <row r="6408" spans="2:13" x14ac:dyDescent="0.25">
      <c r="B6408" s="66"/>
      <c r="C6408" s="13"/>
      <c r="D6408" s="13"/>
      <c r="E6408" s="13"/>
      <c r="F6408" s="13"/>
      <c r="G6408" s="13"/>
      <c r="H6408" s="41"/>
      <c r="I6408" s="41"/>
      <c r="J6408" s="41"/>
      <c r="K6408" s="41"/>
      <c r="L6408" s="41"/>
      <c r="M6408" s="41"/>
    </row>
    <row r="6409" spans="2:13" x14ac:dyDescent="0.25">
      <c r="B6409" s="66"/>
      <c r="C6409" s="13"/>
      <c r="D6409" s="13"/>
      <c r="E6409" s="13"/>
      <c r="F6409" s="13"/>
      <c r="G6409" s="13"/>
      <c r="H6409" s="41"/>
      <c r="I6409" s="41"/>
      <c r="J6409" s="41"/>
      <c r="K6409" s="41"/>
      <c r="L6409" s="41"/>
      <c r="M6409" s="41"/>
    </row>
    <row r="6410" spans="2:13" x14ac:dyDescent="0.25">
      <c r="B6410" s="66"/>
      <c r="C6410" s="13"/>
      <c r="D6410" s="13"/>
      <c r="E6410" s="13"/>
      <c r="F6410" s="13"/>
      <c r="G6410" s="13"/>
      <c r="H6410" s="41"/>
      <c r="I6410" s="41"/>
      <c r="J6410" s="41"/>
      <c r="K6410" s="41"/>
      <c r="L6410" s="41"/>
      <c r="M6410" s="41"/>
    </row>
    <row r="6411" spans="2:13" x14ac:dyDescent="0.25">
      <c r="B6411" s="66"/>
      <c r="C6411" s="13"/>
      <c r="D6411" s="13"/>
      <c r="E6411" s="13"/>
      <c r="F6411" s="13"/>
      <c r="G6411" s="13"/>
      <c r="H6411" s="41"/>
      <c r="I6411" s="41"/>
      <c r="J6411" s="41"/>
      <c r="K6411" s="41"/>
      <c r="L6411" s="41"/>
      <c r="M6411" s="41"/>
    </row>
    <row r="6412" spans="2:13" x14ac:dyDescent="0.25">
      <c r="B6412" s="66"/>
      <c r="C6412" s="13"/>
      <c r="D6412" s="13"/>
      <c r="E6412" s="13"/>
      <c r="F6412" s="13"/>
      <c r="G6412" s="13"/>
      <c r="H6412" s="41"/>
      <c r="I6412" s="41"/>
      <c r="J6412" s="41"/>
      <c r="K6412" s="41"/>
      <c r="L6412" s="41"/>
      <c r="M6412" s="41"/>
    </row>
    <row r="6413" spans="2:13" x14ac:dyDescent="0.25">
      <c r="B6413" s="66"/>
      <c r="C6413" s="13"/>
      <c r="D6413" s="13"/>
      <c r="E6413" s="13"/>
      <c r="F6413" s="13"/>
      <c r="G6413" s="13"/>
      <c r="H6413" s="41"/>
      <c r="I6413" s="41"/>
      <c r="J6413" s="41"/>
      <c r="K6413" s="41"/>
      <c r="L6413" s="41"/>
      <c r="M6413" s="41"/>
    </row>
    <row r="6414" spans="2:13" x14ac:dyDescent="0.25">
      <c r="B6414" s="66"/>
      <c r="C6414" s="13"/>
      <c r="D6414" s="13"/>
      <c r="E6414" s="13"/>
      <c r="F6414" s="13"/>
      <c r="G6414" s="13"/>
      <c r="H6414" s="41"/>
      <c r="I6414" s="41"/>
      <c r="J6414" s="41"/>
      <c r="K6414" s="41"/>
      <c r="L6414" s="41"/>
      <c r="M6414" s="41"/>
    </row>
    <row r="6415" spans="2:13" x14ac:dyDescent="0.25">
      <c r="B6415" s="66"/>
      <c r="C6415" s="13"/>
      <c r="D6415" s="13"/>
      <c r="E6415" s="13"/>
      <c r="F6415" s="13"/>
      <c r="G6415" s="13"/>
      <c r="H6415" s="41"/>
      <c r="I6415" s="41"/>
      <c r="J6415" s="41"/>
      <c r="K6415" s="41"/>
      <c r="L6415" s="41"/>
      <c r="M6415" s="41"/>
    </row>
    <row r="6416" spans="2:13" x14ac:dyDescent="0.25">
      <c r="B6416" s="66"/>
      <c r="C6416" s="13"/>
      <c r="D6416" s="13"/>
      <c r="E6416" s="13"/>
      <c r="F6416" s="13"/>
      <c r="G6416" s="13"/>
      <c r="H6416" s="41"/>
      <c r="I6416" s="41"/>
      <c r="J6416" s="41"/>
      <c r="K6416" s="41"/>
      <c r="L6416" s="41"/>
      <c r="M6416" s="41"/>
    </row>
    <row r="6417" spans="2:13" x14ac:dyDescent="0.25">
      <c r="B6417" s="66"/>
      <c r="C6417" s="13"/>
      <c r="D6417" s="13"/>
      <c r="E6417" s="13"/>
      <c r="F6417" s="13"/>
      <c r="G6417" s="13"/>
      <c r="H6417" s="41"/>
      <c r="I6417" s="41"/>
      <c r="J6417" s="41"/>
      <c r="K6417" s="41"/>
      <c r="L6417" s="41"/>
      <c r="M6417" s="41"/>
    </row>
    <row r="6418" spans="2:13" x14ac:dyDescent="0.25">
      <c r="B6418" s="66"/>
      <c r="C6418" s="13"/>
      <c r="D6418" s="13"/>
      <c r="E6418" s="13"/>
      <c r="F6418" s="13"/>
      <c r="G6418" s="13"/>
      <c r="H6418" s="41"/>
      <c r="I6418" s="41"/>
      <c r="J6418" s="41"/>
      <c r="K6418" s="41"/>
      <c r="L6418" s="41"/>
      <c r="M6418" s="41"/>
    </row>
    <row r="6419" spans="2:13" x14ac:dyDescent="0.25">
      <c r="B6419" s="66"/>
      <c r="C6419" s="13"/>
      <c r="D6419" s="13"/>
      <c r="E6419" s="13"/>
      <c r="F6419" s="13"/>
      <c r="G6419" s="13"/>
      <c r="H6419" s="41"/>
      <c r="I6419" s="41"/>
      <c r="J6419" s="41"/>
      <c r="K6419" s="41"/>
      <c r="L6419" s="41"/>
      <c r="M6419" s="41"/>
    </row>
    <row r="6420" spans="2:13" x14ac:dyDescent="0.25">
      <c r="B6420" s="66"/>
      <c r="C6420" s="13"/>
      <c r="D6420" s="13"/>
      <c r="E6420" s="13"/>
      <c r="F6420" s="13"/>
      <c r="G6420" s="13"/>
      <c r="H6420" s="41"/>
      <c r="I6420" s="41"/>
      <c r="J6420" s="41"/>
      <c r="K6420" s="41"/>
      <c r="L6420" s="41"/>
      <c r="M6420" s="41"/>
    </row>
    <row r="6421" spans="2:13" x14ac:dyDescent="0.25">
      <c r="B6421" s="66"/>
      <c r="C6421" s="13"/>
      <c r="D6421" s="13"/>
      <c r="E6421" s="13"/>
      <c r="F6421" s="13"/>
      <c r="G6421" s="13"/>
      <c r="H6421" s="41"/>
      <c r="I6421" s="41"/>
      <c r="J6421" s="41"/>
      <c r="K6421" s="41"/>
      <c r="L6421" s="41"/>
      <c r="M6421" s="41"/>
    </row>
    <row r="6422" spans="2:13" x14ac:dyDescent="0.25">
      <c r="B6422" s="66"/>
      <c r="C6422" s="13"/>
      <c r="D6422" s="13"/>
      <c r="E6422" s="13"/>
      <c r="F6422" s="13"/>
      <c r="G6422" s="13"/>
      <c r="H6422" s="41"/>
      <c r="I6422" s="41"/>
      <c r="J6422" s="41"/>
      <c r="K6422" s="41"/>
      <c r="L6422" s="41"/>
      <c r="M6422" s="41"/>
    </row>
    <row r="6423" spans="2:13" x14ac:dyDescent="0.25">
      <c r="B6423" s="66"/>
      <c r="C6423" s="13"/>
      <c r="D6423" s="13"/>
      <c r="E6423" s="13"/>
      <c r="F6423" s="13"/>
      <c r="G6423" s="13"/>
      <c r="H6423" s="41"/>
      <c r="I6423" s="41"/>
      <c r="J6423" s="41"/>
      <c r="K6423" s="41"/>
      <c r="L6423" s="41"/>
      <c r="M6423" s="41"/>
    </row>
    <row r="6424" spans="2:13" x14ac:dyDescent="0.25">
      <c r="B6424" s="66"/>
      <c r="C6424" s="13"/>
      <c r="D6424" s="13"/>
      <c r="E6424" s="13"/>
      <c r="F6424" s="13"/>
      <c r="G6424" s="13"/>
      <c r="H6424" s="41"/>
      <c r="I6424" s="41"/>
      <c r="J6424" s="41"/>
      <c r="K6424" s="41"/>
      <c r="L6424" s="41"/>
      <c r="M6424" s="41"/>
    </row>
    <row r="6425" spans="2:13" x14ac:dyDescent="0.25">
      <c r="B6425" s="66"/>
      <c r="C6425" s="13"/>
      <c r="D6425" s="13"/>
      <c r="E6425" s="13"/>
      <c r="F6425" s="13"/>
      <c r="G6425" s="13"/>
      <c r="H6425" s="41"/>
      <c r="I6425" s="41"/>
      <c r="J6425" s="41"/>
      <c r="K6425" s="41"/>
      <c r="L6425" s="41"/>
      <c r="M6425" s="41"/>
    </row>
    <row r="6426" spans="2:13" x14ac:dyDescent="0.25">
      <c r="B6426" s="66"/>
      <c r="C6426" s="13"/>
      <c r="D6426" s="13"/>
      <c r="E6426" s="13"/>
      <c r="F6426" s="13"/>
      <c r="G6426" s="13"/>
      <c r="H6426" s="41"/>
      <c r="I6426" s="41"/>
      <c r="J6426" s="41"/>
      <c r="K6426" s="41"/>
      <c r="L6426" s="41"/>
      <c r="M6426" s="41"/>
    </row>
    <row r="6427" spans="2:13" x14ac:dyDescent="0.25">
      <c r="B6427" s="66"/>
      <c r="C6427" s="13"/>
      <c r="D6427" s="13"/>
      <c r="E6427" s="13"/>
      <c r="F6427" s="13"/>
      <c r="G6427" s="13"/>
      <c r="H6427" s="41"/>
      <c r="I6427" s="41"/>
      <c r="J6427" s="41"/>
      <c r="K6427" s="41"/>
      <c r="L6427" s="41"/>
      <c r="M6427" s="41"/>
    </row>
    <row r="6428" spans="2:13" x14ac:dyDescent="0.25">
      <c r="B6428" s="66"/>
      <c r="C6428" s="13"/>
      <c r="D6428" s="13"/>
      <c r="E6428" s="13"/>
      <c r="F6428" s="13"/>
      <c r="G6428" s="13"/>
      <c r="H6428" s="41"/>
      <c r="I6428" s="41"/>
      <c r="J6428" s="41"/>
      <c r="K6428" s="41"/>
      <c r="L6428" s="41"/>
      <c r="M6428" s="41"/>
    </row>
    <row r="6429" spans="2:13" x14ac:dyDescent="0.25">
      <c r="B6429" s="66"/>
      <c r="C6429" s="13"/>
      <c r="D6429" s="13"/>
      <c r="E6429" s="13"/>
      <c r="F6429" s="13"/>
      <c r="G6429" s="13"/>
      <c r="H6429" s="41"/>
      <c r="I6429" s="41"/>
      <c r="J6429" s="41"/>
      <c r="K6429" s="41"/>
      <c r="L6429" s="41"/>
      <c r="M6429" s="41"/>
    </row>
    <row r="6430" spans="2:13" x14ac:dyDescent="0.25">
      <c r="B6430" s="66"/>
      <c r="C6430" s="13"/>
      <c r="D6430" s="13"/>
      <c r="E6430" s="13"/>
      <c r="F6430" s="13"/>
      <c r="G6430" s="13"/>
      <c r="H6430" s="41"/>
      <c r="I6430" s="41"/>
      <c r="J6430" s="41"/>
      <c r="K6430" s="41"/>
      <c r="L6430" s="41"/>
      <c r="M6430" s="41"/>
    </row>
    <row r="6431" spans="2:13" x14ac:dyDescent="0.25">
      <c r="B6431" s="66"/>
      <c r="C6431" s="13"/>
      <c r="D6431" s="13"/>
      <c r="E6431" s="13"/>
      <c r="F6431" s="13"/>
      <c r="G6431" s="13"/>
      <c r="H6431" s="41"/>
      <c r="I6431" s="41"/>
      <c r="J6431" s="41"/>
      <c r="K6431" s="41"/>
      <c r="L6431" s="41"/>
      <c r="M6431" s="41"/>
    </row>
    <row r="6432" spans="2:13" x14ac:dyDescent="0.25">
      <c r="B6432" s="66"/>
      <c r="C6432" s="13"/>
      <c r="D6432" s="13"/>
      <c r="E6432" s="13"/>
      <c r="F6432" s="13"/>
      <c r="G6432" s="13"/>
      <c r="H6432" s="41"/>
      <c r="I6432" s="41"/>
      <c r="J6432" s="41"/>
      <c r="K6432" s="41"/>
      <c r="L6432" s="41"/>
      <c r="M6432" s="41"/>
    </row>
    <row r="6433" spans="2:13" x14ac:dyDescent="0.25">
      <c r="B6433" s="66"/>
      <c r="C6433" s="13"/>
      <c r="D6433" s="13"/>
      <c r="E6433" s="13"/>
      <c r="F6433" s="13"/>
      <c r="G6433" s="13"/>
      <c r="H6433" s="41"/>
      <c r="I6433" s="41"/>
      <c r="J6433" s="41"/>
      <c r="K6433" s="41"/>
      <c r="L6433" s="41"/>
      <c r="M6433" s="41"/>
    </row>
    <row r="6434" spans="2:13" x14ac:dyDescent="0.25">
      <c r="B6434" s="66"/>
      <c r="C6434" s="13"/>
      <c r="D6434" s="13"/>
      <c r="E6434" s="13"/>
      <c r="F6434" s="13"/>
      <c r="G6434" s="13"/>
      <c r="H6434" s="41"/>
      <c r="I6434" s="41"/>
      <c r="J6434" s="41"/>
      <c r="K6434" s="41"/>
      <c r="L6434" s="41"/>
      <c r="M6434" s="41"/>
    </row>
    <row r="6435" spans="2:13" x14ac:dyDescent="0.25">
      <c r="B6435" s="66"/>
      <c r="C6435" s="13"/>
      <c r="D6435" s="13"/>
      <c r="E6435" s="13"/>
      <c r="F6435" s="13"/>
      <c r="G6435" s="13"/>
      <c r="H6435" s="41"/>
      <c r="I6435" s="41"/>
      <c r="J6435" s="41"/>
      <c r="K6435" s="41"/>
      <c r="L6435" s="41"/>
      <c r="M6435" s="41"/>
    </row>
    <row r="6436" spans="2:13" x14ac:dyDescent="0.25">
      <c r="B6436" s="66"/>
      <c r="C6436" s="13"/>
      <c r="D6436" s="13"/>
      <c r="E6436" s="13"/>
      <c r="F6436" s="13"/>
      <c r="G6436" s="13"/>
      <c r="H6436" s="41"/>
      <c r="I6436" s="41"/>
      <c r="J6436" s="41"/>
      <c r="K6436" s="41"/>
      <c r="L6436" s="41"/>
      <c r="M6436" s="41"/>
    </row>
    <row r="6437" spans="2:13" x14ac:dyDescent="0.25">
      <c r="B6437" s="66"/>
      <c r="C6437" s="13"/>
      <c r="D6437" s="13"/>
      <c r="E6437" s="13"/>
      <c r="F6437" s="13"/>
      <c r="G6437" s="13"/>
      <c r="H6437" s="41"/>
      <c r="I6437" s="41"/>
      <c r="J6437" s="41"/>
      <c r="K6437" s="41"/>
      <c r="L6437" s="41"/>
      <c r="M6437" s="41"/>
    </row>
    <row r="6438" spans="2:13" x14ac:dyDescent="0.25">
      <c r="B6438" s="66"/>
      <c r="C6438" s="13"/>
      <c r="D6438" s="13"/>
      <c r="E6438" s="13"/>
      <c r="F6438" s="13"/>
      <c r="G6438" s="13"/>
      <c r="H6438" s="41"/>
      <c r="I6438" s="41"/>
      <c r="J6438" s="41"/>
      <c r="K6438" s="41"/>
      <c r="L6438" s="41"/>
      <c r="M6438" s="41"/>
    </row>
    <row r="6439" spans="2:13" x14ac:dyDescent="0.25">
      <c r="B6439" s="66"/>
      <c r="C6439" s="13"/>
      <c r="D6439" s="13"/>
      <c r="E6439" s="13"/>
      <c r="F6439" s="13"/>
      <c r="G6439" s="13"/>
      <c r="H6439" s="41"/>
      <c r="I6439" s="41"/>
      <c r="J6439" s="41"/>
      <c r="K6439" s="41"/>
      <c r="L6439" s="41"/>
      <c r="M6439" s="41"/>
    </row>
    <row r="6440" spans="2:13" x14ac:dyDescent="0.25">
      <c r="B6440" s="66"/>
      <c r="C6440" s="13"/>
      <c r="D6440" s="13"/>
      <c r="E6440" s="13"/>
      <c r="F6440" s="13"/>
      <c r="G6440" s="13"/>
      <c r="H6440" s="41"/>
      <c r="I6440" s="41"/>
      <c r="J6440" s="41"/>
      <c r="K6440" s="41"/>
      <c r="L6440" s="41"/>
      <c r="M6440" s="41"/>
    </row>
    <row r="6441" spans="2:13" x14ac:dyDescent="0.25">
      <c r="B6441" s="66"/>
      <c r="C6441" s="13"/>
      <c r="D6441" s="13"/>
      <c r="E6441" s="13"/>
      <c r="F6441" s="13"/>
      <c r="G6441" s="13"/>
      <c r="H6441" s="41"/>
      <c r="I6441" s="41"/>
      <c r="J6441" s="41"/>
      <c r="K6441" s="41"/>
      <c r="L6441" s="41"/>
      <c r="M6441" s="41"/>
    </row>
    <row r="6442" spans="2:13" x14ac:dyDescent="0.25">
      <c r="B6442" s="66"/>
      <c r="C6442" s="13"/>
      <c r="D6442" s="13"/>
      <c r="E6442" s="13"/>
      <c r="F6442" s="13"/>
      <c r="G6442" s="13"/>
      <c r="H6442" s="41"/>
      <c r="I6442" s="41"/>
      <c r="J6442" s="41"/>
      <c r="K6442" s="41"/>
      <c r="L6442" s="41"/>
      <c r="M6442" s="41"/>
    </row>
    <row r="6443" spans="2:13" x14ac:dyDescent="0.25">
      <c r="B6443" s="66"/>
      <c r="C6443" s="13"/>
      <c r="D6443" s="13"/>
      <c r="E6443" s="13"/>
      <c r="F6443" s="13"/>
      <c r="G6443" s="13"/>
      <c r="H6443" s="41"/>
      <c r="I6443" s="41"/>
      <c r="J6443" s="41"/>
      <c r="K6443" s="41"/>
      <c r="L6443" s="41"/>
      <c r="M6443" s="41"/>
    </row>
    <row r="6444" spans="2:13" x14ac:dyDescent="0.25">
      <c r="B6444" s="66"/>
      <c r="C6444" s="13"/>
      <c r="D6444" s="13"/>
      <c r="E6444" s="13"/>
      <c r="F6444" s="13"/>
      <c r="G6444" s="13"/>
      <c r="H6444" s="41"/>
      <c r="I6444" s="41"/>
      <c r="J6444" s="41"/>
      <c r="K6444" s="41"/>
      <c r="L6444" s="41"/>
      <c r="M6444" s="41"/>
    </row>
    <row r="6445" spans="2:13" x14ac:dyDescent="0.25">
      <c r="B6445" s="66"/>
      <c r="C6445" s="13"/>
      <c r="D6445" s="13"/>
      <c r="E6445" s="13"/>
      <c r="F6445" s="13"/>
      <c r="G6445" s="13"/>
      <c r="H6445" s="41"/>
      <c r="I6445" s="41"/>
      <c r="J6445" s="41"/>
      <c r="K6445" s="41"/>
      <c r="L6445" s="41"/>
      <c r="M6445" s="41"/>
    </row>
    <row r="6446" spans="2:13" x14ac:dyDescent="0.25">
      <c r="B6446" s="66"/>
      <c r="C6446" s="13"/>
      <c r="D6446" s="13"/>
      <c r="E6446" s="13"/>
      <c r="F6446" s="13"/>
      <c r="G6446" s="13"/>
      <c r="H6446" s="41"/>
      <c r="I6446" s="41"/>
      <c r="J6446" s="41"/>
      <c r="K6446" s="41"/>
      <c r="L6446" s="41"/>
      <c r="M6446" s="41"/>
    </row>
    <row r="6447" spans="2:13" x14ac:dyDescent="0.25">
      <c r="B6447" s="66"/>
      <c r="C6447" s="13"/>
      <c r="D6447" s="13"/>
      <c r="E6447" s="13"/>
      <c r="F6447" s="13"/>
      <c r="G6447" s="13"/>
      <c r="H6447" s="41"/>
      <c r="I6447" s="41"/>
      <c r="J6447" s="41"/>
      <c r="K6447" s="41"/>
      <c r="L6447" s="41"/>
      <c r="M6447" s="41"/>
    </row>
    <row r="6448" spans="2:13" x14ac:dyDescent="0.25">
      <c r="B6448" s="66"/>
      <c r="C6448" s="13"/>
      <c r="D6448" s="13"/>
      <c r="E6448" s="13"/>
      <c r="F6448" s="13"/>
      <c r="G6448" s="13"/>
      <c r="H6448" s="41"/>
      <c r="I6448" s="41"/>
      <c r="J6448" s="41"/>
      <c r="K6448" s="41"/>
      <c r="L6448" s="41"/>
      <c r="M6448" s="41"/>
    </row>
    <row r="6449" spans="2:13" x14ac:dyDescent="0.25">
      <c r="B6449" s="66"/>
      <c r="C6449" s="13"/>
      <c r="D6449" s="13"/>
      <c r="E6449" s="13"/>
      <c r="F6449" s="13"/>
      <c r="G6449" s="13"/>
      <c r="H6449" s="41"/>
      <c r="I6449" s="41"/>
      <c r="J6449" s="41"/>
      <c r="K6449" s="41"/>
      <c r="L6449" s="41"/>
      <c r="M6449" s="41"/>
    </row>
    <row r="6450" spans="2:13" x14ac:dyDescent="0.25">
      <c r="B6450" s="66"/>
      <c r="C6450" s="13"/>
      <c r="D6450" s="13"/>
      <c r="E6450" s="13"/>
      <c r="F6450" s="13"/>
      <c r="G6450" s="13"/>
      <c r="H6450" s="41"/>
      <c r="I6450" s="41"/>
      <c r="J6450" s="41"/>
      <c r="K6450" s="41"/>
      <c r="L6450" s="41"/>
      <c r="M6450" s="41"/>
    </row>
    <row r="6451" spans="2:13" x14ac:dyDescent="0.25">
      <c r="B6451" s="66"/>
      <c r="C6451" s="13"/>
      <c r="D6451" s="13"/>
      <c r="E6451" s="13"/>
      <c r="F6451" s="13"/>
      <c r="G6451" s="13"/>
      <c r="H6451" s="41"/>
      <c r="I6451" s="41"/>
      <c r="J6451" s="41"/>
      <c r="K6451" s="41"/>
      <c r="L6451" s="41"/>
      <c r="M6451" s="41"/>
    </row>
    <row r="6452" spans="2:13" x14ac:dyDescent="0.25">
      <c r="B6452" s="66"/>
      <c r="C6452" s="13"/>
      <c r="D6452" s="13"/>
      <c r="E6452" s="13"/>
      <c r="F6452" s="13"/>
      <c r="G6452" s="13"/>
      <c r="H6452" s="41"/>
      <c r="I6452" s="41"/>
      <c r="J6452" s="41"/>
      <c r="K6452" s="41"/>
      <c r="L6452" s="41"/>
      <c r="M6452" s="41"/>
    </row>
    <row r="6453" spans="2:13" x14ac:dyDescent="0.25">
      <c r="B6453" s="66"/>
      <c r="C6453" s="13"/>
      <c r="D6453" s="13"/>
      <c r="E6453" s="13"/>
      <c r="F6453" s="13"/>
      <c r="G6453" s="13"/>
      <c r="H6453" s="41"/>
      <c r="I6453" s="41"/>
      <c r="J6453" s="41"/>
      <c r="K6453" s="41"/>
      <c r="L6453" s="41"/>
      <c r="M6453" s="41"/>
    </row>
    <row r="6454" spans="2:13" x14ac:dyDescent="0.25">
      <c r="B6454" s="66"/>
      <c r="C6454" s="13"/>
      <c r="D6454" s="13"/>
      <c r="E6454" s="13"/>
      <c r="F6454" s="13"/>
      <c r="G6454" s="13"/>
      <c r="H6454" s="41"/>
      <c r="I6454" s="41"/>
      <c r="J6454" s="41"/>
      <c r="K6454" s="41"/>
      <c r="L6454" s="41"/>
      <c r="M6454" s="41"/>
    </row>
    <row r="6455" spans="2:13" x14ac:dyDescent="0.25">
      <c r="B6455" s="66"/>
      <c r="C6455" s="13"/>
      <c r="D6455" s="13"/>
      <c r="E6455" s="13"/>
      <c r="F6455" s="13"/>
      <c r="G6455" s="13"/>
      <c r="H6455" s="41"/>
      <c r="I6455" s="41"/>
      <c r="J6455" s="41"/>
      <c r="K6455" s="41"/>
      <c r="L6455" s="41"/>
      <c r="M6455" s="41"/>
    </row>
    <row r="6456" spans="2:13" x14ac:dyDescent="0.25">
      <c r="B6456" s="66"/>
      <c r="C6456" s="13"/>
      <c r="D6456" s="13"/>
      <c r="E6456" s="13"/>
      <c r="F6456" s="13"/>
      <c r="G6456" s="13"/>
      <c r="H6456" s="41"/>
      <c r="I6456" s="41"/>
      <c r="J6456" s="41"/>
      <c r="K6456" s="41"/>
      <c r="L6456" s="41"/>
      <c r="M6456" s="41"/>
    </row>
    <row r="6457" spans="2:13" x14ac:dyDescent="0.25">
      <c r="B6457" s="66"/>
      <c r="C6457" s="13"/>
      <c r="D6457" s="13"/>
      <c r="E6457" s="13"/>
      <c r="F6457" s="13"/>
      <c r="G6457" s="13"/>
      <c r="H6457" s="41"/>
      <c r="I6457" s="41"/>
      <c r="J6457" s="41"/>
      <c r="K6457" s="41"/>
      <c r="L6457" s="41"/>
      <c r="M6457" s="41"/>
    </row>
    <row r="6458" spans="2:13" x14ac:dyDescent="0.25">
      <c r="B6458" s="66"/>
      <c r="C6458" s="13"/>
      <c r="D6458" s="13"/>
      <c r="E6458" s="13"/>
      <c r="F6458" s="13"/>
      <c r="G6458" s="13"/>
      <c r="H6458" s="41"/>
      <c r="I6458" s="41"/>
      <c r="J6458" s="41"/>
      <c r="K6458" s="41"/>
      <c r="L6458" s="41"/>
      <c r="M6458" s="41"/>
    </row>
    <row r="6459" spans="2:13" x14ac:dyDescent="0.25">
      <c r="B6459" s="66"/>
      <c r="C6459" s="13"/>
      <c r="D6459" s="13"/>
      <c r="E6459" s="13"/>
      <c r="F6459" s="13"/>
      <c r="G6459" s="13"/>
      <c r="H6459" s="41"/>
      <c r="I6459" s="41"/>
      <c r="J6459" s="41"/>
      <c r="K6459" s="41"/>
      <c r="L6459" s="41"/>
      <c r="M6459" s="41"/>
    </row>
    <row r="6460" spans="2:13" x14ac:dyDescent="0.25">
      <c r="B6460" s="66"/>
      <c r="C6460" s="13"/>
      <c r="D6460" s="13"/>
      <c r="E6460" s="13"/>
      <c r="F6460" s="13"/>
      <c r="G6460" s="13"/>
      <c r="H6460" s="41"/>
      <c r="I6460" s="41"/>
      <c r="J6460" s="41"/>
      <c r="K6460" s="41"/>
      <c r="L6460" s="41"/>
      <c r="M6460" s="41"/>
    </row>
    <row r="6461" spans="2:13" x14ac:dyDescent="0.25">
      <c r="B6461" s="66"/>
      <c r="C6461" s="13"/>
      <c r="D6461" s="13"/>
      <c r="E6461" s="13"/>
      <c r="F6461" s="13"/>
      <c r="G6461" s="13"/>
      <c r="H6461" s="41"/>
      <c r="I6461" s="41"/>
      <c r="J6461" s="41"/>
      <c r="K6461" s="41"/>
      <c r="L6461" s="41"/>
      <c r="M6461" s="41"/>
    </row>
    <row r="6462" spans="2:13" x14ac:dyDescent="0.25">
      <c r="B6462" s="66"/>
      <c r="C6462" s="13"/>
      <c r="D6462" s="13"/>
      <c r="E6462" s="13"/>
      <c r="F6462" s="13"/>
      <c r="G6462" s="13"/>
      <c r="H6462" s="41"/>
      <c r="I6462" s="41"/>
      <c r="J6462" s="41"/>
      <c r="K6462" s="41"/>
      <c r="L6462" s="41"/>
      <c r="M6462" s="41"/>
    </row>
    <row r="6463" spans="2:13" x14ac:dyDescent="0.25">
      <c r="B6463" s="66"/>
      <c r="C6463" s="13"/>
      <c r="D6463" s="13"/>
      <c r="E6463" s="13"/>
      <c r="F6463" s="13"/>
      <c r="G6463" s="13"/>
      <c r="H6463" s="41"/>
      <c r="I6463" s="41"/>
      <c r="J6463" s="41"/>
      <c r="K6463" s="41"/>
      <c r="L6463" s="41"/>
      <c r="M6463" s="41"/>
    </row>
    <row r="6464" spans="2:13" x14ac:dyDescent="0.25">
      <c r="B6464" s="66"/>
      <c r="C6464" s="13"/>
      <c r="D6464" s="13"/>
      <c r="E6464" s="13"/>
      <c r="F6464" s="13"/>
      <c r="G6464" s="13"/>
      <c r="H6464" s="41"/>
      <c r="I6464" s="41"/>
      <c r="J6464" s="41"/>
      <c r="K6464" s="41"/>
      <c r="L6464" s="41"/>
      <c r="M6464" s="41"/>
    </row>
    <row r="6465" spans="2:13" x14ac:dyDescent="0.25">
      <c r="B6465" s="66"/>
      <c r="C6465" s="13"/>
      <c r="D6465" s="13"/>
      <c r="E6465" s="13"/>
      <c r="F6465" s="13"/>
      <c r="G6465" s="13"/>
      <c r="H6465" s="41"/>
      <c r="I6465" s="41"/>
      <c r="J6465" s="41"/>
      <c r="K6465" s="41"/>
      <c r="L6465" s="41"/>
      <c r="M6465" s="41"/>
    </row>
    <row r="6466" spans="2:13" x14ac:dyDescent="0.25">
      <c r="B6466" s="66"/>
      <c r="C6466" s="13"/>
      <c r="D6466" s="13"/>
      <c r="E6466" s="13"/>
      <c r="F6466" s="13"/>
      <c r="G6466" s="13"/>
      <c r="H6466" s="41"/>
      <c r="I6466" s="41"/>
      <c r="J6466" s="41"/>
      <c r="K6466" s="41"/>
      <c r="L6466" s="41"/>
      <c r="M6466" s="41"/>
    </row>
    <row r="6467" spans="2:13" x14ac:dyDescent="0.25">
      <c r="B6467" s="66"/>
      <c r="C6467" s="13"/>
      <c r="D6467" s="13"/>
      <c r="E6467" s="13"/>
      <c r="F6467" s="13"/>
      <c r="G6467" s="13"/>
      <c r="H6467" s="41"/>
      <c r="I6467" s="41"/>
      <c r="J6467" s="41"/>
      <c r="K6467" s="41"/>
      <c r="L6467" s="41"/>
      <c r="M6467" s="41"/>
    </row>
    <row r="6468" spans="2:13" x14ac:dyDescent="0.25">
      <c r="B6468" s="66"/>
      <c r="C6468" s="13"/>
      <c r="D6468" s="13"/>
      <c r="E6468" s="13"/>
      <c r="F6468" s="13"/>
      <c r="G6468" s="13"/>
      <c r="H6468" s="41"/>
      <c r="I6468" s="41"/>
      <c r="J6468" s="41"/>
      <c r="K6468" s="41"/>
      <c r="L6468" s="41"/>
      <c r="M6468" s="41"/>
    </row>
    <row r="6469" spans="2:13" x14ac:dyDescent="0.25">
      <c r="B6469" s="66"/>
      <c r="C6469" s="13"/>
      <c r="D6469" s="13"/>
      <c r="E6469" s="13"/>
      <c r="F6469" s="13"/>
      <c r="G6469" s="13"/>
      <c r="H6469" s="41"/>
      <c r="I6469" s="41"/>
      <c r="J6469" s="41"/>
      <c r="K6469" s="41"/>
      <c r="L6469" s="41"/>
      <c r="M6469" s="41"/>
    </row>
    <row r="6470" spans="2:13" x14ac:dyDescent="0.25">
      <c r="B6470" s="66"/>
      <c r="C6470" s="13"/>
      <c r="D6470" s="13"/>
      <c r="E6470" s="13"/>
      <c r="F6470" s="13"/>
      <c r="G6470" s="13"/>
      <c r="H6470" s="41"/>
      <c r="I6470" s="41"/>
      <c r="J6470" s="41"/>
      <c r="K6470" s="41"/>
      <c r="L6470" s="41"/>
      <c r="M6470" s="41"/>
    </row>
    <row r="6471" spans="2:13" x14ac:dyDescent="0.25">
      <c r="B6471" s="66"/>
      <c r="C6471" s="13"/>
      <c r="D6471" s="13"/>
      <c r="E6471" s="13"/>
      <c r="F6471" s="13"/>
      <c r="G6471" s="13"/>
      <c r="H6471" s="41"/>
      <c r="I6471" s="41"/>
      <c r="J6471" s="41"/>
      <c r="K6471" s="41"/>
      <c r="L6471" s="41"/>
      <c r="M6471" s="41"/>
    </row>
    <row r="6472" spans="2:13" x14ac:dyDescent="0.25">
      <c r="B6472" s="66"/>
      <c r="C6472" s="13"/>
      <c r="D6472" s="13"/>
      <c r="E6472" s="13"/>
      <c r="F6472" s="13"/>
      <c r="G6472" s="13"/>
      <c r="H6472" s="41"/>
      <c r="I6472" s="41"/>
      <c r="J6472" s="41"/>
      <c r="K6472" s="41"/>
      <c r="L6472" s="41"/>
      <c r="M6472" s="41"/>
    </row>
    <row r="6473" spans="2:13" x14ac:dyDescent="0.25">
      <c r="B6473" s="66"/>
      <c r="C6473" s="13"/>
      <c r="D6473" s="13"/>
      <c r="E6473" s="13"/>
      <c r="F6473" s="13"/>
      <c r="G6473" s="13"/>
      <c r="H6473" s="41"/>
      <c r="I6473" s="41"/>
      <c r="J6473" s="41"/>
      <c r="K6473" s="41"/>
      <c r="L6473" s="41"/>
      <c r="M6473" s="41"/>
    </row>
    <row r="6474" spans="2:13" x14ac:dyDescent="0.25">
      <c r="B6474" s="66"/>
      <c r="C6474" s="13"/>
      <c r="D6474" s="13"/>
      <c r="E6474" s="13"/>
      <c r="F6474" s="13"/>
      <c r="G6474" s="13"/>
      <c r="H6474" s="41"/>
      <c r="I6474" s="41"/>
      <c r="J6474" s="41"/>
      <c r="K6474" s="41"/>
      <c r="L6474" s="41"/>
      <c r="M6474" s="41"/>
    </row>
    <row r="6475" spans="2:13" x14ac:dyDescent="0.25">
      <c r="B6475" s="66"/>
      <c r="C6475" s="13"/>
      <c r="D6475" s="13"/>
      <c r="E6475" s="13"/>
      <c r="F6475" s="13"/>
      <c r="G6475" s="13"/>
      <c r="H6475" s="41"/>
      <c r="I6475" s="41"/>
      <c r="J6475" s="41"/>
      <c r="K6475" s="41"/>
      <c r="L6475" s="41"/>
      <c r="M6475" s="41"/>
    </row>
    <row r="6476" spans="2:13" x14ac:dyDescent="0.25">
      <c r="B6476" s="66"/>
      <c r="C6476" s="13"/>
      <c r="D6476" s="13"/>
      <c r="E6476" s="13"/>
      <c r="F6476" s="13"/>
      <c r="G6476" s="13"/>
      <c r="H6476" s="41"/>
      <c r="I6476" s="41"/>
      <c r="J6476" s="41"/>
      <c r="K6476" s="41"/>
      <c r="L6476" s="41"/>
      <c r="M6476" s="41"/>
    </row>
    <row r="6477" spans="2:13" x14ac:dyDescent="0.25">
      <c r="B6477" s="66"/>
      <c r="C6477" s="13"/>
      <c r="D6477" s="13"/>
      <c r="E6477" s="13"/>
      <c r="F6477" s="13"/>
      <c r="G6477" s="13"/>
      <c r="H6477" s="41"/>
      <c r="I6477" s="41"/>
      <c r="J6477" s="41"/>
      <c r="K6477" s="41"/>
      <c r="L6477" s="41"/>
      <c r="M6477" s="41"/>
    </row>
    <row r="6478" spans="2:13" x14ac:dyDescent="0.25">
      <c r="B6478" s="66"/>
      <c r="C6478" s="13"/>
      <c r="D6478" s="13"/>
      <c r="E6478" s="13"/>
      <c r="F6478" s="13"/>
      <c r="G6478" s="13"/>
      <c r="H6478" s="41"/>
      <c r="I6478" s="41"/>
      <c r="J6478" s="41"/>
      <c r="K6478" s="41"/>
      <c r="L6478" s="41"/>
      <c r="M6478" s="41"/>
    </row>
    <row r="6479" spans="2:13" x14ac:dyDescent="0.25">
      <c r="B6479" s="66"/>
      <c r="C6479" s="13"/>
      <c r="D6479" s="13"/>
      <c r="E6479" s="13"/>
      <c r="F6479" s="13"/>
      <c r="G6479" s="13"/>
      <c r="H6479" s="41"/>
      <c r="I6479" s="41"/>
      <c r="J6479" s="41"/>
      <c r="K6479" s="41"/>
      <c r="L6479" s="41"/>
      <c r="M6479" s="41"/>
    </row>
    <row r="6480" spans="2:13" x14ac:dyDescent="0.25">
      <c r="B6480" s="66"/>
      <c r="C6480" s="13"/>
      <c r="D6480" s="13"/>
      <c r="E6480" s="13"/>
      <c r="F6480" s="13"/>
      <c r="G6480" s="13"/>
      <c r="H6480" s="41"/>
      <c r="I6480" s="41"/>
      <c r="J6480" s="41"/>
      <c r="K6480" s="41"/>
      <c r="L6480" s="41"/>
      <c r="M6480" s="41"/>
    </row>
    <row r="6481" spans="2:13" x14ac:dyDescent="0.25">
      <c r="B6481" s="66"/>
      <c r="C6481" s="13"/>
      <c r="D6481" s="13"/>
      <c r="E6481" s="13"/>
      <c r="F6481" s="13"/>
      <c r="G6481" s="13"/>
      <c r="H6481" s="41"/>
      <c r="I6481" s="41"/>
      <c r="J6481" s="41"/>
      <c r="K6481" s="41"/>
      <c r="L6481" s="41"/>
      <c r="M6481" s="41"/>
    </row>
    <row r="6482" spans="2:13" x14ac:dyDescent="0.25">
      <c r="B6482" s="66"/>
      <c r="C6482" s="13"/>
      <c r="D6482" s="13"/>
      <c r="E6482" s="13"/>
      <c r="F6482" s="13"/>
      <c r="G6482" s="13"/>
      <c r="H6482" s="41"/>
      <c r="I6482" s="41"/>
      <c r="J6482" s="41"/>
      <c r="K6482" s="41"/>
      <c r="L6482" s="41"/>
      <c r="M6482" s="41"/>
    </row>
    <row r="6483" spans="2:13" x14ac:dyDescent="0.25">
      <c r="B6483" s="66"/>
      <c r="C6483" s="13"/>
      <c r="D6483" s="13"/>
      <c r="E6483" s="13"/>
      <c r="F6483" s="13"/>
      <c r="G6483" s="13"/>
      <c r="H6483" s="41"/>
      <c r="I6483" s="41"/>
      <c r="J6483" s="41"/>
      <c r="K6483" s="41"/>
      <c r="L6483" s="41"/>
      <c r="M6483" s="41"/>
    </row>
    <row r="6484" spans="2:13" x14ac:dyDescent="0.25">
      <c r="B6484" s="66"/>
      <c r="C6484" s="13"/>
      <c r="D6484" s="13"/>
      <c r="E6484" s="13"/>
      <c r="F6484" s="13"/>
      <c r="G6484" s="13"/>
      <c r="H6484" s="41"/>
      <c r="I6484" s="41"/>
      <c r="J6484" s="41"/>
      <c r="K6484" s="41"/>
      <c r="L6484" s="41"/>
      <c r="M6484" s="41"/>
    </row>
    <row r="6485" spans="2:13" x14ac:dyDescent="0.25">
      <c r="B6485" s="66"/>
      <c r="C6485" s="13"/>
      <c r="D6485" s="13"/>
      <c r="E6485" s="13"/>
      <c r="F6485" s="13"/>
      <c r="G6485" s="13"/>
      <c r="H6485" s="41"/>
      <c r="I6485" s="41"/>
      <c r="J6485" s="41"/>
      <c r="K6485" s="41"/>
      <c r="L6485" s="41"/>
      <c r="M6485" s="41"/>
    </row>
    <row r="6486" spans="2:13" x14ac:dyDescent="0.25">
      <c r="B6486" s="66"/>
      <c r="C6486" s="13"/>
      <c r="D6486" s="13"/>
      <c r="E6486" s="13"/>
      <c r="F6486" s="13"/>
      <c r="G6486" s="13"/>
      <c r="H6486" s="41"/>
      <c r="I6486" s="41"/>
      <c r="J6486" s="41"/>
      <c r="K6486" s="41"/>
      <c r="L6486" s="41"/>
      <c r="M6486" s="41"/>
    </row>
    <row r="6487" spans="2:13" x14ac:dyDescent="0.25">
      <c r="B6487" s="66"/>
      <c r="C6487" s="13"/>
      <c r="D6487" s="13"/>
      <c r="E6487" s="13"/>
      <c r="F6487" s="13"/>
      <c r="G6487" s="13"/>
      <c r="H6487" s="41"/>
      <c r="I6487" s="41"/>
      <c r="J6487" s="41"/>
      <c r="K6487" s="41"/>
      <c r="L6487" s="41"/>
      <c r="M6487" s="41"/>
    </row>
    <row r="6488" spans="2:13" x14ac:dyDescent="0.25">
      <c r="B6488" s="66"/>
      <c r="C6488" s="13"/>
      <c r="D6488" s="13"/>
      <c r="E6488" s="13"/>
      <c r="F6488" s="13"/>
      <c r="G6488" s="13"/>
      <c r="H6488" s="41"/>
      <c r="I6488" s="41"/>
      <c r="J6488" s="41"/>
      <c r="K6488" s="41"/>
      <c r="L6488" s="41"/>
      <c r="M6488" s="41"/>
    </row>
    <row r="6489" spans="2:13" x14ac:dyDescent="0.25">
      <c r="B6489" s="66"/>
      <c r="C6489" s="13"/>
      <c r="D6489" s="13"/>
      <c r="E6489" s="13"/>
      <c r="F6489" s="13"/>
      <c r="G6489" s="13"/>
      <c r="H6489" s="41"/>
      <c r="I6489" s="41"/>
      <c r="J6489" s="41"/>
      <c r="K6489" s="41"/>
      <c r="L6489" s="41"/>
      <c r="M6489" s="41"/>
    </row>
    <row r="6490" spans="2:13" x14ac:dyDescent="0.25">
      <c r="B6490" s="66"/>
      <c r="C6490" s="13"/>
      <c r="D6490" s="13"/>
      <c r="E6490" s="13"/>
      <c r="F6490" s="13"/>
      <c r="G6490" s="13"/>
      <c r="H6490" s="41"/>
      <c r="I6490" s="41"/>
      <c r="J6490" s="41"/>
      <c r="K6490" s="41"/>
      <c r="L6490" s="41"/>
      <c r="M6490" s="41"/>
    </row>
    <row r="6491" spans="2:13" x14ac:dyDescent="0.25">
      <c r="B6491" s="66"/>
      <c r="C6491" s="13"/>
      <c r="D6491" s="13"/>
      <c r="E6491" s="13"/>
      <c r="F6491" s="13"/>
      <c r="G6491" s="13"/>
      <c r="H6491" s="41"/>
      <c r="I6491" s="41"/>
      <c r="J6491" s="41"/>
      <c r="K6491" s="41"/>
      <c r="L6491" s="41"/>
      <c r="M6491" s="41"/>
    </row>
    <row r="6492" spans="2:13" x14ac:dyDescent="0.25">
      <c r="B6492" s="66"/>
      <c r="C6492" s="13"/>
      <c r="D6492" s="13"/>
      <c r="E6492" s="13"/>
      <c r="F6492" s="13"/>
      <c r="G6492" s="13"/>
      <c r="H6492" s="41"/>
      <c r="I6492" s="41"/>
      <c r="J6492" s="41"/>
      <c r="K6492" s="41"/>
      <c r="L6492" s="41"/>
      <c r="M6492" s="41"/>
    </row>
    <row r="6493" spans="2:13" x14ac:dyDescent="0.25">
      <c r="B6493" s="66"/>
      <c r="C6493" s="13"/>
      <c r="D6493" s="13"/>
      <c r="E6493" s="13"/>
      <c r="F6493" s="13"/>
      <c r="G6493" s="13"/>
      <c r="H6493" s="41"/>
      <c r="I6493" s="41"/>
      <c r="J6493" s="41"/>
      <c r="K6493" s="41"/>
      <c r="L6493" s="41"/>
      <c r="M6493" s="41"/>
    </row>
    <row r="6494" spans="2:13" x14ac:dyDescent="0.25">
      <c r="B6494" s="66"/>
      <c r="C6494" s="13"/>
      <c r="D6494" s="13"/>
      <c r="E6494" s="13"/>
      <c r="F6494" s="13"/>
      <c r="G6494" s="13"/>
      <c r="H6494" s="41"/>
      <c r="I6494" s="41"/>
      <c r="J6494" s="41"/>
      <c r="K6494" s="41"/>
      <c r="L6494" s="41"/>
      <c r="M6494" s="41"/>
    </row>
    <row r="6495" spans="2:13" x14ac:dyDescent="0.25">
      <c r="B6495" s="66"/>
      <c r="C6495" s="13"/>
      <c r="D6495" s="13"/>
      <c r="E6495" s="13"/>
      <c r="F6495" s="13"/>
      <c r="G6495" s="13"/>
      <c r="H6495" s="41"/>
      <c r="I6495" s="41"/>
      <c r="J6495" s="41"/>
      <c r="K6495" s="41"/>
      <c r="L6495" s="41"/>
      <c r="M6495" s="41"/>
    </row>
    <row r="6496" spans="2:13" x14ac:dyDescent="0.25">
      <c r="B6496" s="66"/>
      <c r="C6496" s="13"/>
      <c r="D6496" s="13"/>
      <c r="E6496" s="13"/>
      <c r="F6496" s="13"/>
      <c r="G6496" s="13"/>
      <c r="H6496" s="41"/>
      <c r="I6496" s="41"/>
      <c r="J6496" s="41"/>
      <c r="K6496" s="41"/>
      <c r="L6496" s="41"/>
      <c r="M6496" s="41"/>
    </row>
    <row r="6497" spans="2:13" x14ac:dyDescent="0.25">
      <c r="B6497" s="66"/>
      <c r="C6497" s="13"/>
      <c r="D6497" s="13"/>
      <c r="E6497" s="13"/>
      <c r="F6497" s="13"/>
      <c r="G6497" s="13"/>
      <c r="H6497" s="41"/>
      <c r="I6497" s="41"/>
      <c r="J6497" s="41"/>
      <c r="K6497" s="41"/>
      <c r="L6497" s="41"/>
      <c r="M6497" s="41"/>
    </row>
    <row r="6498" spans="2:13" x14ac:dyDescent="0.25">
      <c r="B6498" s="66"/>
      <c r="C6498" s="13"/>
      <c r="D6498" s="13"/>
      <c r="E6498" s="13"/>
      <c r="F6498" s="13"/>
      <c r="G6498" s="13"/>
      <c r="H6498" s="41"/>
      <c r="I6498" s="41"/>
      <c r="J6498" s="41"/>
      <c r="K6498" s="41"/>
      <c r="L6498" s="41"/>
      <c r="M6498" s="41"/>
    </row>
    <row r="6499" spans="2:13" x14ac:dyDescent="0.25">
      <c r="B6499" s="66"/>
      <c r="C6499" s="13"/>
      <c r="D6499" s="13"/>
      <c r="E6499" s="13"/>
      <c r="F6499" s="13"/>
      <c r="G6499" s="13"/>
      <c r="H6499" s="41"/>
      <c r="I6499" s="41"/>
      <c r="J6499" s="41"/>
      <c r="K6499" s="41"/>
      <c r="L6499" s="41"/>
      <c r="M6499" s="41"/>
    </row>
    <row r="6500" spans="2:13" x14ac:dyDescent="0.25">
      <c r="B6500" s="66"/>
      <c r="C6500" s="13"/>
      <c r="D6500" s="13"/>
      <c r="E6500" s="13"/>
      <c r="F6500" s="13"/>
      <c r="G6500" s="13"/>
      <c r="H6500" s="41"/>
      <c r="I6500" s="41"/>
      <c r="J6500" s="41"/>
      <c r="K6500" s="41"/>
      <c r="L6500" s="41"/>
      <c r="M6500" s="41"/>
    </row>
    <row r="6501" spans="2:13" x14ac:dyDescent="0.25">
      <c r="B6501" s="66"/>
      <c r="C6501" s="13"/>
      <c r="D6501" s="13"/>
      <c r="E6501" s="13"/>
      <c r="F6501" s="13"/>
      <c r="G6501" s="13"/>
      <c r="H6501" s="41"/>
      <c r="I6501" s="41"/>
      <c r="J6501" s="41"/>
      <c r="K6501" s="41"/>
      <c r="L6501" s="41"/>
      <c r="M6501" s="41"/>
    </row>
    <row r="6502" spans="2:13" x14ac:dyDescent="0.25">
      <c r="B6502" s="66"/>
      <c r="C6502" s="13"/>
      <c r="D6502" s="13"/>
      <c r="E6502" s="13"/>
      <c r="F6502" s="13"/>
      <c r="G6502" s="13"/>
      <c r="H6502" s="41"/>
      <c r="I6502" s="41"/>
      <c r="J6502" s="41"/>
      <c r="K6502" s="41"/>
      <c r="L6502" s="41"/>
      <c r="M6502" s="41"/>
    </row>
    <row r="6503" spans="2:13" x14ac:dyDescent="0.25">
      <c r="B6503" s="66"/>
      <c r="C6503" s="13"/>
      <c r="D6503" s="13"/>
      <c r="E6503" s="13"/>
      <c r="F6503" s="13"/>
      <c r="G6503" s="13"/>
      <c r="H6503" s="41"/>
      <c r="I6503" s="41"/>
      <c r="J6503" s="41"/>
      <c r="K6503" s="41"/>
      <c r="L6503" s="41"/>
      <c r="M6503" s="41"/>
    </row>
    <row r="6504" spans="2:13" x14ac:dyDescent="0.25">
      <c r="B6504" s="66"/>
      <c r="C6504" s="13"/>
      <c r="D6504" s="13"/>
      <c r="E6504" s="13"/>
      <c r="F6504" s="13"/>
      <c r="G6504" s="13"/>
      <c r="H6504" s="41"/>
      <c r="I6504" s="41"/>
      <c r="J6504" s="41"/>
      <c r="K6504" s="41"/>
      <c r="L6504" s="41"/>
      <c r="M6504" s="41"/>
    </row>
    <row r="6505" spans="2:13" x14ac:dyDescent="0.25">
      <c r="B6505" s="66"/>
      <c r="C6505" s="13"/>
      <c r="D6505" s="13"/>
      <c r="E6505" s="13"/>
      <c r="F6505" s="13"/>
      <c r="G6505" s="13"/>
      <c r="H6505" s="41"/>
      <c r="I6505" s="41"/>
      <c r="J6505" s="41"/>
      <c r="K6505" s="41"/>
      <c r="L6505" s="41"/>
      <c r="M6505" s="41"/>
    </row>
    <row r="6506" spans="2:13" x14ac:dyDescent="0.25">
      <c r="B6506" s="66"/>
      <c r="C6506" s="13"/>
      <c r="D6506" s="13"/>
      <c r="E6506" s="13"/>
      <c r="F6506" s="13"/>
      <c r="G6506" s="13"/>
      <c r="H6506" s="41"/>
      <c r="I6506" s="41"/>
      <c r="J6506" s="41"/>
      <c r="K6506" s="41"/>
      <c r="L6506" s="41"/>
      <c r="M6506" s="41"/>
    </row>
    <row r="6507" spans="2:13" x14ac:dyDescent="0.25">
      <c r="B6507" s="66"/>
      <c r="C6507" s="13"/>
      <c r="D6507" s="13"/>
      <c r="E6507" s="13"/>
      <c r="F6507" s="13"/>
      <c r="G6507" s="13"/>
      <c r="H6507" s="41"/>
      <c r="I6507" s="41"/>
      <c r="J6507" s="41"/>
      <c r="K6507" s="41"/>
      <c r="L6507" s="41"/>
      <c r="M6507" s="41"/>
    </row>
    <row r="6508" spans="2:13" x14ac:dyDescent="0.25">
      <c r="B6508" s="66"/>
      <c r="C6508" s="13"/>
      <c r="D6508" s="13"/>
      <c r="E6508" s="13"/>
      <c r="F6508" s="13"/>
      <c r="G6508" s="13"/>
      <c r="H6508" s="41"/>
      <c r="I6508" s="41"/>
      <c r="J6508" s="41"/>
      <c r="K6508" s="41"/>
      <c r="L6508" s="41"/>
      <c r="M6508" s="41"/>
    </row>
    <row r="6509" spans="2:13" x14ac:dyDescent="0.25">
      <c r="B6509" s="66"/>
      <c r="C6509" s="13"/>
      <c r="D6509" s="13"/>
      <c r="E6509" s="13"/>
      <c r="F6509" s="13"/>
      <c r="G6509" s="13"/>
      <c r="H6509" s="41"/>
      <c r="I6509" s="41"/>
      <c r="J6509" s="41"/>
      <c r="K6509" s="41"/>
      <c r="L6509" s="41"/>
      <c r="M6509" s="41"/>
    </row>
    <row r="6510" spans="2:13" x14ac:dyDescent="0.25">
      <c r="B6510" s="66"/>
      <c r="C6510" s="13"/>
      <c r="D6510" s="13"/>
      <c r="E6510" s="13"/>
      <c r="F6510" s="13"/>
      <c r="G6510" s="13"/>
      <c r="H6510" s="41"/>
      <c r="I6510" s="41"/>
      <c r="J6510" s="41"/>
      <c r="K6510" s="41"/>
      <c r="L6510" s="41"/>
      <c r="M6510" s="41"/>
    </row>
    <row r="6511" spans="2:13" x14ac:dyDescent="0.25">
      <c r="B6511" s="66"/>
      <c r="C6511" s="13"/>
      <c r="D6511" s="13"/>
      <c r="E6511" s="13"/>
      <c r="F6511" s="13"/>
      <c r="G6511" s="13"/>
      <c r="H6511" s="41"/>
      <c r="I6511" s="41"/>
      <c r="J6511" s="41"/>
      <c r="K6511" s="41"/>
      <c r="L6511" s="41"/>
      <c r="M6511" s="41"/>
    </row>
    <row r="6512" spans="2:13" x14ac:dyDescent="0.25">
      <c r="B6512" s="66"/>
      <c r="C6512" s="13"/>
      <c r="D6512" s="13"/>
      <c r="E6512" s="13"/>
      <c r="F6512" s="13"/>
      <c r="G6512" s="13"/>
      <c r="H6512" s="41"/>
      <c r="I6512" s="41"/>
      <c r="J6512" s="41"/>
      <c r="K6512" s="41"/>
      <c r="L6512" s="41"/>
      <c r="M6512" s="41"/>
    </row>
    <row r="6513" spans="2:13" x14ac:dyDescent="0.25">
      <c r="B6513" s="66"/>
      <c r="C6513" s="13"/>
      <c r="D6513" s="13"/>
      <c r="E6513" s="13"/>
      <c r="F6513" s="13"/>
      <c r="G6513" s="13"/>
      <c r="H6513" s="41"/>
      <c r="I6513" s="41"/>
      <c r="J6513" s="41"/>
      <c r="K6513" s="41"/>
      <c r="L6513" s="41"/>
      <c r="M6513" s="41"/>
    </row>
    <row r="6514" spans="2:13" x14ac:dyDescent="0.25">
      <c r="B6514" s="66"/>
      <c r="C6514" s="13"/>
      <c r="D6514" s="13"/>
      <c r="E6514" s="13"/>
      <c r="F6514" s="13"/>
      <c r="G6514" s="13"/>
      <c r="H6514" s="41"/>
      <c r="I6514" s="41"/>
      <c r="J6514" s="41"/>
      <c r="K6514" s="41"/>
      <c r="L6514" s="41"/>
      <c r="M6514" s="41"/>
    </row>
    <row r="6515" spans="2:13" x14ac:dyDescent="0.25">
      <c r="B6515" s="66"/>
      <c r="C6515" s="13"/>
      <c r="D6515" s="13"/>
      <c r="E6515" s="13"/>
      <c r="F6515" s="13"/>
      <c r="G6515" s="13"/>
      <c r="H6515" s="41"/>
      <c r="I6515" s="41"/>
      <c r="J6515" s="41"/>
      <c r="K6515" s="41"/>
      <c r="L6515" s="41"/>
      <c r="M6515" s="41"/>
    </row>
    <row r="6516" spans="2:13" x14ac:dyDescent="0.25">
      <c r="B6516" s="66"/>
      <c r="C6516" s="13"/>
      <c r="D6516" s="13"/>
      <c r="E6516" s="13"/>
      <c r="F6516" s="13"/>
      <c r="G6516" s="13"/>
      <c r="H6516" s="41"/>
      <c r="I6516" s="41"/>
      <c r="J6516" s="41"/>
      <c r="K6516" s="41"/>
      <c r="L6516" s="41"/>
      <c r="M6516" s="41"/>
    </row>
    <row r="6517" spans="2:13" x14ac:dyDescent="0.25">
      <c r="B6517" s="66"/>
      <c r="C6517" s="13"/>
      <c r="D6517" s="13"/>
      <c r="E6517" s="13"/>
      <c r="F6517" s="13"/>
      <c r="G6517" s="13"/>
      <c r="H6517" s="41"/>
      <c r="I6517" s="41"/>
      <c r="J6517" s="41"/>
      <c r="K6517" s="41"/>
      <c r="L6517" s="41"/>
      <c r="M6517" s="41"/>
    </row>
    <row r="6518" spans="2:13" x14ac:dyDescent="0.25">
      <c r="B6518" s="66"/>
      <c r="C6518" s="13"/>
      <c r="D6518" s="13"/>
      <c r="E6518" s="13"/>
      <c r="F6518" s="13"/>
      <c r="G6518" s="13"/>
      <c r="H6518" s="41"/>
      <c r="I6518" s="41"/>
      <c r="J6518" s="41"/>
      <c r="K6518" s="41"/>
      <c r="L6518" s="41"/>
      <c r="M6518" s="41"/>
    </row>
    <row r="6519" spans="2:13" x14ac:dyDescent="0.25">
      <c r="B6519" s="66"/>
      <c r="C6519" s="13"/>
      <c r="D6519" s="13"/>
      <c r="E6519" s="13"/>
      <c r="F6519" s="13"/>
      <c r="G6519" s="13"/>
      <c r="H6519" s="41"/>
      <c r="I6519" s="41"/>
      <c r="J6519" s="41"/>
      <c r="K6519" s="41"/>
      <c r="L6519" s="41"/>
      <c r="M6519" s="41"/>
    </row>
    <row r="6520" spans="2:13" x14ac:dyDescent="0.25">
      <c r="B6520" s="66"/>
      <c r="C6520" s="13"/>
      <c r="D6520" s="13"/>
      <c r="E6520" s="13"/>
      <c r="F6520" s="13"/>
      <c r="G6520" s="13"/>
      <c r="H6520" s="41"/>
      <c r="I6520" s="41"/>
      <c r="J6520" s="41"/>
      <c r="K6520" s="41"/>
      <c r="L6520" s="41"/>
      <c r="M6520" s="41"/>
    </row>
    <row r="6521" spans="2:13" x14ac:dyDescent="0.25">
      <c r="B6521" s="66"/>
      <c r="C6521" s="13"/>
      <c r="D6521" s="13"/>
      <c r="E6521" s="13"/>
      <c r="F6521" s="13"/>
      <c r="G6521" s="13"/>
      <c r="H6521" s="41"/>
      <c r="I6521" s="41"/>
      <c r="J6521" s="41"/>
      <c r="K6521" s="41"/>
      <c r="L6521" s="41"/>
      <c r="M6521" s="41"/>
    </row>
    <row r="6522" spans="2:13" x14ac:dyDescent="0.25">
      <c r="B6522" s="66"/>
      <c r="C6522" s="13"/>
      <c r="D6522" s="13"/>
      <c r="E6522" s="13"/>
      <c r="F6522" s="13"/>
      <c r="G6522" s="13"/>
      <c r="H6522" s="41"/>
      <c r="I6522" s="41"/>
      <c r="J6522" s="41"/>
      <c r="K6522" s="41"/>
      <c r="L6522" s="41"/>
      <c r="M6522" s="41"/>
    </row>
    <row r="6523" spans="2:13" x14ac:dyDescent="0.25">
      <c r="B6523" s="66"/>
      <c r="C6523" s="13"/>
      <c r="D6523" s="13"/>
      <c r="E6523" s="13"/>
      <c r="F6523" s="13"/>
      <c r="G6523" s="13"/>
      <c r="H6523" s="41"/>
      <c r="I6523" s="41"/>
      <c r="J6523" s="41"/>
      <c r="K6523" s="41"/>
      <c r="L6523" s="41"/>
      <c r="M6523" s="41"/>
    </row>
    <row r="6524" spans="2:13" x14ac:dyDescent="0.25">
      <c r="B6524" s="66"/>
      <c r="C6524" s="13"/>
      <c r="D6524" s="13"/>
      <c r="E6524" s="13"/>
      <c r="F6524" s="13"/>
      <c r="G6524" s="13"/>
      <c r="H6524" s="41"/>
      <c r="I6524" s="41"/>
      <c r="J6524" s="41"/>
      <c r="K6524" s="41"/>
      <c r="L6524" s="41"/>
      <c r="M6524" s="41"/>
    </row>
    <row r="6525" spans="2:13" x14ac:dyDescent="0.25">
      <c r="B6525" s="66"/>
      <c r="C6525" s="13"/>
      <c r="D6525" s="13"/>
      <c r="E6525" s="13"/>
      <c r="F6525" s="13"/>
      <c r="G6525" s="13"/>
      <c r="H6525" s="41"/>
      <c r="I6525" s="41"/>
      <c r="J6525" s="41"/>
      <c r="K6525" s="41"/>
      <c r="L6525" s="41"/>
      <c r="M6525" s="41"/>
    </row>
    <row r="6526" spans="2:13" x14ac:dyDescent="0.25">
      <c r="B6526" s="66"/>
      <c r="C6526" s="13"/>
      <c r="D6526" s="13"/>
      <c r="E6526" s="13"/>
      <c r="F6526" s="13"/>
      <c r="G6526" s="13"/>
      <c r="H6526" s="41"/>
      <c r="I6526" s="41"/>
      <c r="J6526" s="41"/>
      <c r="K6526" s="41"/>
      <c r="L6526" s="41"/>
      <c r="M6526" s="41"/>
    </row>
    <row r="6527" spans="2:13" x14ac:dyDescent="0.25">
      <c r="B6527" s="66"/>
      <c r="C6527" s="13"/>
      <c r="D6527" s="13"/>
      <c r="E6527" s="13"/>
      <c r="F6527" s="13"/>
      <c r="G6527" s="13"/>
      <c r="H6527" s="41"/>
      <c r="I6527" s="41"/>
      <c r="J6527" s="41"/>
      <c r="K6527" s="41"/>
      <c r="L6527" s="41"/>
      <c r="M6527" s="41"/>
    </row>
    <row r="6528" spans="2:13" x14ac:dyDescent="0.25">
      <c r="B6528" s="66"/>
      <c r="C6528" s="13"/>
      <c r="D6528" s="13"/>
      <c r="E6528" s="13"/>
      <c r="F6528" s="13"/>
      <c r="G6528" s="13"/>
      <c r="H6528" s="41"/>
      <c r="I6528" s="41"/>
      <c r="J6528" s="41"/>
      <c r="K6528" s="41"/>
      <c r="L6528" s="41"/>
      <c r="M6528" s="41"/>
    </row>
    <row r="6529" spans="2:13" x14ac:dyDescent="0.25">
      <c r="B6529" s="66"/>
      <c r="C6529" s="13"/>
      <c r="D6529" s="13"/>
      <c r="E6529" s="13"/>
      <c r="F6529" s="13"/>
      <c r="G6529" s="13"/>
      <c r="H6529" s="41"/>
      <c r="I6529" s="41"/>
      <c r="J6529" s="41"/>
      <c r="K6529" s="41"/>
      <c r="L6529" s="41"/>
      <c r="M6529" s="41"/>
    </row>
    <row r="6530" spans="2:13" x14ac:dyDescent="0.25">
      <c r="B6530" s="66"/>
      <c r="C6530" s="13"/>
      <c r="D6530" s="13"/>
      <c r="E6530" s="13"/>
      <c r="F6530" s="13"/>
      <c r="G6530" s="13"/>
      <c r="H6530" s="41"/>
      <c r="I6530" s="41"/>
      <c r="J6530" s="41"/>
      <c r="K6530" s="41"/>
      <c r="L6530" s="41"/>
      <c r="M6530" s="41"/>
    </row>
    <row r="6531" spans="2:13" x14ac:dyDescent="0.25">
      <c r="B6531" s="66"/>
      <c r="C6531" s="13"/>
      <c r="D6531" s="13"/>
      <c r="E6531" s="13"/>
      <c r="F6531" s="13"/>
      <c r="G6531" s="13"/>
      <c r="H6531" s="41"/>
      <c r="I6531" s="41"/>
      <c r="J6531" s="41"/>
      <c r="K6531" s="41"/>
      <c r="L6531" s="41"/>
      <c r="M6531" s="41"/>
    </row>
    <row r="6532" spans="2:13" x14ac:dyDescent="0.25">
      <c r="B6532" s="66"/>
      <c r="C6532" s="13"/>
      <c r="D6532" s="13"/>
      <c r="E6532" s="13"/>
      <c r="F6532" s="13"/>
      <c r="G6532" s="13"/>
      <c r="H6532" s="41"/>
      <c r="I6532" s="41"/>
      <c r="J6532" s="41"/>
      <c r="K6532" s="41"/>
      <c r="L6532" s="41"/>
      <c r="M6532" s="41"/>
    </row>
    <row r="6533" spans="2:13" x14ac:dyDescent="0.25">
      <c r="B6533" s="66"/>
      <c r="C6533" s="13"/>
      <c r="D6533" s="13"/>
      <c r="E6533" s="13"/>
      <c r="F6533" s="13"/>
      <c r="G6533" s="13"/>
      <c r="H6533" s="41"/>
      <c r="I6533" s="41"/>
      <c r="J6533" s="41"/>
      <c r="K6533" s="41"/>
      <c r="L6533" s="41"/>
      <c r="M6533" s="41"/>
    </row>
    <row r="6534" spans="2:13" x14ac:dyDescent="0.25">
      <c r="B6534" s="66"/>
      <c r="C6534" s="13"/>
      <c r="D6534" s="13"/>
      <c r="E6534" s="13"/>
      <c r="F6534" s="13"/>
      <c r="G6534" s="13"/>
      <c r="H6534" s="41"/>
      <c r="I6534" s="41"/>
      <c r="J6534" s="41"/>
      <c r="K6534" s="41"/>
      <c r="L6534" s="41"/>
      <c r="M6534" s="41"/>
    </row>
    <row r="6535" spans="2:13" x14ac:dyDescent="0.25">
      <c r="B6535" s="66"/>
      <c r="C6535" s="13"/>
      <c r="D6535" s="13"/>
      <c r="E6535" s="13"/>
      <c r="F6535" s="13"/>
      <c r="G6535" s="13"/>
      <c r="H6535" s="41"/>
      <c r="I6535" s="41"/>
      <c r="J6535" s="41"/>
      <c r="K6535" s="41"/>
      <c r="L6535" s="41"/>
      <c r="M6535" s="41"/>
    </row>
    <row r="6536" spans="2:13" x14ac:dyDescent="0.25">
      <c r="B6536" s="66"/>
      <c r="C6536" s="13"/>
      <c r="D6536" s="13"/>
      <c r="E6536" s="13"/>
      <c r="F6536" s="13"/>
      <c r="G6536" s="13"/>
      <c r="H6536" s="41"/>
      <c r="I6536" s="41"/>
      <c r="J6536" s="41"/>
      <c r="K6536" s="41"/>
      <c r="L6536" s="41"/>
      <c r="M6536" s="41"/>
    </row>
    <row r="6537" spans="2:13" x14ac:dyDescent="0.25">
      <c r="B6537" s="66"/>
      <c r="C6537" s="13"/>
      <c r="D6537" s="13"/>
      <c r="E6537" s="13"/>
      <c r="F6537" s="13"/>
      <c r="G6537" s="13"/>
      <c r="H6537" s="41"/>
      <c r="I6537" s="41"/>
      <c r="J6537" s="41"/>
      <c r="K6537" s="41"/>
      <c r="L6537" s="41"/>
      <c r="M6537" s="41"/>
    </row>
    <row r="6538" spans="2:13" x14ac:dyDescent="0.25">
      <c r="B6538" s="66"/>
      <c r="C6538" s="13"/>
      <c r="D6538" s="13"/>
      <c r="E6538" s="13"/>
      <c r="F6538" s="13"/>
      <c r="G6538" s="13"/>
      <c r="H6538" s="41"/>
      <c r="I6538" s="41"/>
      <c r="J6538" s="41"/>
      <c r="K6538" s="41"/>
      <c r="L6538" s="41"/>
      <c r="M6538" s="41"/>
    </row>
    <row r="6539" spans="2:13" x14ac:dyDescent="0.25">
      <c r="B6539" s="66"/>
      <c r="C6539" s="13"/>
      <c r="D6539" s="13"/>
      <c r="E6539" s="13"/>
      <c r="F6539" s="13"/>
      <c r="G6539" s="13"/>
      <c r="H6539" s="41"/>
      <c r="I6539" s="41"/>
      <c r="J6539" s="41"/>
      <c r="K6539" s="41"/>
      <c r="L6539" s="41"/>
      <c r="M6539" s="41"/>
    </row>
    <row r="6540" spans="2:13" x14ac:dyDescent="0.25">
      <c r="B6540" s="66"/>
      <c r="C6540" s="13"/>
      <c r="D6540" s="13"/>
      <c r="E6540" s="13"/>
      <c r="F6540" s="13"/>
      <c r="G6540" s="13"/>
      <c r="H6540" s="41"/>
      <c r="I6540" s="41"/>
      <c r="J6540" s="41"/>
      <c r="K6540" s="41"/>
      <c r="L6540" s="41"/>
      <c r="M6540" s="41"/>
    </row>
    <row r="6541" spans="2:13" x14ac:dyDescent="0.25">
      <c r="B6541" s="66"/>
      <c r="C6541" s="13"/>
      <c r="D6541" s="13"/>
      <c r="E6541" s="13"/>
      <c r="F6541" s="13"/>
      <c r="G6541" s="13"/>
      <c r="H6541" s="41"/>
      <c r="I6541" s="41"/>
      <c r="J6541" s="41"/>
      <c r="K6541" s="41"/>
      <c r="L6541" s="41"/>
      <c r="M6541" s="41"/>
    </row>
    <row r="6542" spans="2:13" x14ac:dyDescent="0.25">
      <c r="B6542" s="66"/>
      <c r="C6542" s="13"/>
      <c r="D6542" s="13"/>
      <c r="E6542" s="13"/>
      <c r="F6542" s="13"/>
      <c r="G6542" s="13"/>
      <c r="H6542" s="41"/>
      <c r="I6542" s="41"/>
      <c r="J6542" s="41"/>
      <c r="K6542" s="41"/>
      <c r="L6542" s="41"/>
      <c r="M6542" s="41"/>
    </row>
    <row r="6543" spans="2:13" x14ac:dyDescent="0.25">
      <c r="B6543" s="66"/>
      <c r="C6543" s="13"/>
      <c r="D6543" s="13"/>
      <c r="E6543" s="13"/>
      <c r="F6543" s="13"/>
      <c r="G6543" s="13"/>
      <c r="H6543" s="41"/>
      <c r="I6543" s="41"/>
      <c r="J6543" s="41"/>
      <c r="K6543" s="41"/>
      <c r="L6543" s="41"/>
      <c r="M6543" s="41"/>
    </row>
    <row r="6544" spans="2:13" x14ac:dyDescent="0.25">
      <c r="B6544" s="66"/>
      <c r="C6544" s="13"/>
      <c r="D6544" s="13"/>
      <c r="E6544" s="13"/>
      <c r="F6544" s="13"/>
      <c r="G6544" s="13"/>
      <c r="H6544" s="41"/>
      <c r="I6544" s="41"/>
      <c r="J6544" s="41"/>
      <c r="K6544" s="41"/>
      <c r="L6544" s="41"/>
      <c r="M6544" s="41"/>
    </row>
    <row r="6545" spans="2:13" x14ac:dyDescent="0.25">
      <c r="B6545" s="66"/>
      <c r="C6545" s="13"/>
      <c r="D6545" s="13"/>
      <c r="E6545" s="13"/>
      <c r="F6545" s="13"/>
      <c r="G6545" s="13"/>
      <c r="H6545" s="41"/>
      <c r="I6545" s="41"/>
      <c r="J6545" s="41"/>
      <c r="K6545" s="41"/>
      <c r="L6545" s="41"/>
      <c r="M6545" s="41"/>
    </row>
    <row r="6546" spans="2:13" x14ac:dyDescent="0.25">
      <c r="B6546" s="66"/>
      <c r="C6546" s="13"/>
      <c r="D6546" s="13"/>
      <c r="E6546" s="13"/>
      <c r="F6546" s="13"/>
      <c r="G6546" s="13"/>
      <c r="H6546" s="41"/>
      <c r="I6546" s="41"/>
      <c r="J6546" s="41"/>
      <c r="K6546" s="41"/>
      <c r="L6546" s="41"/>
      <c r="M6546" s="41"/>
    </row>
    <row r="6547" spans="2:13" x14ac:dyDescent="0.25">
      <c r="B6547" s="66"/>
      <c r="C6547" s="13"/>
      <c r="D6547" s="13"/>
      <c r="E6547" s="13"/>
      <c r="F6547" s="13"/>
      <c r="G6547" s="13"/>
      <c r="H6547" s="41"/>
      <c r="I6547" s="41"/>
      <c r="J6547" s="41"/>
      <c r="K6547" s="41"/>
      <c r="L6547" s="41"/>
      <c r="M6547" s="41"/>
    </row>
    <row r="6548" spans="2:13" x14ac:dyDescent="0.25">
      <c r="B6548" s="66"/>
      <c r="C6548" s="13"/>
      <c r="D6548" s="13"/>
      <c r="E6548" s="13"/>
      <c r="F6548" s="13"/>
      <c r="G6548" s="13"/>
      <c r="H6548" s="41"/>
      <c r="I6548" s="41"/>
      <c r="J6548" s="41"/>
      <c r="K6548" s="41"/>
      <c r="L6548" s="41"/>
      <c r="M6548" s="41"/>
    </row>
    <row r="6549" spans="2:13" x14ac:dyDescent="0.25">
      <c r="B6549" s="66"/>
      <c r="C6549" s="13"/>
      <c r="D6549" s="13"/>
      <c r="E6549" s="13"/>
      <c r="F6549" s="13"/>
      <c r="G6549" s="13"/>
      <c r="H6549" s="41"/>
      <c r="I6549" s="41"/>
      <c r="J6549" s="41"/>
      <c r="K6549" s="41"/>
      <c r="L6549" s="41"/>
      <c r="M6549" s="41"/>
    </row>
    <row r="6550" spans="2:13" x14ac:dyDescent="0.25">
      <c r="B6550" s="66"/>
      <c r="C6550" s="13"/>
      <c r="D6550" s="13"/>
      <c r="E6550" s="13"/>
      <c r="F6550" s="13"/>
      <c r="G6550" s="13"/>
      <c r="H6550" s="41"/>
      <c r="I6550" s="41"/>
      <c r="J6550" s="41"/>
      <c r="K6550" s="41"/>
      <c r="L6550" s="41"/>
      <c r="M6550" s="41"/>
    </row>
    <row r="6551" spans="2:13" x14ac:dyDescent="0.25">
      <c r="B6551" s="66"/>
      <c r="C6551" s="13"/>
      <c r="D6551" s="13"/>
      <c r="E6551" s="13"/>
      <c r="F6551" s="13"/>
      <c r="G6551" s="13"/>
      <c r="H6551" s="41"/>
      <c r="I6551" s="41"/>
      <c r="J6551" s="41"/>
      <c r="K6551" s="41"/>
      <c r="L6551" s="41"/>
      <c r="M6551" s="41"/>
    </row>
    <row r="6552" spans="2:13" x14ac:dyDescent="0.25">
      <c r="B6552" s="66"/>
      <c r="C6552" s="13"/>
      <c r="D6552" s="13"/>
      <c r="E6552" s="13"/>
      <c r="F6552" s="13"/>
      <c r="G6552" s="13"/>
      <c r="H6552" s="41"/>
      <c r="I6552" s="41"/>
      <c r="J6552" s="41"/>
      <c r="K6552" s="41"/>
      <c r="L6552" s="41"/>
      <c r="M6552" s="41"/>
    </row>
    <row r="6553" spans="2:13" x14ac:dyDescent="0.25">
      <c r="B6553" s="66"/>
      <c r="C6553" s="13"/>
      <c r="D6553" s="13"/>
      <c r="E6553" s="13"/>
      <c r="F6553" s="13"/>
      <c r="G6553" s="13"/>
      <c r="H6553" s="41"/>
      <c r="I6553" s="41"/>
      <c r="J6553" s="41"/>
      <c r="K6553" s="41"/>
      <c r="L6553" s="41"/>
      <c r="M6553" s="41"/>
    </row>
    <row r="6554" spans="2:13" x14ac:dyDescent="0.25">
      <c r="B6554" s="66"/>
      <c r="C6554" s="13"/>
      <c r="D6554" s="13"/>
      <c r="E6554" s="13"/>
      <c r="F6554" s="13"/>
      <c r="G6554" s="13"/>
      <c r="H6554" s="41"/>
      <c r="I6554" s="41"/>
      <c r="J6554" s="41"/>
      <c r="K6554" s="41"/>
      <c r="L6554" s="41"/>
      <c r="M6554" s="41"/>
    </row>
    <row r="6555" spans="2:13" x14ac:dyDescent="0.25">
      <c r="B6555" s="66"/>
      <c r="C6555" s="13"/>
      <c r="D6555" s="13"/>
      <c r="E6555" s="13"/>
      <c r="F6555" s="13"/>
      <c r="G6555" s="13"/>
      <c r="H6555" s="41"/>
      <c r="I6555" s="41"/>
      <c r="J6555" s="41"/>
      <c r="K6555" s="41"/>
      <c r="L6555" s="41"/>
      <c r="M6555" s="41"/>
    </row>
    <row r="6556" spans="2:13" x14ac:dyDescent="0.25">
      <c r="B6556" s="66"/>
      <c r="C6556" s="13"/>
      <c r="D6556" s="13"/>
      <c r="E6556" s="13"/>
      <c r="F6556" s="13"/>
      <c r="G6556" s="13"/>
      <c r="H6556" s="41"/>
      <c r="I6556" s="41"/>
      <c r="J6556" s="41"/>
      <c r="K6556" s="41"/>
      <c r="L6556" s="41"/>
      <c r="M6556" s="41"/>
    </row>
    <row r="6557" spans="2:13" x14ac:dyDescent="0.25">
      <c r="B6557" s="66"/>
      <c r="C6557" s="13"/>
      <c r="D6557" s="13"/>
      <c r="E6557" s="13"/>
      <c r="F6557" s="13"/>
      <c r="G6557" s="13"/>
      <c r="H6557" s="41"/>
      <c r="I6557" s="41"/>
      <c r="J6557" s="41"/>
      <c r="K6557" s="41"/>
      <c r="L6557" s="41"/>
      <c r="M6557" s="41"/>
    </row>
    <row r="6558" spans="2:13" x14ac:dyDescent="0.25">
      <c r="B6558" s="66"/>
      <c r="C6558" s="13"/>
      <c r="D6558" s="13"/>
      <c r="E6558" s="13"/>
      <c r="F6558" s="13"/>
      <c r="G6558" s="13"/>
      <c r="H6558" s="41"/>
      <c r="I6558" s="41"/>
      <c r="J6558" s="41"/>
      <c r="K6558" s="41"/>
      <c r="L6558" s="41"/>
      <c r="M6558" s="41"/>
    </row>
    <row r="6559" spans="2:13" x14ac:dyDescent="0.25">
      <c r="B6559" s="66"/>
      <c r="C6559" s="13"/>
      <c r="D6559" s="13"/>
      <c r="E6559" s="13"/>
      <c r="F6559" s="13"/>
      <c r="G6559" s="13"/>
      <c r="H6559" s="41"/>
      <c r="I6559" s="41"/>
      <c r="J6559" s="41"/>
      <c r="K6559" s="41"/>
      <c r="L6559" s="41"/>
      <c r="M6559" s="41"/>
    </row>
    <row r="6560" spans="2:13" x14ac:dyDescent="0.25">
      <c r="B6560" s="66"/>
      <c r="C6560" s="13"/>
      <c r="D6560" s="13"/>
      <c r="E6560" s="13"/>
      <c r="F6560" s="13"/>
      <c r="G6560" s="13"/>
      <c r="H6560" s="41"/>
      <c r="I6560" s="41"/>
      <c r="J6560" s="41"/>
      <c r="K6560" s="41"/>
      <c r="L6560" s="41"/>
      <c r="M6560" s="41"/>
    </row>
    <row r="6561" spans="2:13" x14ac:dyDescent="0.25">
      <c r="B6561" s="66"/>
      <c r="C6561" s="13"/>
      <c r="D6561" s="13"/>
      <c r="E6561" s="13"/>
      <c r="F6561" s="13"/>
      <c r="G6561" s="13"/>
      <c r="H6561" s="41"/>
      <c r="I6561" s="41"/>
      <c r="J6561" s="41"/>
      <c r="K6561" s="41"/>
      <c r="L6561" s="41"/>
      <c r="M6561" s="41"/>
    </row>
    <row r="6562" spans="2:13" x14ac:dyDescent="0.25">
      <c r="B6562" s="66"/>
      <c r="C6562" s="13"/>
      <c r="D6562" s="13"/>
      <c r="E6562" s="13"/>
      <c r="F6562" s="13"/>
      <c r="G6562" s="13"/>
      <c r="H6562" s="41"/>
      <c r="I6562" s="41"/>
      <c r="J6562" s="41"/>
      <c r="K6562" s="41"/>
      <c r="L6562" s="41"/>
      <c r="M6562" s="41"/>
    </row>
    <row r="6563" spans="2:13" x14ac:dyDescent="0.25">
      <c r="B6563" s="66"/>
      <c r="C6563" s="13"/>
      <c r="D6563" s="13"/>
      <c r="E6563" s="13"/>
      <c r="F6563" s="13"/>
      <c r="G6563" s="13"/>
      <c r="H6563" s="41"/>
      <c r="I6563" s="41"/>
      <c r="J6563" s="41"/>
      <c r="K6563" s="41"/>
      <c r="L6563" s="41"/>
      <c r="M6563" s="41"/>
    </row>
    <row r="6564" spans="2:13" x14ac:dyDescent="0.25">
      <c r="B6564" s="66"/>
      <c r="C6564" s="13"/>
      <c r="D6564" s="13"/>
      <c r="E6564" s="13"/>
      <c r="F6564" s="13"/>
      <c r="G6564" s="13"/>
      <c r="H6564" s="41"/>
      <c r="I6564" s="41"/>
      <c r="J6564" s="41"/>
      <c r="K6564" s="41"/>
      <c r="L6564" s="41"/>
      <c r="M6564" s="41"/>
    </row>
    <row r="6565" spans="2:13" x14ac:dyDescent="0.25">
      <c r="B6565" s="66"/>
      <c r="C6565" s="13"/>
      <c r="D6565" s="13"/>
      <c r="E6565" s="13"/>
      <c r="F6565" s="13"/>
      <c r="G6565" s="13"/>
      <c r="H6565" s="41"/>
      <c r="I6565" s="41"/>
      <c r="J6565" s="41"/>
      <c r="K6565" s="41"/>
      <c r="L6565" s="41"/>
      <c r="M6565" s="41"/>
    </row>
    <row r="6566" spans="2:13" x14ac:dyDescent="0.25">
      <c r="B6566" s="66"/>
      <c r="C6566" s="13"/>
      <c r="D6566" s="13"/>
      <c r="E6566" s="13"/>
      <c r="F6566" s="13"/>
      <c r="G6566" s="13"/>
      <c r="H6566" s="41"/>
      <c r="I6566" s="41"/>
      <c r="J6566" s="41"/>
      <c r="K6566" s="41"/>
      <c r="L6566" s="41"/>
      <c r="M6566" s="41"/>
    </row>
    <row r="6567" spans="2:13" x14ac:dyDescent="0.25">
      <c r="B6567" s="66"/>
      <c r="C6567" s="13"/>
      <c r="D6567" s="13"/>
      <c r="E6567" s="13"/>
      <c r="F6567" s="13"/>
      <c r="G6567" s="13"/>
      <c r="H6567" s="41"/>
      <c r="I6567" s="41"/>
      <c r="J6567" s="41"/>
      <c r="K6567" s="41"/>
      <c r="L6567" s="41"/>
      <c r="M6567" s="41"/>
    </row>
    <row r="6568" spans="2:13" x14ac:dyDescent="0.25">
      <c r="B6568" s="66"/>
      <c r="C6568" s="13"/>
      <c r="D6568" s="13"/>
      <c r="E6568" s="13"/>
      <c r="F6568" s="13"/>
      <c r="G6568" s="13"/>
      <c r="H6568" s="41"/>
      <c r="I6568" s="41"/>
      <c r="J6568" s="41"/>
      <c r="K6568" s="41"/>
      <c r="L6568" s="41"/>
      <c r="M6568" s="41"/>
    </row>
    <row r="6569" spans="2:13" x14ac:dyDescent="0.25">
      <c r="B6569" s="66"/>
      <c r="C6569" s="13"/>
      <c r="D6569" s="13"/>
      <c r="E6569" s="13"/>
      <c r="F6569" s="13"/>
      <c r="G6569" s="13"/>
      <c r="H6569" s="41"/>
      <c r="I6569" s="41"/>
      <c r="J6569" s="41"/>
      <c r="K6569" s="41"/>
      <c r="L6569" s="41"/>
      <c r="M6569" s="41"/>
    </row>
    <row r="6570" spans="2:13" x14ac:dyDescent="0.25">
      <c r="B6570" s="66"/>
      <c r="C6570" s="13"/>
      <c r="D6570" s="13"/>
      <c r="E6570" s="13"/>
      <c r="F6570" s="13"/>
      <c r="G6570" s="13"/>
      <c r="H6570" s="41"/>
      <c r="I6570" s="41"/>
      <c r="J6570" s="41"/>
      <c r="K6570" s="41"/>
      <c r="L6570" s="41"/>
      <c r="M6570" s="41"/>
    </row>
    <row r="6571" spans="2:13" x14ac:dyDescent="0.25">
      <c r="B6571" s="66"/>
      <c r="C6571" s="13"/>
      <c r="D6571" s="13"/>
      <c r="E6571" s="13"/>
      <c r="F6571" s="13"/>
      <c r="G6571" s="13"/>
      <c r="H6571" s="41"/>
      <c r="I6571" s="41"/>
      <c r="J6571" s="41"/>
      <c r="K6571" s="41"/>
      <c r="L6571" s="41"/>
      <c r="M6571" s="41"/>
    </row>
    <row r="6572" spans="2:13" x14ac:dyDescent="0.25">
      <c r="B6572" s="66"/>
      <c r="C6572" s="13"/>
      <c r="D6572" s="13"/>
      <c r="E6572" s="13"/>
      <c r="F6572" s="13"/>
      <c r="G6572" s="13"/>
      <c r="H6572" s="41"/>
      <c r="I6572" s="41"/>
      <c r="J6572" s="41"/>
      <c r="K6572" s="41"/>
      <c r="L6572" s="41"/>
      <c r="M6572" s="41"/>
    </row>
    <row r="6573" spans="2:13" x14ac:dyDescent="0.25">
      <c r="B6573" s="66"/>
      <c r="C6573" s="13"/>
      <c r="D6573" s="13"/>
      <c r="E6573" s="13"/>
      <c r="F6573" s="13"/>
      <c r="G6573" s="13"/>
      <c r="H6573" s="41"/>
      <c r="I6573" s="41"/>
      <c r="J6573" s="41"/>
      <c r="K6573" s="41"/>
      <c r="L6573" s="41"/>
      <c r="M6573" s="41"/>
    </row>
    <row r="6574" spans="2:13" x14ac:dyDescent="0.25">
      <c r="B6574" s="66"/>
      <c r="C6574" s="13"/>
      <c r="D6574" s="13"/>
      <c r="E6574" s="13"/>
      <c r="F6574" s="13"/>
      <c r="G6574" s="13"/>
      <c r="H6574" s="41"/>
      <c r="I6574" s="41"/>
      <c r="J6574" s="41"/>
      <c r="K6574" s="41"/>
      <c r="L6574" s="41"/>
      <c r="M6574" s="41"/>
    </row>
    <row r="6575" spans="2:13" x14ac:dyDescent="0.25">
      <c r="B6575" s="66"/>
      <c r="C6575" s="13"/>
      <c r="D6575" s="13"/>
      <c r="E6575" s="13"/>
      <c r="F6575" s="13"/>
      <c r="G6575" s="13"/>
      <c r="H6575" s="41"/>
      <c r="I6575" s="41"/>
      <c r="J6575" s="41"/>
      <c r="K6575" s="41"/>
      <c r="L6575" s="41"/>
      <c r="M6575" s="41"/>
    </row>
    <row r="6576" spans="2:13" x14ac:dyDescent="0.25">
      <c r="B6576" s="66"/>
      <c r="C6576" s="13"/>
      <c r="D6576" s="13"/>
      <c r="E6576" s="13"/>
      <c r="F6576" s="13"/>
      <c r="G6576" s="13"/>
      <c r="H6576" s="41"/>
      <c r="I6576" s="41"/>
      <c r="J6576" s="41"/>
      <c r="K6576" s="41"/>
      <c r="L6576" s="41"/>
      <c r="M6576" s="41"/>
    </row>
    <row r="6577" spans="2:13" x14ac:dyDescent="0.25">
      <c r="B6577" s="66"/>
      <c r="C6577" s="13"/>
      <c r="D6577" s="13"/>
      <c r="E6577" s="13"/>
      <c r="F6577" s="13"/>
      <c r="G6577" s="13"/>
      <c r="H6577" s="41"/>
      <c r="I6577" s="41"/>
      <c r="J6577" s="41"/>
      <c r="K6577" s="41"/>
      <c r="L6577" s="41"/>
      <c r="M6577" s="41"/>
    </row>
    <row r="6578" spans="2:13" x14ac:dyDescent="0.25">
      <c r="B6578" s="66"/>
      <c r="C6578" s="13"/>
      <c r="D6578" s="13"/>
      <c r="E6578" s="13"/>
      <c r="F6578" s="13"/>
      <c r="G6578" s="13"/>
      <c r="H6578" s="41"/>
      <c r="I6578" s="41"/>
      <c r="J6578" s="41"/>
      <c r="K6578" s="41"/>
      <c r="L6578" s="41"/>
      <c r="M6578" s="41"/>
    </row>
    <row r="6579" spans="2:13" x14ac:dyDescent="0.25">
      <c r="B6579" s="66"/>
      <c r="C6579" s="13"/>
      <c r="D6579" s="13"/>
      <c r="E6579" s="13"/>
      <c r="F6579" s="13"/>
      <c r="G6579" s="13"/>
      <c r="H6579" s="41"/>
      <c r="I6579" s="41"/>
      <c r="J6579" s="41"/>
      <c r="K6579" s="41"/>
      <c r="L6579" s="41"/>
      <c r="M6579" s="41"/>
    </row>
    <row r="6580" spans="2:13" x14ac:dyDescent="0.25">
      <c r="B6580" s="66"/>
      <c r="C6580" s="13"/>
      <c r="D6580" s="13"/>
      <c r="E6580" s="13"/>
      <c r="F6580" s="13"/>
      <c r="G6580" s="13"/>
      <c r="H6580" s="41"/>
      <c r="I6580" s="41"/>
      <c r="J6580" s="41"/>
      <c r="K6580" s="41"/>
      <c r="L6580" s="41"/>
      <c r="M6580" s="41"/>
    </row>
    <row r="6581" spans="2:13" x14ac:dyDescent="0.25">
      <c r="B6581" s="66"/>
      <c r="C6581" s="13"/>
      <c r="D6581" s="13"/>
      <c r="E6581" s="13"/>
      <c r="F6581" s="13"/>
      <c r="G6581" s="13"/>
      <c r="H6581" s="41"/>
      <c r="I6581" s="41"/>
      <c r="J6581" s="41"/>
      <c r="K6581" s="41"/>
      <c r="L6581" s="41"/>
      <c r="M6581" s="41"/>
    </row>
    <row r="6582" spans="2:13" x14ac:dyDescent="0.25">
      <c r="B6582" s="66"/>
      <c r="C6582" s="13"/>
      <c r="D6582" s="13"/>
      <c r="E6582" s="13"/>
      <c r="F6582" s="13"/>
      <c r="G6582" s="13"/>
      <c r="H6582" s="41"/>
      <c r="I6582" s="41"/>
      <c r="J6582" s="41"/>
      <c r="K6582" s="41"/>
      <c r="L6582" s="41"/>
      <c r="M6582" s="41"/>
    </row>
    <row r="6583" spans="2:13" x14ac:dyDescent="0.25">
      <c r="B6583" s="66"/>
      <c r="C6583" s="13"/>
      <c r="D6583" s="13"/>
      <c r="E6583" s="13"/>
      <c r="F6583" s="13"/>
      <c r="G6583" s="13"/>
      <c r="H6583" s="41"/>
      <c r="I6583" s="41"/>
      <c r="J6583" s="41"/>
      <c r="K6583" s="41"/>
      <c r="L6583" s="41"/>
      <c r="M6583" s="41"/>
    </row>
    <row r="6584" spans="2:13" x14ac:dyDescent="0.25">
      <c r="B6584" s="66"/>
      <c r="C6584" s="13"/>
      <c r="D6584" s="13"/>
      <c r="E6584" s="13"/>
      <c r="F6584" s="13"/>
      <c r="G6584" s="13"/>
      <c r="H6584" s="41"/>
      <c r="I6584" s="41"/>
      <c r="J6584" s="41"/>
      <c r="K6584" s="41"/>
      <c r="L6584" s="41"/>
      <c r="M6584" s="41"/>
    </row>
    <row r="6585" spans="2:13" x14ac:dyDescent="0.25">
      <c r="B6585" s="66"/>
      <c r="C6585" s="13"/>
      <c r="D6585" s="13"/>
      <c r="E6585" s="13"/>
      <c r="F6585" s="13"/>
      <c r="G6585" s="13"/>
      <c r="H6585" s="41"/>
      <c r="I6585" s="41"/>
      <c r="J6585" s="41"/>
      <c r="K6585" s="41"/>
      <c r="L6585" s="41"/>
      <c r="M6585" s="41"/>
    </row>
    <row r="6586" spans="2:13" x14ac:dyDescent="0.25">
      <c r="B6586" s="66"/>
      <c r="C6586" s="13"/>
      <c r="D6586" s="13"/>
      <c r="E6586" s="13"/>
      <c r="F6586" s="13"/>
      <c r="G6586" s="13"/>
      <c r="H6586" s="41"/>
      <c r="I6586" s="41"/>
      <c r="J6586" s="41"/>
      <c r="K6586" s="41"/>
      <c r="L6586" s="41"/>
      <c r="M6586" s="41"/>
    </row>
    <row r="6587" spans="2:13" x14ac:dyDescent="0.25">
      <c r="B6587" s="66"/>
      <c r="C6587" s="13"/>
      <c r="D6587" s="13"/>
      <c r="E6587" s="13"/>
      <c r="F6587" s="13"/>
      <c r="G6587" s="13"/>
      <c r="H6587" s="41"/>
      <c r="I6587" s="41"/>
      <c r="J6587" s="41"/>
      <c r="K6587" s="41"/>
      <c r="L6587" s="41"/>
      <c r="M6587" s="41"/>
    </row>
    <row r="6588" spans="2:13" x14ac:dyDescent="0.25">
      <c r="B6588" s="66"/>
      <c r="C6588" s="13"/>
      <c r="D6588" s="13"/>
      <c r="E6588" s="13"/>
      <c r="F6588" s="13"/>
      <c r="G6588" s="13"/>
      <c r="H6588" s="41"/>
      <c r="I6588" s="41"/>
      <c r="J6588" s="41"/>
      <c r="K6588" s="41"/>
      <c r="L6588" s="41"/>
      <c r="M6588" s="41"/>
    </row>
    <row r="6589" spans="2:13" x14ac:dyDescent="0.25">
      <c r="B6589" s="66"/>
      <c r="C6589" s="13"/>
      <c r="D6589" s="13"/>
      <c r="E6589" s="13"/>
      <c r="F6589" s="13"/>
      <c r="G6589" s="13"/>
      <c r="H6589" s="41"/>
      <c r="I6589" s="41"/>
      <c r="J6589" s="41"/>
      <c r="K6589" s="41"/>
      <c r="L6589" s="41"/>
      <c r="M6589" s="41"/>
    </row>
    <row r="6590" spans="2:13" x14ac:dyDescent="0.25">
      <c r="B6590" s="66"/>
      <c r="C6590" s="13"/>
      <c r="D6590" s="13"/>
      <c r="E6590" s="13"/>
      <c r="F6590" s="13"/>
      <c r="G6590" s="13"/>
      <c r="H6590" s="41"/>
      <c r="I6590" s="41"/>
      <c r="J6590" s="41"/>
      <c r="K6590" s="41"/>
      <c r="L6590" s="41"/>
      <c r="M6590" s="41"/>
    </row>
    <row r="6591" spans="2:13" x14ac:dyDescent="0.25">
      <c r="B6591" s="66"/>
      <c r="C6591" s="13"/>
      <c r="D6591" s="13"/>
      <c r="E6591" s="13"/>
      <c r="F6591" s="13"/>
      <c r="G6591" s="13"/>
      <c r="H6591" s="41"/>
      <c r="I6591" s="41"/>
      <c r="J6591" s="41"/>
      <c r="K6591" s="41"/>
      <c r="L6591" s="41"/>
      <c r="M6591" s="41"/>
    </row>
    <row r="6592" spans="2:13" x14ac:dyDescent="0.25">
      <c r="B6592" s="66"/>
      <c r="C6592" s="13"/>
      <c r="D6592" s="13"/>
      <c r="E6592" s="13"/>
      <c r="F6592" s="13"/>
      <c r="G6592" s="13"/>
      <c r="H6592" s="41"/>
      <c r="I6592" s="41"/>
      <c r="J6592" s="41"/>
      <c r="K6592" s="41"/>
      <c r="L6592" s="41"/>
      <c r="M6592" s="41"/>
    </row>
    <row r="6593" spans="2:13" x14ac:dyDescent="0.25">
      <c r="B6593" s="66"/>
      <c r="C6593" s="13"/>
      <c r="D6593" s="13"/>
      <c r="E6593" s="13"/>
      <c r="F6593" s="13"/>
      <c r="G6593" s="13"/>
      <c r="H6593" s="41"/>
      <c r="I6593" s="41"/>
      <c r="J6593" s="41"/>
      <c r="K6593" s="41"/>
      <c r="L6593" s="41"/>
      <c r="M6593" s="41"/>
    </row>
    <row r="6594" spans="2:13" x14ac:dyDescent="0.25">
      <c r="B6594" s="66"/>
      <c r="C6594" s="13"/>
      <c r="D6594" s="13"/>
      <c r="E6594" s="13"/>
      <c r="F6594" s="13"/>
      <c r="G6594" s="13"/>
      <c r="H6594" s="41"/>
      <c r="I6594" s="41"/>
      <c r="J6594" s="41"/>
      <c r="K6594" s="41"/>
      <c r="L6594" s="41"/>
      <c r="M6594" s="41"/>
    </row>
    <row r="6595" spans="2:13" x14ac:dyDescent="0.25">
      <c r="B6595" s="66"/>
      <c r="C6595" s="13"/>
      <c r="D6595" s="13"/>
      <c r="E6595" s="13"/>
      <c r="F6595" s="13"/>
      <c r="G6595" s="13"/>
      <c r="H6595" s="41"/>
      <c r="I6595" s="41"/>
      <c r="J6595" s="41"/>
      <c r="K6595" s="41"/>
      <c r="L6595" s="41"/>
      <c r="M6595" s="41"/>
    </row>
    <row r="6596" spans="2:13" x14ac:dyDescent="0.25">
      <c r="B6596" s="66"/>
      <c r="C6596" s="13"/>
      <c r="D6596" s="13"/>
      <c r="E6596" s="13"/>
      <c r="F6596" s="13"/>
      <c r="G6596" s="13"/>
      <c r="H6596" s="41"/>
      <c r="I6596" s="41"/>
      <c r="J6596" s="41"/>
      <c r="K6596" s="41"/>
      <c r="L6596" s="41"/>
      <c r="M6596" s="41"/>
    </row>
    <row r="6597" spans="2:13" x14ac:dyDescent="0.25">
      <c r="B6597" s="66"/>
      <c r="C6597" s="13"/>
      <c r="D6597" s="13"/>
      <c r="E6597" s="13"/>
      <c r="F6597" s="13"/>
      <c r="G6597" s="13"/>
      <c r="H6597" s="41"/>
      <c r="I6597" s="41"/>
      <c r="J6597" s="41"/>
      <c r="K6597" s="41"/>
      <c r="L6597" s="41"/>
      <c r="M6597" s="41"/>
    </row>
    <row r="6598" spans="2:13" x14ac:dyDescent="0.25">
      <c r="B6598" s="66"/>
      <c r="C6598" s="13"/>
      <c r="D6598" s="13"/>
      <c r="E6598" s="13"/>
      <c r="F6598" s="13"/>
      <c r="G6598" s="13"/>
      <c r="H6598" s="41"/>
      <c r="I6598" s="41"/>
      <c r="J6598" s="41"/>
      <c r="K6598" s="41"/>
      <c r="L6598" s="41"/>
      <c r="M6598" s="41"/>
    </row>
    <row r="6599" spans="2:13" x14ac:dyDescent="0.25">
      <c r="B6599" s="66"/>
      <c r="C6599" s="13"/>
      <c r="D6599" s="13"/>
      <c r="E6599" s="13"/>
      <c r="F6599" s="13"/>
      <c r="G6599" s="13"/>
      <c r="H6599" s="41"/>
      <c r="I6599" s="41"/>
      <c r="J6599" s="41"/>
      <c r="K6599" s="41"/>
      <c r="L6599" s="41"/>
      <c r="M6599" s="41"/>
    </row>
    <row r="6600" spans="2:13" x14ac:dyDescent="0.25">
      <c r="B6600" s="66"/>
      <c r="C6600" s="13"/>
      <c r="D6600" s="13"/>
      <c r="E6600" s="13"/>
      <c r="F6600" s="13"/>
      <c r="G6600" s="13"/>
      <c r="H6600" s="41"/>
      <c r="I6600" s="41"/>
      <c r="J6600" s="41"/>
      <c r="K6600" s="41"/>
      <c r="L6600" s="41"/>
      <c r="M6600" s="41"/>
    </row>
    <row r="6601" spans="2:13" x14ac:dyDescent="0.25">
      <c r="B6601" s="66"/>
      <c r="C6601" s="13"/>
      <c r="D6601" s="13"/>
      <c r="E6601" s="13"/>
      <c r="F6601" s="13"/>
      <c r="G6601" s="13"/>
      <c r="H6601" s="41"/>
      <c r="I6601" s="41"/>
      <c r="J6601" s="41"/>
      <c r="K6601" s="41"/>
      <c r="L6601" s="41"/>
      <c r="M6601" s="41"/>
    </row>
    <row r="6602" spans="2:13" x14ac:dyDescent="0.25">
      <c r="B6602" s="66"/>
      <c r="C6602" s="13"/>
      <c r="D6602" s="13"/>
      <c r="E6602" s="13"/>
      <c r="F6602" s="13"/>
      <c r="G6602" s="13"/>
      <c r="H6602" s="41"/>
      <c r="I6602" s="41"/>
      <c r="J6602" s="41"/>
      <c r="K6602" s="41"/>
      <c r="L6602" s="41"/>
      <c r="M6602" s="41"/>
    </row>
    <row r="6603" spans="2:13" x14ac:dyDescent="0.25">
      <c r="B6603" s="66"/>
      <c r="C6603" s="13"/>
      <c r="D6603" s="13"/>
      <c r="E6603" s="13"/>
      <c r="F6603" s="13"/>
      <c r="G6603" s="13"/>
      <c r="H6603" s="41"/>
      <c r="I6603" s="41"/>
      <c r="J6603" s="41"/>
      <c r="K6603" s="41"/>
      <c r="L6603" s="41"/>
      <c r="M6603" s="41"/>
    </row>
    <row r="6604" spans="2:13" x14ac:dyDescent="0.25">
      <c r="B6604" s="66"/>
      <c r="C6604" s="13"/>
      <c r="D6604" s="13"/>
      <c r="E6604" s="13"/>
      <c r="F6604" s="13"/>
      <c r="G6604" s="13"/>
      <c r="H6604" s="41"/>
      <c r="I6604" s="41"/>
      <c r="J6604" s="41"/>
      <c r="K6604" s="41"/>
      <c r="L6604" s="41"/>
      <c r="M6604" s="41"/>
    </row>
    <row r="6605" spans="2:13" x14ac:dyDescent="0.25">
      <c r="B6605" s="66"/>
      <c r="C6605" s="13"/>
      <c r="D6605" s="13"/>
      <c r="E6605" s="13"/>
      <c r="F6605" s="13"/>
      <c r="G6605" s="13"/>
      <c r="H6605" s="41"/>
      <c r="I6605" s="41"/>
      <c r="J6605" s="41"/>
      <c r="K6605" s="41"/>
      <c r="L6605" s="41"/>
      <c r="M6605" s="41"/>
    </row>
    <row r="6606" spans="2:13" x14ac:dyDescent="0.25">
      <c r="B6606" s="66"/>
      <c r="C6606" s="13"/>
      <c r="D6606" s="13"/>
      <c r="E6606" s="13"/>
      <c r="F6606" s="13"/>
      <c r="G6606" s="13"/>
      <c r="H6606" s="41"/>
      <c r="I6606" s="41"/>
      <c r="J6606" s="41"/>
      <c r="K6606" s="41"/>
      <c r="L6606" s="41"/>
      <c r="M6606" s="41"/>
    </row>
    <row r="6607" spans="2:13" x14ac:dyDescent="0.25">
      <c r="B6607" s="66"/>
      <c r="C6607" s="13"/>
      <c r="D6607" s="13"/>
      <c r="E6607" s="13"/>
      <c r="F6607" s="13"/>
      <c r="G6607" s="13"/>
      <c r="H6607" s="41"/>
      <c r="I6607" s="41"/>
      <c r="J6607" s="41"/>
      <c r="K6607" s="41"/>
      <c r="L6607" s="41"/>
      <c r="M6607" s="41"/>
    </row>
    <row r="6608" spans="2:13" x14ac:dyDescent="0.25">
      <c r="B6608" s="66"/>
      <c r="C6608" s="13"/>
      <c r="D6608" s="13"/>
      <c r="E6608" s="13"/>
      <c r="F6608" s="13"/>
      <c r="G6608" s="13"/>
      <c r="H6608" s="41"/>
      <c r="I6608" s="41"/>
      <c r="J6608" s="41"/>
      <c r="K6608" s="41"/>
      <c r="L6608" s="41"/>
      <c r="M6608" s="41"/>
    </row>
    <row r="6609" spans="2:13" x14ac:dyDescent="0.25">
      <c r="B6609" s="66"/>
      <c r="C6609" s="13"/>
      <c r="D6609" s="13"/>
      <c r="E6609" s="13"/>
      <c r="F6609" s="13"/>
      <c r="G6609" s="13"/>
      <c r="H6609" s="41"/>
      <c r="I6609" s="41"/>
      <c r="J6609" s="41"/>
      <c r="K6609" s="41"/>
      <c r="L6609" s="41"/>
      <c r="M6609" s="41"/>
    </row>
    <row r="6610" spans="2:13" x14ac:dyDescent="0.25">
      <c r="B6610" s="66"/>
      <c r="C6610" s="13"/>
      <c r="D6610" s="13"/>
      <c r="E6610" s="13"/>
      <c r="F6610" s="13"/>
      <c r="G6610" s="13"/>
      <c r="H6610" s="41"/>
      <c r="I6610" s="41"/>
      <c r="J6610" s="41"/>
      <c r="K6610" s="41"/>
      <c r="L6610" s="41"/>
      <c r="M6610" s="41"/>
    </row>
    <row r="6611" spans="2:13" x14ac:dyDescent="0.25">
      <c r="B6611" s="66"/>
      <c r="C6611" s="13"/>
      <c r="D6611" s="13"/>
      <c r="E6611" s="13"/>
      <c r="F6611" s="13"/>
      <c r="G6611" s="13"/>
      <c r="H6611" s="41"/>
      <c r="I6611" s="41"/>
      <c r="J6611" s="41"/>
      <c r="K6611" s="41"/>
      <c r="L6611" s="41"/>
      <c r="M6611" s="41"/>
    </row>
    <row r="6612" spans="2:13" x14ac:dyDescent="0.25">
      <c r="B6612" s="66"/>
      <c r="C6612" s="13"/>
      <c r="D6612" s="13"/>
      <c r="E6612" s="13"/>
      <c r="F6612" s="13"/>
      <c r="G6612" s="13"/>
      <c r="H6612" s="41"/>
      <c r="I6612" s="41"/>
      <c r="J6612" s="41"/>
      <c r="K6612" s="41"/>
      <c r="L6612" s="41"/>
      <c r="M6612" s="41"/>
    </row>
    <row r="6613" spans="2:13" x14ac:dyDescent="0.25">
      <c r="B6613" s="66"/>
      <c r="C6613" s="13"/>
      <c r="D6613" s="13"/>
      <c r="E6613" s="13"/>
      <c r="F6613" s="13"/>
      <c r="G6613" s="13"/>
      <c r="H6613" s="41"/>
      <c r="I6613" s="41"/>
      <c r="J6613" s="41"/>
      <c r="K6613" s="41"/>
      <c r="L6613" s="41"/>
      <c r="M6613" s="41"/>
    </row>
    <row r="6614" spans="2:13" x14ac:dyDescent="0.25">
      <c r="B6614" s="66"/>
      <c r="C6614" s="13"/>
      <c r="D6614" s="13"/>
      <c r="E6614" s="13"/>
      <c r="F6614" s="13"/>
      <c r="G6614" s="13"/>
      <c r="H6614" s="41"/>
      <c r="I6614" s="41"/>
      <c r="J6614" s="41"/>
      <c r="K6614" s="41"/>
      <c r="L6614" s="41"/>
      <c r="M6614" s="41"/>
    </row>
    <row r="6615" spans="2:13" x14ac:dyDescent="0.25">
      <c r="B6615" s="66"/>
      <c r="C6615" s="13"/>
      <c r="D6615" s="13"/>
      <c r="E6615" s="13"/>
      <c r="F6615" s="13"/>
      <c r="G6615" s="13"/>
      <c r="H6615" s="41"/>
      <c r="I6615" s="41"/>
      <c r="J6615" s="41"/>
      <c r="K6615" s="41"/>
      <c r="L6615" s="41"/>
      <c r="M6615" s="41"/>
    </row>
    <row r="6616" spans="2:13" x14ac:dyDescent="0.25">
      <c r="B6616" s="66"/>
      <c r="C6616" s="13"/>
      <c r="D6616" s="13"/>
      <c r="E6616" s="13"/>
      <c r="F6616" s="13"/>
      <c r="G6616" s="13"/>
      <c r="H6616" s="41"/>
      <c r="I6616" s="41"/>
      <c r="J6616" s="41"/>
      <c r="K6616" s="41"/>
      <c r="L6616" s="41"/>
      <c r="M6616" s="41"/>
    </row>
    <row r="6617" spans="2:13" x14ac:dyDescent="0.25">
      <c r="B6617" s="66"/>
      <c r="C6617" s="13"/>
      <c r="D6617" s="13"/>
      <c r="E6617" s="13"/>
      <c r="F6617" s="13"/>
      <c r="G6617" s="13"/>
      <c r="H6617" s="41"/>
      <c r="I6617" s="41"/>
      <c r="J6617" s="41"/>
      <c r="K6617" s="41"/>
      <c r="L6617" s="41"/>
      <c r="M6617" s="41"/>
    </row>
    <row r="6618" spans="2:13" x14ac:dyDescent="0.25">
      <c r="B6618" s="66"/>
      <c r="C6618" s="13"/>
      <c r="D6618" s="13"/>
      <c r="E6618" s="13"/>
      <c r="F6618" s="13"/>
      <c r="G6618" s="13"/>
      <c r="H6618" s="41"/>
      <c r="I6618" s="41"/>
      <c r="J6618" s="41"/>
      <c r="K6618" s="41"/>
      <c r="L6618" s="41"/>
      <c r="M6618" s="41"/>
    </row>
    <row r="6619" spans="2:13" x14ac:dyDescent="0.25">
      <c r="B6619" s="66"/>
      <c r="C6619" s="13"/>
      <c r="D6619" s="13"/>
      <c r="E6619" s="13"/>
      <c r="F6619" s="13"/>
      <c r="G6619" s="13"/>
      <c r="H6619" s="41"/>
      <c r="I6619" s="41"/>
      <c r="J6619" s="41"/>
      <c r="K6619" s="41"/>
      <c r="L6619" s="41"/>
      <c r="M6619" s="41"/>
    </row>
    <row r="6620" spans="2:13" x14ac:dyDescent="0.25">
      <c r="B6620" s="66"/>
      <c r="C6620" s="13"/>
      <c r="D6620" s="13"/>
      <c r="E6620" s="13"/>
      <c r="F6620" s="13"/>
      <c r="G6620" s="13"/>
      <c r="H6620" s="41"/>
      <c r="I6620" s="41"/>
      <c r="J6620" s="41"/>
      <c r="K6620" s="41"/>
      <c r="L6620" s="41"/>
      <c r="M6620" s="41"/>
    </row>
    <row r="6621" spans="2:13" x14ac:dyDescent="0.25">
      <c r="B6621" s="66"/>
      <c r="C6621" s="13"/>
      <c r="D6621" s="13"/>
      <c r="E6621" s="13"/>
      <c r="F6621" s="13"/>
      <c r="G6621" s="13"/>
      <c r="H6621" s="41"/>
      <c r="I6621" s="41"/>
      <c r="J6621" s="41"/>
      <c r="K6621" s="41"/>
      <c r="L6621" s="41"/>
      <c r="M6621" s="41"/>
    </row>
    <row r="6622" spans="2:13" x14ac:dyDescent="0.25">
      <c r="B6622" s="66"/>
      <c r="C6622" s="13"/>
      <c r="D6622" s="13"/>
      <c r="E6622" s="13"/>
      <c r="F6622" s="13"/>
      <c r="G6622" s="13"/>
      <c r="H6622" s="41"/>
      <c r="I6622" s="41"/>
      <c r="J6622" s="41"/>
      <c r="K6622" s="41"/>
      <c r="L6622" s="41"/>
      <c r="M6622" s="41"/>
    </row>
    <row r="6623" spans="2:13" x14ac:dyDescent="0.25">
      <c r="B6623" s="66"/>
      <c r="C6623" s="13"/>
      <c r="D6623" s="13"/>
      <c r="E6623" s="13"/>
      <c r="F6623" s="13"/>
      <c r="G6623" s="13"/>
      <c r="H6623" s="41"/>
      <c r="I6623" s="41"/>
      <c r="J6623" s="41"/>
      <c r="K6623" s="41"/>
      <c r="L6623" s="41"/>
      <c r="M6623" s="41"/>
    </row>
    <row r="6624" spans="2:13" x14ac:dyDescent="0.25">
      <c r="B6624" s="66"/>
      <c r="C6624" s="13"/>
      <c r="D6624" s="13"/>
      <c r="E6624" s="13"/>
      <c r="F6624" s="13"/>
      <c r="G6624" s="13"/>
      <c r="H6624" s="41"/>
      <c r="I6624" s="41"/>
      <c r="J6624" s="41"/>
      <c r="K6624" s="41"/>
      <c r="L6624" s="41"/>
      <c r="M6624" s="41"/>
    </row>
    <row r="6625" spans="2:13" x14ac:dyDescent="0.25">
      <c r="B6625" s="66"/>
      <c r="C6625" s="13"/>
      <c r="D6625" s="13"/>
      <c r="E6625" s="13"/>
      <c r="F6625" s="13"/>
      <c r="G6625" s="13"/>
      <c r="H6625" s="41"/>
      <c r="I6625" s="41"/>
      <c r="J6625" s="41"/>
      <c r="K6625" s="41"/>
      <c r="L6625" s="41"/>
      <c r="M6625" s="41"/>
    </row>
    <row r="6626" spans="2:13" x14ac:dyDescent="0.25">
      <c r="B6626" s="66"/>
      <c r="C6626" s="13"/>
      <c r="D6626" s="13"/>
      <c r="E6626" s="13"/>
      <c r="F6626" s="13"/>
      <c r="G6626" s="13"/>
      <c r="H6626" s="41"/>
      <c r="I6626" s="41"/>
      <c r="J6626" s="41"/>
      <c r="K6626" s="41"/>
      <c r="L6626" s="41"/>
      <c r="M6626" s="41"/>
    </row>
    <row r="6627" spans="2:13" x14ac:dyDescent="0.25">
      <c r="B6627" s="66"/>
      <c r="C6627" s="13"/>
      <c r="D6627" s="13"/>
      <c r="E6627" s="13"/>
      <c r="F6627" s="13"/>
      <c r="G6627" s="13"/>
      <c r="H6627" s="41"/>
      <c r="I6627" s="41"/>
      <c r="J6627" s="41"/>
      <c r="K6627" s="41"/>
      <c r="L6627" s="41"/>
      <c r="M6627" s="41"/>
    </row>
    <row r="6628" spans="2:13" x14ac:dyDescent="0.25">
      <c r="B6628" s="66"/>
      <c r="C6628" s="13"/>
      <c r="D6628" s="13"/>
      <c r="E6628" s="13"/>
      <c r="F6628" s="13"/>
      <c r="G6628" s="13"/>
      <c r="H6628" s="41"/>
      <c r="I6628" s="41"/>
      <c r="J6628" s="41"/>
      <c r="K6628" s="41"/>
      <c r="L6628" s="41"/>
      <c r="M6628" s="41"/>
    </row>
    <row r="6629" spans="2:13" x14ac:dyDescent="0.25">
      <c r="B6629" s="66"/>
      <c r="C6629" s="13"/>
      <c r="D6629" s="13"/>
      <c r="E6629" s="13"/>
      <c r="F6629" s="13"/>
      <c r="G6629" s="13"/>
      <c r="H6629" s="41"/>
      <c r="I6629" s="41"/>
      <c r="J6629" s="41"/>
      <c r="K6629" s="41"/>
      <c r="L6629" s="41"/>
      <c r="M6629" s="41"/>
    </row>
    <row r="6630" spans="2:13" x14ac:dyDescent="0.25">
      <c r="B6630" s="66"/>
      <c r="C6630" s="13"/>
      <c r="D6630" s="13"/>
      <c r="E6630" s="13"/>
      <c r="F6630" s="13"/>
      <c r="G6630" s="13"/>
      <c r="H6630" s="41"/>
      <c r="I6630" s="41"/>
      <c r="J6630" s="41"/>
      <c r="K6630" s="41"/>
      <c r="L6630" s="41"/>
      <c r="M6630" s="41"/>
    </row>
    <row r="6631" spans="2:13" x14ac:dyDescent="0.25">
      <c r="B6631" s="66"/>
      <c r="C6631" s="13"/>
      <c r="D6631" s="13"/>
      <c r="E6631" s="13"/>
      <c r="F6631" s="13"/>
      <c r="G6631" s="13"/>
      <c r="H6631" s="41"/>
      <c r="I6631" s="41"/>
      <c r="J6631" s="41"/>
      <c r="K6631" s="41"/>
      <c r="L6631" s="41"/>
      <c r="M6631" s="41"/>
    </row>
    <row r="6632" spans="2:13" x14ac:dyDescent="0.25">
      <c r="B6632" s="66"/>
      <c r="C6632" s="13"/>
      <c r="D6632" s="13"/>
      <c r="E6632" s="13"/>
      <c r="F6632" s="13"/>
      <c r="G6632" s="13"/>
      <c r="H6632" s="41"/>
      <c r="I6632" s="41"/>
      <c r="J6632" s="41"/>
      <c r="K6632" s="41"/>
      <c r="L6632" s="41"/>
      <c r="M6632" s="41"/>
    </row>
    <row r="6633" spans="2:13" x14ac:dyDescent="0.25">
      <c r="B6633" s="66"/>
      <c r="C6633" s="13"/>
      <c r="D6633" s="13"/>
      <c r="E6633" s="13"/>
      <c r="F6633" s="13"/>
      <c r="G6633" s="13"/>
      <c r="H6633" s="41"/>
      <c r="I6633" s="41"/>
      <c r="J6633" s="41"/>
      <c r="K6633" s="41"/>
      <c r="L6633" s="41"/>
      <c r="M6633" s="41"/>
    </row>
    <row r="6634" spans="2:13" x14ac:dyDescent="0.25">
      <c r="B6634" s="66"/>
      <c r="C6634" s="13"/>
      <c r="D6634" s="13"/>
      <c r="E6634" s="13"/>
      <c r="F6634" s="13"/>
      <c r="G6634" s="13"/>
      <c r="H6634" s="41"/>
      <c r="I6634" s="41"/>
      <c r="J6634" s="41"/>
      <c r="K6634" s="41"/>
      <c r="L6634" s="41"/>
      <c r="M6634" s="41"/>
    </row>
    <row r="6635" spans="2:13" x14ac:dyDescent="0.25">
      <c r="B6635" s="66"/>
      <c r="C6635" s="13"/>
      <c r="D6635" s="13"/>
      <c r="E6635" s="13"/>
      <c r="F6635" s="13"/>
      <c r="G6635" s="13"/>
      <c r="H6635" s="41"/>
      <c r="I6635" s="41"/>
      <c r="J6635" s="41"/>
      <c r="K6635" s="41"/>
      <c r="L6635" s="41"/>
      <c r="M6635" s="41"/>
    </row>
    <row r="6636" spans="2:13" x14ac:dyDescent="0.25">
      <c r="B6636" s="66"/>
      <c r="C6636" s="13"/>
      <c r="D6636" s="13"/>
      <c r="E6636" s="13"/>
      <c r="F6636" s="13"/>
      <c r="G6636" s="13"/>
      <c r="H6636" s="41"/>
      <c r="I6636" s="41"/>
      <c r="J6636" s="41"/>
      <c r="K6636" s="41"/>
      <c r="L6636" s="41"/>
      <c r="M6636" s="41"/>
    </row>
    <row r="6637" spans="2:13" x14ac:dyDescent="0.25">
      <c r="B6637" s="66"/>
      <c r="C6637" s="13"/>
      <c r="D6637" s="13"/>
      <c r="E6637" s="13"/>
      <c r="F6637" s="13"/>
      <c r="G6637" s="13"/>
      <c r="H6637" s="41"/>
      <c r="I6637" s="41"/>
      <c r="J6637" s="41"/>
      <c r="K6637" s="41"/>
      <c r="L6637" s="41"/>
      <c r="M6637" s="41"/>
    </row>
    <row r="6638" spans="2:13" x14ac:dyDescent="0.25">
      <c r="B6638" s="66"/>
      <c r="C6638" s="13"/>
      <c r="D6638" s="13"/>
      <c r="E6638" s="13"/>
      <c r="F6638" s="13"/>
      <c r="G6638" s="13"/>
      <c r="H6638" s="41"/>
      <c r="I6638" s="41"/>
      <c r="J6638" s="41"/>
      <c r="K6638" s="41"/>
      <c r="L6638" s="41"/>
      <c r="M6638" s="41"/>
    </row>
    <row r="6639" spans="2:13" x14ac:dyDescent="0.25">
      <c r="B6639" s="66"/>
      <c r="C6639" s="13"/>
      <c r="D6639" s="13"/>
      <c r="E6639" s="13"/>
      <c r="F6639" s="13"/>
      <c r="G6639" s="13"/>
      <c r="H6639" s="41"/>
      <c r="I6639" s="41"/>
      <c r="J6639" s="41"/>
      <c r="K6639" s="41"/>
      <c r="L6639" s="41"/>
      <c r="M6639" s="41"/>
    </row>
    <row r="6640" spans="2:13" x14ac:dyDescent="0.25">
      <c r="B6640" s="66"/>
      <c r="C6640" s="13"/>
      <c r="D6640" s="13"/>
      <c r="E6640" s="13"/>
      <c r="F6640" s="13"/>
      <c r="G6640" s="13"/>
      <c r="H6640" s="41"/>
      <c r="I6640" s="41"/>
      <c r="J6640" s="41"/>
      <c r="K6640" s="41"/>
      <c r="L6640" s="41"/>
      <c r="M6640" s="41"/>
    </row>
    <row r="6641" spans="2:13" x14ac:dyDescent="0.25">
      <c r="B6641" s="66"/>
      <c r="C6641" s="13"/>
      <c r="D6641" s="13"/>
      <c r="E6641" s="13"/>
      <c r="F6641" s="13"/>
      <c r="G6641" s="13"/>
      <c r="H6641" s="41"/>
      <c r="I6641" s="41"/>
      <c r="J6641" s="41"/>
      <c r="K6641" s="41"/>
      <c r="L6641" s="41"/>
      <c r="M6641" s="41"/>
    </row>
    <row r="6642" spans="2:13" x14ac:dyDescent="0.25">
      <c r="B6642" s="66"/>
      <c r="C6642" s="13"/>
      <c r="D6642" s="13"/>
      <c r="E6642" s="13"/>
      <c r="F6642" s="13"/>
      <c r="G6642" s="13"/>
      <c r="H6642" s="41"/>
      <c r="I6642" s="41"/>
      <c r="J6642" s="41"/>
      <c r="K6642" s="41"/>
      <c r="L6642" s="41"/>
      <c r="M6642" s="41"/>
    </row>
    <row r="6643" spans="2:13" x14ac:dyDescent="0.25">
      <c r="B6643" s="66"/>
      <c r="C6643" s="13"/>
      <c r="D6643" s="13"/>
      <c r="E6643" s="13"/>
      <c r="F6643" s="13"/>
      <c r="G6643" s="13"/>
      <c r="H6643" s="41"/>
      <c r="I6643" s="41"/>
      <c r="J6643" s="41"/>
      <c r="K6643" s="41"/>
      <c r="L6643" s="41"/>
      <c r="M6643" s="41"/>
    </row>
    <row r="6644" spans="2:13" x14ac:dyDescent="0.25">
      <c r="B6644" s="66"/>
      <c r="C6644" s="13"/>
      <c r="D6644" s="13"/>
      <c r="E6644" s="13"/>
      <c r="F6644" s="13"/>
      <c r="G6644" s="13"/>
      <c r="H6644" s="41"/>
      <c r="I6644" s="41"/>
      <c r="J6644" s="41"/>
      <c r="K6644" s="41"/>
      <c r="L6644" s="41"/>
      <c r="M6644" s="41"/>
    </row>
    <row r="6645" spans="2:13" x14ac:dyDescent="0.25">
      <c r="B6645" s="66"/>
      <c r="C6645" s="13"/>
      <c r="D6645" s="13"/>
      <c r="E6645" s="13"/>
      <c r="F6645" s="13"/>
      <c r="G6645" s="13"/>
      <c r="H6645" s="41"/>
      <c r="I6645" s="41"/>
      <c r="J6645" s="41"/>
      <c r="K6645" s="41"/>
      <c r="L6645" s="41"/>
      <c r="M6645" s="41"/>
    </row>
    <row r="6646" spans="2:13" x14ac:dyDescent="0.25">
      <c r="B6646" s="66"/>
      <c r="C6646" s="13"/>
      <c r="D6646" s="13"/>
      <c r="E6646" s="13"/>
      <c r="F6646" s="13"/>
      <c r="G6646" s="13"/>
      <c r="H6646" s="41"/>
      <c r="I6646" s="41"/>
      <c r="J6646" s="41"/>
      <c r="K6646" s="41"/>
      <c r="L6646" s="41"/>
      <c r="M6646" s="41"/>
    </row>
    <row r="6647" spans="2:13" x14ac:dyDescent="0.25">
      <c r="B6647" s="66"/>
      <c r="C6647" s="13"/>
      <c r="D6647" s="13"/>
      <c r="E6647" s="13"/>
      <c r="F6647" s="13"/>
      <c r="G6647" s="13"/>
      <c r="H6647" s="41"/>
      <c r="I6647" s="41"/>
      <c r="J6647" s="41"/>
      <c r="K6647" s="41"/>
      <c r="L6647" s="41"/>
      <c r="M6647" s="41"/>
    </row>
    <row r="6648" spans="2:13" x14ac:dyDescent="0.25">
      <c r="B6648" s="66"/>
      <c r="C6648" s="13"/>
      <c r="D6648" s="13"/>
      <c r="E6648" s="13"/>
      <c r="F6648" s="13"/>
      <c r="G6648" s="13"/>
      <c r="H6648" s="41"/>
      <c r="I6648" s="41"/>
      <c r="J6648" s="41"/>
      <c r="K6648" s="41"/>
      <c r="L6648" s="41"/>
      <c r="M6648" s="41"/>
    </row>
    <row r="6649" spans="2:13" x14ac:dyDescent="0.25">
      <c r="B6649" s="66"/>
      <c r="C6649" s="13"/>
      <c r="D6649" s="13"/>
      <c r="E6649" s="13"/>
      <c r="F6649" s="13"/>
      <c r="G6649" s="13"/>
      <c r="H6649" s="41"/>
      <c r="I6649" s="41"/>
      <c r="J6649" s="41"/>
      <c r="K6649" s="41"/>
      <c r="L6649" s="41"/>
      <c r="M6649" s="41"/>
    </row>
    <row r="6650" spans="2:13" x14ac:dyDescent="0.25">
      <c r="B6650" s="66"/>
      <c r="C6650" s="13"/>
      <c r="D6650" s="13"/>
      <c r="E6650" s="13"/>
      <c r="F6650" s="13"/>
      <c r="G6650" s="13"/>
      <c r="H6650" s="41"/>
      <c r="I6650" s="41"/>
      <c r="J6650" s="41"/>
      <c r="K6650" s="41"/>
      <c r="L6650" s="41"/>
      <c r="M6650" s="41"/>
    </row>
    <row r="6651" spans="2:13" x14ac:dyDescent="0.25">
      <c r="B6651" s="66"/>
      <c r="C6651" s="13"/>
      <c r="D6651" s="13"/>
      <c r="E6651" s="13"/>
      <c r="F6651" s="13"/>
      <c r="G6651" s="13"/>
      <c r="H6651" s="41"/>
      <c r="I6651" s="41"/>
      <c r="J6651" s="41"/>
      <c r="K6651" s="41"/>
      <c r="L6651" s="41"/>
      <c r="M6651" s="41"/>
    </row>
    <row r="6652" spans="2:13" x14ac:dyDescent="0.25">
      <c r="B6652" s="66"/>
      <c r="C6652" s="13"/>
      <c r="D6652" s="13"/>
      <c r="E6652" s="13"/>
      <c r="F6652" s="13"/>
      <c r="G6652" s="13"/>
      <c r="H6652" s="41"/>
      <c r="I6652" s="41"/>
      <c r="J6652" s="41"/>
      <c r="K6652" s="41"/>
      <c r="L6652" s="41"/>
      <c r="M6652" s="41"/>
    </row>
    <row r="6653" spans="2:13" x14ac:dyDescent="0.25">
      <c r="B6653" s="66"/>
      <c r="C6653" s="13"/>
      <c r="D6653" s="13"/>
      <c r="E6653" s="13"/>
      <c r="F6653" s="13"/>
      <c r="G6653" s="13"/>
      <c r="H6653" s="41"/>
      <c r="I6653" s="41"/>
      <c r="J6653" s="41"/>
      <c r="K6653" s="41"/>
      <c r="L6653" s="41"/>
      <c r="M6653" s="41"/>
    </row>
    <row r="6654" spans="2:13" x14ac:dyDescent="0.25">
      <c r="B6654" s="66"/>
      <c r="C6654" s="13"/>
      <c r="D6654" s="13"/>
      <c r="E6654" s="13"/>
      <c r="F6654" s="13"/>
      <c r="G6654" s="13"/>
      <c r="H6654" s="41"/>
      <c r="I6654" s="41"/>
      <c r="J6654" s="41"/>
      <c r="K6654" s="41"/>
      <c r="L6654" s="41"/>
      <c r="M6654" s="41"/>
    </row>
    <row r="6655" spans="2:13" x14ac:dyDescent="0.25">
      <c r="B6655" s="66"/>
      <c r="C6655" s="13"/>
      <c r="D6655" s="13"/>
      <c r="E6655" s="13"/>
      <c r="F6655" s="13"/>
      <c r="G6655" s="13"/>
      <c r="H6655" s="41"/>
      <c r="I6655" s="41"/>
      <c r="J6655" s="41"/>
      <c r="K6655" s="41"/>
      <c r="L6655" s="41"/>
      <c r="M6655" s="41"/>
    </row>
    <row r="6656" spans="2:13" x14ac:dyDescent="0.25">
      <c r="B6656" s="66"/>
      <c r="C6656" s="13"/>
      <c r="D6656" s="13"/>
      <c r="E6656" s="13"/>
      <c r="F6656" s="13"/>
      <c r="G6656" s="13"/>
      <c r="H6656" s="41"/>
      <c r="I6656" s="41"/>
      <c r="J6656" s="41"/>
      <c r="K6656" s="41"/>
      <c r="L6656" s="41"/>
      <c r="M6656" s="41"/>
    </row>
    <row r="6657" spans="2:13" x14ac:dyDescent="0.25">
      <c r="B6657" s="66"/>
      <c r="C6657" s="13"/>
      <c r="D6657" s="13"/>
      <c r="E6657" s="13"/>
      <c r="F6657" s="13"/>
      <c r="G6657" s="13"/>
      <c r="H6657" s="41"/>
      <c r="I6657" s="41"/>
      <c r="J6657" s="41"/>
      <c r="K6657" s="41"/>
      <c r="L6657" s="41"/>
      <c r="M6657" s="41"/>
    </row>
    <row r="6658" spans="2:13" x14ac:dyDescent="0.25">
      <c r="B6658" s="66"/>
      <c r="C6658" s="13"/>
      <c r="D6658" s="13"/>
      <c r="E6658" s="13"/>
      <c r="F6658" s="13"/>
      <c r="G6658" s="13"/>
      <c r="H6658" s="41"/>
      <c r="I6658" s="41"/>
      <c r="J6658" s="41"/>
      <c r="K6658" s="41"/>
      <c r="L6658" s="41"/>
      <c r="M6658" s="41"/>
    </row>
    <row r="6659" spans="2:13" x14ac:dyDescent="0.25">
      <c r="B6659" s="66"/>
      <c r="C6659" s="13"/>
      <c r="D6659" s="13"/>
      <c r="E6659" s="13"/>
      <c r="F6659" s="13"/>
      <c r="G6659" s="13"/>
      <c r="H6659" s="41"/>
      <c r="I6659" s="41"/>
      <c r="J6659" s="41"/>
      <c r="K6659" s="41"/>
      <c r="L6659" s="41"/>
      <c r="M6659" s="41"/>
    </row>
    <row r="6660" spans="2:13" x14ac:dyDescent="0.25">
      <c r="B6660" s="66"/>
      <c r="C6660" s="13"/>
      <c r="D6660" s="13"/>
      <c r="E6660" s="13"/>
      <c r="F6660" s="13"/>
      <c r="G6660" s="13"/>
      <c r="H6660" s="41"/>
      <c r="I6660" s="41"/>
      <c r="J6660" s="41"/>
      <c r="K6660" s="41"/>
      <c r="L6660" s="41"/>
      <c r="M6660" s="41"/>
    </row>
    <row r="6661" spans="2:13" x14ac:dyDescent="0.25">
      <c r="B6661" s="66"/>
      <c r="C6661" s="13"/>
      <c r="D6661" s="13"/>
      <c r="E6661" s="13"/>
      <c r="F6661" s="13"/>
      <c r="G6661" s="13"/>
      <c r="H6661" s="41"/>
      <c r="I6661" s="41"/>
      <c r="J6661" s="41"/>
      <c r="K6661" s="41"/>
      <c r="L6661" s="41"/>
      <c r="M6661" s="41"/>
    </row>
    <row r="6662" spans="2:13" x14ac:dyDescent="0.25">
      <c r="B6662" s="66"/>
      <c r="C6662" s="13"/>
      <c r="D6662" s="13"/>
      <c r="E6662" s="13"/>
      <c r="F6662" s="13"/>
      <c r="G6662" s="13"/>
      <c r="H6662" s="41"/>
      <c r="I6662" s="41"/>
      <c r="J6662" s="41"/>
      <c r="K6662" s="41"/>
      <c r="L6662" s="41"/>
      <c r="M6662" s="41"/>
    </row>
    <row r="6663" spans="2:13" x14ac:dyDescent="0.25">
      <c r="B6663" s="66"/>
      <c r="C6663" s="13"/>
      <c r="D6663" s="13"/>
      <c r="E6663" s="13"/>
      <c r="F6663" s="13"/>
      <c r="G6663" s="13"/>
      <c r="H6663" s="41"/>
      <c r="I6663" s="41"/>
      <c r="J6663" s="41"/>
      <c r="K6663" s="41"/>
      <c r="L6663" s="41"/>
      <c r="M6663" s="41"/>
    </row>
    <row r="6664" spans="2:13" x14ac:dyDescent="0.25">
      <c r="B6664" s="66"/>
      <c r="C6664" s="13"/>
      <c r="D6664" s="13"/>
      <c r="E6664" s="13"/>
      <c r="F6664" s="13"/>
      <c r="G6664" s="13"/>
      <c r="H6664" s="41"/>
      <c r="I6664" s="41"/>
      <c r="J6664" s="41"/>
      <c r="K6664" s="41"/>
      <c r="L6664" s="41"/>
      <c r="M6664" s="41"/>
    </row>
    <row r="6665" spans="2:13" x14ac:dyDescent="0.25">
      <c r="B6665" s="66"/>
      <c r="C6665" s="13"/>
      <c r="D6665" s="13"/>
      <c r="E6665" s="13"/>
      <c r="F6665" s="13"/>
      <c r="G6665" s="13"/>
      <c r="H6665" s="41"/>
      <c r="I6665" s="41"/>
      <c r="J6665" s="41"/>
      <c r="K6665" s="41"/>
      <c r="L6665" s="41"/>
      <c r="M6665" s="41"/>
    </row>
    <row r="6666" spans="2:13" x14ac:dyDescent="0.25">
      <c r="B6666" s="66"/>
      <c r="C6666" s="13"/>
      <c r="D6666" s="13"/>
      <c r="E6666" s="13"/>
      <c r="F6666" s="13"/>
      <c r="G6666" s="13"/>
      <c r="H6666" s="41"/>
      <c r="I6666" s="41"/>
      <c r="J6666" s="41"/>
      <c r="K6666" s="41"/>
      <c r="L6666" s="41"/>
      <c r="M6666" s="41"/>
    </row>
    <row r="6667" spans="2:13" x14ac:dyDescent="0.25">
      <c r="B6667" s="66"/>
      <c r="C6667" s="13"/>
      <c r="D6667" s="13"/>
      <c r="E6667" s="13"/>
      <c r="F6667" s="13"/>
      <c r="G6667" s="13"/>
      <c r="H6667" s="41"/>
      <c r="I6667" s="41"/>
      <c r="J6667" s="41"/>
      <c r="K6667" s="41"/>
      <c r="L6667" s="41"/>
      <c r="M6667" s="41"/>
    </row>
    <row r="6668" spans="2:13" x14ac:dyDescent="0.25">
      <c r="B6668" s="66"/>
      <c r="C6668" s="13"/>
      <c r="D6668" s="13"/>
      <c r="E6668" s="13"/>
      <c r="F6668" s="13"/>
      <c r="G6668" s="13"/>
      <c r="H6668" s="41"/>
      <c r="I6668" s="41"/>
      <c r="J6668" s="41"/>
      <c r="K6668" s="41"/>
      <c r="L6668" s="41"/>
      <c r="M6668" s="41"/>
    </row>
    <row r="6669" spans="2:13" x14ac:dyDescent="0.25">
      <c r="B6669" s="66"/>
      <c r="C6669" s="13"/>
      <c r="D6669" s="13"/>
      <c r="E6669" s="13"/>
      <c r="F6669" s="13"/>
      <c r="G6669" s="13"/>
      <c r="H6669" s="41"/>
      <c r="I6669" s="41"/>
      <c r="J6669" s="41"/>
      <c r="K6669" s="41"/>
      <c r="L6669" s="41"/>
      <c r="M6669" s="41"/>
    </row>
    <row r="6670" spans="2:13" x14ac:dyDescent="0.25">
      <c r="B6670" s="66"/>
      <c r="C6670" s="13"/>
      <c r="D6670" s="13"/>
      <c r="E6670" s="13"/>
      <c r="F6670" s="13"/>
      <c r="G6670" s="13"/>
      <c r="H6670" s="41"/>
      <c r="I6670" s="41"/>
      <c r="J6670" s="41"/>
      <c r="K6670" s="41"/>
      <c r="L6670" s="41"/>
      <c r="M6670" s="41"/>
    </row>
    <row r="6671" spans="2:13" x14ac:dyDescent="0.25">
      <c r="B6671" s="66"/>
      <c r="C6671" s="13"/>
      <c r="D6671" s="13"/>
      <c r="E6671" s="13"/>
      <c r="F6671" s="13"/>
      <c r="G6671" s="13"/>
      <c r="H6671" s="41"/>
      <c r="I6671" s="41"/>
      <c r="J6671" s="41"/>
      <c r="K6671" s="41"/>
      <c r="L6671" s="41"/>
      <c r="M6671" s="41"/>
    </row>
    <row r="6672" spans="2:13" x14ac:dyDescent="0.25">
      <c r="B6672" s="66"/>
      <c r="C6672" s="13"/>
      <c r="D6672" s="13"/>
      <c r="E6672" s="13"/>
      <c r="F6672" s="13"/>
      <c r="G6672" s="13"/>
      <c r="H6672" s="41"/>
      <c r="I6672" s="41"/>
      <c r="J6672" s="41"/>
      <c r="K6672" s="41"/>
      <c r="L6672" s="41"/>
      <c r="M6672" s="41"/>
    </row>
    <row r="6673" spans="2:13" x14ac:dyDescent="0.25">
      <c r="B6673" s="66"/>
      <c r="C6673" s="13"/>
      <c r="D6673" s="13"/>
      <c r="E6673" s="13"/>
      <c r="F6673" s="13"/>
      <c r="G6673" s="13"/>
      <c r="H6673" s="41"/>
      <c r="I6673" s="41"/>
      <c r="J6673" s="41"/>
      <c r="K6673" s="41"/>
      <c r="L6673" s="41"/>
      <c r="M6673" s="41"/>
    </row>
    <row r="6674" spans="2:13" x14ac:dyDescent="0.25">
      <c r="B6674" s="66"/>
      <c r="C6674" s="13"/>
      <c r="D6674" s="13"/>
      <c r="E6674" s="13"/>
      <c r="F6674" s="13"/>
      <c r="G6674" s="13"/>
      <c r="H6674" s="41"/>
      <c r="I6674" s="41"/>
      <c r="J6674" s="41"/>
      <c r="K6674" s="41"/>
      <c r="L6674" s="41"/>
      <c r="M6674" s="41"/>
    </row>
    <row r="6675" spans="2:13" x14ac:dyDescent="0.25">
      <c r="B6675" s="66"/>
      <c r="C6675" s="13"/>
      <c r="D6675" s="13"/>
      <c r="E6675" s="13"/>
      <c r="F6675" s="13"/>
      <c r="G6675" s="13"/>
      <c r="H6675" s="41"/>
      <c r="I6675" s="41"/>
      <c r="J6675" s="41"/>
      <c r="K6675" s="41"/>
      <c r="L6675" s="41"/>
      <c r="M6675" s="41"/>
    </row>
    <row r="6676" spans="2:13" x14ac:dyDescent="0.25">
      <c r="B6676" s="66"/>
      <c r="C6676" s="13"/>
      <c r="D6676" s="13"/>
      <c r="E6676" s="13"/>
      <c r="F6676" s="13"/>
      <c r="G6676" s="13"/>
      <c r="H6676" s="41"/>
      <c r="I6676" s="41"/>
      <c r="J6676" s="41"/>
      <c r="K6676" s="41"/>
      <c r="L6676" s="41"/>
      <c r="M6676" s="41"/>
    </row>
    <row r="6677" spans="2:13" x14ac:dyDescent="0.25">
      <c r="B6677" s="66"/>
      <c r="C6677" s="13"/>
      <c r="D6677" s="13"/>
      <c r="E6677" s="13"/>
      <c r="F6677" s="13"/>
      <c r="G6677" s="13"/>
      <c r="H6677" s="41"/>
      <c r="I6677" s="41"/>
      <c r="J6677" s="41"/>
      <c r="K6677" s="41"/>
      <c r="L6677" s="41"/>
      <c r="M6677" s="41"/>
    </row>
    <row r="6678" spans="2:13" x14ac:dyDescent="0.25">
      <c r="B6678" s="66"/>
      <c r="C6678" s="13"/>
      <c r="D6678" s="13"/>
      <c r="E6678" s="13"/>
      <c r="F6678" s="13"/>
      <c r="G6678" s="13"/>
      <c r="H6678" s="41"/>
      <c r="I6678" s="41"/>
      <c r="J6678" s="41"/>
      <c r="K6678" s="41"/>
      <c r="L6678" s="41"/>
      <c r="M6678" s="41"/>
    </row>
    <row r="6679" spans="2:13" x14ac:dyDescent="0.25">
      <c r="B6679" s="66"/>
      <c r="C6679" s="13"/>
      <c r="D6679" s="13"/>
      <c r="E6679" s="13"/>
      <c r="F6679" s="13"/>
      <c r="G6679" s="13"/>
      <c r="H6679" s="41"/>
      <c r="I6679" s="41"/>
      <c r="J6679" s="41"/>
      <c r="K6679" s="41"/>
      <c r="L6679" s="41"/>
      <c r="M6679" s="41"/>
    </row>
    <row r="6680" spans="2:13" x14ac:dyDescent="0.25">
      <c r="B6680" s="66"/>
      <c r="C6680" s="13"/>
      <c r="D6680" s="13"/>
      <c r="E6680" s="13"/>
      <c r="F6680" s="13"/>
      <c r="G6680" s="13"/>
      <c r="H6680" s="41"/>
      <c r="I6680" s="41"/>
      <c r="J6680" s="41"/>
      <c r="K6680" s="41"/>
      <c r="L6680" s="41"/>
      <c r="M6680" s="41"/>
    </row>
    <row r="6681" spans="2:13" x14ac:dyDescent="0.25">
      <c r="B6681" s="66"/>
      <c r="C6681" s="13"/>
      <c r="D6681" s="13"/>
      <c r="E6681" s="13"/>
      <c r="F6681" s="13"/>
      <c r="G6681" s="13"/>
      <c r="H6681" s="41"/>
      <c r="I6681" s="41"/>
      <c r="J6681" s="41"/>
      <c r="K6681" s="41"/>
      <c r="L6681" s="41"/>
      <c r="M6681" s="41"/>
    </row>
    <row r="6682" spans="2:13" x14ac:dyDescent="0.25">
      <c r="B6682" s="66"/>
      <c r="C6682" s="13"/>
      <c r="D6682" s="13"/>
      <c r="E6682" s="13"/>
      <c r="F6682" s="13"/>
      <c r="G6682" s="13"/>
      <c r="H6682" s="41"/>
      <c r="I6682" s="41"/>
      <c r="J6682" s="41"/>
      <c r="K6682" s="41"/>
      <c r="L6682" s="41"/>
      <c r="M6682" s="41"/>
    </row>
    <row r="6683" spans="2:13" x14ac:dyDescent="0.25">
      <c r="B6683" s="66"/>
      <c r="C6683" s="13"/>
      <c r="D6683" s="13"/>
      <c r="E6683" s="13"/>
      <c r="F6683" s="13"/>
      <c r="G6683" s="13"/>
      <c r="H6683" s="41"/>
      <c r="I6683" s="41"/>
      <c r="J6683" s="41"/>
      <c r="K6683" s="41"/>
      <c r="L6683" s="41"/>
      <c r="M6683" s="41"/>
    </row>
    <row r="6684" spans="2:13" x14ac:dyDescent="0.25">
      <c r="B6684" s="66"/>
      <c r="C6684" s="13"/>
      <c r="D6684" s="13"/>
      <c r="E6684" s="13"/>
      <c r="F6684" s="13"/>
      <c r="G6684" s="13"/>
      <c r="H6684" s="41"/>
      <c r="I6684" s="41"/>
      <c r="J6684" s="41"/>
      <c r="K6684" s="41"/>
      <c r="L6684" s="41"/>
      <c r="M6684" s="41"/>
    </row>
    <row r="6685" spans="2:13" x14ac:dyDescent="0.25">
      <c r="B6685" s="66"/>
      <c r="C6685" s="13"/>
      <c r="D6685" s="13"/>
      <c r="E6685" s="13"/>
      <c r="F6685" s="13"/>
      <c r="G6685" s="13"/>
      <c r="H6685" s="41"/>
      <c r="I6685" s="41"/>
      <c r="J6685" s="41"/>
      <c r="K6685" s="41"/>
      <c r="L6685" s="41"/>
      <c r="M6685" s="41"/>
    </row>
    <row r="6686" spans="2:13" x14ac:dyDescent="0.25">
      <c r="B6686" s="66"/>
      <c r="C6686" s="13"/>
      <c r="D6686" s="13"/>
      <c r="E6686" s="13"/>
      <c r="F6686" s="13"/>
      <c r="G6686" s="13"/>
      <c r="H6686" s="41"/>
      <c r="I6686" s="41"/>
      <c r="J6686" s="41"/>
      <c r="K6686" s="41"/>
      <c r="L6686" s="41"/>
      <c r="M6686" s="41"/>
    </row>
    <row r="6687" spans="2:13" x14ac:dyDescent="0.25">
      <c r="B6687" s="66"/>
      <c r="C6687" s="13"/>
      <c r="D6687" s="13"/>
      <c r="E6687" s="13"/>
      <c r="F6687" s="13"/>
      <c r="G6687" s="13"/>
      <c r="H6687" s="41"/>
      <c r="I6687" s="41"/>
      <c r="J6687" s="41"/>
      <c r="K6687" s="41"/>
      <c r="L6687" s="41"/>
      <c r="M6687" s="41"/>
    </row>
    <row r="6688" spans="2:13" x14ac:dyDescent="0.25">
      <c r="B6688" s="66"/>
      <c r="C6688" s="13"/>
      <c r="D6688" s="13"/>
      <c r="E6688" s="13"/>
      <c r="F6688" s="13"/>
      <c r="G6688" s="13"/>
      <c r="H6688" s="41"/>
      <c r="I6688" s="41"/>
      <c r="J6688" s="41"/>
      <c r="K6688" s="41"/>
      <c r="L6688" s="41"/>
      <c r="M6688" s="41"/>
    </row>
    <row r="6689" spans="2:13" x14ac:dyDescent="0.25">
      <c r="B6689" s="66"/>
      <c r="C6689" s="13"/>
      <c r="D6689" s="13"/>
      <c r="E6689" s="13"/>
      <c r="F6689" s="13"/>
      <c r="G6689" s="13"/>
      <c r="H6689" s="41"/>
      <c r="I6689" s="41"/>
      <c r="J6689" s="41"/>
      <c r="K6689" s="41"/>
      <c r="L6689" s="41"/>
      <c r="M6689" s="41"/>
    </row>
    <row r="6690" spans="2:13" x14ac:dyDescent="0.25">
      <c r="B6690" s="66"/>
      <c r="C6690" s="13"/>
      <c r="D6690" s="13"/>
      <c r="E6690" s="13"/>
      <c r="F6690" s="13"/>
      <c r="G6690" s="13"/>
      <c r="H6690" s="41"/>
      <c r="I6690" s="41"/>
      <c r="J6690" s="41"/>
      <c r="K6690" s="41"/>
      <c r="L6690" s="41"/>
      <c r="M6690" s="41"/>
    </row>
    <row r="6691" spans="2:13" x14ac:dyDescent="0.25">
      <c r="B6691" s="66"/>
      <c r="C6691" s="13"/>
      <c r="D6691" s="13"/>
      <c r="E6691" s="13"/>
      <c r="F6691" s="13"/>
      <c r="G6691" s="13"/>
      <c r="H6691" s="41"/>
      <c r="I6691" s="41"/>
      <c r="J6691" s="41"/>
      <c r="K6691" s="41"/>
      <c r="L6691" s="41"/>
      <c r="M6691" s="41"/>
    </row>
    <row r="6692" spans="2:13" x14ac:dyDescent="0.25">
      <c r="B6692" s="66"/>
      <c r="C6692" s="13"/>
      <c r="D6692" s="13"/>
      <c r="E6692" s="13"/>
      <c r="F6692" s="13"/>
      <c r="G6692" s="13"/>
      <c r="H6692" s="41"/>
      <c r="I6692" s="41"/>
      <c r="J6692" s="41"/>
      <c r="K6692" s="41"/>
      <c r="L6692" s="41"/>
      <c r="M6692" s="41"/>
    </row>
    <row r="6693" spans="2:13" x14ac:dyDescent="0.25">
      <c r="B6693" s="66"/>
      <c r="C6693" s="13"/>
      <c r="D6693" s="13"/>
      <c r="E6693" s="13"/>
      <c r="F6693" s="13"/>
      <c r="G6693" s="13"/>
      <c r="H6693" s="41"/>
      <c r="I6693" s="41"/>
      <c r="J6693" s="41"/>
      <c r="K6693" s="41"/>
      <c r="L6693" s="41"/>
      <c r="M6693" s="41"/>
    </row>
    <row r="6694" spans="2:13" x14ac:dyDescent="0.25">
      <c r="B6694" s="66"/>
      <c r="C6694" s="13"/>
      <c r="D6694" s="13"/>
      <c r="E6694" s="13"/>
      <c r="F6694" s="13"/>
      <c r="G6694" s="13"/>
      <c r="H6694" s="41"/>
      <c r="I6694" s="41"/>
      <c r="J6694" s="41"/>
      <c r="K6694" s="41"/>
      <c r="L6694" s="41"/>
      <c r="M6694" s="41"/>
    </row>
    <row r="6695" spans="2:13" x14ac:dyDescent="0.25">
      <c r="B6695" s="66"/>
      <c r="C6695" s="13"/>
      <c r="D6695" s="13"/>
      <c r="E6695" s="13"/>
      <c r="F6695" s="13"/>
      <c r="G6695" s="13"/>
      <c r="H6695" s="41"/>
      <c r="I6695" s="41"/>
      <c r="J6695" s="41"/>
      <c r="K6695" s="41"/>
      <c r="L6695" s="41"/>
      <c r="M6695" s="41"/>
    </row>
    <row r="6696" spans="2:13" x14ac:dyDescent="0.25">
      <c r="B6696" s="66"/>
      <c r="C6696" s="13"/>
      <c r="D6696" s="13"/>
      <c r="E6696" s="13"/>
      <c r="F6696" s="13"/>
      <c r="G6696" s="13"/>
      <c r="H6696" s="41"/>
      <c r="I6696" s="41"/>
      <c r="J6696" s="41"/>
      <c r="K6696" s="41"/>
      <c r="L6696" s="41"/>
      <c r="M6696" s="41"/>
    </row>
    <row r="6697" spans="2:13" x14ac:dyDescent="0.25">
      <c r="B6697" s="66"/>
      <c r="C6697" s="13"/>
      <c r="D6697" s="13"/>
      <c r="E6697" s="13"/>
      <c r="F6697" s="13"/>
      <c r="G6697" s="13"/>
      <c r="H6697" s="41"/>
      <c r="I6697" s="41"/>
      <c r="J6697" s="41"/>
      <c r="K6697" s="41"/>
      <c r="L6697" s="41"/>
      <c r="M6697" s="41"/>
    </row>
    <row r="6698" spans="2:13" x14ac:dyDescent="0.25">
      <c r="B6698" s="66"/>
      <c r="C6698" s="13"/>
      <c r="D6698" s="13"/>
      <c r="E6698" s="13"/>
      <c r="F6698" s="13"/>
      <c r="G6698" s="13"/>
      <c r="H6698" s="41"/>
      <c r="I6698" s="41"/>
      <c r="J6698" s="41"/>
      <c r="K6698" s="41"/>
      <c r="L6698" s="41"/>
      <c r="M6698" s="41"/>
    </row>
    <row r="6699" spans="2:13" x14ac:dyDescent="0.25">
      <c r="B6699" s="66"/>
      <c r="C6699" s="13"/>
      <c r="D6699" s="13"/>
      <c r="E6699" s="13"/>
      <c r="F6699" s="13"/>
      <c r="G6699" s="13"/>
      <c r="H6699" s="41"/>
      <c r="I6699" s="41"/>
      <c r="J6699" s="41"/>
      <c r="K6699" s="41"/>
      <c r="L6699" s="41"/>
      <c r="M6699" s="41"/>
    </row>
    <row r="6700" spans="2:13" x14ac:dyDescent="0.25">
      <c r="B6700" s="66"/>
      <c r="C6700" s="13"/>
      <c r="D6700" s="13"/>
      <c r="E6700" s="13"/>
      <c r="F6700" s="13"/>
      <c r="G6700" s="13"/>
      <c r="H6700" s="41"/>
      <c r="I6700" s="41"/>
      <c r="J6700" s="41"/>
      <c r="K6700" s="41"/>
      <c r="L6700" s="41"/>
      <c r="M6700" s="41"/>
    </row>
    <row r="6701" spans="2:13" x14ac:dyDescent="0.25">
      <c r="B6701" s="66"/>
      <c r="C6701" s="13"/>
      <c r="D6701" s="13"/>
      <c r="E6701" s="13"/>
      <c r="F6701" s="13"/>
      <c r="G6701" s="13"/>
      <c r="H6701" s="41"/>
      <c r="I6701" s="41"/>
      <c r="J6701" s="41"/>
      <c r="K6701" s="41"/>
      <c r="L6701" s="41"/>
      <c r="M6701" s="41"/>
    </row>
    <row r="6702" spans="2:13" x14ac:dyDescent="0.25">
      <c r="B6702" s="66"/>
      <c r="C6702" s="13"/>
      <c r="D6702" s="13"/>
      <c r="E6702" s="13"/>
      <c r="F6702" s="13"/>
      <c r="G6702" s="13"/>
      <c r="H6702" s="41"/>
      <c r="I6702" s="41"/>
      <c r="J6702" s="41"/>
      <c r="K6702" s="41"/>
      <c r="L6702" s="41"/>
      <c r="M6702" s="41"/>
    </row>
    <row r="6703" spans="2:13" x14ac:dyDescent="0.25">
      <c r="B6703" s="66"/>
      <c r="C6703" s="13"/>
      <c r="D6703" s="13"/>
      <c r="E6703" s="13"/>
      <c r="F6703" s="13"/>
      <c r="G6703" s="13"/>
      <c r="H6703" s="41"/>
      <c r="I6703" s="41"/>
      <c r="J6703" s="41"/>
      <c r="K6703" s="41"/>
      <c r="L6703" s="41"/>
      <c r="M6703" s="41"/>
    </row>
    <row r="6704" spans="2:13" x14ac:dyDescent="0.25">
      <c r="B6704" s="66"/>
      <c r="C6704" s="13"/>
      <c r="D6704" s="13"/>
      <c r="E6704" s="13"/>
      <c r="F6704" s="13"/>
      <c r="G6704" s="13"/>
      <c r="H6704" s="41"/>
      <c r="I6704" s="41"/>
      <c r="J6704" s="41"/>
      <c r="K6704" s="41"/>
      <c r="L6704" s="41"/>
      <c r="M6704" s="41"/>
    </row>
    <row r="6705" spans="2:13" x14ac:dyDescent="0.25">
      <c r="B6705" s="66"/>
      <c r="C6705" s="13"/>
      <c r="D6705" s="13"/>
      <c r="E6705" s="13"/>
      <c r="F6705" s="13"/>
      <c r="G6705" s="13"/>
      <c r="H6705" s="41"/>
      <c r="I6705" s="41"/>
      <c r="J6705" s="41"/>
      <c r="K6705" s="41"/>
      <c r="L6705" s="41"/>
      <c r="M6705" s="41"/>
    </row>
    <row r="6706" spans="2:13" x14ac:dyDescent="0.25">
      <c r="B6706" s="66"/>
      <c r="C6706" s="13"/>
      <c r="D6706" s="13"/>
      <c r="E6706" s="13"/>
      <c r="F6706" s="13"/>
      <c r="G6706" s="13"/>
      <c r="H6706" s="41"/>
      <c r="I6706" s="41"/>
      <c r="J6706" s="41"/>
      <c r="K6706" s="41"/>
      <c r="L6706" s="41"/>
      <c r="M6706" s="41"/>
    </row>
    <row r="6707" spans="2:13" x14ac:dyDescent="0.25">
      <c r="B6707" s="66"/>
      <c r="C6707" s="13"/>
      <c r="D6707" s="13"/>
      <c r="E6707" s="13"/>
      <c r="F6707" s="13"/>
      <c r="G6707" s="13"/>
      <c r="H6707" s="41"/>
      <c r="I6707" s="41"/>
      <c r="J6707" s="41"/>
      <c r="K6707" s="41"/>
      <c r="L6707" s="41"/>
      <c r="M6707" s="41"/>
    </row>
    <row r="6708" spans="2:13" x14ac:dyDescent="0.25">
      <c r="B6708" s="66"/>
      <c r="C6708" s="13"/>
      <c r="D6708" s="13"/>
      <c r="E6708" s="13"/>
      <c r="F6708" s="13"/>
      <c r="G6708" s="13"/>
      <c r="H6708" s="41"/>
      <c r="I6708" s="41"/>
      <c r="J6708" s="41"/>
      <c r="K6708" s="41"/>
      <c r="L6708" s="41"/>
      <c r="M6708" s="41"/>
    </row>
    <row r="6709" spans="2:13" x14ac:dyDescent="0.25">
      <c r="B6709" s="66"/>
      <c r="C6709" s="13"/>
      <c r="D6709" s="13"/>
      <c r="E6709" s="13"/>
      <c r="F6709" s="13"/>
      <c r="G6709" s="13"/>
      <c r="H6709" s="41"/>
      <c r="I6709" s="41"/>
      <c r="J6709" s="41"/>
      <c r="K6709" s="41"/>
      <c r="L6709" s="41"/>
      <c r="M6709" s="41"/>
    </row>
    <row r="6710" spans="2:13" x14ac:dyDescent="0.25">
      <c r="B6710" s="66"/>
      <c r="C6710" s="13"/>
      <c r="D6710" s="13"/>
      <c r="E6710" s="13"/>
      <c r="F6710" s="13"/>
      <c r="G6710" s="13"/>
      <c r="H6710" s="41"/>
      <c r="I6710" s="41"/>
      <c r="J6710" s="41"/>
      <c r="K6710" s="41"/>
      <c r="L6710" s="41"/>
      <c r="M6710" s="41"/>
    </row>
    <row r="6711" spans="2:13" x14ac:dyDescent="0.25">
      <c r="B6711" s="66"/>
      <c r="C6711" s="13"/>
      <c r="D6711" s="13"/>
      <c r="E6711" s="13"/>
      <c r="F6711" s="13"/>
      <c r="G6711" s="13"/>
      <c r="H6711" s="41"/>
      <c r="I6711" s="41"/>
      <c r="J6711" s="41"/>
      <c r="K6711" s="41"/>
      <c r="L6711" s="41"/>
      <c r="M6711" s="41"/>
    </row>
    <row r="6712" spans="2:13" x14ac:dyDescent="0.25">
      <c r="B6712" s="66"/>
      <c r="C6712" s="13"/>
      <c r="D6712" s="13"/>
      <c r="E6712" s="13"/>
      <c r="F6712" s="13"/>
      <c r="G6712" s="13"/>
      <c r="H6712" s="41"/>
      <c r="I6712" s="41"/>
      <c r="J6712" s="41"/>
      <c r="K6712" s="41"/>
      <c r="L6712" s="41"/>
      <c r="M6712" s="41"/>
    </row>
    <row r="6713" spans="2:13" x14ac:dyDescent="0.25">
      <c r="B6713" s="66"/>
      <c r="C6713" s="13"/>
      <c r="D6713" s="13"/>
      <c r="E6713" s="13"/>
      <c r="F6713" s="13"/>
      <c r="G6713" s="13"/>
      <c r="H6713" s="41"/>
      <c r="I6713" s="41"/>
      <c r="J6713" s="41"/>
      <c r="K6713" s="41"/>
      <c r="L6713" s="41"/>
      <c r="M6713" s="41"/>
    </row>
    <row r="6714" spans="2:13" x14ac:dyDescent="0.25">
      <c r="B6714" s="66"/>
      <c r="C6714" s="13"/>
      <c r="D6714" s="13"/>
      <c r="E6714" s="13"/>
      <c r="F6714" s="13"/>
      <c r="G6714" s="13"/>
      <c r="H6714" s="41"/>
      <c r="I6714" s="41"/>
      <c r="J6714" s="41"/>
      <c r="K6714" s="41"/>
      <c r="L6714" s="41"/>
      <c r="M6714" s="41"/>
    </row>
    <row r="6715" spans="2:13" x14ac:dyDescent="0.25">
      <c r="B6715" s="66"/>
      <c r="C6715" s="13"/>
      <c r="D6715" s="13"/>
      <c r="E6715" s="13"/>
      <c r="F6715" s="13"/>
      <c r="G6715" s="13"/>
      <c r="H6715" s="41"/>
      <c r="I6715" s="41"/>
      <c r="J6715" s="41"/>
      <c r="K6715" s="41"/>
      <c r="L6715" s="41"/>
      <c r="M6715" s="41"/>
    </row>
    <row r="6716" spans="2:13" x14ac:dyDescent="0.25">
      <c r="B6716" s="66"/>
      <c r="C6716" s="13"/>
      <c r="D6716" s="13"/>
      <c r="E6716" s="13"/>
      <c r="F6716" s="13"/>
      <c r="G6716" s="13"/>
      <c r="H6716" s="41"/>
      <c r="I6716" s="41"/>
      <c r="J6716" s="41"/>
      <c r="K6716" s="41"/>
      <c r="L6716" s="41"/>
      <c r="M6716" s="41"/>
    </row>
    <row r="6717" spans="2:13" x14ac:dyDescent="0.25">
      <c r="B6717" s="66"/>
      <c r="C6717" s="13"/>
      <c r="D6717" s="13"/>
      <c r="E6717" s="13"/>
      <c r="F6717" s="13"/>
      <c r="G6717" s="13"/>
      <c r="H6717" s="41"/>
      <c r="I6717" s="41"/>
      <c r="J6717" s="41"/>
      <c r="K6717" s="41"/>
      <c r="L6717" s="41"/>
      <c r="M6717" s="41"/>
    </row>
    <row r="6718" spans="2:13" x14ac:dyDescent="0.25">
      <c r="B6718" s="66"/>
      <c r="C6718" s="13"/>
      <c r="D6718" s="13"/>
      <c r="E6718" s="13"/>
      <c r="F6718" s="13"/>
      <c r="G6718" s="13"/>
      <c r="H6718" s="41"/>
      <c r="I6718" s="41"/>
      <c r="J6718" s="41"/>
      <c r="K6718" s="41"/>
      <c r="L6718" s="41"/>
      <c r="M6718" s="41"/>
    </row>
    <row r="6719" spans="2:13" x14ac:dyDescent="0.25">
      <c r="B6719" s="66"/>
      <c r="C6719" s="13"/>
      <c r="D6719" s="13"/>
      <c r="E6719" s="13"/>
      <c r="F6719" s="13"/>
      <c r="G6719" s="13"/>
      <c r="H6719" s="41"/>
      <c r="I6719" s="41"/>
      <c r="J6719" s="41"/>
      <c r="K6719" s="41"/>
      <c r="L6719" s="41"/>
      <c r="M6719" s="41"/>
    </row>
    <row r="6720" spans="2:13" x14ac:dyDescent="0.25">
      <c r="B6720" s="66"/>
      <c r="C6720" s="13"/>
      <c r="D6720" s="13"/>
      <c r="E6720" s="13"/>
      <c r="F6720" s="13"/>
      <c r="G6720" s="13"/>
      <c r="H6720" s="41"/>
      <c r="I6720" s="41"/>
      <c r="J6720" s="41"/>
      <c r="K6720" s="41"/>
      <c r="L6720" s="41"/>
      <c r="M6720" s="41"/>
    </row>
    <row r="6721" spans="2:13" x14ac:dyDescent="0.25">
      <c r="B6721" s="66"/>
      <c r="C6721" s="13"/>
      <c r="D6721" s="13"/>
      <c r="E6721" s="13"/>
      <c r="F6721" s="13"/>
      <c r="G6721" s="13"/>
      <c r="H6721" s="41"/>
      <c r="I6721" s="41"/>
      <c r="J6721" s="41"/>
      <c r="K6721" s="41"/>
      <c r="L6721" s="41"/>
      <c r="M6721" s="41"/>
    </row>
    <row r="6722" spans="2:13" x14ac:dyDescent="0.25">
      <c r="B6722" s="66"/>
      <c r="C6722" s="13"/>
      <c r="D6722" s="13"/>
      <c r="E6722" s="13"/>
      <c r="F6722" s="13"/>
      <c r="G6722" s="13"/>
      <c r="H6722" s="41"/>
      <c r="I6722" s="41"/>
      <c r="J6722" s="41"/>
      <c r="K6722" s="41"/>
      <c r="L6722" s="41"/>
      <c r="M6722" s="41"/>
    </row>
    <row r="6723" spans="2:13" x14ac:dyDescent="0.25">
      <c r="B6723" s="66"/>
      <c r="C6723" s="13"/>
      <c r="D6723" s="13"/>
      <c r="E6723" s="13"/>
      <c r="F6723" s="13"/>
      <c r="G6723" s="13"/>
      <c r="H6723" s="41"/>
      <c r="I6723" s="41"/>
      <c r="J6723" s="41"/>
      <c r="K6723" s="41"/>
      <c r="L6723" s="41"/>
      <c r="M6723" s="41"/>
    </row>
    <row r="6724" spans="2:13" x14ac:dyDescent="0.25">
      <c r="B6724" s="66"/>
      <c r="C6724" s="13"/>
      <c r="D6724" s="13"/>
      <c r="E6724" s="13"/>
      <c r="F6724" s="13"/>
      <c r="G6724" s="13"/>
      <c r="H6724" s="41"/>
      <c r="I6724" s="41"/>
      <c r="J6724" s="41"/>
      <c r="K6724" s="41"/>
      <c r="L6724" s="41"/>
      <c r="M6724" s="41"/>
    </row>
    <row r="6725" spans="2:13" x14ac:dyDescent="0.25">
      <c r="B6725" s="66"/>
      <c r="C6725" s="13"/>
      <c r="D6725" s="13"/>
      <c r="E6725" s="13"/>
      <c r="F6725" s="13"/>
      <c r="G6725" s="13"/>
      <c r="H6725" s="41"/>
      <c r="I6725" s="41"/>
      <c r="J6725" s="41"/>
      <c r="K6725" s="41"/>
      <c r="L6725" s="41"/>
      <c r="M6725" s="41"/>
    </row>
    <row r="6726" spans="2:13" x14ac:dyDescent="0.25">
      <c r="B6726" s="66"/>
      <c r="C6726" s="13"/>
      <c r="D6726" s="13"/>
      <c r="E6726" s="13"/>
      <c r="F6726" s="13"/>
      <c r="G6726" s="13"/>
      <c r="H6726" s="41"/>
      <c r="I6726" s="41"/>
      <c r="J6726" s="41"/>
      <c r="K6726" s="41"/>
      <c r="L6726" s="41"/>
      <c r="M6726" s="41"/>
    </row>
    <row r="6727" spans="2:13" x14ac:dyDescent="0.25">
      <c r="B6727" s="66"/>
      <c r="C6727" s="13"/>
      <c r="D6727" s="13"/>
      <c r="E6727" s="13"/>
      <c r="F6727" s="13"/>
      <c r="G6727" s="13"/>
      <c r="H6727" s="41"/>
      <c r="I6727" s="41"/>
      <c r="J6727" s="41"/>
      <c r="K6727" s="41"/>
      <c r="L6727" s="41"/>
      <c r="M6727" s="41"/>
    </row>
    <row r="6728" spans="2:13" x14ac:dyDescent="0.25">
      <c r="B6728" s="66"/>
      <c r="C6728" s="13"/>
      <c r="D6728" s="13"/>
      <c r="E6728" s="13"/>
      <c r="F6728" s="13"/>
      <c r="G6728" s="13"/>
      <c r="H6728" s="41"/>
      <c r="I6728" s="41"/>
      <c r="J6728" s="41"/>
      <c r="K6728" s="41"/>
      <c r="L6728" s="41"/>
      <c r="M6728" s="41"/>
    </row>
    <row r="6729" spans="2:13" x14ac:dyDescent="0.25">
      <c r="B6729" s="66"/>
      <c r="C6729" s="13"/>
      <c r="D6729" s="13"/>
      <c r="E6729" s="13"/>
      <c r="F6729" s="13"/>
      <c r="G6729" s="13"/>
      <c r="H6729" s="41"/>
      <c r="I6729" s="41"/>
      <c r="J6729" s="41"/>
      <c r="K6729" s="41"/>
      <c r="L6729" s="41"/>
      <c r="M6729" s="41"/>
    </row>
    <row r="6730" spans="2:13" x14ac:dyDescent="0.25">
      <c r="B6730" s="66"/>
      <c r="C6730" s="13"/>
      <c r="D6730" s="13"/>
      <c r="E6730" s="13"/>
      <c r="F6730" s="13"/>
      <c r="G6730" s="13"/>
      <c r="H6730" s="41"/>
      <c r="I6730" s="41"/>
      <c r="J6730" s="41"/>
      <c r="K6730" s="41"/>
      <c r="L6730" s="41"/>
      <c r="M6730" s="41"/>
    </row>
    <row r="6731" spans="2:13" x14ac:dyDescent="0.25">
      <c r="B6731" s="66"/>
      <c r="C6731" s="13"/>
      <c r="D6731" s="13"/>
      <c r="E6731" s="13"/>
      <c r="F6731" s="13"/>
      <c r="G6731" s="13"/>
      <c r="H6731" s="41"/>
      <c r="I6731" s="41"/>
      <c r="J6731" s="41"/>
      <c r="K6731" s="41"/>
      <c r="L6731" s="41"/>
      <c r="M6731" s="41"/>
    </row>
    <row r="6732" spans="2:13" x14ac:dyDescent="0.25">
      <c r="B6732" s="66"/>
      <c r="C6732" s="13"/>
      <c r="D6732" s="13"/>
      <c r="E6732" s="13"/>
      <c r="F6732" s="13"/>
      <c r="G6732" s="13"/>
      <c r="H6732" s="41"/>
      <c r="I6732" s="41"/>
      <c r="J6732" s="41"/>
      <c r="K6732" s="41"/>
      <c r="L6732" s="41"/>
      <c r="M6732" s="41"/>
    </row>
    <row r="6733" spans="2:13" x14ac:dyDescent="0.25">
      <c r="B6733" s="66"/>
      <c r="C6733" s="13"/>
      <c r="D6733" s="13"/>
      <c r="E6733" s="13"/>
      <c r="F6733" s="13"/>
      <c r="G6733" s="13"/>
      <c r="H6733" s="41"/>
      <c r="I6733" s="41"/>
      <c r="J6733" s="41"/>
      <c r="K6733" s="41"/>
      <c r="L6733" s="41"/>
      <c r="M6733" s="41"/>
    </row>
    <row r="6734" spans="2:13" x14ac:dyDescent="0.25">
      <c r="B6734" s="66"/>
      <c r="C6734" s="13"/>
      <c r="D6734" s="13"/>
      <c r="E6734" s="13"/>
      <c r="F6734" s="13"/>
      <c r="G6734" s="13"/>
      <c r="H6734" s="41"/>
      <c r="I6734" s="41"/>
      <c r="J6734" s="41"/>
      <c r="K6734" s="41"/>
      <c r="L6734" s="41"/>
      <c r="M6734" s="41"/>
    </row>
    <row r="6735" spans="2:13" x14ac:dyDescent="0.25">
      <c r="B6735" s="66"/>
      <c r="C6735" s="13"/>
      <c r="D6735" s="13"/>
      <c r="E6735" s="13"/>
      <c r="F6735" s="13"/>
      <c r="G6735" s="13"/>
      <c r="H6735" s="41"/>
      <c r="I6735" s="41"/>
      <c r="J6735" s="41"/>
      <c r="K6735" s="41"/>
      <c r="L6735" s="41"/>
      <c r="M6735" s="41"/>
    </row>
    <row r="6736" spans="2:13" x14ac:dyDescent="0.25">
      <c r="B6736" s="66"/>
      <c r="C6736" s="13"/>
      <c r="D6736" s="13"/>
      <c r="E6736" s="13"/>
      <c r="F6736" s="13"/>
      <c r="G6736" s="13"/>
      <c r="H6736" s="41"/>
      <c r="I6736" s="41"/>
      <c r="J6736" s="41"/>
      <c r="K6736" s="41"/>
      <c r="L6736" s="41"/>
      <c r="M6736" s="41"/>
    </row>
    <row r="6737" spans="2:13" x14ac:dyDescent="0.25">
      <c r="B6737" s="66"/>
      <c r="C6737" s="13"/>
      <c r="D6737" s="13"/>
      <c r="E6737" s="13"/>
      <c r="F6737" s="13"/>
      <c r="G6737" s="13"/>
      <c r="H6737" s="41"/>
      <c r="I6737" s="41"/>
      <c r="J6737" s="41"/>
      <c r="K6737" s="41"/>
      <c r="L6737" s="41"/>
      <c r="M6737" s="41"/>
    </row>
    <row r="6738" spans="2:13" x14ac:dyDescent="0.25">
      <c r="B6738" s="66"/>
      <c r="C6738" s="13"/>
      <c r="D6738" s="13"/>
      <c r="E6738" s="13"/>
      <c r="F6738" s="13"/>
      <c r="G6738" s="13"/>
      <c r="H6738" s="41"/>
      <c r="I6738" s="41"/>
      <c r="J6738" s="41"/>
      <c r="K6738" s="41"/>
      <c r="L6738" s="41"/>
      <c r="M6738" s="41"/>
    </row>
    <row r="6739" spans="2:13" x14ac:dyDescent="0.25">
      <c r="B6739" s="66"/>
      <c r="C6739" s="13"/>
      <c r="D6739" s="13"/>
      <c r="E6739" s="13"/>
      <c r="F6739" s="13"/>
      <c r="G6739" s="13"/>
      <c r="H6739" s="41"/>
      <c r="I6739" s="41"/>
      <c r="J6739" s="41"/>
      <c r="K6739" s="41"/>
      <c r="L6739" s="41"/>
      <c r="M6739" s="41"/>
    </row>
    <row r="6740" spans="2:13" x14ac:dyDescent="0.25">
      <c r="B6740" s="66"/>
      <c r="C6740" s="13"/>
      <c r="D6740" s="13"/>
      <c r="E6740" s="13"/>
      <c r="F6740" s="13"/>
      <c r="G6740" s="13"/>
      <c r="H6740" s="41"/>
      <c r="I6740" s="41"/>
      <c r="J6740" s="41"/>
      <c r="K6740" s="41"/>
      <c r="L6740" s="41"/>
      <c r="M6740" s="41"/>
    </row>
    <row r="6741" spans="2:13" x14ac:dyDescent="0.25">
      <c r="B6741" s="66"/>
      <c r="C6741" s="13"/>
      <c r="D6741" s="13"/>
      <c r="E6741" s="13"/>
      <c r="F6741" s="13"/>
      <c r="G6741" s="13"/>
      <c r="H6741" s="41"/>
      <c r="I6741" s="41"/>
      <c r="J6741" s="41"/>
      <c r="K6741" s="41"/>
      <c r="L6741" s="41"/>
      <c r="M6741" s="41"/>
    </row>
    <row r="6742" spans="2:13" x14ac:dyDescent="0.25">
      <c r="B6742" s="66"/>
      <c r="C6742" s="13"/>
      <c r="D6742" s="13"/>
      <c r="E6742" s="13"/>
      <c r="F6742" s="13"/>
      <c r="G6742" s="13"/>
      <c r="H6742" s="41"/>
      <c r="I6742" s="41"/>
      <c r="J6742" s="41"/>
      <c r="K6742" s="41"/>
      <c r="L6742" s="41"/>
      <c r="M6742" s="41"/>
    </row>
    <row r="6743" spans="2:13" x14ac:dyDescent="0.25">
      <c r="B6743" s="66"/>
      <c r="C6743" s="13"/>
      <c r="D6743" s="13"/>
      <c r="E6743" s="13"/>
      <c r="F6743" s="13"/>
      <c r="G6743" s="13"/>
      <c r="H6743" s="41"/>
      <c r="I6743" s="41"/>
      <c r="J6743" s="41"/>
      <c r="K6743" s="41"/>
      <c r="L6743" s="41"/>
      <c r="M6743" s="41"/>
    </row>
    <row r="6744" spans="2:13" x14ac:dyDescent="0.25">
      <c r="B6744" s="66"/>
      <c r="C6744" s="13"/>
      <c r="D6744" s="13"/>
      <c r="E6744" s="13"/>
      <c r="F6744" s="13"/>
      <c r="G6744" s="13"/>
      <c r="H6744" s="41"/>
      <c r="I6744" s="41"/>
      <c r="J6744" s="41"/>
      <c r="K6744" s="41"/>
      <c r="L6744" s="41"/>
      <c r="M6744" s="41"/>
    </row>
    <row r="6745" spans="2:13" x14ac:dyDescent="0.25">
      <c r="B6745" s="66"/>
      <c r="C6745" s="13"/>
      <c r="D6745" s="13"/>
      <c r="E6745" s="13"/>
      <c r="F6745" s="13"/>
      <c r="G6745" s="13"/>
      <c r="H6745" s="41"/>
      <c r="I6745" s="41"/>
      <c r="J6745" s="41"/>
      <c r="K6745" s="41"/>
      <c r="L6745" s="41"/>
      <c r="M6745" s="41"/>
    </row>
    <row r="6746" spans="2:13" x14ac:dyDescent="0.25">
      <c r="B6746" s="66"/>
      <c r="C6746" s="13"/>
      <c r="D6746" s="13"/>
      <c r="E6746" s="13"/>
      <c r="F6746" s="13"/>
      <c r="G6746" s="13"/>
      <c r="H6746" s="41"/>
      <c r="I6746" s="41"/>
      <c r="J6746" s="41"/>
      <c r="K6746" s="41"/>
      <c r="L6746" s="41"/>
      <c r="M6746" s="41"/>
    </row>
    <row r="6747" spans="2:13" x14ac:dyDescent="0.25">
      <c r="B6747" s="66"/>
      <c r="C6747" s="13"/>
      <c r="D6747" s="13"/>
      <c r="E6747" s="13"/>
      <c r="F6747" s="13"/>
      <c r="G6747" s="13"/>
      <c r="H6747" s="41"/>
      <c r="I6747" s="41"/>
      <c r="J6747" s="41"/>
      <c r="K6747" s="41"/>
      <c r="L6747" s="41"/>
      <c r="M6747" s="41"/>
    </row>
    <row r="6748" spans="2:13" x14ac:dyDescent="0.25">
      <c r="B6748" s="66"/>
      <c r="C6748" s="13"/>
      <c r="D6748" s="13"/>
      <c r="E6748" s="13"/>
      <c r="F6748" s="13"/>
      <c r="G6748" s="13"/>
      <c r="H6748" s="41"/>
      <c r="I6748" s="41"/>
      <c r="J6748" s="41"/>
      <c r="K6748" s="41"/>
      <c r="L6748" s="41"/>
      <c r="M6748" s="41"/>
    </row>
    <row r="6749" spans="2:13" x14ac:dyDescent="0.25">
      <c r="B6749" s="66"/>
      <c r="C6749" s="13"/>
      <c r="D6749" s="13"/>
      <c r="E6749" s="13"/>
      <c r="F6749" s="13"/>
      <c r="G6749" s="13"/>
      <c r="H6749" s="41"/>
      <c r="I6749" s="41"/>
      <c r="J6749" s="41"/>
      <c r="K6749" s="41"/>
      <c r="L6749" s="41"/>
      <c r="M6749" s="41"/>
    </row>
    <row r="6750" spans="2:13" x14ac:dyDescent="0.25">
      <c r="B6750" s="66"/>
      <c r="C6750" s="13"/>
      <c r="D6750" s="13"/>
      <c r="E6750" s="13"/>
      <c r="F6750" s="13"/>
      <c r="G6750" s="13"/>
      <c r="H6750" s="41"/>
      <c r="I6750" s="41"/>
      <c r="J6750" s="41"/>
      <c r="K6750" s="41"/>
      <c r="L6750" s="41"/>
      <c r="M6750" s="41"/>
    </row>
    <row r="6751" spans="2:13" x14ac:dyDescent="0.25">
      <c r="B6751" s="66"/>
      <c r="C6751" s="13"/>
      <c r="D6751" s="13"/>
      <c r="E6751" s="13"/>
      <c r="F6751" s="13"/>
      <c r="G6751" s="13"/>
      <c r="H6751" s="41"/>
      <c r="I6751" s="41"/>
      <c r="J6751" s="41"/>
      <c r="K6751" s="41"/>
      <c r="L6751" s="41"/>
      <c r="M6751" s="41"/>
    </row>
    <row r="6752" spans="2:13" x14ac:dyDescent="0.25">
      <c r="B6752" s="66"/>
      <c r="C6752" s="13"/>
      <c r="D6752" s="13"/>
      <c r="E6752" s="13"/>
      <c r="F6752" s="13"/>
      <c r="G6752" s="13"/>
      <c r="H6752" s="41"/>
      <c r="I6752" s="41"/>
      <c r="J6752" s="41"/>
      <c r="K6752" s="41"/>
      <c r="L6752" s="41"/>
      <c r="M6752" s="41"/>
    </row>
    <row r="6753" spans="2:13" x14ac:dyDescent="0.25">
      <c r="B6753" s="66"/>
      <c r="C6753" s="13"/>
      <c r="D6753" s="13"/>
      <c r="E6753" s="13"/>
      <c r="F6753" s="13"/>
      <c r="G6753" s="13"/>
      <c r="H6753" s="41"/>
      <c r="I6753" s="41"/>
      <c r="J6753" s="41"/>
      <c r="K6753" s="41"/>
      <c r="L6753" s="41"/>
      <c r="M6753" s="41"/>
    </row>
    <row r="6754" spans="2:13" x14ac:dyDescent="0.25">
      <c r="B6754" s="66"/>
      <c r="C6754" s="13"/>
      <c r="D6754" s="13"/>
      <c r="E6754" s="13"/>
      <c r="F6754" s="13"/>
      <c r="G6754" s="13"/>
      <c r="H6754" s="41"/>
      <c r="I6754" s="41"/>
      <c r="J6754" s="41"/>
      <c r="K6754" s="41"/>
      <c r="L6754" s="41"/>
      <c r="M6754" s="41"/>
    </row>
    <row r="6755" spans="2:13" x14ac:dyDescent="0.25">
      <c r="B6755" s="66"/>
      <c r="C6755" s="13"/>
      <c r="D6755" s="13"/>
      <c r="E6755" s="13"/>
      <c r="F6755" s="13"/>
      <c r="G6755" s="13"/>
      <c r="H6755" s="41"/>
      <c r="I6755" s="41"/>
      <c r="J6755" s="41"/>
      <c r="K6755" s="41"/>
      <c r="L6755" s="41"/>
      <c r="M6755" s="41"/>
    </row>
    <row r="6756" spans="2:13" x14ac:dyDescent="0.25">
      <c r="B6756" s="66"/>
      <c r="C6756" s="13"/>
      <c r="D6756" s="13"/>
      <c r="E6756" s="13"/>
      <c r="F6756" s="13"/>
      <c r="G6756" s="13"/>
      <c r="H6756" s="41"/>
      <c r="I6756" s="41"/>
      <c r="J6756" s="41"/>
      <c r="K6756" s="41"/>
      <c r="L6756" s="41"/>
      <c r="M6756" s="41"/>
    </row>
    <row r="6757" spans="2:13" x14ac:dyDescent="0.25">
      <c r="B6757" s="66"/>
      <c r="C6757" s="13"/>
      <c r="D6757" s="13"/>
      <c r="E6757" s="13"/>
      <c r="F6757" s="13"/>
      <c r="G6757" s="13"/>
      <c r="H6757" s="41"/>
      <c r="I6757" s="41"/>
      <c r="J6757" s="41"/>
      <c r="K6757" s="41"/>
      <c r="L6757" s="41"/>
      <c r="M6757" s="41"/>
    </row>
    <row r="6758" spans="2:13" x14ac:dyDescent="0.25">
      <c r="B6758" s="66"/>
      <c r="C6758" s="13"/>
      <c r="D6758" s="13"/>
      <c r="E6758" s="13"/>
      <c r="F6758" s="13"/>
      <c r="G6758" s="13"/>
      <c r="H6758" s="41"/>
      <c r="I6758" s="41"/>
      <c r="J6758" s="41"/>
      <c r="K6758" s="41"/>
      <c r="L6758" s="41"/>
      <c r="M6758" s="41"/>
    </row>
    <row r="6759" spans="2:13" x14ac:dyDescent="0.25">
      <c r="B6759" s="66"/>
      <c r="C6759" s="13"/>
      <c r="D6759" s="13"/>
      <c r="E6759" s="13"/>
      <c r="F6759" s="13"/>
      <c r="G6759" s="13"/>
      <c r="H6759" s="41"/>
      <c r="I6759" s="41"/>
      <c r="J6759" s="41"/>
      <c r="K6759" s="41"/>
      <c r="L6759" s="41"/>
      <c r="M6759" s="41"/>
    </row>
    <row r="6760" spans="2:13" x14ac:dyDescent="0.25">
      <c r="B6760" s="66"/>
      <c r="C6760" s="13"/>
      <c r="D6760" s="13"/>
      <c r="E6760" s="13"/>
      <c r="F6760" s="13"/>
      <c r="G6760" s="13"/>
      <c r="H6760" s="41"/>
      <c r="I6760" s="41"/>
      <c r="J6760" s="41"/>
      <c r="K6760" s="41"/>
      <c r="L6760" s="41"/>
      <c r="M6760" s="41"/>
    </row>
    <row r="6761" spans="2:13" x14ac:dyDescent="0.25">
      <c r="B6761" s="66"/>
      <c r="C6761" s="13"/>
      <c r="D6761" s="13"/>
      <c r="E6761" s="13"/>
      <c r="F6761" s="13"/>
      <c r="G6761" s="13"/>
      <c r="H6761" s="41"/>
      <c r="I6761" s="41"/>
      <c r="J6761" s="41"/>
      <c r="K6761" s="41"/>
      <c r="L6761" s="41"/>
      <c r="M6761" s="41"/>
    </row>
    <row r="6762" spans="2:13" x14ac:dyDescent="0.25">
      <c r="B6762" s="66"/>
      <c r="C6762" s="13"/>
      <c r="D6762" s="13"/>
      <c r="E6762" s="13"/>
      <c r="F6762" s="13"/>
      <c r="G6762" s="13"/>
      <c r="H6762" s="41"/>
      <c r="I6762" s="41"/>
      <c r="J6762" s="41"/>
      <c r="K6762" s="41"/>
      <c r="L6762" s="41"/>
      <c r="M6762" s="41"/>
    </row>
    <row r="6763" spans="2:13" x14ac:dyDescent="0.25">
      <c r="B6763" s="66"/>
      <c r="C6763" s="13"/>
      <c r="D6763" s="13"/>
      <c r="E6763" s="13"/>
      <c r="F6763" s="13"/>
      <c r="G6763" s="13"/>
      <c r="H6763" s="41"/>
      <c r="I6763" s="41"/>
      <c r="J6763" s="41"/>
      <c r="K6763" s="41"/>
      <c r="L6763" s="41"/>
      <c r="M6763" s="41"/>
    </row>
    <row r="6764" spans="2:13" x14ac:dyDescent="0.25">
      <c r="B6764" s="66"/>
      <c r="C6764" s="13"/>
      <c r="D6764" s="13"/>
      <c r="E6764" s="13"/>
      <c r="F6764" s="13"/>
      <c r="G6764" s="13"/>
      <c r="H6764" s="41"/>
      <c r="I6764" s="41"/>
      <c r="J6764" s="41"/>
      <c r="K6764" s="41"/>
      <c r="L6764" s="41"/>
      <c r="M6764" s="41"/>
    </row>
    <row r="6765" spans="2:13" x14ac:dyDescent="0.25">
      <c r="B6765" s="66"/>
      <c r="C6765" s="13"/>
      <c r="D6765" s="13"/>
      <c r="E6765" s="13"/>
      <c r="F6765" s="13"/>
      <c r="G6765" s="13"/>
      <c r="H6765" s="41"/>
      <c r="I6765" s="41"/>
      <c r="J6765" s="41"/>
      <c r="K6765" s="41"/>
      <c r="L6765" s="41"/>
      <c r="M6765" s="41"/>
    </row>
    <row r="6766" spans="2:13" x14ac:dyDescent="0.25">
      <c r="B6766" s="66"/>
      <c r="C6766" s="13"/>
      <c r="D6766" s="13"/>
      <c r="E6766" s="13"/>
      <c r="F6766" s="13"/>
      <c r="G6766" s="13"/>
      <c r="H6766" s="41"/>
      <c r="I6766" s="41"/>
      <c r="J6766" s="41"/>
      <c r="K6766" s="41"/>
      <c r="L6766" s="41"/>
      <c r="M6766" s="41"/>
    </row>
    <row r="6767" spans="2:13" x14ac:dyDescent="0.25">
      <c r="B6767" s="66"/>
      <c r="C6767" s="13"/>
      <c r="D6767" s="13"/>
      <c r="E6767" s="13"/>
      <c r="F6767" s="13"/>
      <c r="G6767" s="13"/>
      <c r="H6767" s="41"/>
      <c r="I6767" s="41"/>
      <c r="J6767" s="41"/>
      <c r="K6767" s="41"/>
      <c r="L6767" s="41"/>
      <c r="M6767" s="41"/>
    </row>
    <row r="6768" spans="2:13" x14ac:dyDescent="0.25">
      <c r="B6768" s="66"/>
      <c r="C6768" s="13"/>
      <c r="D6768" s="13"/>
      <c r="E6768" s="13"/>
      <c r="F6768" s="13"/>
      <c r="G6768" s="13"/>
      <c r="H6768" s="41"/>
      <c r="I6768" s="41"/>
      <c r="J6768" s="41"/>
      <c r="K6768" s="41"/>
      <c r="L6768" s="41"/>
      <c r="M6768" s="41"/>
    </row>
    <row r="6769" spans="2:13" x14ac:dyDescent="0.25">
      <c r="B6769" s="66"/>
      <c r="C6769" s="13"/>
      <c r="D6769" s="13"/>
      <c r="E6769" s="13"/>
      <c r="F6769" s="13"/>
      <c r="G6769" s="13"/>
      <c r="H6769" s="41"/>
      <c r="I6769" s="41"/>
      <c r="J6769" s="41"/>
      <c r="K6769" s="41"/>
      <c r="L6769" s="41"/>
      <c r="M6769" s="41"/>
    </row>
    <row r="6770" spans="2:13" x14ac:dyDescent="0.25">
      <c r="B6770" s="66"/>
      <c r="C6770" s="13"/>
      <c r="D6770" s="13"/>
      <c r="E6770" s="13"/>
      <c r="F6770" s="13"/>
      <c r="G6770" s="13"/>
      <c r="H6770" s="41"/>
      <c r="I6770" s="41"/>
      <c r="J6770" s="41"/>
      <c r="K6770" s="41"/>
      <c r="L6770" s="41"/>
      <c r="M6770" s="41"/>
    </row>
    <row r="6771" spans="2:13" x14ac:dyDescent="0.25">
      <c r="B6771" s="66"/>
      <c r="C6771" s="13"/>
      <c r="D6771" s="13"/>
      <c r="E6771" s="13"/>
      <c r="F6771" s="13"/>
      <c r="G6771" s="13"/>
      <c r="H6771" s="41"/>
      <c r="I6771" s="41"/>
      <c r="J6771" s="41"/>
      <c r="K6771" s="41"/>
      <c r="L6771" s="41"/>
      <c r="M6771" s="41"/>
    </row>
    <row r="6772" spans="2:13" x14ac:dyDescent="0.25">
      <c r="B6772" s="66"/>
      <c r="C6772" s="13"/>
      <c r="D6772" s="13"/>
      <c r="E6772" s="13"/>
      <c r="F6772" s="13"/>
      <c r="G6772" s="13"/>
      <c r="H6772" s="41"/>
      <c r="I6772" s="41"/>
      <c r="J6772" s="41"/>
      <c r="K6772" s="41"/>
      <c r="L6772" s="41"/>
      <c r="M6772" s="41"/>
    </row>
    <row r="6773" spans="2:13" x14ac:dyDescent="0.25">
      <c r="B6773" s="66"/>
      <c r="C6773" s="13"/>
      <c r="D6773" s="13"/>
      <c r="E6773" s="13"/>
      <c r="F6773" s="13"/>
      <c r="G6773" s="13"/>
      <c r="H6773" s="41"/>
      <c r="I6773" s="41"/>
      <c r="J6773" s="41"/>
      <c r="K6773" s="41"/>
      <c r="L6773" s="41"/>
      <c r="M6773" s="41"/>
    </row>
    <row r="6774" spans="2:13" x14ac:dyDescent="0.25">
      <c r="B6774" s="66"/>
      <c r="C6774" s="13"/>
      <c r="D6774" s="13"/>
      <c r="E6774" s="13"/>
      <c r="F6774" s="13"/>
      <c r="G6774" s="13"/>
      <c r="H6774" s="41"/>
      <c r="I6774" s="41"/>
      <c r="J6774" s="41"/>
      <c r="K6774" s="41"/>
      <c r="L6774" s="41"/>
      <c r="M6774" s="41"/>
    </row>
    <row r="6775" spans="2:13" x14ac:dyDescent="0.25">
      <c r="B6775" s="66"/>
      <c r="C6775" s="13"/>
      <c r="D6775" s="13"/>
      <c r="E6775" s="13"/>
      <c r="F6775" s="13"/>
      <c r="G6775" s="13"/>
      <c r="H6775" s="41"/>
      <c r="I6775" s="41"/>
      <c r="J6775" s="41"/>
      <c r="K6775" s="41"/>
      <c r="L6775" s="41"/>
      <c r="M6775" s="41"/>
    </row>
    <row r="6776" spans="2:13" x14ac:dyDescent="0.25">
      <c r="B6776" s="66"/>
      <c r="C6776" s="13"/>
      <c r="D6776" s="13"/>
      <c r="E6776" s="13"/>
      <c r="F6776" s="13"/>
      <c r="G6776" s="13"/>
      <c r="H6776" s="41"/>
      <c r="I6776" s="41"/>
      <c r="J6776" s="41"/>
      <c r="K6776" s="41"/>
      <c r="L6776" s="41"/>
      <c r="M6776" s="41"/>
    </row>
    <row r="6777" spans="2:13" x14ac:dyDescent="0.25">
      <c r="B6777" s="66"/>
      <c r="C6777" s="13"/>
      <c r="D6777" s="13"/>
      <c r="E6777" s="13"/>
      <c r="F6777" s="13"/>
      <c r="G6777" s="13"/>
      <c r="H6777" s="41"/>
      <c r="I6777" s="41"/>
      <c r="J6777" s="41"/>
      <c r="K6777" s="41"/>
      <c r="L6777" s="41"/>
      <c r="M6777" s="41"/>
    </row>
    <row r="6778" spans="2:13" x14ac:dyDescent="0.25">
      <c r="B6778" s="66"/>
      <c r="C6778" s="13"/>
      <c r="D6778" s="13"/>
      <c r="E6778" s="13"/>
      <c r="F6778" s="13"/>
      <c r="G6778" s="13"/>
      <c r="H6778" s="41"/>
      <c r="I6778" s="41"/>
      <c r="J6778" s="41"/>
      <c r="K6778" s="41"/>
      <c r="L6778" s="41"/>
      <c r="M6778" s="41"/>
    </row>
    <row r="6779" spans="2:13" x14ac:dyDescent="0.25">
      <c r="B6779" s="66"/>
      <c r="C6779" s="13"/>
      <c r="D6779" s="13"/>
      <c r="E6779" s="13"/>
      <c r="F6779" s="13"/>
      <c r="G6779" s="13"/>
      <c r="H6779" s="41"/>
      <c r="I6779" s="41"/>
      <c r="J6779" s="41"/>
      <c r="K6779" s="41"/>
      <c r="L6779" s="41"/>
      <c r="M6779" s="41"/>
    </row>
    <row r="6780" spans="2:13" x14ac:dyDescent="0.25">
      <c r="B6780" s="66"/>
      <c r="C6780" s="13"/>
      <c r="D6780" s="13"/>
      <c r="E6780" s="13"/>
      <c r="F6780" s="13"/>
      <c r="G6780" s="13"/>
      <c r="H6780" s="41"/>
      <c r="I6780" s="41"/>
      <c r="J6780" s="41"/>
      <c r="K6780" s="41"/>
      <c r="L6780" s="41"/>
      <c r="M6780" s="41"/>
    </row>
    <row r="6781" spans="2:13" x14ac:dyDescent="0.25">
      <c r="B6781" s="66"/>
      <c r="C6781" s="13"/>
      <c r="D6781" s="13"/>
      <c r="E6781" s="13"/>
      <c r="F6781" s="13"/>
      <c r="G6781" s="13"/>
      <c r="H6781" s="41"/>
      <c r="I6781" s="41"/>
      <c r="J6781" s="41"/>
      <c r="K6781" s="41"/>
      <c r="L6781" s="41"/>
      <c r="M6781" s="41"/>
    </row>
    <row r="6782" spans="2:13" x14ac:dyDescent="0.25">
      <c r="B6782" s="66"/>
      <c r="C6782" s="13"/>
      <c r="D6782" s="13"/>
      <c r="E6782" s="13"/>
      <c r="F6782" s="13"/>
      <c r="G6782" s="13"/>
      <c r="H6782" s="41"/>
      <c r="I6782" s="41"/>
      <c r="J6782" s="41"/>
      <c r="K6782" s="41"/>
      <c r="L6782" s="41"/>
      <c r="M6782" s="41"/>
    </row>
    <row r="6783" spans="2:13" x14ac:dyDescent="0.25">
      <c r="B6783" s="66"/>
      <c r="C6783" s="13"/>
      <c r="D6783" s="13"/>
      <c r="E6783" s="13"/>
      <c r="F6783" s="13"/>
      <c r="G6783" s="13"/>
      <c r="H6783" s="41"/>
      <c r="I6783" s="41"/>
      <c r="J6783" s="41"/>
      <c r="K6783" s="41"/>
      <c r="L6783" s="41"/>
      <c r="M6783" s="41"/>
    </row>
    <row r="6784" spans="2:13" x14ac:dyDescent="0.25">
      <c r="B6784" s="66"/>
      <c r="C6784" s="13"/>
      <c r="D6784" s="13"/>
      <c r="E6784" s="13"/>
      <c r="F6784" s="13"/>
      <c r="G6784" s="13"/>
      <c r="H6784" s="41"/>
      <c r="I6784" s="41"/>
      <c r="J6784" s="41"/>
      <c r="K6784" s="41"/>
      <c r="L6784" s="41"/>
      <c r="M6784" s="41"/>
    </row>
    <row r="6785" spans="2:13" x14ac:dyDescent="0.25">
      <c r="B6785" s="66"/>
      <c r="C6785" s="13"/>
      <c r="D6785" s="13"/>
      <c r="E6785" s="13"/>
      <c r="F6785" s="13"/>
      <c r="G6785" s="13"/>
      <c r="H6785" s="41"/>
      <c r="I6785" s="41"/>
      <c r="J6785" s="41"/>
      <c r="K6785" s="41"/>
      <c r="L6785" s="41"/>
      <c r="M6785" s="41"/>
    </row>
    <row r="6786" spans="2:13" x14ac:dyDescent="0.25">
      <c r="B6786" s="66"/>
      <c r="C6786" s="13"/>
      <c r="D6786" s="13"/>
      <c r="E6786" s="13"/>
      <c r="F6786" s="13"/>
      <c r="G6786" s="13"/>
      <c r="H6786" s="41"/>
      <c r="I6786" s="41"/>
      <c r="J6786" s="41"/>
      <c r="K6786" s="41"/>
      <c r="L6786" s="41"/>
      <c r="M6786" s="41"/>
    </row>
    <row r="6787" spans="2:13" x14ac:dyDescent="0.25">
      <c r="B6787" s="66"/>
      <c r="C6787" s="13"/>
      <c r="D6787" s="13"/>
      <c r="E6787" s="13"/>
      <c r="F6787" s="13"/>
      <c r="G6787" s="13"/>
      <c r="H6787" s="41"/>
      <c r="I6787" s="41"/>
      <c r="J6787" s="41"/>
      <c r="K6787" s="41"/>
      <c r="L6787" s="41"/>
      <c r="M6787" s="41"/>
    </row>
    <row r="6788" spans="2:13" x14ac:dyDescent="0.25">
      <c r="B6788" s="66"/>
      <c r="C6788" s="13"/>
      <c r="D6788" s="13"/>
      <c r="E6788" s="13"/>
      <c r="F6788" s="13"/>
      <c r="G6788" s="13"/>
      <c r="H6788" s="41"/>
      <c r="I6788" s="41"/>
      <c r="J6788" s="41"/>
      <c r="K6788" s="41"/>
      <c r="L6788" s="41"/>
      <c r="M6788" s="41"/>
    </row>
    <row r="6789" spans="2:13" x14ac:dyDescent="0.25">
      <c r="B6789" s="66"/>
      <c r="C6789" s="13"/>
      <c r="D6789" s="13"/>
      <c r="E6789" s="13"/>
      <c r="F6789" s="13"/>
      <c r="G6789" s="13"/>
      <c r="H6789" s="41"/>
      <c r="I6789" s="41"/>
      <c r="J6789" s="41"/>
      <c r="K6789" s="41"/>
      <c r="L6789" s="41"/>
      <c r="M6789" s="41"/>
    </row>
    <row r="6790" spans="2:13" x14ac:dyDescent="0.25">
      <c r="B6790" s="66"/>
      <c r="C6790" s="13"/>
      <c r="D6790" s="13"/>
      <c r="E6790" s="13"/>
      <c r="F6790" s="13"/>
      <c r="G6790" s="13"/>
      <c r="H6790" s="41"/>
      <c r="I6790" s="41"/>
      <c r="J6790" s="41"/>
      <c r="K6790" s="41"/>
      <c r="L6790" s="41"/>
      <c r="M6790" s="41"/>
    </row>
    <row r="6791" spans="2:13" x14ac:dyDescent="0.25">
      <c r="B6791" s="66"/>
      <c r="C6791" s="13"/>
      <c r="D6791" s="13"/>
      <c r="E6791" s="13"/>
      <c r="F6791" s="13"/>
      <c r="G6791" s="13"/>
      <c r="H6791" s="41"/>
      <c r="I6791" s="41"/>
      <c r="J6791" s="41"/>
      <c r="K6791" s="41"/>
      <c r="L6791" s="41"/>
      <c r="M6791" s="41"/>
    </row>
    <row r="6792" spans="2:13" x14ac:dyDescent="0.25">
      <c r="B6792" s="66"/>
      <c r="C6792" s="13"/>
      <c r="D6792" s="13"/>
      <c r="E6792" s="13"/>
      <c r="F6792" s="13"/>
      <c r="G6792" s="13"/>
      <c r="H6792" s="41"/>
      <c r="I6792" s="41"/>
      <c r="J6792" s="41"/>
      <c r="K6792" s="41"/>
      <c r="L6792" s="41"/>
      <c r="M6792" s="41"/>
    </row>
    <row r="6793" spans="2:13" x14ac:dyDescent="0.25">
      <c r="B6793" s="66"/>
      <c r="C6793" s="13"/>
      <c r="D6793" s="13"/>
      <c r="E6793" s="13"/>
      <c r="F6793" s="13"/>
      <c r="G6793" s="13"/>
      <c r="H6793" s="41"/>
      <c r="I6793" s="41"/>
      <c r="J6793" s="41"/>
      <c r="K6793" s="41"/>
      <c r="L6793" s="41"/>
      <c r="M6793" s="41"/>
    </row>
    <row r="6794" spans="2:13" x14ac:dyDescent="0.25">
      <c r="B6794" s="66"/>
      <c r="C6794" s="13"/>
      <c r="D6794" s="13"/>
      <c r="E6794" s="13"/>
      <c r="F6794" s="13"/>
      <c r="G6794" s="13"/>
      <c r="H6794" s="41"/>
      <c r="I6794" s="41"/>
      <c r="J6794" s="41"/>
      <c r="K6794" s="41"/>
      <c r="L6794" s="41"/>
      <c r="M6794" s="41"/>
    </row>
    <row r="6795" spans="2:13" x14ac:dyDescent="0.25">
      <c r="B6795" s="66"/>
      <c r="C6795" s="13"/>
      <c r="D6795" s="13"/>
      <c r="E6795" s="13"/>
      <c r="F6795" s="13"/>
      <c r="G6795" s="13"/>
      <c r="H6795" s="41"/>
      <c r="I6795" s="41"/>
      <c r="J6795" s="41"/>
      <c r="K6795" s="41"/>
      <c r="L6795" s="41"/>
      <c r="M6795" s="41"/>
    </row>
    <row r="6796" spans="2:13" x14ac:dyDescent="0.25">
      <c r="B6796" s="66"/>
      <c r="C6796" s="13"/>
      <c r="D6796" s="13"/>
      <c r="E6796" s="13"/>
      <c r="F6796" s="13"/>
      <c r="G6796" s="13"/>
      <c r="H6796" s="41"/>
      <c r="I6796" s="41"/>
      <c r="J6796" s="41"/>
      <c r="K6796" s="41"/>
      <c r="L6796" s="41"/>
      <c r="M6796" s="41"/>
    </row>
    <row r="6797" spans="2:13" x14ac:dyDescent="0.25">
      <c r="B6797" s="66"/>
      <c r="C6797" s="13"/>
      <c r="D6797" s="13"/>
      <c r="E6797" s="13"/>
      <c r="F6797" s="13"/>
      <c r="G6797" s="13"/>
      <c r="H6797" s="41"/>
      <c r="I6797" s="41"/>
      <c r="J6797" s="41"/>
      <c r="K6797" s="41"/>
      <c r="L6797" s="41"/>
      <c r="M6797" s="41"/>
    </row>
    <row r="6798" spans="2:13" x14ac:dyDescent="0.25">
      <c r="B6798" s="66"/>
      <c r="C6798" s="13"/>
      <c r="D6798" s="13"/>
      <c r="E6798" s="13"/>
      <c r="F6798" s="13"/>
      <c r="G6798" s="13"/>
      <c r="H6798" s="41"/>
      <c r="I6798" s="41"/>
      <c r="J6798" s="41"/>
      <c r="K6798" s="41"/>
      <c r="L6798" s="41"/>
      <c r="M6798" s="41"/>
    </row>
    <row r="6799" spans="2:13" x14ac:dyDescent="0.25">
      <c r="B6799" s="66"/>
      <c r="C6799" s="13"/>
      <c r="D6799" s="13"/>
      <c r="E6799" s="13"/>
      <c r="F6799" s="13"/>
      <c r="G6799" s="13"/>
      <c r="H6799" s="41"/>
      <c r="I6799" s="41"/>
      <c r="J6799" s="41"/>
      <c r="K6799" s="41"/>
      <c r="L6799" s="41"/>
      <c r="M6799" s="41"/>
    </row>
    <row r="6800" spans="2:13" x14ac:dyDescent="0.25">
      <c r="B6800" s="66"/>
      <c r="C6800" s="13"/>
      <c r="D6800" s="13"/>
      <c r="E6800" s="13"/>
      <c r="F6800" s="13"/>
      <c r="G6800" s="13"/>
      <c r="H6800" s="41"/>
      <c r="I6800" s="41"/>
      <c r="J6800" s="41"/>
      <c r="K6800" s="41"/>
      <c r="L6800" s="41"/>
      <c r="M6800" s="41"/>
    </row>
    <row r="6801" spans="2:13" x14ac:dyDescent="0.25">
      <c r="B6801" s="66"/>
      <c r="C6801" s="13"/>
      <c r="D6801" s="13"/>
      <c r="E6801" s="13"/>
      <c r="F6801" s="13"/>
      <c r="G6801" s="13"/>
      <c r="H6801" s="41"/>
      <c r="I6801" s="41"/>
      <c r="J6801" s="41"/>
      <c r="K6801" s="41"/>
      <c r="L6801" s="41"/>
      <c r="M6801" s="41"/>
    </row>
    <row r="6802" spans="2:13" x14ac:dyDescent="0.25">
      <c r="B6802" s="66"/>
      <c r="C6802" s="13"/>
      <c r="D6802" s="13"/>
      <c r="E6802" s="13"/>
      <c r="F6802" s="13"/>
      <c r="G6802" s="13"/>
      <c r="H6802" s="41"/>
      <c r="I6802" s="41"/>
      <c r="J6802" s="41"/>
      <c r="K6802" s="41"/>
      <c r="L6802" s="41"/>
      <c r="M6802" s="41"/>
    </row>
    <row r="6803" spans="2:13" x14ac:dyDescent="0.25">
      <c r="B6803" s="66"/>
      <c r="C6803" s="13"/>
      <c r="D6803" s="13"/>
      <c r="E6803" s="13"/>
      <c r="F6803" s="13"/>
      <c r="G6803" s="13"/>
      <c r="H6803" s="41"/>
      <c r="I6803" s="41"/>
      <c r="J6803" s="41"/>
      <c r="K6803" s="41"/>
      <c r="L6803" s="41"/>
      <c r="M6803" s="41"/>
    </row>
    <row r="6804" spans="2:13" x14ac:dyDescent="0.25">
      <c r="B6804" s="66"/>
      <c r="C6804" s="13"/>
      <c r="D6804" s="13"/>
      <c r="E6804" s="13"/>
      <c r="F6804" s="13"/>
      <c r="G6804" s="13"/>
      <c r="H6804" s="41"/>
      <c r="I6804" s="41"/>
      <c r="J6804" s="41"/>
      <c r="K6804" s="41"/>
      <c r="L6804" s="41"/>
      <c r="M6804" s="41"/>
    </row>
    <row r="6805" spans="2:13" x14ac:dyDescent="0.25">
      <c r="B6805" s="66"/>
      <c r="C6805" s="13"/>
      <c r="D6805" s="13"/>
      <c r="E6805" s="13"/>
      <c r="F6805" s="13"/>
      <c r="G6805" s="13"/>
      <c r="H6805" s="41"/>
      <c r="I6805" s="41"/>
      <c r="J6805" s="41"/>
      <c r="K6805" s="41"/>
      <c r="L6805" s="41"/>
      <c r="M6805" s="41"/>
    </row>
    <row r="6806" spans="2:13" x14ac:dyDescent="0.25">
      <c r="B6806" s="66"/>
      <c r="C6806" s="13"/>
      <c r="D6806" s="13"/>
      <c r="E6806" s="13"/>
      <c r="F6806" s="13"/>
      <c r="G6806" s="13"/>
      <c r="H6806" s="41"/>
      <c r="I6806" s="41"/>
      <c r="J6806" s="41"/>
      <c r="K6806" s="41"/>
      <c r="L6806" s="41"/>
      <c r="M6806" s="41"/>
    </row>
    <row r="6807" spans="2:13" x14ac:dyDescent="0.25">
      <c r="B6807" s="66"/>
      <c r="C6807" s="13"/>
      <c r="D6807" s="13"/>
      <c r="E6807" s="13"/>
      <c r="F6807" s="13"/>
      <c r="G6807" s="13"/>
      <c r="H6807" s="41"/>
      <c r="I6807" s="41"/>
      <c r="J6807" s="41"/>
      <c r="K6807" s="41"/>
      <c r="L6807" s="41"/>
      <c r="M6807" s="41"/>
    </row>
    <row r="6808" spans="2:13" x14ac:dyDescent="0.25">
      <c r="B6808" s="66"/>
      <c r="C6808" s="13"/>
      <c r="D6808" s="13"/>
      <c r="E6808" s="13"/>
      <c r="F6808" s="13"/>
      <c r="G6808" s="13"/>
      <c r="H6808" s="41"/>
      <c r="I6808" s="41"/>
      <c r="J6808" s="41"/>
      <c r="K6808" s="41"/>
      <c r="L6808" s="41"/>
      <c r="M6808" s="41"/>
    </row>
    <row r="6809" spans="2:13" x14ac:dyDescent="0.25">
      <c r="B6809" s="66"/>
      <c r="C6809" s="13"/>
      <c r="D6809" s="13"/>
      <c r="E6809" s="13"/>
      <c r="F6809" s="13"/>
      <c r="G6809" s="13"/>
      <c r="H6809" s="41"/>
      <c r="I6809" s="41"/>
      <c r="J6809" s="41"/>
      <c r="K6809" s="41"/>
      <c r="L6809" s="41"/>
      <c r="M6809" s="41"/>
    </row>
    <row r="6810" spans="2:13" x14ac:dyDescent="0.25">
      <c r="B6810" s="66"/>
      <c r="C6810" s="13"/>
      <c r="D6810" s="13"/>
      <c r="E6810" s="13"/>
      <c r="F6810" s="13"/>
      <c r="G6810" s="13"/>
      <c r="H6810" s="41"/>
      <c r="I6810" s="41"/>
      <c r="J6810" s="41"/>
      <c r="K6810" s="41"/>
      <c r="L6810" s="41"/>
      <c r="M6810" s="41"/>
    </row>
    <row r="6811" spans="2:13" x14ac:dyDescent="0.25">
      <c r="B6811" s="66"/>
      <c r="C6811" s="13"/>
      <c r="D6811" s="13"/>
      <c r="E6811" s="13"/>
      <c r="F6811" s="13"/>
      <c r="G6811" s="13"/>
      <c r="H6811" s="41"/>
      <c r="I6811" s="41"/>
      <c r="J6811" s="41"/>
      <c r="K6811" s="41"/>
      <c r="L6811" s="41"/>
      <c r="M6811" s="41"/>
    </row>
    <row r="6812" spans="2:13" x14ac:dyDescent="0.25">
      <c r="B6812" s="66"/>
      <c r="C6812" s="13"/>
      <c r="D6812" s="13"/>
      <c r="E6812" s="13"/>
      <c r="F6812" s="13"/>
      <c r="G6812" s="13"/>
      <c r="H6812" s="41"/>
      <c r="I6812" s="41"/>
      <c r="J6812" s="41"/>
      <c r="K6812" s="41"/>
      <c r="L6812" s="41"/>
      <c r="M6812" s="41"/>
    </row>
    <row r="6813" spans="2:13" x14ac:dyDescent="0.25">
      <c r="B6813" s="66"/>
      <c r="C6813" s="13"/>
      <c r="D6813" s="13"/>
      <c r="E6813" s="13"/>
      <c r="F6813" s="13"/>
      <c r="G6813" s="13"/>
      <c r="H6813" s="41"/>
      <c r="I6813" s="41"/>
      <c r="J6813" s="41"/>
      <c r="K6813" s="41"/>
      <c r="L6813" s="41"/>
      <c r="M6813" s="41"/>
    </row>
    <row r="6814" spans="2:13" x14ac:dyDescent="0.25">
      <c r="B6814" s="66"/>
      <c r="C6814" s="13"/>
      <c r="D6814" s="13"/>
      <c r="E6814" s="13"/>
      <c r="F6814" s="13"/>
      <c r="G6814" s="13"/>
      <c r="H6814" s="41"/>
      <c r="I6814" s="41"/>
      <c r="J6814" s="41"/>
      <c r="K6814" s="41"/>
      <c r="L6814" s="41"/>
      <c r="M6814" s="41"/>
    </row>
    <row r="6815" spans="2:13" x14ac:dyDescent="0.25">
      <c r="B6815" s="66"/>
      <c r="C6815" s="13"/>
      <c r="D6815" s="13"/>
      <c r="E6815" s="13"/>
      <c r="F6815" s="13"/>
      <c r="G6815" s="13"/>
      <c r="H6815" s="41"/>
      <c r="I6815" s="41"/>
      <c r="J6815" s="41"/>
      <c r="K6815" s="41"/>
      <c r="L6815" s="41"/>
      <c r="M6815" s="41"/>
    </row>
    <row r="6816" spans="2:13" x14ac:dyDescent="0.25">
      <c r="B6816" s="66"/>
      <c r="C6816" s="13"/>
      <c r="D6816" s="13"/>
      <c r="E6816" s="13"/>
      <c r="F6816" s="13"/>
      <c r="G6816" s="13"/>
      <c r="H6816" s="41"/>
      <c r="I6816" s="41"/>
      <c r="J6816" s="41"/>
      <c r="K6816" s="41"/>
      <c r="L6816" s="41"/>
      <c r="M6816" s="41"/>
    </row>
    <row r="6817" spans="2:13" x14ac:dyDescent="0.25">
      <c r="B6817" s="66"/>
      <c r="C6817" s="13"/>
      <c r="D6817" s="13"/>
      <c r="E6817" s="13"/>
      <c r="F6817" s="13"/>
      <c r="G6817" s="13"/>
      <c r="H6817" s="41"/>
      <c r="I6817" s="41"/>
      <c r="J6817" s="41"/>
      <c r="K6817" s="41"/>
      <c r="L6817" s="41"/>
      <c r="M6817" s="41"/>
    </row>
    <row r="6818" spans="2:13" x14ac:dyDescent="0.25">
      <c r="B6818" s="66"/>
      <c r="C6818" s="13"/>
      <c r="D6818" s="13"/>
      <c r="E6818" s="13"/>
      <c r="F6818" s="13"/>
      <c r="G6818" s="13"/>
      <c r="H6818" s="41"/>
      <c r="I6818" s="41"/>
      <c r="J6818" s="41"/>
      <c r="K6818" s="41"/>
      <c r="L6818" s="41"/>
      <c r="M6818" s="41"/>
    </row>
    <row r="6819" spans="2:13" x14ac:dyDescent="0.25">
      <c r="B6819" s="66"/>
      <c r="C6819" s="13"/>
      <c r="D6819" s="13"/>
      <c r="E6819" s="13"/>
      <c r="F6819" s="13"/>
      <c r="G6819" s="13"/>
      <c r="H6819" s="41"/>
      <c r="I6819" s="41"/>
      <c r="J6819" s="41"/>
      <c r="K6819" s="41"/>
      <c r="L6819" s="41"/>
      <c r="M6819" s="41"/>
    </row>
    <row r="6820" spans="2:13" x14ac:dyDescent="0.25">
      <c r="B6820" s="66"/>
      <c r="C6820" s="13"/>
      <c r="D6820" s="13"/>
      <c r="E6820" s="13"/>
      <c r="F6820" s="13"/>
      <c r="G6820" s="13"/>
      <c r="H6820" s="41"/>
      <c r="I6820" s="41"/>
      <c r="J6820" s="41"/>
      <c r="K6820" s="41"/>
      <c r="L6820" s="41"/>
      <c r="M6820" s="41"/>
    </row>
    <row r="6821" spans="2:13" x14ac:dyDescent="0.25">
      <c r="B6821" s="66"/>
      <c r="C6821" s="13"/>
      <c r="D6821" s="13"/>
      <c r="E6821" s="13"/>
      <c r="F6821" s="13"/>
      <c r="G6821" s="13"/>
      <c r="H6821" s="41"/>
      <c r="I6821" s="41"/>
      <c r="J6821" s="41"/>
      <c r="K6821" s="41"/>
      <c r="L6821" s="41"/>
      <c r="M6821" s="41"/>
    </row>
    <row r="6822" spans="2:13" x14ac:dyDescent="0.25">
      <c r="B6822" s="66"/>
      <c r="C6822" s="13"/>
      <c r="D6822" s="13"/>
      <c r="E6822" s="13"/>
      <c r="F6822" s="13"/>
      <c r="G6822" s="13"/>
      <c r="H6822" s="41"/>
      <c r="I6822" s="41"/>
      <c r="J6822" s="41"/>
      <c r="K6822" s="41"/>
      <c r="L6822" s="41"/>
      <c r="M6822" s="41"/>
    </row>
    <row r="6823" spans="2:13" x14ac:dyDescent="0.25">
      <c r="B6823" s="66"/>
      <c r="C6823" s="13"/>
      <c r="D6823" s="13"/>
      <c r="E6823" s="13"/>
      <c r="F6823" s="13"/>
      <c r="G6823" s="13"/>
      <c r="H6823" s="41"/>
      <c r="I6823" s="41"/>
      <c r="J6823" s="41"/>
      <c r="K6823" s="41"/>
      <c r="L6823" s="41"/>
      <c r="M6823" s="41"/>
    </row>
    <row r="6824" spans="2:13" x14ac:dyDescent="0.25">
      <c r="B6824" s="66"/>
      <c r="C6824" s="13"/>
      <c r="D6824" s="13"/>
      <c r="E6824" s="13"/>
      <c r="F6824" s="13"/>
      <c r="G6824" s="13"/>
      <c r="H6824" s="41"/>
      <c r="I6824" s="41"/>
      <c r="J6824" s="41"/>
      <c r="K6824" s="41"/>
      <c r="L6824" s="41"/>
      <c r="M6824" s="41"/>
    </row>
    <row r="6825" spans="2:13" x14ac:dyDescent="0.25">
      <c r="B6825" s="66"/>
      <c r="C6825" s="13"/>
      <c r="D6825" s="13"/>
      <c r="E6825" s="13"/>
      <c r="F6825" s="13"/>
      <c r="G6825" s="13"/>
      <c r="H6825" s="41"/>
      <c r="I6825" s="41"/>
      <c r="J6825" s="41"/>
      <c r="K6825" s="41"/>
      <c r="L6825" s="41"/>
      <c r="M6825" s="41"/>
    </row>
    <row r="6826" spans="2:13" x14ac:dyDescent="0.25">
      <c r="B6826" s="66"/>
      <c r="C6826" s="13"/>
      <c r="D6826" s="13"/>
      <c r="E6826" s="13"/>
      <c r="F6826" s="13"/>
      <c r="G6826" s="13"/>
      <c r="H6826" s="41"/>
      <c r="I6826" s="41"/>
      <c r="J6826" s="41"/>
      <c r="K6826" s="41"/>
      <c r="L6826" s="41"/>
      <c r="M6826" s="41"/>
    </row>
    <row r="6827" spans="2:13" x14ac:dyDescent="0.25">
      <c r="B6827" s="66"/>
      <c r="C6827" s="13"/>
      <c r="D6827" s="13"/>
      <c r="E6827" s="13"/>
      <c r="F6827" s="13"/>
      <c r="G6827" s="13"/>
      <c r="H6827" s="41"/>
      <c r="I6827" s="41"/>
      <c r="J6827" s="41"/>
      <c r="K6827" s="41"/>
      <c r="L6827" s="41"/>
      <c r="M6827" s="41"/>
    </row>
    <row r="6828" spans="2:13" x14ac:dyDescent="0.25">
      <c r="B6828" s="66"/>
      <c r="C6828" s="13"/>
      <c r="D6828" s="13"/>
      <c r="E6828" s="13"/>
      <c r="F6828" s="13"/>
      <c r="G6828" s="13"/>
      <c r="H6828" s="41"/>
      <c r="I6828" s="41"/>
      <c r="J6828" s="41"/>
      <c r="K6828" s="41"/>
      <c r="L6828" s="41"/>
      <c r="M6828" s="41"/>
    </row>
    <row r="6829" spans="2:13" x14ac:dyDescent="0.25">
      <c r="B6829" s="66"/>
      <c r="C6829" s="13"/>
      <c r="D6829" s="13"/>
      <c r="E6829" s="13"/>
      <c r="F6829" s="13"/>
      <c r="G6829" s="13"/>
      <c r="H6829" s="41"/>
      <c r="I6829" s="41"/>
      <c r="J6829" s="41"/>
      <c r="K6829" s="41"/>
      <c r="L6829" s="41"/>
      <c r="M6829" s="41"/>
    </row>
    <row r="6830" spans="2:13" x14ac:dyDescent="0.25">
      <c r="B6830" s="66"/>
      <c r="C6830" s="13"/>
      <c r="D6830" s="13"/>
      <c r="E6830" s="13"/>
      <c r="F6830" s="13"/>
      <c r="G6830" s="13"/>
      <c r="H6830" s="41"/>
      <c r="I6830" s="41"/>
      <c r="J6830" s="41"/>
      <c r="K6830" s="41"/>
      <c r="L6830" s="41"/>
      <c r="M6830" s="41"/>
    </row>
    <row r="6831" spans="2:13" x14ac:dyDescent="0.25">
      <c r="B6831" s="66"/>
      <c r="C6831" s="13"/>
      <c r="D6831" s="13"/>
      <c r="E6831" s="13"/>
      <c r="F6831" s="13"/>
      <c r="G6831" s="13"/>
      <c r="H6831" s="41"/>
      <c r="I6831" s="41"/>
      <c r="J6831" s="41"/>
      <c r="K6831" s="41"/>
      <c r="L6831" s="41"/>
      <c r="M6831" s="41"/>
    </row>
    <row r="6832" spans="2:13" x14ac:dyDescent="0.25">
      <c r="B6832" s="66"/>
      <c r="C6832" s="13"/>
      <c r="D6832" s="13"/>
      <c r="E6832" s="13"/>
      <c r="F6832" s="13"/>
      <c r="G6832" s="13"/>
      <c r="H6832" s="41"/>
      <c r="I6832" s="41"/>
      <c r="J6832" s="41"/>
      <c r="K6832" s="41"/>
      <c r="L6832" s="41"/>
      <c r="M6832" s="41"/>
    </row>
    <row r="6833" spans="2:13" x14ac:dyDescent="0.25">
      <c r="B6833" s="66"/>
      <c r="C6833" s="13"/>
      <c r="D6833" s="13"/>
      <c r="E6833" s="13"/>
      <c r="F6833" s="13"/>
      <c r="G6833" s="13"/>
      <c r="H6833" s="41"/>
      <c r="I6833" s="41"/>
      <c r="J6833" s="41"/>
      <c r="K6833" s="41"/>
      <c r="L6833" s="41"/>
      <c r="M6833" s="41"/>
    </row>
    <row r="6834" spans="2:13" x14ac:dyDescent="0.25">
      <c r="B6834" s="66"/>
      <c r="C6834" s="13"/>
      <c r="D6834" s="13"/>
      <c r="E6834" s="13"/>
      <c r="F6834" s="13"/>
      <c r="G6834" s="13"/>
      <c r="H6834" s="41"/>
      <c r="I6834" s="41"/>
      <c r="J6834" s="41"/>
      <c r="K6834" s="41"/>
      <c r="L6834" s="41"/>
      <c r="M6834" s="41"/>
    </row>
    <row r="6835" spans="2:13" x14ac:dyDescent="0.25">
      <c r="B6835" s="66"/>
      <c r="C6835" s="13"/>
      <c r="D6835" s="13"/>
      <c r="E6835" s="13"/>
      <c r="F6835" s="13"/>
      <c r="G6835" s="13"/>
      <c r="H6835" s="41"/>
      <c r="I6835" s="41"/>
      <c r="J6835" s="41"/>
      <c r="K6835" s="41"/>
      <c r="L6835" s="41"/>
      <c r="M6835" s="41"/>
    </row>
    <row r="6836" spans="2:13" x14ac:dyDescent="0.25">
      <c r="B6836" s="66"/>
      <c r="C6836" s="13"/>
      <c r="D6836" s="13"/>
      <c r="E6836" s="13"/>
      <c r="F6836" s="13"/>
      <c r="G6836" s="13"/>
      <c r="H6836" s="41"/>
      <c r="I6836" s="41"/>
      <c r="J6836" s="41"/>
      <c r="K6836" s="41"/>
      <c r="L6836" s="41"/>
      <c r="M6836" s="41"/>
    </row>
    <row r="6837" spans="2:13" x14ac:dyDescent="0.25">
      <c r="B6837" s="66"/>
      <c r="C6837" s="13"/>
      <c r="D6837" s="13"/>
      <c r="E6837" s="13"/>
      <c r="F6837" s="13"/>
      <c r="G6837" s="13"/>
      <c r="H6837" s="41"/>
      <c r="I6837" s="41"/>
      <c r="J6837" s="41"/>
      <c r="K6837" s="41"/>
      <c r="L6837" s="41"/>
      <c r="M6837" s="41"/>
    </row>
    <row r="6838" spans="2:13" x14ac:dyDescent="0.25">
      <c r="B6838" s="66"/>
      <c r="C6838" s="13"/>
      <c r="D6838" s="13"/>
      <c r="E6838" s="13"/>
      <c r="F6838" s="13"/>
      <c r="G6838" s="13"/>
      <c r="H6838" s="41"/>
      <c r="I6838" s="41"/>
      <c r="J6838" s="41"/>
      <c r="K6838" s="41"/>
      <c r="L6838" s="41"/>
      <c r="M6838" s="41"/>
    </row>
    <row r="6839" spans="2:13" x14ac:dyDescent="0.25">
      <c r="B6839" s="66"/>
      <c r="C6839" s="13"/>
      <c r="D6839" s="13"/>
      <c r="E6839" s="13"/>
      <c r="F6839" s="13"/>
      <c r="G6839" s="13"/>
      <c r="H6839" s="41"/>
      <c r="I6839" s="41"/>
      <c r="J6839" s="41"/>
      <c r="K6839" s="41"/>
      <c r="L6839" s="41"/>
      <c r="M6839" s="41"/>
    </row>
    <row r="6840" spans="2:13" x14ac:dyDescent="0.25">
      <c r="B6840" s="66"/>
      <c r="C6840" s="13"/>
      <c r="D6840" s="13"/>
      <c r="E6840" s="13"/>
      <c r="F6840" s="13"/>
      <c r="G6840" s="13"/>
      <c r="H6840" s="41"/>
      <c r="I6840" s="41"/>
      <c r="J6840" s="41"/>
      <c r="K6840" s="41"/>
      <c r="L6840" s="41"/>
      <c r="M6840" s="41"/>
    </row>
    <row r="6841" spans="2:13" x14ac:dyDescent="0.25">
      <c r="B6841" s="66"/>
      <c r="C6841" s="13"/>
      <c r="D6841" s="13"/>
      <c r="E6841" s="13"/>
      <c r="F6841" s="13"/>
      <c r="G6841" s="13"/>
      <c r="H6841" s="41"/>
      <c r="I6841" s="41"/>
      <c r="J6841" s="41"/>
      <c r="K6841" s="41"/>
      <c r="L6841" s="41"/>
      <c r="M6841" s="41"/>
    </row>
    <row r="6842" spans="2:13" x14ac:dyDescent="0.25">
      <c r="B6842" s="66"/>
      <c r="C6842" s="13"/>
      <c r="D6842" s="13"/>
      <c r="E6842" s="13"/>
      <c r="F6842" s="13"/>
      <c r="G6842" s="13"/>
      <c r="H6842" s="41"/>
      <c r="I6842" s="41"/>
      <c r="J6842" s="41"/>
      <c r="K6842" s="41"/>
      <c r="L6842" s="41"/>
      <c r="M6842" s="41"/>
    </row>
    <row r="6843" spans="2:13" x14ac:dyDescent="0.25">
      <c r="B6843" s="66"/>
      <c r="C6843" s="13"/>
      <c r="D6843" s="13"/>
      <c r="E6843" s="13"/>
      <c r="F6843" s="13"/>
      <c r="G6843" s="13"/>
      <c r="H6843" s="41"/>
      <c r="I6843" s="41"/>
      <c r="J6843" s="41"/>
      <c r="K6843" s="41"/>
      <c r="L6843" s="41"/>
      <c r="M6843" s="41"/>
    </row>
    <row r="6844" spans="2:13" x14ac:dyDescent="0.25">
      <c r="B6844" s="66"/>
      <c r="C6844" s="13"/>
      <c r="D6844" s="13"/>
      <c r="E6844" s="13"/>
      <c r="F6844" s="13"/>
      <c r="G6844" s="13"/>
      <c r="H6844" s="41"/>
      <c r="I6844" s="41"/>
      <c r="J6844" s="41"/>
      <c r="K6844" s="41"/>
      <c r="L6844" s="41"/>
      <c r="M6844" s="41"/>
    </row>
    <row r="6845" spans="2:13" x14ac:dyDescent="0.25">
      <c r="B6845" s="66"/>
      <c r="C6845" s="13"/>
      <c r="D6845" s="13"/>
      <c r="E6845" s="13"/>
      <c r="F6845" s="13"/>
      <c r="G6845" s="13"/>
      <c r="H6845" s="41"/>
      <c r="I6845" s="41"/>
      <c r="J6845" s="41"/>
      <c r="K6845" s="41"/>
      <c r="L6845" s="41"/>
      <c r="M6845" s="41"/>
    </row>
    <row r="6846" spans="2:13" x14ac:dyDescent="0.25">
      <c r="B6846" s="66"/>
      <c r="C6846" s="13"/>
      <c r="D6846" s="13"/>
      <c r="E6846" s="13"/>
      <c r="F6846" s="13"/>
      <c r="G6846" s="13"/>
      <c r="H6846" s="41"/>
      <c r="I6846" s="41"/>
      <c r="J6846" s="41"/>
      <c r="K6846" s="41"/>
      <c r="L6846" s="41"/>
      <c r="M6846" s="41"/>
    </row>
    <row r="6847" spans="2:13" x14ac:dyDescent="0.25">
      <c r="B6847" s="66"/>
      <c r="C6847" s="13"/>
      <c r="D6847" s="13"/>
      <c r="E6847" s="13"/>
      <c r="F6847" s="13"/>
      <c r="G6847" s="13"/>
      <c r="H6847" s="41"/>
      <c r="I6847" s="41"/>
      <c r="J6847" s="41"/>
      <c r="K6847" s="41"/>
      <c r="L6847" s="41"/>
      <c r="M6847" s="41"/>
    </row>
    <row r="6848" spans="2:13" x14ac:dyDescent="0.25">
      <c r="B6848" s="66"/>
      <c r="C6848" s="13"/>
      <c r="D6848" s="13"/>
      <c r="E6848" s="13"/>
      <c r="F6848" s="13"/>
      <c r="G6848" s="13"/>
      <c r="H6848" s="41"/>
      <c r="I6848" s="41"/>
      <c r="J6848" s="41"/>
      <c r="K6848" s="41"/>
      <c r="L6848" s="41"/>
      <c r="M6848" s="41"/>
    </row>
    <row r="6849" spans="2:13" x14ac:dyDescent="0.25">
      <c r="B6849" s="66"/>
      <c r="C6849" s="13"/>
      <c r="D6849" s="13"/>
      <c r="E6849" s="13"/>
      <c r="F6849" s="13"/>
      <c r="G6849" s="13"/>
      <c r="H6849" s="41"/>
      <c r="I6849" s="41"/>
      <c r="J6849" s="41"/>
      <c r="K6849" s="41"/>
      <c r="L6849" s="41"/>
      <c r="M6849" s="41"/>
    </row>
    <row r="6850" spans="2:13" x14ac:dyDescent="0.25">
      <c r="B6850" s="66"/>
      <c r="C6850" s="13"/>
      <c r="D6850" s="13"/>
      <c r="E6850" s="13"/>
      <c r="F6850" s="13"/>
      <c r="G6850" s="13"/>
      <c r="H6850" s="41"/>
      <c r="I6850" s="41"/>
      <c r="J6850" s="41"/>
      <c r="K6850" s="41"/>
      <c r="L6850" s="41"/>
      <c r="M6850" s="41"/>
    </row>
    <row r="6851" spans="2:13" x14ac:dyDescent="0.25">
      <c r="B6851" s="66"/>
      <c r="C6851" s="13"/>
      <c r="D6851" s="13"/>
      <c r="E6851" s="13"/>
      <c r="F6851" s="13"/>
      <c r="G6851" s="13"/>
      <c r="H6851" s="41"/>
      <c r="I6851" s="41"/>
      <c r="J6851" s="41"/>
      <c r="K6851" s="41"/>
      <c r="L6851" s="41"/>
      <c r="M6851" s="41"/>
    </row>
    <row r="6852" spans="2:13" x14ac:dyDescent="0.25">
      <c r="B6852" s="66"/>
      <c r="C6852" s="13"/>
      <c r="D6852" s="13"/>
      <c r="E6852" s="13"/>
      <c r="F6852" s="13"/>
      <c r="G6852" s="13"/>
      <c r="H6852" s="41"/>
      <c r="I6852" s="41"/>
      <c r="J6852" s="41"/>
      <c r="K6852" s="41"/>
      <c r="L6852" s="41"/>
      <c r="M6852" s="41"/>
    </row>
    <row r="6853" spans="2:13" x14ac:dyDescent="0.25">
      <c r="B6853" s="66"/>
      <c r="C6853" s="13"/>
      <c r="D6853" s="13"/>
      <c r="E6853" s="13"/>
      <c r="F6853" s="13"/>
      <c r="G6853" s="13"/>
      <c r="H6853" s="41"/>
      <c r="I6853" s="41"/>
      <c r="J6853" s="41"/>
      <c r="K6853" s="41"/>
      <c r="L6853" s="41"/>
      <c r="M6853" s="41"/>
    </row>
    <row r="6854" spans="2:13" x14ac:dyDescent="0.25">
      <c r="B6854" s="66"/>
      <c r="C6854" s="13"/>
      <c r="D6854" s="13"/>
      <c r="E6854" s="13"/>
      <c r="F6854" s="13"/>
      <c r="G6854" s="13"/>
      <c r="H6854" s="41"/>
      <c r="I6854" s="41"/>
      <c r="J6854" s="41"/>
      <c r="K6854" s="41"/>
      <c r="L6854" s="41"/>
      <c r="M6854" s="41"/>
    </row>
    <row r="6855" spans="2:13" x14ac:dyDescent="0.25">
      <c r="B6855" s="66"/>
      <c r="C6855" s="13"/>
      <c r="D6855" s="13"/>
      <c r="E6855" s="13"/>
      <c r="F6855" s="13"/>
      <c r="G6855" s="13"/>
      <c r="H6855" s="41"/>
      <c r="I6855" s="41"/>
      <c r="J6855" s="41"/>
      <c r="K6855" s="41"/>
      <c r="L6855" s="41"/>
      <c r="M6855" s="41"/>
    </row>
    <row r="6856" spans="2:13" x14ac:dyDescent="0.25">
      <c r="B6856" s="66"/>
      <c r="C6856" s="13"/>
      <c r="D6856" s="13"/>
      <c r="E6856" s="13"/>
      <c r="F6856" s="13"/>
      <c r="G6856" s="13"/>
      <c r="H6856" s="41"/>
      <c r="I6856" s="41"/>
      <c r="J6856" s="41"/>
      <c r="K6856" s="41"/>
      <c r="L6856" s="41"/>
      <c r="M6856" s="41"/>
    </row>
    <row r="6857" spans="2:13" x14ac:dyDescent="0.25">
      <c r="B6857" s="66"/>
      <c r="C6857" s="13"/>
      <c r="D6857" s="13"/>
      <c r="E6857" s="13"/>
      <c r="F6857" s="13"/>
      <c r="G6857" s="13"/>
      <c r="H6857" s="41"/>
      <c r="I6857" s="41"/>
      <c r="J6857" s="41"/>
      <c r="K6857" s="41"/>
      <c r="L6857" s="41"/>
      <c r="M6857" s="41"/>
    </row>
    <row r="6858" spans="2:13" x14ac:dyDescent="0.25">
      <c r="B6858" s="66"/>
      <c r="C6858" s="13"/>
      <c r="D6858" s="13"/>
      <c r="E6858" s="13"/>
      <c r="F6858" s="13"/>
      <c r="G6858" s="13"/>
      <c r="H6858" s="41"/>
      <c r="I6858" s="41"/>
      <c r="J6858" s="41"/>
      <c r="K6858" s="41"/>
      <c r="L6858" s="41"/>
      <c r="M6858" s="41"/>
    </row>
    <row r="6859" spans="2:13" x14ac:dyDescent="0.25">
      <c r="B6859" s="66"/>
      <c r="C6859" s="13"/>
      <c r="D6859" s="13"/>
      <c r="E6859" s="13"/>
      <c r="F6859" s="13"/>
      <c r="G6859" s="13"/>
      <c r="H6859" s="41"/>
      <c r="I6859" s="41"/>
      <c r="J6859" s="41"/>
      <c r="K6859" s="41"/>
      <c r="L6859" s="41"/>
      <c r="M6859" s="41"/>
    </row>
    <row r="6860" spans="2:13" x14ac:dyDescent="0.25">
      <c r="B6860" s="66"/>
      <c r="C6860" s="13"/>
      <c r="D6860" s="13"/>
      <c r="E6860" s="13"/>
      <c r="F6860" s="13"/>
      <c r="G6860" s="13"/>
      <c r="H6860" s="41"/>
      <c r="I6860" s="41"/>
      <c r="J6860" s="41"/>
      <c r="K6860" s="41"/>
      <c r="L6860" s="41"/>
      <c r="M6860" s="41"/>
    </row>
    <row r="6861" spans="2:13" x14ac:dyDescent="0.25">
      <c r="B6861" s="66"/>
      <c r="C6861" s="13"/>
      <c r="D6861" s="13"/>
      <c r="E6861" s="13"/>
      <c r="F6861" s="13"/>
      <c r="G6861" s="13"/>
      <c r="H6861" s="41"/>
      <c r="I6861" s="41"/>
      <c r="J6861" s="41"/>
      <c r="K6861" s="41"/>
      <c r="L6861" s="41"/>
      <c r="M6861" s="41"/>
    </row>
    <row r="6862" spans="2:13" x14ac:dyDescent="0.25">
      <c r="B6862" s="66"/>
      <c r="C6862" s="13"/>
      <c r="D6862" s="13"/>
      <c r="E6862" s="13"/>
      <c r="F6862" s="13"/>
      <c r="G6862" s="13"/>
      <c r="H6862" s="41"/>
      <c r="I6862" s="41"/>
      <c r="J6862" s="41"/>
      <c r="K6862" s="41"/>
      <c r="L6862" s="41"/>
      <c r="M6862" s="41"/>
    </row>
    <row r="6863" spans="2:13" x14ac:dyDescent="0.25">
      <c r="B6863" s="66"/>
      <c r="C6863" s="13"/>
      <c r="D6863" s="13"/>
      <c r="E6863" s="13"/>
      <c r="F6863" s="13"/>
      <c r="G6863" s="13"/>
      <c r="H6863" s="41"/>
      <c r="I6863" s="41"/>
      <c r="J6863" s="41"/>
      <c r="K6863" s="41"/>
      <c r="L6863" s="41"/>
      <c r="M6863" s="41"/>
    </row>
    <row r="6864" spans="2:13" x14ac:dyDescent="0.25">
      <c r="B6864" s="66"/>
      <c r="C6864" s="13"/>
      <c r="D6864" s="13"/>
      <c r="E6864" s="13"/>
      <c r="F6864" s="13"/>
      <c r="G6864" s="13"/>
      <c r="H6864" s="41"/>
      <c r="I6864" s="41"/>
      <c r="J6864" s="41"/>
      <c r="K6864" s="41"/>
      <c r="L6864" s="41"/>
      <c r="M6864" s="41"/>
    </row>
    <row r="6865" spans="2:13" x14ac:dyDescent="0.25">
      <c r="B6865" s="66"/>
      <c r="C6865" s="13"/>
      <c r="D6865" s="13"/>
      <c r="E6865" s="13"/>
      <c r="F6865" s="13"/>
      <c r="G6865" s="13"/>
      <c r="H6865" s="41"/>
      <c r="I6865" s="41"/>
      <c r="J6865" s="41"/>
      <c r="K6865" s="41"/>
      <c r="L6865" s="41"/>
      <c r="M6865" s="41"/>
    </row>
    <row r="6866" spans="2:13" x14ac:dyDescent="0.25">
      <c r="B6866" s="66"/>
      <c r="C6866" s="13"/>
      <c r="D6866" s="13"/>
      <c r="E6866" s="13"/>
      <c r="F6866" s="13"/>
      <c r="G6866" s="13"/>
      <c r="H6866" s="41"/>
      <c r="I6866" s="41"/>
      <c r="J6866" s="41"/>
      <c r="K6866" s="41"/>
      <c r="L6866" s="41"/>
      <c r="M6866" s="41"/>
    </row>
    <row r="6867" spans="2:13" x14ac:dyDescent="0.25">
      <c r="B6867" s="66"/>
      <c r="C6867" s="13"/>
      <c r="D6867" s="13"/>
      <c r="E6867" s="13"/>
      <c r="F6867" s="13"/>
      <c r="G6867" s="13"/>
      <c r="H6867" s="41"/>
      <c r="I6867" s="41"/>
      <c r="J6867" s="41"/>
      <c r="K6867" s="41"/>
      <c r="L6867" s="41"/>
      <c r="M6867" s="41"/>
    </row>
    <row r="6868" spans="2:13" x14ac:dyDescent="0.25">
      <c r="B6868" s="66"/>
      <c r="C6868" s="13"/>
      <c r="D6868" s="13"/>
      <c r="E6868" s="13"/>
      <c r="F6868" s="13"/>
      <c r="G6868" s="13"/>
      <c r="H6868" s="41"/>
      <c r="I6868" s="41"/>
      <c r="J6868" s="41"/>
      <c r="K6868" s="41"/>
      <c r="L6868" s="41"/>
      <c r="M6868" s="41"/>
    </row>
    <row r="6869" spans="2:13" x14ac:dyDescent="0.25">
      <c r="B6869" s="66"/>
      <c r="C6869" s="13"/>
      <c r="D6869" s="13"/>
      <c r="E6869" s="13"/>
      <c r="F6869" s="13"/>
      <c r="G6869" s="13"/>
      <c r="H6869" s="41"/>
      <c r="I6869" s="41"/>
      <c r="J6869" s="41"/>
      <c r="K6869" s="41"/>
      <c r="L6869" s="41"/>
      <c r="M6869" s="41"/>
    </row>
    <row r="6870" spans="2:13" x14ac:dyDescent="0.25">
      <c r="B6870" s="66"/>
      <c r="C6870" s="13"/>
      <c r="D6870" s="13"/>
      <c r="E6870" s="13"/>
      <c r="F6870" s="13"/>
      <c r="G6870" s="13"/>
      <c r="H6870" s="41"/>
      <c r="I6870" s="41"/>
      <c r="J6870" s="41"/>
      <c r="K6870" s="41"/>
      <c r="L6870" s="41"/>
      <c r="M6870" s="41"/>
    </row>
    <row r="6871" spans="2:13" x14ac:dyDescent="0.25">
      <c r="B6871" s="66"/>
      <c r="C6871" s="13"/>
      <c r="D6871" s="13"/>
      <c r="E6871" s="13"/>
      <c r="F6871" s="13"/>
      <c r="G6871" s="13"/>
      <c r="H6871" s="41"/>
      <c r="I6871" s="41"/>
      <c r="J6871" s="41"/>
      <c r="K6871" s="41"/>
      <c r="L6871" s="41"/>
      <c r="M6871" s="41"/>
    </row>
    <row r="6872" spans="2:13" x14ac:dyDescent="0.25">
      <c r="B6872" s="66"/>
      <c r="C6872" s="13"/>
      <c r="D6872" s="13"/>
      <c r="E6872" s="13"/>
      <c r="F6872" s="13"/>
      <c r="G6872" s="13"/>
      <c r="H6872" s="41"/>
      <c r="I6872" s="41"/>
      <c r="J6872" s="41"/>
      <c r="K6872" s="41"/>
      <c r="L6872" s="41"/>
      <c r="M6872" s="41"/>
    </row>
    <row r="6873" spans="2:13" x14ac:dyDescent="0.25">
      <c r="B6873" s="66"/>
      <c r="C6873" s="13"/>
      <c r="D6873" s="13"/>
      <c r="E6873" s="13"/>
      <c r="F6873" s="13"/>
      <c r="G6873" s="13"/>
      <c r="H6873" s="41"/>
      <c r="I6873" s="41"/>
      <c r="J6873" s="41"/>
      <c r="K6873" s="41"/>
      <c r="L6873" s="41"/>
      <c r="M6873" s="41"/>
    </row>
    <row r="6874" spans="2:13" x14ac:dyDescent="0.25">
      <c r="B6874" s="66"/>
      <c r="C6874" s="13"/>
      <c r="D6874" s="13"/>
      <c r="E6874" s="13"/>
      <c r="F6874" s="13"/>
      <c r="G6874" s="13"/>
      <c r="H6874" s="41"/>
      <c r="I6874" s="41"/>
      <c r="J6874" s="41"/>
      <c r="K6874" s="41"/>
      <c r="L6874" s="41"/>
      <c r="M6874" s="41"/>
    </row>
    <row r="6875" spans="2:13" x14ac:dyDescent="0.25">
      <c r="B6875" s="66"/>
      <c r="C6875" s="13"/>
      <c r="D6875" s="13"/>
      <c r="E6875" s="13"/>
      <c r="F6875" s="13"/>
      <c r="G6875" s="13"/>
      <c r="H6875" s="41"/>
      <c r="I6875" s="41"/>
      <c r="J6875" s="41"/>
      <c r="K6875" s="41"/>
      <c r="L6875" s="41"/>
      <c r="M6875" s="41"/>
    </row>
    <row r="6876" spans="2:13" x14ac:dyDescent="0.25">
      <c r="B6876" s="66"/>
      <c r="C6876" s="13"/>
      <c r="D6876" s="13"/>
      <c r="E6876" s="13"/>
      <c r="F6876" s="13"/>
      <c r="G6876" s="13"/>
      <c r="H6876" s="41"/>
      <c r="I6876" s="41"/>
      <c r="J6876" s="41"/>
      <c r="K6876" s="41"/>
      <c r="L6876" s="41"/>
      <c r="M6876" s="41"/>
    </row>
    <row r="6877" spans="2:13" x14ac:dyDescent="0.25">
      <c r="B6877" s="66"/>
      <c r="C6877" s="13"/>
      <c r="D6877" s="13"/>
      <c r="E6877" s="13"/>
      <c r="F6877" s="13"/>
      <c r="G6877" s="13"/>
      <c r="H6877" s="41"/>
      <c r="I6877" s="41"/>
      <c r="J6877" s="41"/>
      <c r="K6877" s="41"/>
      <c r="L6877" s="41"/>
      <c r="M6877" s="41"/>
    </row>
    <row r="6878" spans="2:13" x14ac:dyDescent="0.25">
      <c r="B6878" s="66"/>
      <c r="C6878" s="13"/>
      <c r="D6878" s="13"/>
      <c r="E6878" s="13"/>
      <c r="F6878" s="13"/>
      <c r="G6878" s="13"/>
      <c r="H6878" s="41"/>
      <c r="I6878" s="41"/>
      <c r="J6878" s="41"/>
      <c r="K6878" s="41"/>
      <c r="L6878" s="41"/>
      <c r="M6878" s="41"/>
    </row>
    <row r="6879" spans="2:13" x14ac:dyDescent="0.25">
      <c r="B6879" s="66"/>
      <c r="C6879" s="13"/>
      <c r="D6879" s="13"/>
      <c r="E6879" s="13"/>
      <c r="F6879" s="13"/>
      <c r="G6879" s="13"/>
      <c r="H6879" s="41"/>
      <c r="I6879" s="41"/>
      <c r="J6879" s="41"/>
      <c r="K6879" s="41"/>
      <c r="L6879" s="41"/>
      <c r="M6879" s="41"/>
    </row>
    <row r="6880" spans="2:13" x14ac:dyDescent="0.25">
      <c r="B6880" s="66"/>
      <c r="C6880" s="13"/>
      <c r="D6880" s="13"/>
      <c r="E6880" s="13"/>
      <c r="F6880" s="13"/>
      <c r="G6880" s="13"/>
      <c r="H6880" s="41"/>
      <c r="I6880" s="41"/>
      <c r="J6880" s="41"/>
      <c r="K6880" s="41"/>
      <c r="L6880" s="41"/>
      <c r="M6880" s="41"/>
    </row>
    <row r="6881" spans="2:13" x14ac:dyDescent="0.25">
      <c r="B6881" s="66"/>
      <c r="C6881" s="13"/>
      <c r="D6881" s="13"/>
      <c r="E6881" s="13"/>
      <c r="F6881" s="13"/>
      <c r="G6881" s="13"/>
      <c r="H6881" s="41"/>
      <c r="I6881" s="41"/>
      <c r="J6881" s="41"/>
      <c r="K6881" s="41"/>
      <c r="L6881" s="41"/>
      <c r="M6881" s="41"/>
    </row>
    <row r="6882" spans="2:13" x14ac:dyDescent="0.25">
      <c r="B6882" s="66"/>
      <c r="C6882" s="13"/>
      <c r="D6882" s="13"/>
      <c r="E6882" s="13"/>
      <c r="F6882" s="13"/>
      <c r="G6882" s="13"/>
      <c r="H6882" s="41"/>
      <c r="I6882" s="41"/>
      <c r="J6882" s="41"/>
      <c r="K6882" s="41"/>
      <c r="L6882" s="41"/>
      <c r="M6882" s="41"/>
    </row>
    <row r="6883" spans="2:13" x14ac:dyDescent="0.25">
      <c r="B6883" s="66"/>
      <c r="C6883" s="13"/>
      <c r="D6883" s="13"/>
      <c r="E6883" s="13"/>
      <c r="F6883" s="13"/>
      <c r="G6883" s="13"/>
      <c r="H6883" s="41"/>
      <c r="I6883" s="41"/>
      <c r="J6883" s="41"/>
      <c r="K6883" s="41"/>
      <c r="L6883" s="41"/>
      <c r="M6883" s="41"/>
    </row>
    <row r="6884" spans="2:13" x14ac:dyDescent="0.25">
      <c r="B6884" s="66"/>
      <c r="C6884" s="13"/>
      <c r="D6884" s="13"/>
      <c r="E6884" s="13"/>
      <c r="F6884" s="13"/>
      <c r="G6884" s="13"/>
      <c r="H6884" s="41"/>
      <c r="I6884" s="41"/>
      <c r="J6884" s="41"/>
      <c r="K6884" s="41"/>
      <c r="L6884" s="41"/>
      <c r="M6884" s="41"/>
    </row>
    <row r="6885" spans="2:13" x14ac:dyDescent="0.25">
      <c r="B6885" s="66"/>
      <c r="C6885" s="13"/>
      <c r="D6885" s="13"/>
      <c r="E6885" s="13"/>
      <c r="F6885" s="13"/>
      <c r="G6885" s="13"/>
      <c r="H6885" s="41"/>
      <c r="I6885" s="41"/>
      <c r="J6885" s="41"/>
      <c r="K6885" s="41"/>
      <c r="L6885" s="41"/>
      <c r="M6885" s="41"/>
    </row>
    <row r="6886" spans="2:13" x14ac:dyDescent="0.25">
      <c r="B6886" s="66"/>
      <c r="C6886" s="13"/>
      <c r="D6886" s="13"/>
      <c r="E6886" s="13"/>
      <c r="F6886" s="13"/>
      <c r="G6886" s="13"/>
      <c r="H6886" s="41"/>
      <c r="I6886" s="41"/>
      <c r="J6886" s="41"/>
      <c r="K6886" s="41"/>
      <c r="L6886" s="41"/>
      <c r="M6886" s="41"/>
    </row>
    <row r="6887" spans="2:13" x14ac:dyDescent="0.25">
      <c r="B6887" s="66"/>
      <c r="C6887" s="13"/>
      <c r="D6887" s="13"/>
      <c r="E6887" s="13"/>
      <c r="F6887" s="13"/>
      <c r="G6887" s="13"/>
      <c r="H6887" s="41"/>
      <c r="I6887" s="41"/>
      <c r="J6887" s="41"/>
      <c r="K6887" s="41"/>
      <c r="L6887" s="41"/>
      <c r="M6887" s="41"/>
    </row>
    <row r="6888" spans="2:13" x14ac:dyDescent="0.25">
      <c r="B6888" s="66"/>
      <c r="C6888" s="13"/>
      <c r="D6888" s="13"/>
      <c r="E6888" s="13"/>
      <c r="F6888" s="13"/>
      <c r="G6888" s="13"/>
      <c r="H6888" s="41"/>
      <c r="I6888" s="41"/>
      <c r="J6888" s="41"/>
      <c r="K6888" s="41"/>
      <c r="L6888" s="41"/>
      <c r="M6888" s="41"/>
    </row>
    <row r="6889" spans="2:13" x14ac:dyDescent="0.25">
      <c r="B6889" s="66"/>
      <c r="C6889" s="13"/>
      <c r="D6889" s="13"/>
      <c r="E6889" s="13"/>
      <c r="F6889" s="13"/>
      <c r="G6889" s="13"/>
      <c r="H6889" s="41"/>
      <c r="I6889" s="41"/>
      <c r="J6889" s="41"/>
      <c r="K6889" s="41"/>
      <c r="L6889" s="41"/>
      <c r="M6889" s="41"/>
    </row>
    <row r="6890" spans="2:13" x14ac:dyDescent="0.25">
      <c r="B6890" s="66"/>
      <c r="C6890" s="13"/>
      <c r="D6890" s="13"/>
      <c r="E6890" s="13"/>
      <c r="F6890" s="13"/>
      <c r="G6890" s="13"/>
      <c r="H6890" s="41"/>
      <c r="I6890" s="41"/>
      <c r="J6890" s="41"/>
      <c r="K6890" s="41"/>
      <c r="L6890" s="41"/>
      <c r="M6890" s="41"/>
    </row>
    <row r="6891" spans="2:13" x14ac:dyDescent="0.25">
      <c r="B6891" s="66"/>
      <c r="C6891" s="13"/>
      <c r="D6891" s="13"/>
      <c r="E6891" s="13"/>
      <c r="F6891" s="13"/>
      <c r="G6891" s="13"/>
      <c r="H6891" s="41"/>
      <c r="I6891" s="41"/>
      <c r="J6891" s="41"/>
      <c r="K6891" s="41"/>
      <c r="L6891" s="41"/>
      <c r="M6891" s="41"/>
    </row>
    <row r="6892" spans="2:13" x14ac:dyDescent="0.25">
      <c r="B6892" s="66"/>
      <c r="C6892" s="13"/>
      <c r="D6892" s="13"/>
      <c r="E6892" s="13"/>
      <c r="F6892" s="13"/>
      <c r="G6892" s="13"/>
      <c r="H6892" s="41"/>
      <c r="I6892" s="41"/>
      <c r="J6892" s="41"/>
      <c r="K6892" s="41"/>
      <c r="L6892" s="41"/>
      <c r="M6892" s="41"/>
    </row>
    <row r="6893" spans="2:13" x14ac:dyDescent="0.25">
      <c r="B6893" s="66"/>
      <c r="C6893" s="13"/>
      <c r="D6893" s="13"/>
      <c r="E6893" s="13"/>
      <c r="F6893" s="13"/>
      <c r="G6893" s="13"/>
      <c r="H6893" s="41"/>
      <c r="I6893" s="41"/>
      <c r="J6893" s="41"/>
      <c r="K6893" s="41"/>
      <c r="L6893" s="41"/>
      <c r="M6893" s="41"/>
    </row>
    <row r="6894" spans="2:13" x14ac:dyDescent="0.25">
      <c r="B6894" s="66"/>
      <c r="C6894" s="13"/>
      <c r="D6894" s="13"/>
      <c r="E6894" s="13"/>
      <c r="F6894" s="13"/>
      <c r="G6894" s="13"/>
      <c r="H6894" s="41"/>
      <c r="I6894" s="41"/>
      <c r="J6894" s="41"/>
      <c r="K6894" s="41"/>
      <c r="L6894" s="41"/>
      <c r="M6894" s="41"/>
    </row>
    <row r="6895" spans="2:13" x14ac:dyDescent="0.25">
      <c r="B6895" s="66"/>
      <c r="C6895" s="13"/>
      <c r="D6895" s="13"/>
      <c r="E6895" s="13"/>
      <c r="F6895" s="13"/>
      <c r="G6895" s="13"/>
      <c r="H6895" s="41"/>
      <c r="I6895" s="41"/>
      <c r="J6895" s="41"/>
      <c r="K6895" s="41"/>
      <c r="L6895" s="41"/>
      <c r="M6895" s="41"/>
    </row>
    <row r="6896" spans="2:13" x14ac:dyDescent="0.25">
      <c r="B6896" s="66"/>
      <c r="C6896" s="13"/>
      <c r="D6896" s="13"/>
      <c r="E6896" s="13"/>
      <c r="F6896" s="13"/>
      <c r="G6896" s="13"/>
      <c r="H6896" s="41"/>
      <c r="I6896" s="41"/>
      <c r="J6896" s="41"/>
      <c r="K6896" s="41"/>
      <c r="L6896" s="41"/>
      <c r="M6896" s="41"/>
    </row>
    <row r="6897" spans="2:13" x14ac:dyDescent="0.25">
      <c r="B6897" s="66"/>
      <c r="C6897" s="13"/>
      <c r="D6897" s="13"/>
      <c r="E6897" s="13"/>
      <c r="F6897" s="13"/>
      <c r="G6897" s="13"/>
      <c r="H6897" s="41"/>
      <c r="I6897" s="41"/>
      <c r="J6897" s="41"/>
      <c r="K6897" s="41"/>
      <c r="L6897" s="41"/>
      <c r="M6897" s="41"/>
    </row>
    <row r="6898" spans="2:13" x14ac:dyDescent="0.25">
      <c r="B6898" s="66"/>
      <c r="C6898" s="13"/>
      <c r="D6898" s="13"/>
      <c r="E6898" s="13"/>
      <c r="F6898" s="13"/>
      <c r="G6898" s="13"/>
      <c r="H6898" s="41"/>
      <c r="I6898" s="41"/>
      <c r="J6898" s="41"/>
      <c r="K6898" s="41"/>
      <c r="L6898" s="41"/>
      <c r="M6898" s="41"/>
    </row>
    <row r="6899" spans="2:13" x14ac:dyDescent="0.25">
      <c r="B6899" s="66"/>
      <c r="C6899" s="13"/>
      <c r="D6899" s="13"/>
      <c r="E6899" s="13"/>
      <c r="F6899" s="13"/>
      <c r="G6899" s="13"/>
      <c r="H6899" s="41"/>
      <c r="I6899" s="41"/>
      <c r="J6899" s="41"/>
      <c r="K6899" s="41"/>
      <c r="L6899" s="41"/>
      <c r="M6899" s="41"/>
    </row>
    <row r="6900" spans="2:13" x14ac:dyDescent="0.25">
      <c r="B6900" s="66"/>
      <c r="C6900" s="13"/>
      <c r="D6900" s="13"/>
      <c r="E6900" s="13"/>
      <c r="F6900" s="13"/>
      <c r="G6900" s="13"/>
      <c r="H6900" s="41"/>
      <c r="I6900" s="41"/>
      <c r="J6900" s="41"/>
      <c r="K6900" s="41"/>
      <c r="L6900" s="41"/>
      <c r="M6900" s="41"/>
    </row>
    <row r="6901" spans="2:13" x14ac:dyDescent="0.25">
      <c r="B6901" s="66"/>
      <c r="C6901" s="13"/>
      <c r="D6901" s="13"/>
      <c r="E6901" s="13"/>
      <c r="F6901" s="13"/>
      <c r="G6901" s="13"/>
      <c r="H6901" s="41"/>
      <c r="I6901" s="41"/>
      <c r="J6901" s="41"/>
      <c r="K6901" s="41"/>
      <c r="L6901" s="41"/>
      <c r="M6901" s="41"/>
    </row>
    <row r="6902" spans="2:13" x14ac:dyDescent="0.25">
      <c r="B6902" s="66"/>
      <c r="C6902" s="13"/>
      <c r="D6902" s="13"/>
      <c r="E6902" s="13"/>
      <c r="F6902" s="13"/>
      <c r="G6902" s="13"/>
      <c r="H6902" s="41"/>
      <c r="I6902" s="41"/>
      <c r="J6902" s="41"/>
      <c r="K6902" s="41"/>
      <c r="L6902" s="41"/>
      <c r="M6902" s="41"/>
    </row>
    <row r="6903" spans="2:13" x14ac:dyDescent="0.25">
      <c r="B6903" s="66"/>
      <c r="C6903" s="13"/>
      <c r="D6903" s="13"/>
      <c r="E6903" s="13"/>
      <c r="F6903" s="13"/>
      <c r="G6903" s="13"/>
      <c r="H6903" s="41"/>
      <c r="I6903" s="41"/>
      <c r="J6903" s="41"/>
      <c r="K6903" s="41"/>
      <c r="L6903" s="41"/>
      <c r="M6903" s="41"/>
    </row>
    <row r="6904" spans="2:13" x14ac:dyDescent="0.25">
      <c r="B6904" s="66"/>
      <c r="C6904" s="13"/>
      <c r="D6904" s="13"/>
      <c r="E6904" s="13"/>
      <c r="F6904" s="13"/>
      <c r="G6904" s="13"/>
      <c r="H6904" s="41"/>
      <c r="I6904" s="41"/>
      <c r="J6904" s="41"/>
      <c r="K6904" s="41"/>
      <c r="L6904" s="41"/>
      <c r="M6904" s="41"/>
    </row>
    <row r="6905" spans="2:13" x14ac:dyDescent="0.25">
      <c r="B6905" s="66"/>
      <c r="C6905" s="13"/>
      <c r="D6905" s="13"/>
      <c r="E6905" s="13"/>
      <c r="F6905" s="13"/>
      <c r="G6905" s="13"/>
      <c r="H6905" s="41"/>
      <c r="I6905" s="41"/>
      <c r="J6905" s="41"/>
      <c r="K6905" s="41"/>
      <c r="L6905" s="41"/>
      <c r="M6905" s="41"/>
    </row>
    <row r="6906" spans="2:13" x14ac:dyDescent="0.25">
      <c r="B6906" s="66"/>
      <c r="C6906" s="13"/>
      <c r="D6906" s="13"/>
      <c r="E6906" s="13"/>
      <c r="F6906" s="13"/>
      <c r="G6906" s="13"/>
      <c r="H6906" s="41"/>
      <c r="I6906" s="41"/>
      <c r="J6906" s="41"/>
      <c r="K6906" s="41"/>
      <c r="L6906" s="41"/>
      <c r="M6906" s="41"/>
    </row>
    <row r="6907" spans="2:13" x14ac:dyDescent="0.25">
      <c r="B6907" s="66"/>
      <c r="C6907" s="13"/>
      <c r="D6907" s="13"/>
      <c r="E6907" s="13"/>
      <c r="F6907" s="13"/>
      <c r="G6907" s="13"/>
      <c r="H6907" s="41"/>
      <c r="I6907" s="41"/>
      <c r="J6907" s="41"/>
      <c r="K6907" s="41"/>
      <c r="L6907" s="41"/>
      <c r="M6907" s="41"/>
    </row>
    <row r="6908" spans="2:13" x14ac:dyDescent="0.25">
      <c r="B6908" s="66"/>
      <c r="C6908" s="13"/>
      <c r="D6908" s="13"/>
      <c r="E6908" s="13"/>
      <c r="F6908" s="13"/>
      <c r="G6908" s="13"/>
      <c r="H6908" s="41"/>
      <c r="I6908" s="41"/>
      <c r="J6908" s="41"/>
      <c r="K6908" s="41"/>
      <c r="L6908" s="41"/>
      <c r="M6908" s="41"/>
    </row>
    <row r="6909" spans="2:13" x14ac:dyDescent="0.25">
      <c r="B6909" s="66"/>
      <c r="C6909" s="13"/>
      <c r="D6909" s="13"/>
      <c r="E6909" s="13"/>
      <c r="F6909" s="13"/>
      <c r="G6909" s="13"/>
      <c r="H6909" s="41"/>
      <c r="I6909" s="41"/>
      <c r="J6909" s="41"/>
      <c r="K6909" s="41"/>
      <c r="L6909" s="41"/>
      <c r="M6909" s="41"/>
    </row>
    <row r="6910" spans="2:13" x14ac:dyDescent="0.25">
      <c r="B6910" s="66"/>
      <c r="C6910" s="13"/>
      <c r="D6910" s="13"/>
      <c r="E6910" s="13"/>
      <c r="F6910" s="13"/>
      <c r="G6910" s="13"/>
      <c r="H6910" s="41"/>
      <c r="I6910" s="41"/>
      <c r="J6910" s="41"/>
      <c r="K6910" s="41"/>
      <c r="L6910" s="41"/>
      <c r="M6910" s="41"/>
    </row>
    <row r="6911" spans="2:13" x14ac:dyDescent="0.25">
      <c r="B6911" s="66"/>
      <c r="C6911" s="13"/>
      <c r="D6911" s="13"/>
      <c r="E6911" s="13"/>
      <c r="F6911" s="13"/>
      <c r="G6911" s="13"/>
      <c r="H6911" s="41"/>
      <c r="I6911" s="41"/>
      <c r="J6911" s="41"/>
      <c r="K6911" s="41"/>
      <c r="L6911" s="41"/>
      <c r="M6911" s="41"/>
    </row>
    <row r="6912" spans="2:13" x14ac:dyDescent="0.25">
      <c r="B6912" s="66"/>
      <c r="C6912" s="13"/>
      <c r="D6912" s="13"/>
      <c r="E6912" s="13"/>
      <c r="F6912" s="13"/>
      <c r="G6912" s="13"/>
      <c r="H6912" s="41"/>
      <c r="I6912" s="41"/>
      <c r="J6912" s="41"/>
      <c r="K6912" s="41"/>
      <c r="L6912" s="41"/>
      <c r="M6912" s="41"/>
    </row>
    <row r="6913" spans="2:13" x14ac:dyDescent="0.25">
      <c r="B6913" s="66"/>
      <c r="C6913" s="13"/>
      <c r="D6913" s="13"/>
      <c r="E6913" s="13"/>
      <c r="F6913" s="13"/>
      <c r="G6913" s="13"/>
      <c r="H6913" s="41"/>
      <c r="I6913" s="41"/>
      <c r="J6913" s="41"/>
      <c r="K6913" s="41"/>
      <c r="L6913" s="41"/>
      <c r="M6913" s="41"/>
    </row>
    <row r="6914" spans="2:13" x14ac:dyDescent="0.25">
      <c r="B6914" s="66"/>
      <c r="C6914" s="13"/>
      <c r="D6914" s="13"/>
      <c r="E6914" s="13"/>
      <c r="F6914" s="13"/>
      <c r="G6914" s="13"/>
      <c r="H6914" s="41"/>
      <c r="I6914" s="41"/>
      <c r="J6914" s="41"/>
      <c r="K6914" s="41"/>
      <c r="L6914" s="41"/>
      <c r="M6914" s="41"/>
    </row>
    <row r="6915" spans="2:13" x14ac:dyDescent="0.25">
      <c r="B6915" s="66"/>
      <c r="C6915" s="13"/>
      <c r="D6915" s="13"/>
      <c r="E6915" s="13"/>
      <c r="F6915" s="13"/>
      <c r="G6915" s="13"/>
      <c r="H6915" s="41"/>
      <c r="I6915" s="41"/>
      <c r="J6915" s="41"/>
      <c r="K6915" s="41"/>
      <c r="L6915" s="41"/>
      <c r="M6915" s="41"/>
    </row>
    <row r="6916" spans="2:13" x14ac:dyDescent="0.25">
      <c r="B6916" s="66"/>
      <c r="C6916" s="13"/>
      <c r="D6916" s="13"/>
      <c r="E6916" s="13"/>
      <c r="F6916" s="13"/>
      <c r="G6916" s="13"/>
      <c r="H6916" s="41"/>
      <c r="I6916" s="41"/>
      <c r="J6916" s="41"/>
      <c r="K6916" s="41"/>
      <c r="L6916" s="41"/>
      <c r="M6916" s="41"/>
    </row>
    <row r="6917" spans="2:13" x14ac:dyDescent="0.25">
      <c r="B6917" s="66"/>
      <c r="C6917" s="13"/>
      <c r="D6917" s="13"/>
      <c r="E6917" s="13"/>
      <c r="F6917" s="13"/>
      <c r="G6917" s="13"/>
      <c r="H6917" s="41"/>
      <c r="I6917" s="41"/>
      <c r="J6917" s="41"/>
      <c r="K6917" s="41"/>
      <c r="L6917" s="41"/>
      <c r="M6917" s="41"/>
    </row>
    <row r="6918" spans="2:13" x14ac:dyDescent="0.25">
      <c r="B6918" s="66"/>
      <c r="C6918" s="13"/>
      <c r="D6918" s="13"/>
      <c r="E6918" s="13"/>
      <c r="F6918" s="13"/>
      <c r="G6918" s="13"/>
      <c r="H6918" s="41"/>
      <c r="I6918" s="41"/>
      <c r="J6918" s="41"/>
      <c r="K6918" s="41"/>
      <c r="L6918" s="41"/>
      <c r="M6918" s="41"/>
    </row>
    <row r="6919" spans="2:13" x14ac:dyDescent="0.25">
      <c r="B6919" s="66"/>
      <c r="C6919" s="13"/>
      <c r="D6919" s="13"/>
      <c r="E6919" s="13"/>
      <c r="F6919" s="13"/>
      <c r="G6919" s="13"/>
      <c r="H6919" s="41"/>
      <c r="I6919" s="41"/>
      <c r="J6919" s="41"/>
      <c r="K6919" s="41"/>
      <c r="L6919" s="41"/>
      <c r="M6919" s="41"/>
    </row>
    <row r="6920" spans="2:13" x14ac:dyDescent="0.25">
      <c r="B6920" s="66"/>
      <c r="C6920" s="13"/>
      <c r="D6920" s="13"/>
      <c r="E6920" s="13"/>
      <c r="F6920" s="13"/>
      <c r="G6920" s="13"/>
      <c r="H6920" s="41"/>
      <c r="I6920" s="41"/>
      <c r="J6920" s="41"/>
      <c r="K6920" s="41"/>
      <c r="L6920" s="41"/>
      <c r="M6920" s="41"/>
    </row>
    <row r="6921" spans="2:13" x14ac:dyDescent="0.25">
      <c r="B6921" s="66"/>
      <c r="C6921" s="13"/>
      <c r="D6921" s="13"/>
      <c r="E6921" s="13"/>
      <c r="F6921" s="13"/>
      <c r="G6921" s="13"/>
      <c r="H6921" s="41"/>
      <c r="I6921" s="41"/>
      <c r="J6921" s="41"/>
      <c r="K6921" s="41"/>
      <c r="L6921" s="41"/>
      <c r="M6921" s="41"/>
    </row>
    <row r="6922" spans="2:13" x14ac:dyDescent="0.25">
      <c r="B6922" s="66"/>
      <c r="C6922" s="13"/>
      <c r="D6922" s="13"/>
      <c r="E6922" s="13"/>
      <c r="F6922" s="13"/>
      <c r="G6922" s="13"/>
      <c r="H6922" s="41"/>
      <c r="I6922" s="41"/>
      <c r="J6922" s="41"/>
      <c r="K6922" s="41"/>
      <c r="L6922" s="41"/>
      <c r="M6922" s="41"/>
    </row>
    <row r="6923" spans="2:13" x14ac:dyDescent="0.25">
      <c r="B6923" s="66"/>
      <c r="C6923" s="13"/>
      <c r="D6923" s="13"/>
      <c r="E6923" s="13"/>
      <c r="F6923" s="13"/>
      <c r="G6923" s="13"/>
      <c r="H6923" s="41"/>
      <c r="I6923" s="41"/>
      <c r="J6923" s="41"/>
      <c r="K6923" s="41"/>
      <c r="L6923" s="41"/>
      <c r="M6923" s="41"/>
    </row>
    <row r="6924" spans="2:13" x14ac:dyDescent="0.25">
      <c r="B6924" s="66"/>
      <c r="C6924" s="13"/>
      <c r="D6924" s="13"/>
      <c r="E6924" s="13"/>
      <c r="F6924" s="13"/>
      <c r="G6924" s="13"/>
      <c r="H6924" s="41"/>
      <c r="I6924" s="41"/>
      <c r="J6924" s="41"/>
      <c r="K6924" s="41"/>
      <c r="L6924" s="41"/>
      <c r="M6924" s="41"/>
    </row>
    <row r="6925" spans="2:13" x14ac:dyDescent="0.25">
      <c r="B6925" s="66"/>
      <c r="C6925" s="13"/>
      <c r="D6925" s="13"/>
      <c r="E6925" s="13"/>
      <c r="F6925" s="13"/>
      <c r="G6925" s="13"/>
      <c r="H6925" s="41"/>
      <c r="I6925" s="41"/>
      <c r="J6925" s="41"/>
      <c r="K6925" s="41"/>
      <c r="L6925" s="41"/>
      <c r="M6925" s="41"/>
    </row>
    <row r="6926" spans="2:13" x14ac:dyDescent="0.25">
      <c r="B6926" s="66"/>
      <c r="C6926" s="13"/>
      <c r="D6926" s="13"/>
      <c r="E6926" s="13"/>
      <c r="F6926" s="13"/>
      <c r="G6926" s="13"/>
      <c r="H6926" s="41"/>
      <c r="I6926" s="41"/>
      <c r="J6926" s="41"/>
      <c r="K6926" s="41"/>
      <c r="L6926" s="41"/>
      <c r="M6926" s="41"/>
    </row>
    <row r="6927" spans="2:13" x14ac:dyDescent="0.25">
      <c r="B6927" s="66"/>
      <c r="C6927" s="13"/>
      <c r="D6927" s="13"/>
      <c r="E6927" s="13"/>
      <c r="F6927" s="13"/>
      <c r="G6927" s="13"/>
      <c r="H6927" s="41"/>
      <c r="I6927" s="41"/>
      <c r="J6927" s="41"/>
      <c r="K6927" s="41"/>
      <c r="L6927" s="41"/>
      <c r="M6927" s="41"/>
    </row>
    <row r="6928" spans="2:13" x14ac:dyDescent="0.25">
      <c r="B6928" s="66"/>
      <c r="C6928" s="13"/>
      <c r="D6928" s="13"/>
      <c r="E6928" s="13"/>
      <c r="F6928" s="13"/>
      <c r="G6928" s="13"/>
      <c r="H6928" s="41"/>
      <c r="I6928" s="41"/>
      <c r="J6928" s="41"/>
      <c r="K6928" s="41"/>
      <c r="L6928" s="41"/>
      <c r="M6928" s="41"/>
    </row>
    <row r="6929" spans="2:13" x14ac:dyDescent="0.25">
      <c r="B6929" s="66"/>
      <c r="C6929" s="13"/>
      <c r="D6929" s="13"/>
      <c r="E6929" s="13"/>
      <c r="F6929" s="13"/>
      <c r="G6929" s="13"/>
      <c r="H6929" s="41"/>
      <c r="I6929" s="41"/>
      <c r="J6929" s="41"/>
      <c r="K6929" s="41"/>
      <c r="L6929" s="41"/>
      <c r="M6929" s="41"/>
    </row>
    <row r="6930" spans="2:13" x14ac:dyDescent="0.25">
      <c r="B6930" s="66"/>
      <c r="C6930" s="13"/>
      <c r="D6930" s="13"/>
      <c r="E6930" s="13"/>
      <c r="F6930" s="13"/>
      <c r="G6930" s="13"/>
      <c r="H6930" s="41"/>
      <c r="I6930" s="41"/>
      <c r="J6930" s="41"/>
      <c r="K6930" s="41"/>
      <c r="L6930" s="41"/>
      <c r="M6930" s="41"/>
    </row>
    <row r="6931" spans="2:13" x14ac:dyDescent="0.25">
      <c r="B6931" s="66"/>
      <c r="C6931" s="13"/>
      <c r="D6931" s="13"/>
      <c r="E6931" s="13"/>
      <c r="F6931" s="13"/>
      <c r="G6931" s="13"/>
      <c r="H6931" s="41"/>
      <c r="I6931" s="41"/>
      <c r="J6931" s="41"/>
      <c r="K6931" s="41"/>
      <c r="L6931" s="41"/>
      <c r="M6931" s="41"/>
    </row>
    <row r="6932" spans="2:13" x14ac:dyDescent="0.25">
      <c r="B6932" s="66"/>
      <c r="C6932" s="13"/>
      <c r="D6932" s="13"/>
      <c r="E6932" s="13"/>
      <c r="F6932" s="13"/>
      <c r="G6932" s="13"/>
      <c r="H6932" s="41"/>
      <c r="I6932" s="41"/>
      <c r="J6932" s="41"/>
      <c r="K6932" s="41"/>
      <c r="L6932" s="41"/>
      <c r="M6932" s="41"/>
    </row>
    <row r="6933" spans="2:13" x14ac:dyDescent="0.25">
      <c r="B6933" s="66"/>
      <c r="C6933" s="13"/>
      <c r="D6933" s="13"/>
      <c r="E6933" s="13"/>
      <c r="F6933" s="13"/>
      <c r="G6933" s="13"/>
      <c r="H6933" s="41"/>
      <c r="I6933" s="41"/>
      <c r="J6933" s="41"/>
      <c r="K6933" s="41"/>
      <c r="L6933" s="41"/>
      <c r="M6933" s="41"/>
    </row>
    <row r="6934" spans="2:13" x14ac:dyDescent="0.25">
      <c r="B6934" s="66"/>
      <c r="C6934" s="13"/>
      <c r="D6934" s="13"/>
      <c r="E6934" s="13"/>
      <c r="F6934" s="13"/>
      <c r="G6934" s="13"/>
      <c r="H6934" s="41"/>
      <c r="I6934" s="41"/>
      <c r="J6934" s="41"/>
      <c r="K6934" s="41"/>
      <c r="L6934" s="41"/>
      <c r="M6934" s="41"/>
    </row>
    <row r="6935" spans="2:13" x14ac:dyDescent="0.25">
      <c r="B6935" s="66"/>
      <c r="C6935" s="13"/>
      <c r="D6935" s="13"/>
      <c r="E6935" s="13"/>
      <c r="F6935" s="13"/>
      <c r="G6935" s="13"/>
      <c r="H6935" s="41"/>
      <c r="I6935" s="41"/>
      <c r="J6935" s="41"/>
      <c r="K6935" s="41"/>
      <c r="L6935" s="41"/>
      <c r="M6935" s="41"/>
    </row>
    <row r="6936" spans="2:13" x14ac:dyDescent="0.25">
      <c r="B6936" s="66"/>
      <c r="C6936" s="13"/>
      <c r="D6936" s="13"/>
      <c r="E6936" s="13"/>
      <c r="F6936" s="13"/>
      <c r="G6936" s="13"/>
      <c r="H6936" s="41"/>
      <c r="I6936" s="41"/>
      <c r="J6936" s="41"/>
      <c r="K6936" s="41"/>
      <c r="L6936" s="41"/>
      <c r="M6936" s="41"/>
    </row>
    <row r="6937" spans="2:13" x14ac:dyDescent="0.25">
      <c r="B6937" s="66"/>
      <c r="C6937" s="13"/>
      <c r="D6937" s="13"/>
      <c r="E6937" s="13"/>
      <c r="F6937" s="13"/>
      <c r="G6937" s="13"/>
      <c r="H6937" s="41"/>
      <c r="I6937" s="41"/>
      <c r="J6937" s="41"/>
      <c r="K6937" s="41"/>
      <c r="L6937" s="41"/>
      <c r="M6937" s="41"/>
    </row>
    <row r="6938" spans="2:13" x14ac:dyDescent="0.25">
      <c r="B6938" s="66"/>
      <c r="C6938" s="13"/>
      <c r="D6938" s="13"/>
      <c r="E6938" s="13"/>
      <c r="F6938" s="13"/>
      <c r="G6938" s="13"/>
      <c r="H6938" s="41"/>
      <c r="I6938" s="41"/>
      <c r="J6938" s="41"/>
      <c r="K6938" s="41"/>
      <c r="L6938" s="41"/>
      <c r="M6938" s="41"/>
    </row>
    <row r="6939" spans="2:13" x14ac:dyDescent="0.25">
      <c r="B6939" s="66"/>
      <c r="C6939" s="13"/>
      <c r="D6939" s="13"/>
      <c r="E6939" s="13"/>
      <c r="F6939" s="13"/>
      <c r="G6939" s="13"/>
      <c r="H6939" s="41"/>
      <c r="I6939" s="41"/>
      <c r="J6939" s="41"/>
      <c r="K6939" s="41"/>
      <c r="L6939" s="41"/>
      <c r="M6939" s="41"/>
    </row>
    <row r="6940" spans="2:13" x14ac:dyDescent="0.25">
      <c r="B6940" s="66"/>
      <c r="C6940" s="13"/>
      <c r="D6940" s="13"/>
      <c r="E6940" s="13"/>
      <c r="F6940" s="13"/>
      <c r="G6940" s="13"/>
      <c r="H6940" s="41"/>
      <c r="I6940" s="41"/>
      <c r="J6940" s="41"/>
      <c r="K6940" s="41"/>
      <c r="L6940" s="41"/>
      <c r="M6940" s="41"/>
    </row>
    <row r="6941" spans="2:13" x14ac:dyDescent="0.25">
      <c r="B6941" s="66"/>
      <c r="C6941" s="13"/>
      <c r="D6941" s="13"/>
      <c r="E6941" s="13"/>
      <c r="F6941" s="13"/>
      <c r="G6941" s="13"/>
      <c r="H6941" s="41"/>
      <c r="I6941" s="41"/>
      <c r="J6941" s="41"/>
      <c r="K6941" s="41"/>
      <c r="L6941" s="41"/>
      <c r="M6941" s="41"/>
    </row>
    <row r="6942" spans="2:13" x14ac:dyDescent="0.25">
      <c r="B6942" s="66"/>
      <c r="C6942" s="13"/>
      <c r="D6942" s="13"/>
      <c r="E6942" s="13"/>
      <c r="F6942" s="13"/>
      <c r="G6942" s="13"/>
      <c r="H6942" s="41"/>
      <c r="I6942" s="41"/>
      <c r="J6942" s="41"/>
      <c r="K6942" s="41"/>
      <c r="L6942" s="41"/>
      <c r="M6942" s="41"/>
    </row>
    <row r="6943" spans="2:13" x14ac:dyDescent="0.25">
      <c r="B6943" s="66"/>
      <c r="C6943" s="13"/>
      <c r="D6943" s="13"/>
      <c r="E6943" s="13"/>
      <c r="F6943" s="13"/>
      <c r="G6943" s="13"/>
      <c r="H6943" s="41"/>
      <c r="I6943" s="41"/>
      <c r="J6943" s="41"/>
      <c r="K6943" s="41"/>
      <c r="L6943" s="41"/>
      <c r="M6943" s="41"/>
    </row>
    <row r="6944" spans="2:13" x14ac:dyDescent="0.25">
      <c r="B6944" s="66"/>
      <c r="C6944" s="13"/>
      <c r="D6944" s="13"/>
      <c r="E6944" s="13"/>
      <c r="F6944" s="13"/>
      <c r="G6944" s="13"/>
      <c r="H6944" s="41"/>
      <c r="I6944" s="41"/>
      <c r="J6944" s="41"/>
      <c r="K6944" s="41"/>
      <c r="L6944" s="41"/>
      <c r="M6944" s="41"/>
    </row>
    <row r="6945" spans="2:13" x14ac:dyDescent="0.25">
      <c r="B6945" s="66"/>
      <c r="C6945" s="13"/>
      <c r="D6945" s="13"/>
      <c r="E6945" s="13"/>
      <c r="F6945" s="13"/>
      <c r="G6945" s="13"/>
      <c r="H6945" s="41"/>
      <c r="I6945" s="41"/>
      <c r="J6945" s="41"/>
      <c r="K6945" s="41"/>
      <c r="L6945" s="41"/>
      <c r="M6945" s="41"/>
    </row>
    <row r="6946" spans="2:13" x14ac:dyDescent="0.25">
      <c r="B6946" s="66"/>
      <c r="C6946" s="13"/>
      <c r="D6946" s="13"/>
      <c r="E6946" s="13"/>
      <c r="F6946" s="13"/>
      <c r="G6946" s="13"/>
      <c r="H6946" s="41"/>
      <c r="I6946" s="41"/>
      <c r="J6946" s="41"/>
      <c r="K6946" s="41"/>
      <c r="L6946" s="41"/>
      <c r="M6946" s="41"/>
    </row>
    <row r="6947" spans="2:13" x14ac:dyDescent="0.25">
      <c r="B6947" s="66"/>
      <c r="C6947" s="13"/>
      <c r="D6947" s="13"/>
      <c r="E6947" s="13"/>
      <c r="F6947" s="13"/>
      <c r="G6947" s="13"/>
      <c r="H6947" s="41"/>
      <c r="I6947" s="41"/>
      <c r="J6947" s="41"/>
      <c r="K6947" s="41"/>
      <c r="L6947" s="41"/>
      <c r="M6947" s="41"/>
    </row>
    <row r="6948" spans="2:13" x14ac:dyDescent="0.25">
      <c r="B6948" s="66"/>
      <c r="C6948" s="13"/>
      <c r="D6948" s="13"/>
      <c r="E6948" s="13"/>
      <c r="F6948" s="13"/>
      <c r="G6948" s="13"/>
      <c r="H6948" s="41"/>
      <c r="I6948" s="41"/>
      <c r="J6948" s="41"/>
      <c r="K6948" s="41"/>
      <c r="L6948" s="41"/>
      <c r="M6948" s="41"/>
    </row>
    <row r="6949" spans="2:13" x14ac:dyDescent="0.25">
      <c r="B6949" s="66"/>
      <c r="C6949" s="13"/>
      <c r="D6949" s="13"/>
      <c r="E6949" s="13"/>
      <c r="F6949" s="13"/>
      <c r="G6949" s="13"/>
      <c r="H6949" s="41"/>
      <c r="I6949" s="41"/>
      <c r="J6949" s="41"/>
      <c r="K6949" s="41"/>
      <c r="L6949" s="41"/>
      <c r="M6949" s="41"/>
    </row>
    <row r="6950" spans="2:13" x14ac:dyDescent="0.25">
      <c r="B6950" s="66"/>
      <c r="C6950" s="13"/>
      <c r="D6950" s="13"/>
      <c r="E6950" s="13"/>
      <c r="F6950" s="13"/>
      <c r="G6950" s="13"/>
      <c r="H6950" s="41"/>
      <c r="I6950" s="41"/>
      <c r="J6950" s="41"/>
      <c r="K6950" s="41"/>
      <c r="L6950" s="41"/>
      <c r="M6950" s="41"/>
    </row>
    <row r="6951" spans="2:13" x14ac:dyDescent="0.25">
      <c r="B6951" s="66"/>
      <c r="C6951" s="13"/>
      <c r="D6951" s="13"/>
      <c r="E6951" s="13"/>
      <c r="F6951" s="13"/>
      <c r="G6951" s="13"/>
      <c r="H6951" s="41"/>
      <c r="I6951" s="41"/>
      <c r="J6951" s="41"/>
      <c r="K6951" s="41"/>
      <c r="L6951" s="41"/>
      <c r="M6951" s="41"/>
    </row>
    <row r="6952" spans="2:13" x14ac:dyDescent="0.25">
      <c r="B6952" s="66"/>
      <c r="C6952" s="13"/>
      <c r="D6952" s="13"/>
      <c r="E6952" s="13"/>
      <c r="F6952" s="13"/>
      <c r="G6952" s="13"/>
      <c r="H6952" s="41"/>
      <c r="I6952" s="41"/>
      <c r="J6952" s="41"/>
      <c r="K6952" s="41"/>
      <c r="L6952" s="41"/>
      <c r="M6952" s="41"/>
    </row>
    <row r="6953" spans="2:13" x14ac:dyDescent="0.25">
      <c r="B6953" s="66"/>
      <c r="C6953" s="13"/>
      <c r="D6953" s="13"/>
      <c r="E6953" s="13"/>
      <c r="F6953" s="13"/>
      <c r="G6953" s="13"/>
      <c r="H6953" s="41"/>
      <c r="I6953" s="41"/>
      <c r="J6953" s="41"/>
      <c r="K6953" s="41"/>
      <c r="L6953" s="41"/>
      <c r="M6953" s="41"/>
    </row>
    <row r="6954" spans="2:13" x14ac:dyDescent="0.25">
      <c r="B6954" s="66"/>
      <c r="C6954" s="13"/>
      <c r="D6954" s="13"/>
      <c r="E6954" s="13"/>
      <c r="F6954" s="13"/>
      <c r="G6954" s="13"/>
      <c r="H6954" s="41"/>
      <c r="I6954" s="41"/>
      <c r="J6954" s="41"/>
      <c r="K6954" s="41"/>
      <c r="L6954" s="41"/>
      <c r="M6954" s="41"/>
    </row>
    <row r="6955" spans="2:13" x14ac:dyDescent="0.25">
      <c r="B6955" s="66"/>
      <c r="C6955" s="13"/>
      <c r="D6955" s="13"/>
      <c r="E6955" s="13"/>
      <c r="F6955" s="13"/>
      <c r="G6955" s="13"/>
      <c r="H6955" s="41"/>
      <c r="I6955" s="41"/>
      <c r="J6955" s="41"/>
      <c r="K6955" s="41"/>
      <c r="L6955" s="41"/>
      <c r="M6955" s="41"/>
    </row>
    <row r="6956" spans="2:13" x14ac:dyDescent="0.25">
      <c r="B6956" s="66"/>
      <c r="C6956" s="13"/>
      <c r="D6956" s="13"/>
      <c r="E6956" s="13"/>
      <c r="F6956" s="13"/>
      <c r="G6956" s="13"/>
      <c r="H6956" s="41"/>
      <c r="I6956" s="41"/>
      <c r="J6956" s="41"/>
      <c r="K6956" s="41"/>
      <c r="L6956" s="41"/>
      <c r="M6956" s="41"/>
    </row>
    <row r="6957" spans="2:13" x14ac:dyDescent="0.25">
      <c r="B6957" s="66"/>
      <c r="C6957" s="13"/>
      <c r="D6957" s="13"/>
      <c r="E6957" s="13"/>
      <c r="F6957" s="13"/>
      <c r="G6957" s="13"/>
      <c r="H6957" s="41"/>
      <c r="I6957" s="41"/>
      <c r="J6957" s="41"/>
      <c r="K6957" s="41"/>
      <c r="L6957" s="41"/>
      <c r="M6957" s="41"/>
    </row>
    <row r="6958" spans="2:13" x14ac:dyDescent="0.25">
      <c r="B6958" s="66"/>
      <c r="C6958" s="13"/>
      <c r="D6958" s="13"/>
      <c r="E6958" s="13"/>
      <c r="F6958" s="13"/>
      <c r="G6958" s="13"/>
      <c r="H6958" s="41"/>
      <c r="I6958" s="41"/>
      <c r="J6958" s="41"/>
      <c r="K6958" s="41"/>
      <c r="L6958" s="41"/>
      <c r="M6958" s="41"/>
    </row>
    <row r="6959" spans="2:13" x14ac:dyDescent="0.25">
      <c r="B6959" s="66"/>
      <c r="C6959" s="13"/>
      <c r="D6959" s="13"/>
      <c r="E6959" s="13"/>
      <c r="F6959" s="13"/>
      <c r="G6959" s="13"/>
      <c r="H6959" s="41"/>
      <c r="I6959" s="41"/>
      <c r="J6959" s="41"/>
      <c r="K6959" s="41"/>
      <c r="L6959" s="41"/>
      <c r="M6959" s="41"/>
    </row>
    <row r="6960" spans="2:13" x14ac:dyDescent="0.25">
      <c r="B6960" s="66"/>
      <c r="C6960" s="13"/>
      <c r="D6960" s="13"/>
      <c r="E6960" s="13"/>
      <c r="F6960" s="13"/>
      <c r="G6960" s="13"/>
      <c r="H6960" s="41"/>
      <c r="I6960" s="41"/>
      <c r="J6960" s="41"/>
      <c r="K6960" s="41"/>
      <c r="L6960" s="41"/>
      <c r="M6960" s="41"/>
    </row>
    <row r="6961" spans="2:13" x14ac:dyDescent="0.25">
      <c r="B6961" s="66"/>
      <c r="C6961" s="13"/>
      <c r="D6961" s="13"/>
      <c r="E6961" s="13"/>
      <c r="F6961" s="13"/>
      <c r="G6961" s="13"/>
      <c r="H6961" s="41"/>
      <c r="I6961" s="41"/>
      <c r="J6961" s="41"/>
      <c r="K6961" s="41"/>
      <c r="L6961" s="41"/>
      <c r="M6961" s="41"/>
    </row>
    <row r="6962" spans="2:13" x14ac:dyDescent="0.25">
      <c r="B6962" s="66"/>
      <c r="C6962" s="13"/>
      <c r="D6962" s="13"/>
      <c r="E6962" s="13"/>
      <c r="F6962" s="13"/>
      <c r="G6962" s="13"/>
      <c r="H6962" s="41"/>
      <c r="I6962" s="41"/>
      <c r="J6962" s="41"/>
      <c r="K6962" s="41"/>
      <c r="L6962" s="41"/>
      <c r="M6962" s="41"/>
    </row>
    <row r="6963" spans="2:13" x14ac:dyDescent="0.25">
      <c r="B6963" s="66"/>
      <c r="C6963" s="13"/>
      <c r="D6963" s="13"/>
      <c r="E6963" s="13"/>
      <c r="F6963" s="13"/>
      <c r="G6963" s="13"/>
      <c r="H6963" s="41"/>
      <c r="I6963" s="41"/>
      <c r="J6963" s="41"/>
      <c r="K6963" s="41"/>
      <c r="L6963" s="41"/>
      <c r="M6963" s="41"/>
    </row>
    <row r="6964" spans="2:13" x14ac:dyDescent="0.25">
      <c r="B6964" s="66"/>
      <c r="C6964" s="13"/>
      <c r="D6964" s="13"/>
      <c r="E6964" s="13"/>
      <c r="F6964" s="13"/>
      <c r="G6964" s="13"/>
      <c r="H6964" s="41"/>
      <c r="I6964" s="41"/>
      <c r="J6964" s="41"/>
      <c r="K6964" s="41"/>
      <c r="L6964" s="41"/>
      <c r="M6964" s="41"/>
    </row>
    <row r="6965" spans="2:13" x14ac:dyDescent="0.25">
      <c r="B6965" s="66"/>
      <c r="C6965" s="13"/>
      <c r="D6965" s="13"/>
      <c r="E6965" s="13"/>
      <c r="F6965" s="13"/>
      <c r="G6965" s="13"/>
      <c r="H6965" s="41"/>
      <c r="I6965" s="41"/>
      <c r="J6965" s="41"/>
      <c r="K6965" s="41"/>
      <c r="L6965" s="41"/>
      <c r="M6965" s="41"/>
    </row>
    <row r="6966" spans="2:13" x14ac:dyDescent="0.25">
      <c r="B6966" s="66"/>
      <c r="C6966" s="13"/>
      <c r="D6966" s="13"/>
      <c r="E6966" s="13"/>
      <c r="F6966" s="13"/>
      <c r="G6966" s="13"/>
      <c r="H6966" s="41"/>
      <c r="I6966" s="41"/>
      <c r="J6966" s="41"/>
      <c r="K6966" s="41"/>
      <c r="L6966" s="41"/>
      <c r="M6966" s="41"/>
    </row>
    <row r="6967" spans="2:13" x14ac:dyDescent="0.25">
      <c r="B6967" s="66"/>
      <c r="C6967" s="13"/>
      <c r="D6967" s="13"/>
      <c r="E6967" s="13"/>
      <c r="F6967" s="13"/>
      <c r="G6967" s="13"/>
      <c r="H6967" s="41"/>
      <c r="I6967" s="41"/>
      <c r="J6967" s="41"/>
      <c r="K6967" s="41"/>
      <c r="L6967" s="41"/>
      <c r="M6967" s="41"/>
    </row>
    <row r="6968" spans="2:13" x14ac:dyDescent="0.25">
      <c r="B6968" s="66"/>
      <c r="C6968" s="13"/>
      <c r="D6968" s="13"/>
      <c r="E6968" s="13"/>
      <c r="F6968" s="13"/>
      <c r="G6968" s="13"/>
      <c r="H6968" s="41"/>
      <c r="I6968" s="41"/>
      <c r="J6968" s="41"/>
      <c r="K6968" s="41"/>
      <c r="L6968" s="41"/>
      <c r="M6968" s="41"/>
    </row>
    <row r="6969" spans="2:13" x14ac:dyDescent="0.25">
      <c r="B6969" s="66"/>
      <c r="C6969" s="13"/>
      <c r="D6969" s="13"/>
      <c r="E6969" s="13"/>
      <c r="F6969" s="13"/>
      <c r="G6969" s="13"/>
      <c r="H6969" s="41"/>
      <c r="I6969" s="41"/>
      <c r="J6969" s="41"/>
      <c r="K6969" s="41"/>
      <c r="L6969" s="41"/>
      <c r="M6969" s="41"/>
    </row>
    <row r="6970" spans="2:13" x14ac:dyDescent="0.25">
      <c r="B6970" s="66"/>
      <c r="C6970" s="13"/>
      <c r="D6970" s="13"/>
      <c r="E6970" s="13"/>
      <c r="F6970" s="13"/>
      <c r="G6970" s="13"/>
      <c r="H6970" s="41"/>
      <c r="I6970" s="41"/>
      <c r="J6970" s="41"/>
      <c r="K6970" s="41"/>
      <c r="L6970" s="41"/>
      <c r="M6970" s="41"/>
    </row>
    <row r="6971" spans="2:13" x14ac:dyDescent="0.25">
      <c r="B6971" s="66"/>
      <c r="C6971" s="13"/>
      <c r="D6971" s="13"/>
      <c r="E6971" s="13"/>
      <c r="F6971" s="13"/>
      <c r="G6971" s="13"/>
      <c r="H6971" s="41"/>
      <c r="I6971" s="41"/>
      <c r="J6971" s="41"/>
      <c r="K6971" s="41"/>
      <c r="L6971" s="41"/>
      <c r="M6971" s="41"/>
    </row>
    <row r="6972" spans="2:13" x14ac:dyDescent="0.25">
      <c r="B6972" s="66"/>
      <c r="C6972" s="13"/>
      <c r="D6972" s="13"/>
      <c r="E6972" s="13"/>
      <c r="F6972" s="13"/>
      <c r="G6972" s="13"/>
      <c r="H6972" s="41"/>
      <c r="I6972" s="41"/>
      <c r="J6972" s="41"/>
      <c r="K6972" s="41"/>
      <c r="L6972" s="41"/>
      <c r="M6972" s="41"/>
    </row>
    <row r="6973" spans="2:13" x14ac:dyDescent="0.25">
      <c r="B6973" s="66"/>
      <c r="C6973" s="13"/>
      <c r="D6973" s="13"/>
      <c r="E6973" s="13"/>
      <c r="F6973" s="13"/>
      <c r="G6973" s="13"/>
      <c r="H6973" s="41"/>
      <c r="I6973" s="41"/>
      <c r="J6973" s="41"/>
      <c r="K6973" s="41"/>
      <c r="L6973" s="41"/>
      <c r="M6973" s="41"/>
    </row>
    <row r="6974" spans="2:13" x14ac:dyDescent="0.25">
      <c r="B6974" s="66"/>
      <c r="C6974" s="13"/>
      <c r="D6974" s="13"/>
      <c r="E6974" s="13"/>
      <c r="F6974" s="13"/>
      <c r="G6974" s="13"/>
      <c r="H6974" s="41"/>
      <c r="I6974" s="41"/>
      <c r="J6974" s="41"/>
      <c r="K6974" s="41"/>
      <c r="L6974" s="41"/>
      <c r="M6974" s="41"/>
    </row>
    <row r="6975" spans="2:13" x14ac:dyDescent="0.25">
      <c r="B6975" s="66"/>
      <c r="C6975" s="13"/>
      <c r="D6975" s="13"/>
      <c r="E6975" s="13"/>
      <c r="F6975" s="13"/>
      <c r="G6975" s="13"/>
      <c r="H6975" s="41"/>
      <c r="I6975" s="41"/>
      <c r="J6975" s="41"/>
      <c r="K6975" s="41"/>
      <c r="L6975" s="41"/>
      <c r="M6975" s="41"/>
    </row>
    <row r="6976" spans="2:13" x14ac:dyDescent="0.25">
      <c r="B6976" s="66"/>
      <c r="C6976" s="13"/>
      <c r="D6976" s="13"/>
      <c r="E6976" s="13"/>
      <c r="F6976" s="13"/>
      <c r="G6976" s="13"/>
      <c r="H6976" s="41"/>
      <c r="I6976" s="41"/>
      <c r="J6976" s="41"/>
      <c r="K6976" s="41"/>
      <c r="L6976" s="41"/>
      <c r="M6976" s="41"/>
    </row>
    <row r="6977" spans="2:13" x14ac:dyDescent="0.25">
      <c r="B6977" s="66"/>
      <c r="C6977" s="13"/>
      <c r="D6977" s="13"/>
      <c r="E6977" s="13"/>
      <c r="F6977" s="13"/>
      <c r="G6977" s="13"/>
      <c r="H6977" s="41"/>
      <c r="I6977" s="41"/>
      <c r="J6977" s="41"/>
      <c r="K6977" s="41"/>
      <c r="L6977" s="41"/>
      <c r="M6977" s="41"/>
    </row>
    <row r="6978" spans="2:13" x14ac:dyDescent="0.25">
      <c r="B6978" s="66"/>
      <c r="C6978" s="13"/>
      <c r="D6978" s="13"/>
      <c r="E6978" s="13"/>
      <c r="F6978" s="13"/>
      <c r="G6978" s="13"/>
      <c r="H6978" s="41"/>
      <c r="I6978" s="41"/>
      <c r="J6978" s="41"/>
      <c r="K6978" s="41"/>
      <c r="L6978" s="41"/>
      <c r="M6978" s="41"/>
    </row>
    <row r="6979" spans="2:13" x14ac:dyDescent="0.25">
      <c r="B6979" s="66"/>
      <c r="C6979" s="13"/>
      <c r="D6979" s="13"/>
      <c r="E6979" s="13"/>
      <c r="F6979" s="13"/>
      <c r="G6979" s="13"/>
      <c r="H6979" s="41"/>
      <c r="I6979" s="41"/>
      <c r="J6979" s="41"/>
      <c r="K6979" s="41"/>
      <c r="L6979" s="41"/>
      <c r="M6979" s="41"/>
    </row>
    <row r="6980" spans="2:13" x14ac:dyDescent="0.25">
      <c r="B6980" s="66"/>
      <c r="C6980" s="13"/>
      <c r="D6980" s="13"/>
      <c r="E6980" s="13"/>
      <c r="F6980" s="13"/>
      <c r="G6980" s="13"/>
      <c r="H6980" s="41"/>
      <c r="I6980" s="41"/>
      <c r="J6980" s="41"/>
      <c r="K6980" s="41"/>
      <c r="L6980" s="41"/>
      <c r="M6980" s="41"/>
    </row>
    <row r="6981" spans="2:13" x14ac:dyDescent="0.25">
      <c r="B6981" s="66"/>
      <c r="C6981" s="13"/>
      <c r="D6981" s="13"/>
      <c r="E6981" s="13"/>
      <c r="F6981" s="13"/>
      <c r="G6981" s="13"/>
      <c r="H6981" s="41"/>
      <c r="I6981" s="41"/>
      <c r="J6981" s="41"/>
      <c r="K6981" s="41"/>
      <c r="L6981" s="41"/>
      <c r="M6981" s="41"/>
    </row>
    <row r="6982" spans="2:13" x14ac:dyDescent="0.25">
      <c r="B6982" s="66"/>
      <c r="C6982" s="13"/>
      <c r="D6982" s="13"/>
      <c r="E6982" s="13"/>
      <c r="F6982" s="13"/>
      <c r="G6982" s="13"/>
      <c r="H6982" s="41"/>
      <c r="I6982" s="41"/>
      <c r="J6982" s="41"/>
      <c r="K6982" s="41"/>
      <c r="L6982" s="41"/>
      <c r="M6982" s="41"/>
    </row>
    <row r="6983" spans="2:13" x14ac:dyDescent="0.25">
      <c r="B6983" s="66"/>
      <c r="C6983" s="13"/>
      <c r="D6983" s="13"/>
      <c r="E6983" s="13"/>
      <c r="F6983" s="13"/>
      <c r="G6983" s="13"/>
      <c r="H6983" s="41"/>
      <c r="I6983" s="41"/>
      <c r="J6983" s="41"/>
      <c r="K6983" s="41"/>
      <c r="L6983" s="41"/>
      <c r="M6983" s="41"/>
    </row>
    <row r="6984" spans="2:13" x14ac:dyDescent="0.25">
      <c r="B6984" s="66"/>
      <c r="C6984" s="13"/>
      <c r="D6984" s="13"/>
      <c r="E6984" s="13"/>
      <c r="F6984" s="13"/>
      <c r="G6984" s="13"/>
      <c r="H6984" s="41"/>
      <c r="I6984" s="41"/>
      <c r="J6984" s="41"/>
      <c r="K6984" s="41"/>
      <c r="L6984" s="41"/>
      <c r="M6984" s="41"/>
    </row>
    <row r="6985" spans="2:13" x14ac:dyDescent="0.25">
      <c r="B6985" s="66"/>
      <c r="C6985" s="13"/>
      <c r="D6985" s="13"/>
      <c r="E6985" s="13"/>
      <c r="F6985" s="13"/>
      <c r="G6985" s="13"/>
      <c r="H6985" s="41"/>
      <c r="I6985" s="41"/>
      <c r="J6985" s="41"/>
      <c r="K6985" s="41"/>
      <c r="L6985" s="41"/>
      <c r="M6985" s="41"/>
    </row>
    <row r="6986" spans="2:13" x14ac:dyDescent="0.25">
      <c r="B6986" s="66"/>
      <c r="C6986" s="13"/>
      <c r="D6986" s="13"/>
      <c r="E6986" s="13"/>
      <c r="F6986" s="13"/>
      <c r="G6986" s="13"/>
      <c r="H6986" s="41"/>
      <c r="I6986" s="41"/>
      <c r="J6986" s="41"/>
      <c r="K6986" s="41"/>
      <c r="L6986" s="41"/>
      <c r="M6986" s="41"/>
    </row>
    <row r="6987" spans="2:13" x14ac:dyDescent="0.25">
      <c r="B6987" s="66"/>
      <c r="C6987" s="13"/>
      <c r="D6987" s="13"/>
      <c r="E6987" s="13"/>
      <c r="F6987" s="13"/>
      <c r="G6987" s="13"/>
      <c r="H6987" s="41"/>
      <c r="I6987" s="41"/>
      <c r="J6987" s="41"/>
      <c r="K6987" s="41"/>
      <c r="L6987" s="41"/>
      <c r="M6987" s="41"/>
    </row>
    <row r="6988" spans="2:13" x14ac:dyDescent="0.25">
      <c r="B6988" s="66"/>
      <c r="C6988" s="13"/>
      <c r="D6988" s="13"/>
      <c r="E6988" s="13"/>
      <c r="F6988" s="13"/>
      <c r="G6988" s="13"/>
      <c r="H6988" s="41"/>
      <c r="I6988" s="41"/>
      <c r="J6988" s="41"/>
      <c r="K6988" s="41"/>
      <c r="L6988" s="41"/>
      <c r="M6988" s="41"/>
    </row>
    <row r="6989" spans="2:13" x14ac:dyDescent="0.25">
      <c r="B6989" s="66"/>
      <c r="C6989" s="13"/>
      <c r="D6989" s="13"/>
      <c r="E6989" s="13"/>
      <c r="F6989" s="13"/>
      <c r="G6989" s="13"/>
      <c r="H6989" s="41"/>
      <c r="I6989" s="41"/>
      <c r="J6989" s="41"/>
      <c r="K6989" s="41"/>
      <c r="L6989" s="41"/>
      <c r="M6989" s="41"/>
    </row>
    <row r="6990" spans="2:13" x14ac:dyDescent="0.25">
      <c r="B6990" s="66"/>
      <c r="C6990" s="13"/>
      <c r="D6990" s="13"/>
      <c r="E6990" s="13"/>
      <c r="F6990" s="13"/>
      <c r="G6990" s="13"/>
      <c r="H6990" s="41"/>
      <c r="I6990" s="41"/>
      <c r="J6990" s="41"/>
      <c r="K6990" s="41"/>
      <c r="L6990" s="41"/>
      <c r="M6990" s="41"/>
    </row>
    <row r="6991" spans="2:13" x14ac:dyDescent="0.25">
      <c r="B6991" s="66"/>
      <c r="C6991" s="13"/>
      <c r="D6991" s="13"/>
      <c r="E6991" s="13"/>
      <c r="F6991" s="13"/>
      <c r="G6991" s="13"/>
      <c r="H6991" s="41"/>
      <c r="I6991" s="41"/>
      <c r="J6991" s="41"/>
      <c r="K6991" s="41"/>
      <c r="L6991" s="41"/>
      <c r="M6991" s="41"/>
    </row>
    <row r="6992" spans="2:13" x14ac:dyDescent="0.25">
      <c r="B6992" s="66"/>
      <c r="C6992" s="13"/>
      <c r="D6992" s="13"/>
      <c r="E6992" s="13"/>
      <c r="F6992" s="13"/>
      <c r="G6992" s="13"/>
      <c r="H6992" s="41"/>
      <c r="I6992" s="41"/>
      <c r="J6992" s="41"/>
      <c r="K6992" s="41"/>
      <c r="L6992" s="41"/>
      <c r="M6992" s="41"/>
    </row>
    <row r="6993" spans="2:13" x14ac:dyDescent="0.25">
      <c r="B6993" s="66"/>
      <c r="C6993" s="13"/>
      <c r="D6993" s="13"/>
      <c r="E6993" s="13"/>
      <c r="F6993" s="13"/>
      <c r="G6993" s="13"/>
      <c r="H6993" s="41"/>
      <c r="I6993" s="41"/>
      <c r="J6993" s="41"/>
      <c r="K6993" s="41"/>
      <c r="L6993" s="41"/>
      <c r="M6993" s="41"/>
    </row>
    <row r="6994" spans="2:13" x14ac:dyDescent="0.25">
      <c r="B6994" s="66"/>
      <c r="C6994" s="13"/>
      <c r="D6994" s="13"/>
      <c r="E6994" s="13"/>
      <c r="F6994" s="13"/>
      <c r="G6994" s="13"/>
      <c r="H6994" s="41"/>
      <c r="I6994" s="41"/>
      <c r="J6994" s="41"/>
      <c r="K6994" s="41"/>
      <c r="L6994" s="41"/>
      <c r="M6994" s="41"/>
    </row>
    <row r="6995" spans="2:13" x14ac:dyDescent="0.25">
      <c r="B6995" s="66"/>
      <c r="C6995" s="13"/>
      <c r="D6995" s="13"/>
      <c r="E6995" s="13"/>
      <c r="F6995" s="13"/>
      <c r="G6995" s="13"/>
      <c r="H6995" s="41"/>
      <c r="I6995" s="41"/>
      <c r="J6995" s="41"/>
      <c r="K6995" s="41"/>
      <c r="L6995" s="41"/>
      <c r="M6995" s="41"/>
    </row>
    <row r="6996" spans="2:13" x14ac:dyDescent="0.25">
      <c r="B6996" s="66"/>
      <c r="C6996" s="13"/>
      <c r="D6996" s="13"/>
      <c r="E6996" s="13"/>
      <c r="F6996" s="13"/>
      <c r="G6996" s="13"/>
      <c r="H6996" s="41"/>
      <c r="I6996" s="41"/>
      <c r="J6996" s="41"/>
      <c r="K6996" s="41"/>
      <c r="L6996" s="41"/>
      <c r="M6996" s="41"/>
    </row>
    <row r="6997" spans="2:13" x14ac:dyDescent="0.25">
      <c r="B6997" s="66"/>
      <c r="C6997" s="13"/>
      <c r="D6997" s="13"/>
      <c r="E6997" s="13"/>
      <c r="F6997" s="13"/>
      <c r="G6997" s="13"/>
      <c r="H6997" s="41"/>
      <c r="I6997" s="41"/>
      <c r="J6997" s="41"/>
      <c r="K6997" s="41"/>
      <c r="L6997" s="41"/>
      <c r="M6997" s="41"/>
    </row>
    <row r="6998" spans="2:13" x14ac:dyDescent="0.25">
      <c r="B6998" s="66"/>
      <c r="C6998" s="13"/>
      <c r="D6998" s="13"/>
      <c r="E6998" s="13"/>
      <c r="F6998" s="13"/>
      <c r="G6998" s="13"/>
      <c r="H6998" s="41"/>
      <c r="I6998" s="41"/>
      <c r="J6998" s="41"/>
      <c r="K6998" s="41"/>
      <c r="L6998" s="41"/>
      <c r="M6998" s="41"/>
    </row>
    <row r="6999" spans="2:13" x14ac:dyDescent="0.25">
      <c r="B6999" s="66"/>
      <c r="C6999" s="13"/>
      <c r="D6999" s="13"/>
      <c r="E6999" s="13"/>
      <c r="F6999" s="13"/>
      <c r="G6999" s="13"/>
      <c r="H6999" s="41"/>
      <c r="I6999" s="41"/>
      <c r="J6999" s="41"/>
      <c r="K6999" s="41"/>
      <c r="L6999" s="41"/>
      <c r="M6999" s="41"/>
    </row>
    <row r="7000" spans="2:13" x14ac:dyDescent="0.25">
      <c r="B7000" s="66"/>
      <c r="C7000" s="13"/>
      <c r="D7000" s="13"/>
      <c r="E7000" s="13"/>
      <c r="F7000" s="13"/>
      <c r="G7000" s="13"/>
      <c r="H7000" s="41"/>
      <c r="I7000" s="41"/>
      <c r="J7000" s="41"/>
      <c r="K7000" s="41"/>
      <c r="L7000" s="41"/>
      <c r="M7000" s="41"/>
    </row>
    <row r="7001" spans="2:13" x14ac:dyDescent="0.25">
      <c r="B7001" s="66"/>
      <c r="C7001" s="13"/>
      <c r="D7001" s="13"/>
      <c r="E7001" s="13"/>
      <c r="F7001" s="13"/>
      <c r="G7001" s="13"/>
      <c r="H7001" s="41"/>
      <c r="I7001" s="41"/>
      <c r="J7001" s="41"/>
      <c r="K7001" s="41"/>
      <c r="L7001" s="41"/>
      <c r="M7001" s="41"/>
    </row>
    <row r="7002" spans="2:13" x14ac:dyDescent="0.25">
      <c r="B7002" s="66"/>
      <c r="C7002" s="13"/>
      <c r="D7002" s="13"/>
      <c r="E7002" s="13"/>
      <c r="F7002" s="13"/>
      <c r="G7002" s="13"/>
      <c r="H7002" s="41"/>
      <c r="I7002" s="41"/>
      <c r="J7002" s="41"/>
      <c r="K7002" s="41"/>
      <c r="L7002" s="41"/>
      <c r="M7002" s="41"/>
    </row>
    <row r="7003" spans="2:13" x14ac:dyDescent="0.25">
      <c r="B7003" s="66"/>
      <c r="C7003" s="13"/>
      <c r="D7003" s="13"/>
      <c r="E7003" s="13"/>
      <c r="F7003" s="13"/>
      <c r="G7003" s="13"/>
      <c r="H7003" s="41"/>
      <c r="I7003" s="41"/>
      <c r="J7003" s="41"/>
      <c r="K7003" s="41"/>
      <c r="L7003" s="41"/>
      <c r="M7003" s="41"/>
    </row>
    <row r="7004" spans="2:13" x14ac:dyDescent="0.25">
      <c r="B7004" s="66"/>
      <c r="C7004" s="13"/>
      <c r="D7004" s="13"/>
      <c r="E7004" s="13"/>
      <c r="F7004" s="13"/>
      <c r="G7004" s="13"/>
      <c r="H7004" s="41"/>
      <c r="I7004" s="41"/>
      <c r="J7004" s="41"/>
      <c r="K7004" s="41"/>
      <c r="L7004" s="41"/>
      <c r="M7004" s="41"/>
    </row>
    <row r="7005" spans="2:13" x14ac:dyDescent="0.25">
      <c r="B7005" s="66"/>
      <c r="C7005" s="13"/>
      <c r="D7005" s="13"/>
      <c r="E7005" s="13"/>
      <c r="F7005" s="13"/>
      <c r="G7005" s="13"/>
      <c r="H7005" s="41"/>
      <c r="I7005" s="41"/>
      <c r="J7005" s="41"/>
      <c r="K7005" s="41"/>
      <c r="L7005" s="41"/>
      <c r="M7005" s="41"/>
    </row>
    <row r="7006" spans="2:13" x14ac:dyDescent="0.25">
      <c r="B7006" s="66"/>
      <c r="C7006" s="13"/>
      <c r="D7006" s="13"/>
      <c r="E7006" s="13"/>
      <c r="F7006" s="13"/>
      <c r="G7006" s="13"/>
      <c r="H7006" s="41"/>
      <c r="I7006" s="41"/>
      <c r="J7006" s="41"/>
      <c r="K7006" s="41"/>
      <c r="L7006" s="41"/>
      <c r="M7006" s="41"/>
    </row>
    <row r="7007" spans="2:13" x14ac:dyDescent="0.25">
      <c r="B7007" s="66"/>
      <c r="C7007" s="13"/>
      <c r="D7007" s="13"/>
      <c r="E7007" s="13"/>
      <c r="F7007" s="13"/>
      <c r="G7007" s="13"/>
      <c r="H7007" s="41"/>
      <c r="I7007" s="41"/>
      <c r="J7007" s="41"/>
      <c r="K7007" s="41"/>
      <c r="L7007" s="41"/>
      <c r="M7007" s="41"/>
    </row>
    <row r="7008" spans="2:13" x14ac:dyDescent="0.25">
      <c r="B7008" s="66"/>
      <c r="C7008" s="13"/>
      <c r="D7008" s="13"/>
      <c r="E7008" s="13"/>
      <c r="F7008" s="13"/>
      <c r="G7008" s="13"/>
      <c r="H7008" s="41"/>
      <c r="I7008" s="41"/>
      <c r="J7008" s="41"/>
      <c r="K7008" s="41"/>
      <c r="L7008" s="41"/>
      <c r="M7008" s="41"/>
    </row>
    <row r="7009" spans="2:13" x14ac:dyDescent="0.25">
      <c r="B7009" s="66"/>
      <c r="C7009" s="13"/>
      <c r="D7009" s="13"/>
      <c r="E7009" s="13"/>
      <c r="F7009" s="13"/>
      <c r="G7009" s="13"/>
      <c r="H7009" s="41"/>
      <c r="I7009" s="41"/>
      <c r="J7009" s="41"/>
      <c r="K7009" s="41"/>
      <c r="L7009" s="41"/>
      <c r="M7009" s="41"/>
    </row>
    <row r="7010" spans="2:13" x14ac:dyDescent="0.25">
      <c r="B7010" s="66"/>
      <c r="C7010" s="13"/>
      <c r="D7010" s="13"/>
      <c r="E7010" s="13"/>
      <c r="F7010" s="13"/>
      <c r="G7010" s="13"/>
      <c r="H7010" s="41"/>
      <c r="I7010" s="41"/>
      <c r="J7010" s="41"/>
      <c r="K7010" s="41"/>
      <c r="L7010" s="41"/>
      <c r="M7010" s="41"/>
    </row>
    <row r="7011" spans="2:13" x14ac:dyDescent="0.25">
      <c r="B7011" s="66"/>
      <c r="C7011" s="13"/>
      <c r="D7011" s="13"/>
      <c r="E7011" s="13"/>
      <c r="F7011" s="13"/>
      <c r="G7011" s="13"/>
      <c r="H7011" s="41"/>
      <c r="I7011" s="41"/>
      <c r="J7011" s="41"/>
      <c r="K7011" s="41"/>
      <c r="L7011" s="41"/>
      <c r="M7011" s="41"/>
    </row>
    <row r="7012" spans="2:13" x14ac:dyDescent="0.25">
      <c r="B7012" s="66"/>
      <c r="C7012" s="13"/>
      <c r="D7012" s="13"/>
      <c r="E7012" s="13"/>
      <c r="F7012" s="13"/>
      <c r="G7012" s="13"/>
      <c r="H7012" s="41"/>
      <c r="I7012" s="41"/>
      <c r="J7012" s="41"/>
      <c r="K7012" s="41"/>
      <c r="L7012" s="41"/>
      <c r="M7012" s="41"/>
    </row>
    <row r="7013" spans="2:13" x14ac:dyDescent="0.25">
      <c r="B7013" s="66"/>
      <c r="C7013" s="13"/>
      <c r="D7013" s="13"/>
      <c r="E7013" s="13"/>
      <c r="F7013" s="13"/>
      <c r="G7013" s="13"/>
      <c r="H7013" s="41"/>
      <c r="I7013" s="41"/>
      <c r="J7013" s="41"/>
      <c r="K7013" s="41"/>
      <c r="L7013" s="41"/>
      <c r="M7013" s="41"/>
    </row>
    <row r="7014" spans="2:13" x14ac:dyDescent="0.25">
      <c r="B7014" s="66"/>
      <c r="C7014" s="13"/>
      <c r="D7014" s="13"/>
      <c r="E7014" s="13"/>
      <c r="F7014" s="13"/>
      <c r="G7014" s="13"/>
      <c r="H7014" s="41"/>
      <c r="I7014" s="41"/>
      <c r="J7014" s="41"/>
      <c r="K7014" s="41"/>
      <c r="L7014" s="41"/>
      <c r="M7014" s="41"/>
    </row>
    <row r="7015" spans="2:13" x14ac:dyDescent="0.25">
      <c r="B7015" s="66"/>
      <c r="C7015" s="13"/>
      <c r="D7015" s="13"/>
      <c r="E7015" s="13"/>
      <c r="F7015" s="13"/>
      <c r="G7015" s="13"/>
      <c r="H7015" s="41"/>
      <c r="I7015" s="41"/>
      <c r="J7015" s="41"/>
      <c r="K7015" s="41"/>
      <c r="L7015" s="41"/>
      <c r="M7015" s="41"/>
    </row>
    <row r="7016" spans="2:13" x14ac:dyDescent="0.25">
      <c r="B7016" s="66"/>
      <c r="C7016" s="13"/>
      <c r="D7016" s="13"/>
      <c r="E7016" s="13"/>
      <c r="F7016" s="13"/>
      <c r="G7016" s="13"/>
      <c r="H7016" s="41"/>
      <c r="I7016" s="41"/>
      <c r="J7016" s="41"/>
      <c r="K7016" s="41"/>
      <c r="L7016" s="41"/>
      <c r="M7016" s="41"/>
    </row>
    <row r="7017" spans="2:13" x14ac:dyDescent="0.25">
      <c r="B7017" s="66"/>
      <c r="C7017" s="13"/>
      <c r="D7017" s="13"/>
      <c r="E7017" s="13"/>
      <c r="F7017" s="13"/>
      <c r="G7017" s="13"/>
      <c r="H7017" s="41"/>
      <c r="I7017" s="41"/>
      <c r="J7017" s="41"/>
      <c r="K7017" s="41"/>
      <c r="L7017" s="41"/>
      <c r="M7017" s="41"/>
    </row>
    <row r="7018" spans="2:13" x14ac:dyDescent="0.25">
      <c r="B7018" s="66"/>
      <c r="C7018" s="13"/>
      <c r="D7018" s="13"/>
      <c r="E7018" s="13"/>
      <c r="F7018" s="13"/>
      <c r="G7018" s="13"/>
      <c r="H7018" s="41"/>
      <c r="I7018" s="41"/>
      <c r="J7018" s="41"/>
      <c r="K7018" s="41"/>
      <c r="L7018" s="41"/>
      <c r="M7018" s="41"/>
    </row>
    <row r="7019" spans="2:13" x14ac:dyDescent="0.25">
      <c r="B7019" s="66"/>
      <c r="C7019" s="13"/>
      <c r="D7019" s="13"/>
      <c r="E7019" s="13"/>
      <c r="F7019" s="13"/>
      <c r="G7019" s="13"/>
      <c r="H7019" s="41"/>
      <c r="I7019" s="41"/>
      <c r="J7019" s="41"/>
      <c r="K7019" s="41"/>
      <c r="L7019" s="41"/>
      <c r="M7019" s="41"/>
    </row>
    <row r="7020" spans="2:13" x14ac:dyDescent="0.25">
      <c r="B7020" s="66"/>
      <c r="C7020" s="13"/>
      <c r="D7020" s="13"/>
      <c r="E7020" s="13"/>
      <c r="F7020" s="13"/>
      <c r="G7020" s="13"/>
      <c r="H7020" s="41"/>
      <c r="I7020" s="41"/>
      <c r="J7020" s="41"/>
      <c r="K7020" s="41"/>
      <c r="L7020" s="41"/>
      <c r="M7020" s="41"/>
    </row>
    <row r="7021" spans="2:13" x14ac:dyDescent="0.25">
      <c r="B7021" s="66"/>
      <c r="C7021" s="13"/>
      <c r="D7021" s="13"/>
      <c r="E7021" s="13"/>
      <c r="F7021" s="13"/>
      <c r="G7021" s="13"/>
      <c r="H7021" s="41"/>
      <c r="I7021" s="41"/>
      <c r="J7021" s="41"/>
      <c r="K7021" s="41"/>
      <c r="L7021" s="41"/>
      <c r="M7021" s="41"/>
    </row>
    <row r="7022" spans="2:13" x14ac:dyDescent="0.25">
      <c r="B7022" s="66"/>
      <c r="C7022" s="13"/>
      <c r="D7022" s="13"/>
      <c r="E7022" s="13"/>
      <c r="F7022" s="13"/>
      <c r="G7022" s="13"/>
      <c r="H7022" s="41"/>
      <c r="I7022" s="41"/>
      <c r="J7022" s="41"/>
      <c r="K7022" s="41"/>
      <c r="L7022" s="41"/>
      <c r="M7022" s="41"/>
    </row>
    <row r="7023" spans="2:13" x14ac:dyDescent="0.25">
      <c r="B7023" s="66"/>
      <c r="C7023" s="13"/>
      <c r="D7023" s="13"/>
      <c r="E7023" s="13"/>
      <c r="F7023" s="13"/>
      <c r="G7023" s="13"/>
      <c r="H7023" s="41"/>
      <c r="I7023" s="41"/>
      <c r="J7023" s="41"/>
      <c r="K7023" s="41"/>
      <c r="L7023" s="41"/>
      <c r="M7023" s="41"/>
    </row>
    <row r="7024" spans="2:13" x14ac:dyDescent="0.25">
      <c r="B7024" s="66"/>
      <c r="C7024" s="13"/>
      <c r="D7024" s="13"/>
      <c r="E7024" s="13"/>
      <c r="F7024" s="13"/>
      <c r="G7024" s="13"/>
      <c r="H7024" s="41"/>
      <c r="I7024" s="41"/>
      <c r="J7024" s="41"/>
      <c r="K7024" s="41"/>
      <c r="L7024" s="41"/>
      <c r="M7024" s="41"/>
    </row>
    <row r="7025" spans="2:13" x14ac:dyDescent="0.25">
      <c r="B7025" s="66"/>
      <c r="C7025" s="13"/>
      <c r="D7025" s="13"/>
      <c r="E7025" s="13"/>
      <c r="F7025" s="13"/>
      <c r="G7025" s="13"/>
      <c r="H7025" s="41"/>
      <c r="I7025" s="41"/>
      <c r="J7025" s="41"/>
      <c r="K7025" s="41"/>
      <c r="L7025" s="41"/>
      <c r="M7025" s="41"/>
    </row>
    <row r="7026" spans="2:13" x14ac:dyDescent="0.25">
      <c r="B7026" s="66"/>
      <c r="C7026" s="13"/>
      <c r="D7026" s="13"/>
      <c r="E7026" s="13"/>
      <c r="F7026" s="13"/>
      <c r="G7026" s="13"/>
      <c r="H7026" s="41"/>
      <c r="I7026" s="41"/>
      <c r="J7026" s="41"/>
      <c r="K7026" s="41"/>
      <c r="L7026" s="41"/>
      <c r="M7026" s="41"/>
    </row>
    <row r="7027" spans="2:13" x14ac:dyDescent="0.25">
      <c r="B7027" s="66"/>
      <c r="C7027" s="13"/>
      <c r="D7027" s="13"/>
      <c r="E7027" s="13"/>
      <c r="F7027" s="13"/>
      <c r="G7027" s="13"/>
      <c r="H7027" s="41"/>
      <c r="I7027" s="41"/>
      <c r="J7027" s="41"/>
      <c r="K7027" s="41"/>
      <c r="L7027" s="41"/>
      <c r="M7027" s="41"/>
    </row>
    <row r="7028" spans="2:13" x14ac:dyDescent="0.25">
      <c r="B7028" s="66"/>
      <c r="C7028" s="13"/>
      <c r="D7028" s="13"/>
      <c r="E7028" s="13"/>
      <c r="F7028" s="13"/>
      <c r="G7028" s="13"/>
      <c r="H7028" s="41"/>
      <c r="I7028" s="41"/>
      <c r="J7028" s="41"/>
      <c r="K7028" s="41"/>
      <c r="L7028" s="41"/>
      <c r="M7028" s="41"/>
    </row>
    <row r="7029" spans="2:13" x14ac:dyDescent="0.25">
      <c r="B7029" s="66"/>
      <c r="C7029" s="13"/>
      <c r="D7029" s="13"/>
      <c r="E7029" s="13"/>
      <c r="F7029" s="13"/>
      <c r="G7029" s="13"/>
      <c r="H7029" s="41"/>
      <c r="I7029" s="41"/>
      <c r="J7029" s="41"/>
      <c r="K7029" s="41"/>
      <c r="L7029" s="41"/>
      <c r="M7029" s="41"/>
    </row>
    <row r="7030" spans="2:13" x14ac:dyDescent="0.25">
      <c r="B7030" s="66"/>
      <c r="C7030" s="13"/>
      <c r="D7030" s="13"/>
      <c r="E7030" s="13"/>
      <c r="F7030" s="13"/>
      <c r="G7030" s="13"/>
      <c r="H7030" s="41"/>
      <c r="I7030" s="41"/>
      <c r="J7030" s="41"/>
      <c r="K7030" s="41"/>
      <c r="L7030" s="41"/>
      <c r="M7030" s="41"/>
    </row>
    <row r="7031" spans="2:13" x14ac:dyDescent="0.25">
      <c r="B7031" s="66"/>
      <c r="C7031" s="13"/>
      <c r="D7031" s="13"/>
      <c r="E7031" s="13"/>
      <c r="F7031" s="13"/>
      <c r="G7031" s="13"/>
      <c r="H7031" s="41"/>
      <c r="I7031" s="41"/>
      <c r="J7031" s="41"/>
      <c r="K7031" s="41"/>
      <c r="L7031" s="41"/>
      <c r="M7031" s="41"/>
    </row>
    <row r="7032" spans="2:13" x14ac:dyDescent="0.25">
      <c r="B7032" s="66"/>
      <c r="C7032" s="13"/>
      <c r="D7032" s="13"/>
      <c r="E7032" s="13"/>
      <c r="F7032" s="13"/>
      <c r="G7032" s="13"/>
      <c r="H7032" s="41"/>
      <c r="I7032" s="41"/>
      <c r="J7032" s="41"/>
      <c r="K7032" s="41"/>
      <c r="L7032" s="41"/>
      <c r="M7032" s="41"/>
    </row>
    <row r="7033" spans="2:13" x14ac:dyDescent="0.25">
      <c r="B7033" s="66"/>
      <c r="C7033" s="13"/>
      <c r="D7033" s="13"/>
      <c r="E7033" s="13"/>
      <c r="F7033" s="13"/>
      <c r="G7033" s="13"/>
      <c r="H7033" s="41"/>
      <c r="I7033" s="41"/>
      <c r="J7033" s="41"/>
      <c r="K7033" s="41"/>
      <c r="L7033" s="41"/>
      <c r="M7033" s="41"/>
    </row>
    <row r="7034" spans="2:13" x14ac:dyDescent="0.25">
      <c r="B7034" s="66"/>
      <c r="C7034" s="13"/>
      <c r="D7034" s="13"/>
      <c r="E7034" s="13"/>
      <c r="F7034" s="13"/>
      <c r="G7034" s="13"/>
      <c r="H7034" s="41"/>
      <c r="I7034" s="41"/>
      <c r="J7034" s="41"/>
      <c r="K7034" s="41"/>
      <c r="L7034" s="41"/>
      <c r="M7034" s="41"/>
    </row>
    <row r="7035" spans="2:13" x14ac:dyDescent="0.25">
      <c r="B7035" s="66"/>
      <c r="C7035" s="13"/>
      <c r="D7035" s="13"/>
      <c r="E7035" s="13"/>
      <c r="F7035" s="13"/>
      <c r="G7035" s="13"/>
      <c r="H7035" s="41"/>
      <c r="I7035" s="41"/>
      <c r="J7035" s="41"/>
      <c r="K7035" s="41"/>
      <c r="L7035" s="41"/>
      <c r="M7035" s="41"/>
    </row>
    <row r="7036" spans="2:13" x14ac:dyDescent="0.25">
      <c r="B7036" s="66"/>
      <c r="C7036" s="13"/>
      <c r="D7036" s="13"/>
      <c r="E7036" s="13"/>
      <c r="F7036" s="13"/>
      <c r="G7036" s="13"/>
      <c r="H7036" s="41"/>
      <c r="I7036" s="41"/>
      <c r="J7036" s="41"/>
      <c r="K7036" s="41"/>
      <c r="L7036" s="41"/>
      <c r="M7036" s="41"/>
    </row>
    <row r="7037" spans="2:13" x14ac:dyDescent="0.25">
      <c r="B7037" s="66"/>
      <c r="C7037" s="13"/>
      <c r="D7037" s="13"/>
      <c r="E7037" s="13"/>
      <c r="F7037" s="13"/>
      <c r="G7037" s="13"/>
      <c r="H7037" s="41"/>
      <c r="I7037" s="41"/>
      <c r="J7037" s="41"/>
      <c r="K7037" s="41"/>
      <c r="L7037" s="41"/>
      <c r="M7037" s="41"/>
    </row>
    <row r="7038" spans="2:13" x14ac:dyDescent="0.25">
      <c r="B7038" s="66"/>
      <c r="C7038" s="13"/>
      <c r="D7038" s="13"/>
      <c r="E7038" s="13"/>
      <c r="F7038" s="13"/>
      <c r="G7038" s="13"/>
      <c r="H7038" s="41"/>
      <c r="I7038" s="41"/>
      <c r="J7038" s="41"/>
      <c r="K7038" s="41"/>
      <c r="L7038" s="41"/>
      <c r="M7038" s="41"/>
    </row>
    <row r="7039" spans="2:13" x14ac:dyDescent="0.25">
      <c r="B7039" s="66"/>
      <c r="C7039" s="13"/>
      <c r="D7039" s="13"/>
      <c r="E7039" s="13"/>
      <c r="F7039" s="13"/>
      <c r="G7039" s="13"/>
      <c r="H7039" s="41"/>
      <c r="I7039" s="41"/>
      <c r="J7039" s="41"/>
      <c r="K7039" s="41"/>
      <c r="L7039" s="41"/>
      <c r="M7039" s="41"/>
    </row>
    <row r="7040" spans="2:13" x14ac:dyDescent="0.25">
      <c r="B7040" s="66"/>
      <c r="C7040" s="13"/>
      <c r="D7040" s="13"/>
      <c r="E7040" s="13"/>
      <c r="F7040" s="13"/>
      <c r="G7040" s="13"/>
      <c r="H7040" s="41"/>
      <c r="I7040" s="41"/>
      <c r="J7040" s="41"/>
      <c r="K7040" s="41"/>
      <c r="L7040" s="41"/>
      <c r="M7040" s="41"/>
    </row>
    <row r="7041" spans="2:13" x14ac:dyDescent="0.25">
      <c r="B7041" s="66"/>
      <c r="C7041" s="13"/>
      <c r="D7041" s="13"/>
      <c r="E7041" s="13"/>
      <c r="F7041" s="13"/>
      <c r="G7041" s="13"/>
      <c r="H7041" s="41"/>
      <c r="I7041" s="41"/>
      <c r="J7041" s="41"/>
      <c r="K7041" s="41"/>
      <c r="L7041" s="41"/>
      <c r="M7041" s="41"/>
    </row>
    <row r="7042" spans="2:13" x14ac:dyDescent="0.25">
      <c r="B7042" s="66"/>
      <c r="C7042" s="13"/>
      <c r="D7042" s="13"/>
      <c r="E7042" s="13"/>
      <c r="F7042" s="13"/>
      <c r="G7042" s="13"/>
      <c r="H7042" s="41"/>
      <c r="I7042" s="41"/>
      <c r="J7042" s="41"/>
      <c r="K7042" s="41"/>
      <c r="L7042" s="41"/>
      <c r="M7042" s="41"/>
    </row>
    <row r="7043" spans="2:13" x14ac:dyDescent="0.25">
      <c r="B7043" s="66"/>
      <c r="C7043" s="13"/>
      <c r="D7043" s="13"/>
      <c r="E7043" s="13"/>
      <c r="F7043" s="13"/>
      <c r="G7043" s="13"/>
      <c r="H7043" s="41"/>
      <c r="I7043" s="41"/>
      <c r="J7043" s="41"/>
      <c r="K7043" s="41"/>
      <c r="L7043" s="41"/>
      <c r="M7043" s="41"/>
    </row>
    <row r="7044" spans="2:13" x14ac:dyDescent="0.25">
      <c r="B7044" s="66"/>
      <c r="C7044" s="13"/>
      <c r="D7044" s="13"/>
      <c r="E7044" s="13"/>
      <c r="F7044" s="13"/>
      <c r="G7044" s="13"/>
      <c r="H7044" s="41"/>
      <c r="I7044" s="41"/>
      <c r="J7044" s="41"/>
      <c r="K7044" s="41"/>
      <c r="L7044" s="41"/>
      <c r="M7044" s="41"/>
    </row>
    <row r="7045" spans="2:13" x14ac:dyDescent="0.25">
      <c r="B7045" s="66"/>
      <c r="C7045" s="13"/>
      <c r="D7045" s="13"/>
      <c r="E7045" s="13"/>
      <c r="F7045" s="13"/>
      <c r="G7045" s="13"/>
      <c r="H7045" s="41"/>
      <c r="I7045" s="41"/>
      <c r="J7045" s="41"/>
      <c r="K7045" s="41"/>
      <c r="L7045" s="41"/>
      <c r="M7045" s="41"/>
    </row>
    <row r="7046" spans="2:13" x14ac:dyDescent="0.25">
      <c r="B7046" s="66"/>
      <c r="C7046" s="13"/>
      <c r="D7046" s="13"/>
      <c r="E7046" s="13"/>
      <c r="F7046" s="13"/>
      <c r="G7046" s="13"/>
      <c r="H7046" s="41"/>
      <c r="I7046" s="41"/>
      <c r="J7046" s="41"/>
      <c r="K7046" s="41"/>
      <c r="L7046" s="41"/>
      <c r="M7046" s="41"/>
    </row>
    <row r="7047" spans="2:13" x14ac:dyDescent="0.25">
      <c r="B7047" s="66"/>
      <c r="C7047" s="13"/>
      <c r="D7047" s="13"/>
      <c r="E7047" s="13"/>
      <c r="F7047" s="13"/>
      <c r="G7047" s="13"/>
      <c r="H7047" s="41"/>
      <c r="I7047" s="41"/>
      <c r="J7047" s="41"/>
      <c r="K7047" s="41"/>
      <c r="L7047" s="41"/>
      <c r="M7047" s="41"/>
    </row>
    <row r="7048" spans="2:13" x14ac:dyDescent="0.25">
      <c r="B7048" s="66"/>
      <c r="C7048" s="13"/>
      <c r="D7048" s="13"/>
      <c r="E7048" s="13"/>
      <c r="F7048" s="13"/>
      <c r="G7048" s="13"/>
      <c r="H7048" s="41"/>
      <c r="I7048" s="41"/>
      <c r="J7048" s="41"/>
      <c r="K7048" s="41"/>
      <c r="L7048" s="41"/>
      <c r="M7048" s="41"/>
    </row>
    <row r="7049" spans="2:13" x14ac:dyDescent="0.25">
      <c r="B7049" s="66"/>
      <c r="C7049" s="13"/>
      <c r="D7049" s="13"/>
      <c r="E7049" s="13"/>
      <c r="F7049" s="13"/>
      <c r="G7049" s="13"/>
      <c r="H7049" s="41"/>
      <c r="I7049" s="41"/>
      <c r="J7049" s="41"/>
      <c r="K7049" s="41"/>
      <c r="L7049" s="41"/>
      <c r="M7049" s="41"/>
    </row>
    <row r="7050" spans="2:13" x14ac:dyDescent="0.25">
      <c r="B7050" s="66"/>
      <c r="C7050" s="13"/>
      <c r="D7050" s="13"/>
      <c r="E7050" s="13"/>
      <c r="F7050" s="13"/>
      <c r="G7050" s="13"/>
      <c r="H7050" s="41"/>
      <c r="I7050" s="41"/>
      <c r="J7050" s="41"/>
      <c r="K7050" s="41"/>
      <c r="L7050" s="41"/>
      <c r="M7050" s="41"/>
    </row>
    <row r="7051" spans="2:13" x14ac:dyDescent="0.25">
      <c r="B7051" s="66"/>
      <c r="C7051" s="13"/>
      <c r="D7051" s="13"/>
      <c r="E7051" s="13"/>
      <c r="F7051" s="13"/>
      <c r="G7051" s="13"/>
      <c r="H7051" s="41"/>
      <c r="I7051" s="41"/>
      <c r="J7051" s="41"/>
      <c r="K7051" s="41"/>
      <c r="L7051" s="41"/>
      <c r="M7051" s="41"/>
    </row>
    <row r="7052" spans="2:13" x14ac:dyDescent="0.25">
      <c r="B7052" s="66"/>
      <c r="C7052" s="13"/>
      <c r="D7052" s="13"/>
      <c r="E7052" s="13"/>
      <c r="F7052" s="13"/>
      <c r="G7052" s="13"/>
      <c r="H7052" s="41"/>
      <c r="I7052" s="41"/>
      <c r="J7052" s="41"/>
      <c r="K7052" s="41"/>
      <c r="L7052" s="41"/>
      <c r="M7052" s="41"/>
    </row>
    <row r="7053" spans="2:13" x14ac:dyDescent="0.25">
      <c r="B7053" s="66"/>
      <c r="C7053" s="13"/>
      <c r="D7053" s="13"/>
      <c r="E7053" s="13"/>
      <c r="F7053" s="13"/>
      <c r="G7053" s="13"/>
      <c r="H7053" s="41"/>
      <c r="I7053" s="41"/>
      <c r="J7053" s="41"/>
      <c r="K7053" s="41"/>
      <c r="L7053" s="41"/>
      <c r="M7053" s="41"/>
    </row>
    <row r="7054" spans="2:13" x14ac:dyDescent="0.25">
      <c r="B7054" s="66"/>
      <c r="C7054" s="13"/>
      <c r="D7054" s="13"/>
      <c r="E7054" s="13"/>
      <c r="F7054" s="13"/>
      <c r="G7054" s="13"/>
      <c r="H7054" s="41"/>
      <c r="I7054" s="41"/>
      <c r="J7054" s="41"/>
      <c r="K7054" s="41"/>
      <c r="L7054" s="41"/>
      <c r="M7054" s="41"/>
    </row>
    <row r="7055" spans="2:13" x14ac:dyDescent="0.25">
      <c r="B7055" s="66"/>
      <c r="C7055" s="13"/>
      <c r="D7055" s="13"/>
      <c r="E7055" s="13"/>
      <c r="F7055" s="13"/>
      <c r="G7055" s="13"/>
      <c r="H7055" s="41"/>
      <c r="I7055" s="41"/>
      <c r="J7055" s="41"/>
      <c r="K7055" s="41"/>
      <c r="L7055" s="41"/>
      <c r="M7055" s="41"/>
    </row>
    <row r="7056" spans="2:13" x14ac:dyDescent="0.25">
      <c r="B7056" s="66"/>
      <c r="C7056" s="13"/>
      <c r="D7056" s="13"/>
      <c r="E7056" s="13"/>
      <c r="F7056" s="13"/>
      <c r="G7056" s="13"/>
      <c r="H7056" s="41"/>
      <c r="I7056" s="41"/>
      <c r="J7056" s="41"/>
      <c r="K7056" s="41"/>
      <c r="L7056" s="41"/>
      <c r="M7056" s="41"/>
    </row>
    <row r="7057" spans="2:13" x14ac:dyDescent="0.25">
      <c r="B7057" s="66"/>
      <c r="C7057" s="13"/>
      <c r="D7057" s="13"/>
      <c r="E7057" s="13"/>
      <c r="F7057" s="13"/>
      <c r="G7057" s="13"/>
      <c r="H7057" s="41"/>
      <c r="I7057" s="41"/>
      <c r="J7057" s="41"/>
      <c r="K7057" s="41"/>
      <c r="L7057" s="41"/>
      <c r="M7057" s="41"/>
    </row>
    <row r="7058" spans="2:13" x14ac:dyDescent="0.25">
      <c r="B7058" s="66"/>
      <c r="C7058" s="13"/>
      <c r="D7058" s="13"/>
      <c r="E7058" s="13"/>
      <c r="F7058" s="13"/>
      <c r="G7058" s="13"/>
      <c r="H7058" s="41"/>
      <c r="I7058" s="41"/>
      <c r="J7058" s="41"/>
      <c r="K7058" s="41"/>
      <c r="L7058" s="41"/>
      <c r="M7058" s="41"/>
    </row>
    <row r="7059" spans="2:13" x14ac:dyDescent="0.25">
      <c r="B7059" s="66"/>
      <c r="C7059" s="13"/>
      <c r="D7059" s="13"/>
      <c r="E7059" s="13"/>
      <c r="F7059" s="13"/>
      <c r="G7059" s="13"/>
      <c r="H7059" s="41"/>
      <c r="I7059" s="41"/>
      <c r="J7059" s="41"/>
      <c r="K7059" s="41"/>
      <c r="L7059" s="41"/>
      <c r="M7059" s="41"/>
    </row>
    <row r="7060" spans="2:13" x14ac:dyDescent="0.25">
      <c r="B7060" s="66"/>
      <c r="C7060" s="13"/>
      <c r="D7060" s="13"/>
      <c r="E7060" s="13"/>
      <c r="F7060" s="13"/>
      <c r="G7060" s="13"/>
      <c r="H7060" s="41"/>
      <c r="I7060" s="41"/>
      <c r="J7060" s="41"/>
      <c r="K7060" s="41"/>
      <c r="L7060" s="41"/>
      <c r="M7060" s="41"/>
    </row>
    <row r="7061" spans="2:13" x14ac:dyDescent="0.25">
      <c r="B7061" s="66"/>
      <c r="C7061" s="13"/>
      <c r="D7061" s="13"/>
      <c r="E7061" s="13"/>
      <c r="F7061" s="13"/>
      <c r="G7061" s="13"/>
      <c r="H7061" s="41"/>
      <c r="I7061" s="41"/>
      <c r="J7061" s="41"/>
      <c r="K7061" s="41"/>
      <c r="L7061" s="41"/>
      <c r="M7061" s="41"/>
    </row>
    <row r="7062" spans="2:13" x14ac:dyDescent="0.25">
      <c r="B7062" s="66"/>
      <c r="C7062" s="13"/>
      <c r="D7062" s="13"/>
      <c r="E7062" s="13"/>
      <c r="F7062" s="13"/>
      <c r="G7062" s="13"/>
      <c r="H7062" s="41"/>
      <c r="I7062" s="41"/>
      <c r="J7062" s="41"/>
      <c r="K7062" s="41"/>
      <c r="L7062" s="41"/>
      <c r="M7062" s="41"/>
    </row>
    <row r="7063" spans="2:13" x14ac:dyDescent="0.25">
      <c r="B7063" s="66"/>
      <c r="C7063" s="13"/>
      <c r="D7063" s="13"/>
      <c r="E7063" s="13"/>
      <c r="F7063" s="13"/>
      <c r="G7063" s="13"/>
      <c r="H7063" s="41"/>
      <c r="I7063" s="41"/>
      <c r="J7063" s="41"/>
      <c r="K7063" s="41"/>
      <c r="L7063" s="41"/>
      <c r="M7063" s="41"/>
    </row>
    <row r="7064" spans="2:13" x14ac:dyDescent="0.25">
      <c r="B7064" s="66"/>
      <c r="C7064" s="13"/>
      <c r="D7064" s="13"/>
      <c r="E7064" s="13"/>
      <c r="F7064" s="13"/>
      <c r="G7064" s="13"/>
      <c r="H7064" s="41"/>
      <c r="I7064" s="41"/>
      <c r="J7064" s="41"/>
      <c r="K7064" s="41"/>
      <c r="L7064" s="41"/>
      <c r="M7064" s="41"/>
    </row>
    <row r="7065" spans="2:13" x14ac:dyDescent="0.25">
      <c r="B7065" s="66"/>
      <c r="C7065" s="13"/>
      <c r="D7065" s="13"/>
      <c r="E7065" s="13"/>
      <c r="F7065" s="13"/>
      <c r="G7065" s="13"/>
      <c r="H7065" s="41"/>
      <c r="I7065" s="41"/>
      <c r="J7065" s="41"/>
      <c r="K7065" s="41"/>
      <c r="L7065" s="41"/>
      <c r="M7065" s="41"/>
    </row>
    <row r="7066" spans="2:13" x14ac:dyDescent="0.25">
      <c r="B7066" s="66"/>
      <c r="C7066" s="13"/>
      <c r="D7066" s="13"/>
      <c r="E7066" s="13"/>
      <c r="F7066" s="13"/>
      <c r="G7066" s="13"/>
      <c r="H7066" s="41"/>
      <c r="I7066" s="41"/>
      <c r="J7066" s="41"/>
      <c r="K7066" s="41"/>
      <c r="L7066" s="41"/>
      <c r="M7066" s="41"/>
    </row>
    <row r="7067" spans="2:13" x14ac:dyDescent="0.25">
      <c r="B7067" s="66"/>
      <c r="C7067" s="13"/>
      <c r="D7067" s="13"/>
      <c r="E7067" s="13"/>
      <c r="F7067" s="13"/>
      <c r="G7067" s="13"/>
      <c r="H7067" s="41"/>
      <c r="I7067" s="41"/>
      <c r="J7067" s="41"/>
      <c r="K7067" s="41"/>
      <c r="L7067" s="41"/>
      <c r="M7067" s="41"/>
    </row>
    <row r="7068" spans="2:13" x14ac:dyDescent="0.25">
      <c r="B7068" s="66"/>
      <c r="C7068" s="13"/>
      <c r="D7068" s="13"/>
      <c r="E7068" s="13"/>
      <c r="F7068" s="13"/>
      <c r="G7068" s="13"/>
      <c r="H7068" s="41"/>
      <c r="I7068" s="41"/>
      <c r="J7068" s="41"/>
      <c r="K7068" s="41"/>
      <c r="L7068" s="41"/>
      <c r="M7068" s="41"/>
    </row>
    <row r="7069" spans="2:13" x14ac:dyDescent="0.25">
      <c r="B7069" s="66"/>
      <c r="C7069" s="13"/>
      <c r="D7069" s="13"/>
      <c r="E7069" s="13"/>
      <c r="F7069" s="13"/>
      <c r="G7069" s="13"/>
      <c r="H7069" s="41"/>
      <c r="I7069" s="41"/>
      <c r="J7069" s="41"/>
      <c r="K7069" s="41"/>
      <c r="L7069" s="41"/>
      <c r="M7069" s="41"/>
    </row>
    <row r="7070" spans="2:13" x14ac:dyDescent="0.25">
      <c r="B7070" s="66"/>
      <c r="C7070" s="13"/>
      <c r="D7070" s="13"/>
      <c r="E7070" s="13"/>
      <c r="F7070" s="13"/>
      <c r="G7070" s="13"/>
      <c r="H7070" s="41"/>
      <c r="I7070" s="41"/>
      <c r="J7070" s="41"/>
      <c r="K7070" s="41"/>
      <c r="L7070" s="41"/>
      <c r="M7070" s="41"/>
    </row>
    <row r="7071" spans="2:13" x14ac:dyDescent="0.25">
      <c r="B7071" s="66"/>
      <c r="C7071" s="13"/>
      <c r="D7071" s="13"/>
      <c r="E7071" s="13"/>
      <c r="F7071" s="13"/>
      <c r="G7071" s="13"/>
      <c r="H7071" s="41"/>
      <c r="I7071" s="41"/>
      <c r="J7071" s="41"/>
      <c r="K7071" s="41"/>
      <c r="L7071" s="41"/>
      <c r="M7071" s="41"/>
    </row>
    <row r="7072" spans="2:13" x14ac:dyDescent="0.25">
      <c r="B7072" s="66"/>
      <c r="C7072" s="13"/>
      <c r="D7072" s="13"/>
      <c r="E7072" s="13"/>
      <c r="F7072" s="13"/>
      <c r="G7072" s="13"/>
      <c r="H7072" s="41"/>
      <c r="I7072" s="41"/>
      <c r="J7072" s="41"/>
      <c r="K7072" s="41"/>
      <c r="L7072" s="41"/>
      <c r="M7072" s="41"/>
    </row>
    <row r="7073" spans="2:13" x14ac:dyDescent="0.25">
      <c r="B7073" s="66"/>
      <c r="C7073" s="13"/>
      <c r="D7073" s="13"/>
      <c r="E7073" s="13"/>
      <c r="F7073" s="13"/>
      <c r="G7073" s="13"/>
      <c r="H7073" s="41"/>
      <c r="I7073" s="41"/>
      <c r="J7073" s="41"/>
      <c r="K7073" s="41"/>
      <c r="L7073" s="41"/>
      <c r="M7073" s="41"/>
    </row>
    <row r="7074" spans="2:13" x14ac:dyDescent="0.25">
      <c r="B7074" s="66"/>
      <c r="C7074" s="13"/>
      <c r="D7074" s="13"/>
      <c r="E7074" s="13"/>
      <c r="F7074" s="13"/>
      <c r="G7074" s="13"/>
      <c r="H7074" s="41"/>
      <c r="I7074" s="41"/>
      <c r="J7074" s="41"/>
      <c r="K7074" s="41"/>
      <c r="L7074" s="41"/>
      <c r="M7074" s="41"/>
    </row>
    <row r="7075" spans="2:13" x14ac:dyDescent="0.25">
      <c r="B7075" s="66"/>
      <c r="C7075" s="13"/>
      <c r="D7075" s="13"/>
      <c r="E7075" s="13"/>
      <c r="F7075" s="13"/>
      <c r="G7075" s="13"/>
      <c r="H7075" s="41"/>
      <c r="I7075" s="41"/>
      <c r="J7075" s="41"/>
      <c r="K7075" s="41"/>
      <c r="L7075" s="41"/>
      <c r="M7075" s="41"/>
    </row>
    <row r="7076" spans="2:13" x14ac:dyDescent="0.25">
      <c r="B7076" s="66"/>
      <c r="C7076" s="13"/>
      <c r="D7076" s="13"/>
      <c r="E7076" s="13"/>
      <c r="F7076" s="13"/>
      <c r="G7076" s="13"/>
      <c r="H7076" s="41"/>
      <c r="I7076" s="41"/>
      <c r="J7076" s="41"/>
      <c r="K7076" s="41"/>
      <c r="L7076" s="41"/>
      <c r="M7076" s="41"/>
    </row>
    <row r="7077" spans="2:13" x14ac:dyDescent="0.25">
      <c r="B7077" s="66"/>
      <c r="C7077" s="13"/>
      <c r="D7077" s="13"/>
      <c r="E7077" s="13"/>
      <c r="F7077" s="13"/>
      <c r="G7077" s="13"/>
      <c r="H7077" s="41"/>
      <c r="I7077" s="41"/>
      <c r="J7077" s="41"/>
      <c r="K7077" s="41"/>
      <c r="L7077" s="41"/>
      <c r="M7077" s="41"/>
    </row>
    <row r="7078" spans="2:13" x14ac:dyDescent="0.25">
      <c r="B7078" s="66"/>
      <c r="C7078" s="13"/>
      <c r="D7078" s="13"/>
      <c r="E7078" s="13"/>
      <c r="F7078" s="13"/>
      <c r="G7078" s="13"/>
      <c r="H7078" s="41"/>
      <c r="I7078" s="41"/>
      <c r="J7078" s="41"/>
      <c r="K7078" s="41"/>
      <c r="L7078" s="41"/>
      <c r="M7078" s="41"/>
    </row>
    <row r="7079" spans="2:13" x14ac:dyDescent="0.25">
      <c r="B7079" s="66"/>
      <c r="C7079" s="13"/>
      <c r="D7079" s="13"/>
      <c r="E7079" s="13"/>
      <c r="F7079" s="13"/>
      <c r="G7079" s="13"/>
      <c r="H7079" s="41"/>
      <c r="I7079" s="41"/>
      <c r="J7079" s="41"/>
      <c r="K7079" s="41"/>
      <c r="L7079" s="41"/>
      <c r="M7079" s="41"/>
    </row>
    <row r="7080" spans="2:13" x14ac:dyDescent="0.25">
      <c r="B7080" s="66"/>
      <c r="C7080" s="13"/>
      <c r="D7080" s="13"/>
      <c r="E7080" s="13"/>
      <c r="F7080" s="13"/>
      <c r="G7080" s="13"/>
      <c r="H7080" s="41"/>
      <c r="I7080" s="41"/>
      <c r="J7080" s="41"/>
      <c r="K7080" s="41"/>
      <c r="L7080" s="41"/>
      <c r="M7080" s="41"/>
    </row>
    <row r="7081" spans="2:13" x14ac:dyDescent="0.25">
      <c r="B7081" s="66"/>
      <c r="C7081" s="13"/>
      <c r="D7081" s="13"/>
      <c r="E7081" s="13"/>
      <c r="F7081" s="13"/>
      <c r="G7081" s="13"/>
      <c r="H7081" s="41"/>
      <c r="I7081" s="41"/>
      <c r="J7081" s="41"/>
      <c r="K7081" s="41"/>
      <c r="L7081" s="41"/>
      <c r="M7081" s="41"/>
    </row>
    <row r="7082" spans="2:13" x14ac:dyDescent="0.25">
      <c r="B7082" s="66"/>
      <c r="C7082" s="13"/>
      <c r="D7082" s="13"/>
      <c r="E7082" s="13"/>
      <c r="F7082" s="13"/>
      <c r="G7082" s="13"/>
      <c r="H7082" s="41"/>
      <c r="I7082" s="41"/>
      <c r="J7082" s="41"/>
      <c r="K7082" s="41"/>
      <c r="L7082" s="41"/>
      <c r="M7082" s="41"/>
    </row>
    <row r="7083" spans="2:13" x14ac:dyDescent="0.25">
      <c r="B7083" s="66"/>
      <c r="C7083" s="13"/>
      <c r="D7083" s="13"/>
      <c r="E7083" s="13"/>
      <c r="F7083" s="13"/>
      <c r="G7083" s="13"/>
      <c r="H7083" s="41"/>
      <c r="I7083" s="41"/>
      <c r="J7083" s="41"/>
      <c r="K7083" s="41"/>
      <c r="L7083" s="41"/>
      <c r="M7083" s="41"/>
    </row>
    <row r="7084" spans="2:13" x14ac:dyDescent="0.25">
      <c r="B7084" s="66"/>
      <c r="C7084" s="13"/>
      <c r="D7084" s="13"/>
      <c r="E7084" s="13"/>
      <c r="F7084" s="13"/>
      <c r="G7084" s="13"/>
      <c r="H7084" s="41"/>
      <c r="I7084" s="41"/>
      <c r="J7084" s="41"/>
      <c r="K7084" s="41"/>
      <c r="L7084" s="41"/>
      <c r="M7084" s="41"/>
    </row>
    <row r="7085" spans="2:13" x14ac:dyDescent="0.25">
      <c r="B7085" s="66"/>
      <c r="C7085" s="13"/>
      <c r="D7085" s="13"/>
      <c r="E7085" s="13"/>
      <c r="F7085" s="13"/>
      <c r="G7085" s="13"/>
      <c r="H7085" s="41"/>
      <c r="I7085" s="41"/>
      <c r="J7085" s="41"/>
      <c r="K7085" s="41"/>
      <c r="L7085" s="41"/>
      <c r="M7085" s="41"/>
    </row>
    <row r="7086" spans="2:13" x14ac:dyDescent="0.25">
      <c r="B7086" s="66"/>
      <c r="C7086" s="13"/>
      <c r="D7086" s="13"/>
      <c r="E7086" s="13"/>
      <c r="F7086" s="13"/>
      <c r="G7086" s="13"/>
      <c r="H7086" s="41"/>
      <c r="I7086" s="41"/>
      <c r="J7086" s="41"/>
      <c r="K7086" s="41"/>
      <c r="L7086" s="41"/>
      <c r="M7086" s="41"/>
    </row>
    <row r="7087" spans="2:13" x14ac:dyDescent="0.25">
      <c r="B7087" s="66"/>
      <c r="C7087" s="13"/>
      <c r="D7087" s="13"/>
      <c r="E7087" s="13"/>
      <c r="F7087" s="13"/>
      <c r="G7087" s="13"/>
      <c r="H7087" s="41"/>
      <c r="I7087" s="41"/>
      <c r="J7087" s="41"/>
      <c r="K7087" s="41"/>
      <c r="L7087" s="41"/>
      <c r="M7087" s="41"/>
    </row>
    <row r="7088" spans="2:13" x14ac:dyDescent="0.25">
      <c r="B7088" s="66"/>
      <c r="C7088" s="13"/>
      <c r="D7088" s="13"/>
      <c r="E7088" s="13"/>
      <c r="F7088" s="13"/>
      <c r="G7088" s="13"/>
      <c r="H7088" s="41"/>
      <c r="I7088" s="41"/>
      <c r="J7088" s="41"/>
      <c r="K7088" s="41"/>
      <c r="L7088" s="41"/>
      <c r="M7088" s="41"/>
    </row>
    <row r="7089" spans="2:13" x14ac:dyDescent="0.25">
      <c r="B7089" s="66"/>
      <c r="C7089" s="13"/>
      <c r="D7089" s="13"/>
      <c r="E7089" s="13"/>
      <c r="F7089" s="13"/>
      <c r="G7089" s="13"/>
      <c r="H7089" s="41"/>
      <c r="I7089" s="41"/>
      <c r="J7089" s="41"/>
      <c r="K7089" s="41"/>
      <c r="L7089" s="41"/>
      <c r="M7089" s="41"/>
    </row>
    <row r="7090" spans="2:13" x14ac:dyDescent="0.25">
      <c r="B7090" s="66"/>
      <c r="C7090" s="13"/>
      <c r="D7090" s="13"/>
      <c r="E7090" s="13"/>
      <c r="F7090" s="13"/>
      <c r="G7090" s="13"/>
      <c r="H7090" s="41"/>
      <c r="I7090" s="41"/>
      <c r="J7090" s="41"/>
      <c r="K7090" s="41"/>
      <c r="L7090" s="41"/>
      <c r="M7090" s="41"/>
    </row>
    <row r="7091" spans="2:13" x14ac:dyDescent="0.25">
      <c r="B7091" s="66"/>
      <c r="C7091" s="13"/>
      <c r="D7091" s="13"/>
      <c r="E7091" s="13"/>
      <c r="F7091" s="13"/>
      <c r="G7091" s="13"/>
      <c r="H7091" s="41"/>
      <c r="I7091" s="41"/>
      <c r="J7091" s="41"/>
      <c r="K7091" s="41"/>
      <c r="L7091" s="41"/>
      <c r="M7091" s="41"/>
    </row>
    <row r="7092" spans="2:13" x14ac:dyDescent="0.25">
      <c r="B7092" s="66"/>
      <c r="C7092" s="13"/>
      <c r="D7092" s="13"/>
      <c r="E7092" s="13"/>
      <c r="F7092" s="13"/>
      <c r="G7092" s="13"/>
      <c r="H7092" s="41"/>
      <c r="I7092" s="41"/>
      <c r="J7092" s="41"/>
      <c r="K7092" s="41"/>
      <c r="L7092" s="41"/>
      <c r="M7092" s="41"/>
    </row>
    <row r="7093" spans="2:13" x14ac:dyDescent="0.25">
      <c r="B7093" s="66"/>
      <c r="C7093" s="13"/>
      <c r="D7093" s="13"/>
      <c r="E7093" s="13"/>
      <c r="F7093" s="13"/>
      <c r="G7093" s="13"/>
      <c r="H7093" s="41"/>
      <c r="I7093" s="41"/>
      <c r="J7093" s="41"/>
      <c r="K7093" s="41"/>
      <c r="L7093" s="41"/>
      <c r="M7093" s="41"/>
    </row>
    <row r="7094" spans="2:13" x14ac:dyDescent="0.25">
      <c r="B7094" s="66"/>
      <c r="C7094" s="13"/>
      <c r="D7094" s="13"/>
      <c r="E7094" s="13"/>
      <c r="F7094" s="13"/>
      <c r="G7094" s="13"/>
      <c r="H7094" s="41"/>
      <c r="I7094" s="41"/>
      <c r="J7094" s="41"/>
      <c r="K7094" s="41"/>
      <c r="L7094" s="41"/>
      <c r="M7094" s="41"/>
    </row>
    <row r="7095" spans="2:13" x14ac:dyDescent="0.25">
      <c r="B7095" s="66"/>
      <c r="C7095" s="13"/>
      <c r="D7095" s="13"/>
      <c r="E7095" s="13"/>
      <c r="F7095" s="13"/>
      <c r="G7095" s="13"/>
      <c r="H7095" s="41"/>
      <c r="I7095" s="41"/>
      <c r="J7095" s="41"/>
      <c r="K7095" s="41"/>
      <c r="L7095" s="41"/>
      <c r="M7095" s="41"/>
    </row>
    <row r="7096" spans="2:13" x14ac:dyDescent="0.25">
      <c r="B7096" s="66"/>
      <c r="C7096" s="13"/>
      <c r="D7096" s="13"/>
      <c r="E7096" s="13"/>
      <c r="F7096" s="13"/>
      <c r="G7096" s="13"/>
      <c r="H7096" s="41"/>
      <c r="I7096" s="41"/>
      <c r="J7096" s="41"/>
      <c r="K7096" s="41"/>
      <c r="L7096" s="41"/>
      <c r="M7096" s="41"/>
    </row>
    <row r="7097" spans="2:13" x14ac:dyDescent="0.25">
      <c r="B7097" s="66"/>
      <c r="C7097" s="13"/>
      <c r="D7097" s="13"/>
      <c r="E7097" s="13"/>
      <c r="F7097" s="13"/>
      <c r="G7097" s="13"/>
      <c r="H7097" s="41"/>
      <c r="I7097" s="41"/>
      <c r="J7097" s="41"/>
      <c r="K7097" s="41"/>
      <c r="L7097" s="41"/>
      <c r="M7097" s="41"/>
    </row>
    <row r="7098" spans="2:13" x14ac:dyDescent="0.25">
      <c r="B7098" s="66"/>
      <c r="C7098" s="13"/>
      <c r="D7098" s="13"/>
      <c r="E7098" s="13"/>
      <c r="F7098" s="13"/>
      <c r="G7098" s="13"/>
      <c r="H7098" s="41"/>
      <c r="I7098" s="41"/>
      <c r="J7098" s="41"/>
      <c r="K7098" s="41"/>
      <c r="L7098" s="41"/>
      <c r="M7098" s="41"/>
    </row>
    <row r="7099" spans="2:13" x14ac:dyDescent="0.25">
      <c r="B7099" s="66"/>
      <c r="C7099" s="13"/>
      <c r="D7099" s="13"/>
      <c r="E7099" s="13"/>
      <c r="F7099" s="13"/>
      <c r="G7099" s="13"/>
      <c r="H7099" s="41"/>
      <c r="I7099" s="41"/>
      <c r="J7099" s="41"/>
      <c r="K7099" s="41"/>
      <c r="L7099" s="41"/>
      <c r="M7099" s="41"/>
    </row>
    <row r="7100" spans="2:13" x14ac:dyDescent="0.25">
      <c r="B7100" s="66"/>
      <c r="C7100" s="13"/>
      <c r="D7100" s="13"/>
      <c r="E7100" s="13"/>
      <c r="F7100" s="13"/>
      <c r="G7100" s="13"/>
      <c r="H7100" s="41"/>
      <c r="I7100" s="41"/>
      <c r="J7100" s="41"/>
      <c r="K7100" s="41"/>
      <c r="L7100" s="41"/>
      <c r="M7100" s="41"/>
    </row>
    <row r="7101" spans="2:13" x14ac:dyDescent="0.25">
      <c r="B7101" s="66"/>
      <c r="C7101" s="13"/>
      <c r="D7101" s="13"/>
      <c r="E7101" s="13"/>
      <c r="F7101" s="13"/>
      <c r="G7101" s="13"/>
      <c r="H7101" s="41"/>
      <c r="I7101" s="41"/>
      <c r="J7101" s="41"/>
      <c r="K7101" s="41"/>
      <c r="L7101" s="41"/>
      <c r="M7101" s="41"/>
    </row>
    <row r="7102" spans="2:13" x14ac:dyDescent="0.25">
      <c r="B7102" s="66"/>
      <c r="C7102" s="13"/>
      <c r="D7102" s="13"/>
      <c r="E7102" s="13"/>
      <c r="F7102" s="13"/>
      <c r="G7102" s="13"/>
      <c r="H7102" s="41"/>
      <c r="I7102" s="41"/>
      <c r="J7102" s="41"/>
      <c r="K7102" s="41"/>
      <c r="L7102" s="41"/>
      <c r="M7102" s="41"/>
    </row>
    <row r="7103" spans="2:13" x14ac:dyDescent="0.25">
      <c r="B7103" s="66"/>
      <c r="C7103" s="13"/>
      <c r="D7103" s="13"/>
      <c r="E7103" s="13"/>
      <c r="F7103" s="13"/>
      <c r="G7103" s="13"/>
      <c r="H7103" s="41"/>
      <c r="I7103" s="41"/>
      <c r="J7103" s="41"/>
      <c r="K7103" s="41"/>
      <c r="L7103" s="41"/>
      <c r="M7103" s="41"/>
    </row>
    <row r="7104" spans="2:13" x14ac:dyDescent="0.25">
      <c r="B7104" s="66"/>
      <c r="C7104" s="13"/>
      <c r="D7104" s="13"/>
      <c r="E7104" s="13"/>
      <c r="F7104" s="13"/>
      <c r="G7104" s="13"/>
      <c r="H7104" s="41"/>
      <c r="I7104" s="41"/>
      <c r="J7104" s="41"/>
      <c r="K7104" s="41"/>
      <c r="L7104" s="41"/>
      <c r="M7104" s="41"/>
    </row>
    <row r="7105" spans="2:13" x14ac:dyDescent="0.25">
      <c r="B7105" s="66"/>
      <c r="C7105" s="13"/>
      <c r="D7105" s="13"/>
      <c r="E7105" s="13"/>
      <c r="F7105" s="13"/>
      <c r="G7105" s="13"/>
      <c r="H7105" s="41"/>
      <c r="I7105" s="41"/>
      <c r="J7105" s="41"/>
      <c r="K7105" s="41"/>
      <c r="L7105" s="41"/>
      <c r="M7105" s="41"/>
    </row>
    <row r="7106" spans="2:13" x14ac:dyDescent="0.25">
      <c r="B7106" s="66"/>
      <c r="C7106" s="13"/>
      <c r="D7106" s="13"/>
      <c r="E7106" s="13"/>
      <c r="F7106" s="13"/>
      <c r="G7106" s="13"/>
      <c r="H7106" s="41"/>
      <c r="I7106" s="41"/>
      <c r="J7106" s="41"/>
      <c r="K7106" s="41"/>
      <c r="L7106" s="41"/>
      <c r="M7106" s="41"/>
    </row>
    <row r="7107" spans="2:13" x14ac:dyDescent="0.25">
      <c r="B7107" s="66"/>
      <c r="C7107" s="13"/>
      <c r="D7107" s="13"/>
      <c r="E7107" s="13"/>
      <c r="F7107" s="13"/>
      <c r="G7107" s="13"/>
      <c r="H7107" s="41"/>
      <c r="I7107" s="41"/>
      <c r="J7107" s="41"/>
      <c r="K7107" s="41"/>
      <c r="L7107" s="41"/>
      <c r="M7107" s="41"/>
    </row>
    <row r="7108" spans="2:13" x14ac:dyDescent="0.25">
      <c r="B7108" s="66"/>
      <c r="C7108" s="13"/>
      <c r="D7108" s="13"/>
      <c r="E7108" s="13"/>
      <c r="F7108" s="13"/>
      <c r="G7108" s="13"/>
      <c r="H7108" s="41"/>
      <c r="I7108" s="41"/>
      <c r="J7108" s="41"/>
      <c r="K7108" s="41"/>
      <c r="L7108" s="41"/>
      <c r="M7108" s="41"/>
    </row>
    <row r="7109" spans="2:13" x14ac:dyDescent="0.25">
      <c r="B7109" s="66"/>
      <c r="C7109" s="13"/>
      <c r="D7109" s="13"/>
      <c r="E7109" s="13"/>
      <c r="F7109" s="13"/>
      <c r="G7109" s="13"/>
      <c r="H7109" s="41"/>
      <c r="I7109" s="41"/>
      <c r="J7109" s="41"/>
      <c r="K7109" s="41"/>
      <c r="L7109" s="41"/>
      <c r="M7109" s="41"/>
    </row>
    <row r="7110" spans="2:13" x14ac:dyDescent="0.25">
      <c r="B7110" s="66"/>
      <c r="C7110" s="13"/>
      <c r="D7110" s="13"/>
      <c r="E7110" s="13"/>
      <c r="F7110" s="13"/>
      <c r="G7110" s="13"/>
      <c r="H7110" s="41"/>
      <c r="I7110" s="41"/>
      <c r="J7110" s="41"/>
      <c r="K7110" s="41"/>
      <c r="L7110" s="41"/>
      <c r="M7110" s="41"/>
    </row>
    <row r="7111" spans="2:13" x14ac:dyDescent="0.25">
      <c r="B7111" s="66"/>
      <c r="C7111" s="13"/>
      <c r="D7111" s="13"/>
      <c r="E7111" s="13"/>
      <c r="F7111" s="13"/>
      <c r="G7111" s="13"/>
      <c r="H7111" s="41"/>
      <c r="I7111" s="41"/>
      <c r="J7111" s="41"/>
      <c r="K7111" s="41"/>
      <c r="L7111" s="41"/>
      <c r="M7111" s="41"/>
    </row>
    <row r="7112" spans="2:13" x14ac:dyDescent="0.25">
      <c r="B7112" s="66"/>
      <c r="C7112" s="13"/>
      <c r="D7112" s="13"/>
      <c r="E7112" s="13"/>
      <c r="F7112" s="13"/>
      <c r="G7112" s="13"/>
      <c r="H7112" s="41"/>
      <c r="I7112" s="41"/>
      <c r="J7112" s="41"/>
      <c r="K7112" s="41"/>
      <c r="L7112" s="41"/>
      <c r="M7112" s="41"/>
    </row>
    <row r="7113" spans="2:13" x14ac:dyDescent="0.25">
      <c r="B7113" s="66"/>
      <c r="C7113" s="13"/>
      <c r="D7113" s="13"/>
      <c r="E7113" s="13"/>
      <c r="F7113" s="13"/>
      <c r="G7113" s="13"/>
      <c r="H7113" s="41"/>
      <c r="I7113" s="41"/>
      <c r="J7113" s="41"/>
      <c r="K7113" s="41"/>
      <c r="L7113" s="41"/>
      <c r="M7113" s="41"/>
    </row>
    <row r="7114" spans="2:13" x14ac:dyDescent="0.25">
      <c r="B7114" s="66"/>
      <c r="C7114" s="13"/>
      <c r="D7114" s="13"/>
      <c r="E7114" s="13"/>
      <c r="F7114" s="13"/>
      <c r="G7114" s="13"/>
      <c r="H7114" s="41"/>
      <c r="I7114" s="41"/>
      <c r="J7114" s="41"/>
      <c r="K7114" s="41"/>
      <c r="L7114" s="41"/>
      <c r="M7114" s="41"/>
    </row>
    <row r="7115" spans="2:13" x14ac:dyDescent="0.25">
      <c r="B7115" s="66"/>
      <c r="C7115" s="13"/>
      <c r="D7115" s="13"/>
      <c r="E7115" s="13"/>
      <c r="F7115" s="13"/>
      <c r="G7115" s="13"/>
      <c r="H7115" s="41"/>
      <c r="I7115" s="41"/>
      <c r="J7115" s="41"/>
      <c r="K7115" s="41"/>
      <c r="L7115" s="41"/>
      <c r="M7115" s="41"/>
    </row>
    <row r="7116" spans="2:13" x14ac:dyDescent="0.25">
      <c r="B7116" s="66"/>
      <c r="C7116" s="13"/>
      <c r="D7116" s="13"/>
      <c r="E7116" s="13"/>
      <c r="F7116" s="13"/>
      <c r="G7116" s="13"/>
      <c r="H7116" s="41"/>
      <c r="I7116" s="41"/>
      <c r="J7116" s="41"/>
      <c r="K7116" s="41"/>
      <c r="L7116" s="41"/>
      <c r="M7116" s="41"/>
    </row>
    <row r="7117" spans="2:13" x14ac:dyDescent="0.25">
      <c r="B7117" s="66"/>
      <c r="C7117" s="13"/>
      <c r="D7117" s="13"/>
      <c r="E7117" s="13"/>
      <c r="F7117" s="13"/>
      <c r="G7117" s="13"/>
      <c r="H7117" s="41"/>
      <c r="I7117" s="41"/>
      <c r="J7117" s="41"/>
      <c r="K7117" s="41"/>
      <c r="L7117" s="41"/>
      <c r="M7117" s="41"/>
    </row>
    <row r="7118" spans="2:13" x14ac:dyDescent="0.25">
      <c r="B7118" s="66"/>
      <c r="C7118" s="13"/>
      <c r="D7118" s="13"/>
      <c r="E7118" s="13"/>
      <c r="F7118" s="13"/>
      <c r="G7118" s="13"/>
      <c r="H7118" s="41"/>
      <c r="I7118" s="41"/>
      <c r="J7118" s="41"/>
      <c r="K7118" s="41"/>
      <c r="L7118" s="41"/>
      <c r="M7118" s="41"/>
    </row>
    <row r="7119" spans="2:13" x14ac:dyDescent="0.25">
      <c r="B7119" s="66"/>
      <c r="C7119" s="13"/>
      <c r="D7119" s="13"/>
      <c r="E7119" s="13"/>
      <c r="F7119" s="13"/>
      <c r="G7119" s="13"/>
      <c r="H7119" s="41"/>
      <c r="I7119" s="41"/>
      <c r="J7119" s="41"/>
      <c r="K7119" s="41"/>
      <c r="L7119" s="41"/>
      <c r="M7119" s="41"/>
    </row>
    <row r="7120" spans="2:13" x14ac:dyDescent="0.25">
      <c r="B7120" s="66"/>
      <c r="C7120" s="13"/>
      <c r="D7120" s="13"/>
      <c r="E7120" s="13"/>
      <c r="F7120" s="13"/>
      <c r="G7120" s="13"/>
      <c r="H7120" s="41"/>
      <c r="I7120" s="41"/>
      <c r="J7120" s="41"/>
      <c r="K7120" s="41"/>
      <c r="L7120" s="41"/>
      <c r="M7120" s="41"/>
    </row>
    <row r="7121" spans="2:13" x14ac:dyDescent="0.25">
      <c r="B7121" s="66"/>
      <c r="C7121" s="13"/>
      <c r="D7121" s="13"/>
      <c r="E7121" s="13"/>
      <c r="F7121" s="13"/>
      <c r="G7121" s="13"/>
      <c r="H7121" s="41"/>
      <c r="I7121" s="41"/>
      <c r="J7121" s="41"/>
      <c r="K7121" s="41"/>
      <c r="L7121" s="41"/>
      <c r="M7121" s="41"/>
    </row>
    <row r="7122" spans="2:13" x14ac:dyDescent="0.25">
      <c r="B7122" s="66"/>
      <c r="C7122" s="13"/>
      <c r="D7122" s="13"/>
      <c r="E7122" s="13"/>
      <c r="F7122" s="13"/>
      <c r="G7122" s="13"/>
      <c r="H7122" s="41"/>
      <c r="I7122" s="41"/>
      <c r="J7122" s="41"/>
      <c r="K7122" s="41"/>
      <c r="L7122" s="41"/>
      <c r="M7122" s="41"/>
    </row>
    <row r="7123" spans="2:13" x14ac:dyDescent="0.25">
      <c r="B7123" s="66"/>
      <c r="C7123" s="13"/>
      <c r="D7123" s="13"/>
      <c r="E7123" s="13"/>
      <c r="F7123" s="13"/>
      <c r="G7123" s="13"/>
      <c r="H7123" s="41"/>
      <c r="I7123" s="41"/>
      <c r="J7123" s="41"/>
      <c r="K7123" s="41"/>
      <c r="L7123" s="41"/>
      <c r="M7123" s="41"/>
    </row>
    <row r="7124" spans="2:13" x14ac:dyDescent="0.25">
      <c r="B7124" s="66"/>
      <c r="C7124" s="13"/>
      <c r="D7124" s="13"/>
      <c r="E7124" s="13"/>
      <c r="F7124" s="13"/>
      <c r="G7124" s="13"/>
      <c r="H7124" s="41"/>
      <c r="I7124" s="41"/>
      <c r="J7124" s="41"/>
      <c r="K7124" s="41"/>
      <c r="L7124" s="41"/>
      <c r="M7124" s="41"/>
    </row>
    <row r="7125" spans="2:13" x14ac:dyDescent="0.25">
      <c r="B7125" s="66"/>
      <c r="C7125" s="13"/>
      <c r="D7125" s="13"/>
      <c r="E7125" s="13"/>
      <c r="F7125" s="13"/>
      <c r="G7125" s="13"/>
      <c r="H7125" s="41"/>
      <c r="I7125" s="41"/>
      <c r="J7125" s="41"/>
      <c r="K7125" s="41"/>
      <c r="L7125" s="41"/>
      <c r="M7125" s="41"/>
    </row>
    <row r="7126" spans="2:13" x14ac:dyDescent="0.25">
      <c r="B7126" s="66"/>
      <c r="C7126" s="13"/>
      <c r="D7126" s="13"/>
      <c r="E7126" s="13"/>
      <c r="F7126" s="13"/>
      <c r="G7126" s="13"/>
      <c r="H7126" s="41"/>
      <c r="I7126" s="41"/>
      <c r="J7126" s="41"/>
      <c r="K7126" s="41"/>
      <c r="L7126" s="41"/>
      <c r="M7126" s="41"/>
    </row>
    <row r="7127" spans="2:13" x14ac:dyDescent="0.25">
      <c r="B7127" s="66"/>
      <c r="C7127" s="13"/>
      <c r="D7127" s="13"/>
      <c r="E7127" s="13"/>
      <c r="F7127" s="13"/>
      <c r="G7127" s="13"/>
      <c r="H7127" s="41"/>
      <c r="I7127" s="41"/>
      <c r="J7127" s="41"/>
      <c r="K7127" s="41"/>
      <c r="L7127" s="41"/>
      <c r="M7127" s="41"/>
    </row>
    <row r="7128" spans="2:13" x14ac:dyDescent="0.25">
      <c r="B7128" s="66"/>
      <c r="C7128" s="13"/>
      <c r="D7128" s="13"/>
      <c r="E7128" s="13"/>
      <c r="F7128" s="13"/>
      <c r="G7128" s="13"/>
      <c r="H7128" s="41"/>
      <c r="I7128" s="41"/>
      <c r="J7128" s="41"/>
      <c r="K7128" s="41"/>
      <c r="L7128" s="41"/>
      <c r="M7128" s="41"/>
    </row>
    <row r="7129" spans="2:13" x14ac:dyDescent="0.25">
      <c r="B7129" s="66"/>
      <c r="C7129" s="13"/>
      <c r="D7129" s="13"/>
      <c r="E7129" s="13"/>
      <c r="F7129" s="13"/>
      <c r="G7129" s="13"/>
      <c r="H7129" s="41"/>
      <c r="I7129" s="41"/>
      <c r="J7129" s="41"/>
      <c r="K7129" s="41"/>
      <c r="L7129" s="41"/>
      <c r="M7129" s="41"/>
    </row>
    <row r="7130" spans="2:13" x14ac:dyDescent="0.25">
      <c r="B7130" s="66"/>
      <c r="C7130" s="13"/>
      <c r="D7130" s="13"/>
      <c r="E7130" s="13"/>
      <c r="F7130" s="13"/>
      <c r="G7130" s="13"/>
      <c r="H7130" s="41"/>
      <c r="I7130" s="41"/>
      <c r="J7130" s="41"/>
      <c r="K7130" s="41"/>
      <c r="L7130" s="41"/>
      <c r="M7130" s="41"/>
    </row>
    <row r="7131" spans="2:13" x14ac:dyDescent="0.25">
      <c r="B7131" s="66"/>
      <c r="C7131" s="13"/>
      <c r="D7131" s="13"/>
      <c r="E7131" s="13"/>
      <c r="F7131" s="13"/>
      <c r="G7131" s="13"/>
      <c r="H7131" s="41"/>
      <c r="I7131" s="41"/>
      <c r="J7131" s="41"/>
      <c r="K7131" s="41"/>
      <c r="L7131" s="41"/>
      <c r="M7131" s="41"/>
    </row>
    <row r="7132" spans="2:13" x14ac:dyDescent="0.25">
      <c r="B7132" s="66"/>
      <c r="C7132" s="13"/>
      <c r="D7132" s="13"/>
      <c r="E7132" s="13"/>
      <c r="F7132" s="13"/>
      <c r="G7132" s="13"/>
      <c r="H7132" s="41"/>
      <c r="I7132" s="41"/>
      <c r="J7132" s="41"/>
      <c r="K7132" s="41"/>
      <c r="L7132" s="41"/>
      <c r="M7132" s="41"/>
    </row>
    <row r="7133" spans="2:13" x14ac:dyDescent="0.25">
      <c r="B7133" s="66"/>
      <c r="C7133" s="13"/>
      <c r="D7133" s="13"/>
      <c r="E7133" s="13"/>
      <c r="F7133" s="13"/>
      <c r="G7133" s="13"/>
      <c r="H7133" s="41"/>
      <c r="I7133" s="41"/>
      <c r="J7133" s="41"/>
      <c r="K7133" s="41"/>
      <c r="L7133" s="41"/>
      <c r="M7133" s="41"/>
    </row>
    <row r="7134" spans="2:13" x14ac:dyDescent="0.25">
      <c r="B7134" s="66"/>
      <c r="C7134" s="13"/>
      <c r="D7134" s="13"/>
      <c r="E7134" s="13"/>
      <c r="F7134" s="13"/>
      <c r="G7134" s="13"/>
      <c r="H7134" s="41"/>
      <c r="I7134" s="41"/>
      <c r="J7134" s="41"/>
      <c r="K7134" s="41"/>
      <c r="L7134" s="41"/>
      <c r="M7134" s="41"/>
    </row>
    <row r="7135" spans="2:13" x14ac:dyDescent="0.25">
      <c r="B7135" s="66"/>
      <c r="C7135" s="13"/>
      <c r="D7135" s="13"/>
      <c r="E7135" s="13"/>
      <c r="F7135" s="13"/>
      <c r="G7135" s="13"/>
      <c r="H7135" s="41"/>
      <c r="I7135" s="41"/>
      <c r="J7135" s="41"/>
      <c r="K7135" s="41"/>
      <c r="L7135" s="41"/>
      <c r="M7135" s="41"/>
    </row>
    <row r="7136" spans="2:13" x14ac:dyDescent="0.25">
      <c r="B7136" s="66"/>
      <c r="C7136" s="13"/>
      <c r="D7136" s="13"/>
      <c r="E7136" s="13"/>
      <c r="F7136" s="13"/>
      <c r="G7136" s="13"/>
      <c r="H7136" s="41"/>
      <c r="I7136" s="41"/>
      <c r="J7136" s="41"/>
      <c r="K7136" s="41"/>
      <c r="L7136" s="41"/>
      <c r="M7136" s="41"/>
    </row>
    <row r="7137" spans="2:13" x14ac:dyDescent="0.25">
      <c r="B7137" s="66"/>
      <c r="C7137" s="13"/>
      <c r="D7137" s="13"/>
      <c r="E7137" s="13"/>
      <c r="F7137" s="13"/>
      <c r="G7137" s="13"/>
      <c r="H7137" s="41"/>
      <c r="I7137" s="41"/>
      <c r="J7137" s="41"/>
      <c r="K7137" s="41"/>
      <c r="L7137" s="41"/>
      <c r="M7137" s="41"/>
    </row>
    <row r="7138" spans="2:13" x14ac:dyDescent="0.25">
      <c r="B7138" s="66"/>
      <c r="C7138" s="13"/>
      <c r="D7138" s="13"/>
      <c r="E7138" s="13"/>
      <c r="F7138" s="13"/>
      <c r="G7138" s="13"/>
      <c r="H7138" s="41"/>
      <c r="I7138" s="41"/>
      <c r="J7138" s="41"/>
      <c r="K7138" s="41"/>
      <c r="L7138" s="41"/>
      <c r="M7138" s="41"/>
    </row>
    <row r="7139" spans="2:13" x14ac:dyDescent="0.25">
      <c r="B7139" s="66"/>
      <c r="C7139" s="13"/>
      <c r="D7139" s="13"/>
      <c r="E7139" s="13"/>
      <c r="F7139" s="13"/>
      <c r="G7139" s="13"/>
      <c r="H7139" s="41"/>
      <c r="I7139" s="41"/>
      <c r="J7139" s="41"/>
      <c r="K7139" s="41"/>
      <c r="L7139" s="41"/>
      <c r="M7139" s="41"/>
    </row>
    <row r="7140" spans="2:13" x14ac:dyDescent="0.25">
      <c r="B7140" s="66"/>
      <c r="C7140" s="13"/>
      <c r="D7140" s="13"/>
      <c r="E7140" s="13"/>
      <c r="F7140" s="13"/>
      <c r="G7140" s="13"/>
      <c r="H7140" s="41"/>
      <c r="I7140" s="41"/>
      <c r="J7140" s="41"/>
      <c r="K7140" s="41"/>
      <c r="L7140" s="41"/>
      <c r="M7140" s="41"/>
    </row>
    <row r="7141" spans="2:13" x14ac:dyDescent="0.25">
      <c r="B7141" s="66"/>
      <c r="C7141" s="13"/>
      <c r="D7141" s="13"/>
      <c r="E7141" s="13"/>
      <c r="F7141" s="13"/>
      <c r="G7141" s="13"/>
      <c r="H7141" s="41"/>
      <c r="I7141" s="41"/>
      <c r="J7141" s="41"/>
      <c r="K7141" s="41"/>
      <c r="L7141" s="41"/>
      <c r="M7141" s="41"/>
    </row>
    <row r="7142" spans="2:13" x14ac:dyDescent="0.25">
      <c r="B7142" s="66"/>
      <c r="C7142" s="13"/>
      <c r="D7142" s="13"/>
      <c r="E7142" s="13"/>
      <c r="F7142" s="13"/>
      <c r="G7142" s="13"/>
      <c r="H7142" s="41"/>
      <c r="I7142" s="41"/>
      <c r="J7142" s="41"/>
      <c r="K7142" s="41"/>
      <c r="L7142" s="41"/>
      <c r="M7142" s="41"/>
    </row>
    <row r="7143" spans="2:13" x14ac:dyDescent="0.25">
      <c r="B7143" s="66"/>
      <c r="C7143" s="13"/>
      <c r="D7143" s="13"/>
      <c r="E7143" s="13"/>
      <c r="F7143" s="13"/>
      <c r="G7143" s="13"/>
      <c r="H7143" s="41"/>
      <c r="I7143" s="41"/>
      <c r="J7143" s="41"/>
      <c r="K7143" s="41"/>
      <c r="L7143" s="41"/>
      <c r="M7143" s="41"/>
    </row>
    <row r="7144" spans="2:13" x14ac:dyDescent="0.25">
      <c r="B7144" s="66"/>
      <c r="C7144" s="13"/>
      <c r="D7144" s="13"/>
      <c r="E7144" s="13"/>
      <c r="F7144" s="13"/>
      <c r="G7144" s="13"/>
      <c r="H7144" s="41"/>
      <c r="I7144" s="41"/>
      <c r="J7144" s="41"/>
      <c r="K7144" s="41"/>
      <c r="L7144" s="41"/>
      <c r="M7144" s="41"/>
    </row>
    <row r="7145" spans="2:13" x14ac:dyDescent="0.25">
      <c r="B7145" s="66"/>
      <c r="C7145" s="13"/>
      <c r="D7145" s="13"/>
      <c r="E7145" s="13"/>
      <c r="F7145" s="13"/>
      <c r="G7145" s="13"/>
      <c r="H7145" s="41"/>
      <c r="I7145" s="41"/>
      <c r="J7145" s="41"/>
      <c r="K7145" s="41"/>
      <c r="L7145" s="41"/>
      <c r="M7145" s="41"/>
    </row>
    <row r="7146" spans="2:13" x14ac:dyDescent="0.25">
      <c r="B7146" s="66"/>
      <c r="C7146" s="13"/>
      <c r="D7146" s="13"/>
      <c r="E7146" s="13"/>
      <c r="F7146" s="13"/>
      <c r="G7146" s="13"/>
      <c r="H7146" s="41"/>
      <c r="I7146" s="41"/>
      <c r="J7146" s="41"/>
      <c r="K7146" s="41"/>
      <c r="L7146" s="41"/>
      <c r="M7146" s="41"/>
    </row>
    <row r="7147" spans="2:13" x14ac:dyDescent="0.25">
      <c r="B7147" s="66"/>
      <c r="C7147" s="13"/>
      <c r="D7147" s="13"/>
      <c r="E7147" s="13"/>
      <c r="F7147" s="13"/>
      <c r="G7147" s="13"/>
      <c r="H7147" s="41"/>
      <c r="I7147" s="41"/>
      <c r="J7147" s="41"/>
      <c r="K7147" s="41"/>
      <c r="L7147" s="41"/>
      <c r="M7147" s="41"/>
    </row>
    <row r="7148" spans="2:13" x14ac:dyDescent="0.25">
      <c r="B7148" s="66"/>
      <c r="C7148" s="13"/>
      <c r="D7148" s="13"/>
      <c r="E7148" s="13"/>
      <c r="F7148" s="13"/>
      <c r="G7148" s="13"/>
      <c r="H7148" s="41"/>
      <c r="I7148" s="41"/>
      <c r="J7148" s="41"/>
      <c r="K7148" s="41"/>
      <c r="L7148" s="41"/>
      <c r="M7148" s="41"/>
    </row>
    <row r="7149" spans="2:13" x14ac:dyDescent="0.25">
      <c r="B7149" s="66"/>
      <c r="C7149" s="13"/>
      <c r="D7149" s="13"/>
      <c r="E7149" s="13"/>
      <c r="F7149" s="13"/>
      <c r="G7149" s="13"/>
      <c r="H7149" s="41"/>
      <c r="I7149" s="41"/>
      <c r="J7149" s="41"/>
      <c r="K7149" s="41"/>
      <c r="L7149" s="41"/>
      <c r="M7149" s="41"/>
    </row>
    <row r="7150" spans="2:13" x14ac:dyDescent="0.25">
      <c r="B7150" s="66"/>
      <c r="C7150" s="13"/>
      <c r="D7150" s="13"/>
      <c r="E7150" s="13"/>
      <c r="F7150" s="13"/>
      <c r="G7150" s="13"/>
      <c r="H7150" s="41"/>
      <c r="I7150" s="41"/>
      <c r="J7150" s="41"/>
      <c r="K7150" s="41"/>
      <c r="L7150" s="41"/>
      <c r="M7150" s="41"/>
    </row>
    <row r="7151" spans="2:13" x14ac:dyDescent="0.25">
      <c r="B7151" s="66"/>
      <c r="C7151" s="13"/>
      <c r="D7151" s="13"/>
      <c r="E7151" s="13"/>
      <c r="F7151" s="13"/>
      <c r="G7151" s="13"/>
      <c r="H7151" s="41"/>
      <c r="I7151" s="41"/>
      <c r="J7151" s="41"/>
      <c r="K7151" s="41"/>
      <c r="L7151" s="41"/>
      <c r="M7151" s="41"/>
    </row>
    <row r="7152" spans="2:13" x14ac:dyDescent="0.25">
      <c r="B7152" s="66"/>
      <c r="C7152" s="13"/>
      <c r="D7152" s="13"/>
      <c r="E7152" s="13"/>
      <c r="F7152" s="13"/>
      <c r="G7152" s="13"/>
      <c r="H7152" s="41"/>
      <c r="I7152" s="41"/>
      <c r="J7152" s="41"/>
      <c r="K7152" s="41"/>
      <c r="L7152" s="41"/>
      <c r="M7152" s="41"/>
    </row>
    <row r="7153" spans="2:13" x14ac:dyDescent="0.25">
      <c r="B7153" s="66"/>
      <c r="C7153" s="13"/>
      <c r="D7153" s="13"/>
      <c r="E7153" s="13"/>
      <c r="F7153" s="13"/>
      <c r="G7153" s="13"/>
      <c r="H7153" s="41"/>
      <c r="I7153" s="41"/>
      <c r="J7153" s="41"/>
      <c r="K7153" s="41"/>
      <c r="L7153" s="41"/>
      <c r="M7153" s="41"/>
    </row>
    <row r="7154" spans="2:13" x14ac:dyDescent="0.25">
      <c r="B7154" s="66"/>
      <c r="C7154" s="13"/>
      <c r="D7154" s="13"/>
      <c r="E7154" s="13"/>
      <c r="F7154" s="13"/>
      <c r="G7154" s="13"/>
      <c r="H7154" s="41"/>
      <c r="I7154" s="41"/>
      <c r="J7154" s="41"/>
      <c r="K7154" s="41"/>
      <c r="L7154" s="41"/>
      <c r="M7154" s="41"/>
    </row>
    <row r="7155" spans="2:13" x14ac:dyDescent="0.25">
      <c r="B7155" s="66"/>
      <c r="C7155" s="13"/>
      <c r="D7155" s="13"/>
      <c r="E7155" s="13"/>
      <c r="F7155" s="13"/>
      <c r="G7155" s="13"/>
      <c r="H7155" s="41"/>
      <c r="I7155" s="41"/>
      <c r="J7155" s="41"/>
      <c r="K7155" s="41"/>
      <c r="L7155" s="41"/>
      <c r="M7155" s="41"/>
    </row>
    <row r="7156" spans="2:13" x14ac:dyDescent="0.25">
      <c r="B7156" s="66"/>
      <c r="C7156" s="13"/>
      <c r="D7156" s="13"/>
      <c r="E7156" s="13"/>
      <c r="F7156" s="13"/>
      <c r="G7156" s="13"/>
      <c r="H7156" s="41"/>
      <c r="I7156" s="41"/>
      <c r="J7156" s="41"/>
      <c r="K7156" s="41"/>
      <c r="L7156" s="41"/>
      <c r="M7156" s="41"/>
    </row>
    <row r="7157" spans="2:13" x14ac:dyDescent="0.25">
      <c r="B7157" s="66"/>
      <c r="C7157" s="13"/>
      <c r="D7157" s="13"/>
      <c r="E7157" s="13"/>
      <c r="F7157" s="13"/>
      <c r="G7157" s="13"/>
      <c r="H7157" s="41"/>
      <c r="I7157" s="41"/>
      <c r="J7157" s="41"/>
      <c r="K7157" s="41"/>
      <c r="L7157" s="41"/>
      <c r="M7157" s="41"/>
    </row>
    <row r="7158" spans="2:13" x14ac:dyDescent="0.25">
      <c r="B7158" s="66"/>
      <c r="C7158" s="13"/>
      <c r="D7158" s="13"/>
      <c r="E7158" s="13"/>
      <c r="F7158" s="13"/>
      <c r="G7158" s="13"/>
      <c r="H7158" s="41"/>
      <c r="I7158" s="41"/>
      <c r="J7158" s="41"/>
      <c r="K7158" s="41"/>
      <c r="L7158" s="41"/>
      <c r="M7158" s="41"/>
    </row>
    <row r="7159" spans="2:13" x14ac:dyDescent="0.25">
      <c r="B7159" s="66"/>
      <c r="C7159" s="13"/>
      <c r="D7159" s="13"/>
      <c r="E7159" s="13"/>
      <c r="F7159" s="13"/>
      <c r="G7159" s="13"/>
      <c r="H7159" s="41"/>
      <c r="I7159" s="41"/>
      <c r="J7159" s="41"/>
      <c r="K7159" s="41"/>
      <c r="L7159" s="41"/>
      <c r="M7159" s="41"/>
    </row>
    <row r="7160" spans="2:13" x14ac:dyDescent="0.25">
      <c r="B7160" s="66"/>
      <c r="C7160" s="13"/>
      <c r="D7160" s="13"/>
      <c r="E7160" s="13"/>
      <c r="F7160" s="13"/>
      <c r="G7160" s="13"/>
      <c r="H7160" s="41"/>
      <c r="I7160" s="41"/>
      <c r="J7160" s="41"/>
      <c r="K7160" s="41"/>
      <c r="L7160" s="41"/>
      <c r="M7160" s="41"/>
    </row>
    <row r="7161" spans="2:13" x14ac:dyDescent="0.25">
      <c r="B7161" s="66"/>
      <c r="C7161" s="13"/>
      <c r="D7161" s="13"/>
      <c r="E7161" s="13"/>
      <c r="F7161" s="13"/>
      <c r="G7161" s="13"/>
      <c r="H7161" s="41"/>
      <c r="I7161" s="41"/>
      <c r="J7161" s="41"/>
      <c r="K7161" s="41"/>
      <c r="L7161" s="41"/>
      <c r="M7161" s="41"/>
    </row>
    <row r="7162" spans="2:13" x14ac:dyDescent="0.25">
      <c r="B7162" s="66"/>
      <c r="C7162" s="13"/>
      <c r="D7162" s="13"/>
      <c r="E7162" s="13"/>
      <c r="F7162" s="13"/>
      <c r="G7162" s="13"/>
      <c r="H7162" s="41"/>
      <c r="I7162" s="41"/>
      <c r="J7162" s="41"/>
      <c r="K7162" s="41"/>
      <c r="L7162" s="41"/>
      <c r="M7162" s="41"/>
    </row>
    <row r="7163" spans="2:13" x14ac:dyDescent="0.25">
      <c r="B7163" s="66"/>
      <c r="C7163" s="13"/>
      <c r="D7163" s="13"/>
      <c r="E7163" s="13"/>
      <c r="F7163" s="13"/>
      <c r="G7163" s="13"/>
      <c r="H7163" s="41"/>
      <c r="I7163" s="41"/>
      <c r="J7163" s="41"/>
      <c r="K7163" s="41"/>
      <c r="L7163" s="41"/>
      <c r="M7163" s="41"/>
    </row>
    <row r="7164" spans="2:13" x14ac:dyDescent="0.25">
      <c r="B7164" s="66"/>
      <c r="C7164" s="13"/>
      <c r="D7164" s="13"/>
      <c r="E7164" s="13"/>
      <c r="F7164" s="13"/>
      <c r="G7164" s="13"/>
      <c r="H7164" s="41"/>
      <c r="I7164" s="41"/>
      <c r="J7164" s="41"/>
      <c r="K7164" s="41"/>
      <c r="L7164" s="41"/>
      <c r="M7164" s="41"/>
    </row>
    <row r="7165" spans="2:13" x14ac:dyDescent="0.25">
      <c r="B7165" s="66"/>
      <c r="C7165" s="13"/>
      <c r="D7165" s="13"/>
      <c r="E7165" s="13"/>
      <c r="F7165" s="13"/>
      <c r="G7165" s="13"/>
      <c r="H7165" s="41"/>
      <c r="I7165" s="41"/>
      <c r="J7165" s="41"/>
      <c r="K7165" s="41"/>
      <c r="L7165" s="41"/>
      <c r="M7165" s="41"/>
    </row>
    <row r="7166" spans="2:13" x14ac:dyDescent="0.25">
      <c r="B7166" s="66"/>
      <c r="C7166" s="13"/>
      <c r="D7166" s="13"/>
      <c r="E7166" s="13"/>
      <c r="F7166" s="13"/>
      <c r="G7166" s="13"/>
      <c r="H7166" s="41"/>
      <c r="I7166" s="41"/>
      <c r="J7166" s="41"/>
      <c r="K7166" s="41"/>
      <c r="L7166" s="41"/>
      <c r="M7166" s="41"/>
    </row>
    <row r="7167" spans="2:13" x14ac:dyDescent="0.25">
      <c r="B7167" s="66"/>
      <c r="C7167" s="13"/>
      <c r="D7167" s="13"/>
      <c r="E7167" s="13"/>
      <c r="F7167" s="13"/>
      <c r="G7167" s="13"/>
      <c r="H7167" s="41"/>
      <c r="I7167" s="41"/>
      <c r="J7167" s="41"/>
      <c r="K7167" s="41"/>
      <c r="L7167" s="41"/>
      <c r="M7167" s="41"/>
    </row>
    <row r="7168" spans="2:13" x14ac:dyDescent="0.25">
      <c r="B7168" s="66"/>
      <c r="C7168" s="13"/>
      <c r="D7168" s="13"/>
      <c r="E7168" s="13"/>
      <c r="F7168" s="13"/>
      <c r="G7168" s="13"/>
      <c r="H7168" s="41"/>
      <c r="I7168" s="41"/>
      <c r="J7168" s="41"/>
      <c r="K7168" s="41"/>
      <c r="L7168" s="41"/>
      <c r="M7168" s="41"/>
    </row>
    <row r="7169" spans="2:13" x14ac:dyDescent="0.25">
      <c r="B7169" s="66"/>
      <c r="C7169" s="13"/>
      <c r="D7169" s="13"/>
      <c r="E7169" s="13"/>
      <c r="F7169" s="13"/>
      <c r="G7169" s="13"/>
      <c r="H7169" s="41"/>
      <c r="I7169" s="41"/>
      <c r="J7169" s="41"/>
      <c r="K7169" s="41"/>
      <c r="L7169" s="41"/>
      <c r="M7169" s="41"/>
    </row>
    <row r="7170" spans="2:13" x14ac:dyDescent="0.25">
      <c r="B7170" s="66"/>
      <c r="C7170" s="13"/>
      <c r="D7170" s="13"/>
      <c r="E7170" s="13"/>
      <c r="F7170" s="13"/>
      <c r="G7170" s="13"/>
      <c r="H7170" s="41"/>
      <c r="I7170" s="41"/>
      <c r="J7170" s="41"/>
      <c r="K7170" s="41"/>
      <c r="L7170" s="41"/>
      <c r="M7170" s="41"/>
    </row>
    <row r="7171" spans="2:13" x14ac:dyDescent="0.25">
      <c r="B7171" s="66"/>
      <c r="C7171" s="13"/>
      <c r="D7171" s="13"/>
      <c r="E7171" s="13"/>
      <c r="F7171" s="13"/>
      <c r="G7171" s="13"/>
      <c r="H7171" s="41"/>
      <c r="I7171" s="41"/>
      <c r="J7171" s="41"/>
      <c r="K7171" s="41"/>
      <c r="L7171" s="41"/>
      <c r="M7171" s="41"/>
    </row>
    <row r="7172" spans="2:13" x14ac:dyDescent="0.25">
      <c r="B7172" s="66"/>
      <c r="C7172" s="13"/>
      <c r="D7172" s="13"/>
      <c r="E7172" s="13"/>
      <c r="F7172" s="13"/>
      <c r="G7172" s="13"/>
      <c r="H7172" s="41"/>
      <c r="I7172" s="41"/>
      <c r="J7172" s="41"/>
      <c r="K7172" s="41"/>
      <c r="L7172" s="41"/>
      <c r="M7172" s="41"/>
    </row>
    <row r="7173" spans="2:13" x14ac:dyDescent="0.25">
      <c r="B7173" s="66"/>
      <c r="C7173" s="13"/>
      <c r="D7173" s="13"/>
      <c r="E7173" s="13"/>
      <c r="F7173" s="13"/>
      <c r="G7173" s="13"/>
      <c r="H7173" s="41"/>
      <c r="I7173" s="41"/>
      <c r="J7173" s="41"/>
      <c r="K7173" s="41"/>
      <c r="L7173" s="41"/>
      <c r="M7173" s="41"/>
    </row>
    <row r="7174" spans="2:13" x14ac:dyDescent="0.25">
      <c r="B7174" s="66"/>
      <c r="C7174" s="13"/>
      <c r="D7174" s="13"/>
      <c r="E7174" s="13"/>
      <c r="F7174" s="13"/>
      <c r="G7174" s="13"/>
      <c r="H7174" s="41"/>
      <c r="I7174" s="41"/>
      <c r="J7174" s="41"/>
      <c r="K7174" s="41"/>
      <c r="L7174" s="41"/>
      <c r="M7174" s="41"/>
    </row>
    <row r="7175" spans="2:13" x14ac:dyDescent="0.25">
      <c r="B7175" s="66"/>
      <c r="C7175" s="13"/>
      <c r="D7175" s="13"/>
      <c r="E7175" s="13"/>
      <c r="F7175" s="13"/>
      <c r="G7175" s="13"/>
      <c r="H7175" s="41"/>
      <c r="I7175" s="41"/>
      <c r="J7175" s="41"/>
      <c r="K7175" s="41"/>
      <c r="L7175" s="41"/>
      <c r="M7175" s="41"/>
    </row>
    <row r="7176" spans="2:13" x14ac:dyDescent="0.25">
      <c r="B7176" s="66"/>
      <c r="C7176" s="13"/>
      <c r="D7176" s="13"/>
      <c r="E7176" s="13"/>
      <c r="F7176" s="13"/>
      <c r="G7176" s="13"/>
      <c r="H7176" s="41"/>
      <c r="I7176" s="41"/>
      <c r="J7176" s="41"/>
      <c r="K7176" s="41"/>
      <c r="L7176" s="41"/>
      <c r="M7176" s="41"/>
    </row>
    <row r="7177" spans="2:13" x14ac:dyDescent="0.25">
      <c r="B7177" s="66"/>
      <c r="C7177" s="13"/>
      <c r="D7177" s="13"/>
      <c r="E7177" s="13"/>
      <c r="F7177" s="13"/>
      <c r="G7177" s="13"/>
      <c r="H7177" s="41"/>
      <c r="I7177" s="41"/>
      <c r="J7177" s="41"/>
      <c r="K7177" s="41"/>
      <c r="L7177" s="41"/>
      <c r="M7177" s="41"/>
    </row>
    <row r="7178" spans="2:13" x14ac:dyDescent="0.25">
      <c r="B7178" s="66"/>
      <c r="C7178" s="13"/>
      <c r="D7178" s="13"/>
      <c r="E7178" s="13"/>
      <c r="F7178" s="13"/>
      <c r="G7178" s="13"/>
      <c r="H7178" s="41"/>
      <c r="I7178" s="41"/>
      <c r="J7178" s="41"/>
      <c r="K7178" s="41"/>
      <c r="L7178" s="41"/>
      <c r="M7178" s="41"/>
    </row>
    <row r="7179" spans="2:13" x14ac:dyDescent="0.25">
      <c r="B7179" s="66"/>
      <c r="C7179" s="13"/>
      <c r="D7179" s="13"/>
      <c r="E7179" s="13"/>
      <c r="F7179" s="13"/>
      <c r="G7179" s="13"/>
      <c r="H7179" s="41"/>
      <c r="I7179" s="41"/>
      <c r="J7179" s="41"/>
      <c r="K7179" s="41"/>
      <c r="L7179" s="41"/>
      <c r="M7179" s="41"/>
    </row>
    <row r="7180" spans="2:13" x14ac:dyDescent="0.25">
      <c r="B7180" s="66"/>
      <c r="C7180" s="13"/>
      <c r="D7180" s="13"/>
      <c r="E7180" s="13"/>
      <c r="F7180" s="13"/>
      <c r="G7180" s="13"/>
      <c r="H7180" s="41"/>
      <c r="I7180" s="41"/>
      <c r="J7180" s="41"/>
      <c r="K7180" s="41"/>
      <c r="L7180" s="41"/>
      <c r="M7180" s="41"/>
    </row>
    <row r="7181" spans="2:13" x14ac:dyDescent="0.25">
      <c r="B7181" s="66"/>
      <c r="C7181" s="13"/>
      <c r="D7181" s="13"/>
      <c r="E7181" s="13"/>
      <c r="F7181" s="13"/>
      <c r="G7181" s="13"/>
      <c r="H7181" s="41"/>
      <c r="I7181" s="41"/>
      <c r="J7181" s="41"/>
      <c r="K7181" s="41"/>
      <c r="L7181" s="41"/>
      <c r="M7181" s="41"/>
    </row>
    <row r="7182" spans="2:13" x14ac:dyDescent="0.25">
      <c r="B7182" s="66"/>
      <c r="C7182" s="13"/>
      <c r="D7182" s="13"/>
      <c r="E7182" s="13"/>
      <c r="F7182" s="13"/>
      <c r="G7182" s="13"/>
      <c r="H7182" s="41"/>
      <c r="I7182" s="41"/>
      <c r="J7182" s="41"/>
      <c r="K7182" s="41"/>
      <c r="L7182" s="41"/>
      <c r="M7182" s="41"/>
    </row>
    <row r="7183" spans="2:13" x14ac:dyDescent="0.25">
      <c r="B7183" s="66"/>
      <c r="C7183" s="13"/>
      <c r="D7183" s="13"/>
      <c r="E7183" s="13"/>
      <c r="F7183" s="13"/>
      <c r="G7183" s="13"/>
      <c r="H7183" s="41"/>
      <c r="I7183" s="41"/>
      <c r="J7183" s="41"/>
      <c r="K7183" s="41"/>
      <c r="L7183" s="41"/>
      <c r="M7183" s="41"/>
    </row>
    <row r="7184" spans="2:13" x14ac:dyDescent="0.25">
      <c r="B7184" s="66"/>
      <c r="C7184" s="13"/>
      <c r="D7184" s="13"/>
      <c r="E7184" s="13"/>
      <c r="F7184" s="13"/>
      <c r="G7184" s="13"/>
      <c r="H7184" s="41"/>
      <c r="I7184" s="41"/>
      <c r="J7184" s="41"/>
      <c r="K7184" s="41"/>
      <c r="L7184" s="41"/>
      <c r="M7184" s="41"/>
    </row>
    <row r="7185" spans="2:13" x14ac:dyDescent="0.25">
      <c r="B7185" s="66"/>
      <c r="C7185" s="13"/>
      <c r="D7185" s="13"/>
      <c r="E7185" s="13"/>
      <c r="F7185" s="13"/>
      <c r="G7185" s="13"/>
      <c r="H7185" s="41"/>
      <c r="I7185" s="41"/>
      <c r="J7185" s="41"/>
      <c r="K7185" s="41"/>
      <c r="L7185" s="41"/>
      <c r="M7185" s="41"/>
    </row>
    <row r="7186" spans="2:13" x14ac:dyDescent="0.25">
      <c r="B7186" s="66"/>
      <c r="C7186" s="13"/>
      <c r="D7186" s="13"/>
      <c r="E7186" s="13"/>
      <c r="F7186" s="13"/>
      <c r="G7186" s="13"/>
      <c r="H7186" s="41"/>
      <c r="I7186" s="41"/>
      <c r="J7186" s="41"/>
      <c r="K7186" s="41"/>
      <c r="L7186" s="41"/>
      <c r="M7186" s="41"/>
    </row>
    <row r="7187" spans="2:13" x14ac:dyDescent="0.25">
      <c r="B7187" s="66"/>
      <c r="C7187" s="13"/>
      <c r="D7187" s="13"/>
      <c r="E7187" s="13"/>
      <c r="F7187" s="13"/>
      <c r="G7187" s="13"/>
      <c r="H7187" s="41"/>
      <c r="I7187" s="41"/>
      <c r="J7187" s="41"/>
      <c r="K7187" s="41"/>
      <c r="L7187" s="41"/>
      <c r="M7187" s="41"/>
    </row>
    <row r="7188" spans="2:13" x14ac:dyDescent="0.25">
      <c r="B7188" s="66"/>
      <c r="C7188" s="13"/>
      <c r="D7188" s="13"/>
      <c r="E7188" s="13"/>
      <c r="F7188" s="13"/>
      <c r="G7188" s="13"/>
      <c r="H7188" s="41"/>
      <c r="I7188" s="41"/>
      <c r="J7188" s="41"/>
      <c r="K7188" s="41"/>
      <c r="L7188" s="41"/>
      <c r="M7188" s="41"/>
    </row>
    <row r="7189" spans="2:13" x14ac:dyDescent="0.25">
      <c r="B7189" s="66"/>
      <c r="C7189" s="13"/>
      <c r="D7189" s="13"/>
      <c r="E7189" s="13"/>
      <c r="F7189" s="13"/>
      <c r="G7189" s="13"/>
      <c r="H7189" s="41"/>
      <c r="I7189" s="41"/>
      <c r="J7189" s="41"/>
      <c r="K7189" s="41"/>
      <c r="L7189" s="41"/>
      <c r="M7189" s="41"/>
    </row>
    <row r="7190" spans="2:13" x14ac:dyDescent="0.25">
      <c r="B7190" s="66"/>
      <c r="C7190" s="13"/>
      <c r="D7190" s="13"/>
      <c r="E7190" s="13"/>
      <c r="F7190" s="13"/>
      <c r="G7190" s="13"/>
      <c r="H7190" s="41"/>
      <c r="I7190" s="41"/>
      <c r="J7190" s="41"/>
      <c r="K7190" s="41"/>
      <c r="L7190" s="41"/>
      <c r="M7190" s="41"/>
    </row>
    <row r="7191" spans="2:13" x14ac:dyDescent="0.25">
      <c r="B7191" s="66"/>
      <c r="C7191" s="13"/>
      <c r="D7191" s="13"/>
      <c r="E7191" s="13"/>
      <c r="F7191" s="13"/>
      <c r="G7191" s="13"/>
      <c r="H7191" s="41"/>
      <c r="I7191" s="41"/>
      <c r="J7191" s="41"/>
      <c r="K7191" s="41"/>
      <c r="L7191" s="41"/>
      <c r="M7191" s="41"/>
    </row>
    <row r="7192" spans="2:13" x14ac:dyDescent="0.25">
      <c r="B7192" s="66"/>
      <c r="C7192" s="13"/>
      <c r="D7192" s="13"/>
      <c r="E7192" s="13"/>
      <c r="F7192" s="13"/>
      <c r="G7192" s="13"/>
      <c r="H7192" s="41"/>
      <c r="I7192" s="41"/>
      <c r="J7192" s="41"/>
      <c r="K7192" s="41"/>
      <c r="L7192" s="41"/>
      <c r="M7192" s="41"/>
    </row>
    <row r="7193" spans="2:13" x14ac:dyDescent="0.25">
      <c r="B7193" s="66"/>
      <c r="C7193" s="13"/>
      <c r="D7193" s="13"/>
      <c r="E7193" s="13"/>
      <c r="F7193" s="13"/>
      <c r="G7193" s="13"/>
      <c r="H7193" s="41"/>
      <c r="I7193" s="41"/>
      <c r="J7193" s="41"/>
      <c r="K7193" s="41"/>
      <c r="L7193" s="41"/>
      <c r="M7193" s="41"/>
    </row>
    <row r="7194" spans="2:13" x14ac:dyDescent="0.25">
      <c r="B7194" s="66"/>
      <c r="C7194" s="13"/>
      <c r="D7194" s="13"/>
      <c r="E7194" s="13"/>
      <c r="F7194" s="13"/>
      <c r="G7194" s="13"/>
      <c r="H7194" s="41"/>
      <c r="I7194" s="41"/>
      <c r="J7194" s="41"/>
      <c r="K7194" s="41"/>
      <c r="L7194" s="41"/>
      <c r="M7194" s="41"/>
    </row>
    <row r="7195" spans="2:13" x14ac:dyDescent="0.25">
      <c r="B7195" s="66"/>
      <c r="C7195" s="13"/>
      <c r="D7195" s="13"/>
      <c r="E7195" s="13"/>
      <c r="F7195" s="13"/>
      <c r="G7195" s="13"/>
      <c r="H7195" s="41"/>
      <c r="I7195" s="41"/>
      <c r="J7195" s="41"/>
      <c r="K7195" s="41"/>
      <c r="L7195" s="41"/>
      <c r="M7195" s="41"/>
    </row>
    <row r="7196" spans="2:13" x14ac:dyDescent="0.25">
      <c r="B7196" s="66"/>
      <c r="C7196" s="13"/>
      <c r="D7196" s="13"/>
      <c r="E7196" s="13"/>
      <c r="F7196" s="13"/>
      <c r="G7196" s="13"/>
      <c r="H7196" s="41"/>
      <c r="I7196" s="41"/>
      <c r="J7196" s="41"/>
      <c r="K7196" s="41"/>
      <c r="L7196" s="41"/>
      <c r="M7196" s="41"/>
    </row>
    <row r="7197" spans="2:13" x14ac:dyDescent="0.25">
      <c r="B7197" s="66"/>
      <c r="C7197" s="13"/>
      <c r="D7197" s="13"/>
      <c r="E7197" s="13"/>
      <c r="F7197" s="13"/>
      <c r="G7197" s="13"/>
      <c r="H7197" s="41"/>
      <c r="I7197" s="41"/>
      <c r="J7197" s="41"/>
      <c r="K7197" s="41"/>
      <c r="L7197" s="41"/>
      <c r="M7197" s="41"/>
    </row>
    <row r="7198" spans="2:13" x14ac:dyDescent="0.25">
      <c r="B7198" s="66"/>
      <c r="C7198" s="13"/>
      <c r="D7198" s="13"/>
      <c r="E7198" s="13"/>
      <c r="F7198" s="13"/>
      <c r="G7198" s="13"/>
      <c r="H7198" s="41"/>
      <c r="I7198" s="41"/>
      <c r="J7198" s="41"/>
      <c r="K7198" s="41"/>
      <c r="L7198" s="41"/>
      <c r="M7198" s="41"/>
    </row>
    <row r="7199" spans="2:13" x14ac:dyDescent="0.25">
      <c r="B7199" s="66"/>
      <c r="C7199" s="13"/>
      <c r="D7199" s="13"/>
      <c r="E7199" s="13"/>
      <c r="F7199" s="13"/>
      <c r="G7199" s="13"/>
      <c r="H7199" s="41"/>
      <c r="I7199" s="41"/>
      <c r="J7199" s="41"/>
      <c r="K7199" s="41"/>
      <c r="L7199" s="41"/>
      <c r="M7199" s="41"/>
    </row>
    <row r="7200" spans="2:13" x14ac:dyDescent="0.25">
      <c r="B7200" s="66"/>
      <c r="C7200" s="13"/>
      <c r="D7200" s="13"/>
      <c r="E7200" s="13"/>
      <c r="F7200" s="13"/>
      <c r="G7200" s="13"/>
      <c r="H7200" s="41"/>
      <c r="I7200" s="41"/>
      <c r="J7200" s="41"/>
      <c r="K7200" s="41"/>
      <c r="L7200" s="41"/>
      <c r="M7200" s="41"/>
    </row>
    <row r="7201" spans="2:13" x14ac:dyDescent="0.25">
      <c r="B7201" s="66"/>
      <c r="C7201" s="13"/>
      <c r="D7201" s="13"/>
      <c r="E7201" s="13"/>
      <c r="F7201" s="13"/>
      <c r="G7201" s="13"/>
      <c r="H7201" s="41"/>
      <c r="I7201" s="41"/>
      <c r="J7201" s="41"/>
      <c r="K7201" s="41"/>
      <c r="L7201" s="41"/>
      <c r="M7201" s="41"/>
    </row>
    <row r="7202" spans="2:13" x14ac:dyDescent="0.25">
      <c r="B7202" s="66"/>
      <c r="C7202" s="13"/>
      <c r="D7202" s="13"/>
      <c r="E7202" s="13"/>
      <c r="F7202" s="13"/>
      <c r="G7202" s="13"/>
      <c r="H7202" s="41"/>
      <c r="I7202" s="41"/>
      <c r="J7202" s="41"/>
      <c r="K7202" s="41"/>
      <c r="L7202" s="41"/>
      <c r="M7202" s="41"/>
    </row>
    <row r="7203" spans="2:13" x14ac:dyDescent="0.25">
      <c r="B7203" s="66"/>
      <c r="C7203" s="13"/>
      <c r="D7203" s="13"/>
      <c r="E7203" s="13"/>
      <c r="F7203" s="13"/>
      <c r="G7203" s="13"/>
      <c r="H7203" s="41"/>
      <c r="I7203" s="41"/>
      <c r="J7203" s="41"/>
      <c r="K7203" s="41"/>
      <c r="L7203" s="41"/>
      <c r="M7203" s="41"/>
    </row>
    <row r="7204" spans="2:13" x14ac:dyDescent="0.25">
      <c r="B7204" s="66"/>
      <c r="C7204" s="13"/>
      <c r="D7204" s="13"/>
      <c r="E7204" s="13"/>
      <c r="F7204" s="13"/>
      <c r="G7204" s="13"/>
      <c r="H7204" s="41"/>
      <c r="I7204" s="41"/>
      <c r="J7204" s="41"/>
      <c r="K7204" s="41"/>
      <c r="L7204" s="41"/>
      <c r="M7204" s="41"/>
    </row>
    <row r="7205" spans="2:13" x14ac:dyDescent="0.25">
      <c r="B7205" s="66"/>
      <c r="C7205" s="13"/>
      <c r="D7205" s="13"/>
      <c r="E7205" s="13"/>
      <c r="F7205" s="13"/>
      <c r="G7205" s="13"/>
      <c r="H7205" s="41"/>
      <c r="I7205" s="41"/>
      <c r="J7205" s="41"/>
      <c r="K7205" s="41"/>
      <c r="L7205" s="41"/>
      <c r="M7205" s="41"/>
    </row>
    <row r="7206" spans="2:13" x14ac:dyDescent="0.25">
      <c r="B7206" s="66"/>
      <c r="C7206" s="13"/>
      <c r="D7206" s="13"/>
      <c r="E7206" s="13"/>
      <c r="F7206" s="13"/>
      <c r="G7206" s="13"/>
      <c r="H7206" s="41"/>
      <c r="I7206" s="41"/>
      <c r="J7206" s="41"/>
      <c r="K7206" s="41"/>
      <c r="L7206" s="41"/>
      <c r="M7206" s="41"/>
    </row>
    <row r="7207" spans="2:13" x14ac:dyDescent="0.25">
      <c r="B7207" s="66"/>
      <c r="C7207" s="13"/>
      <c r="D7207" s="13"/>
      <c r="E7207" s="13"/>
      <c r="F7207" s="13"/>
      <c r="G7207" s="13"/>
      <c r="H7207" s="41"/>
      <c r="I7207" s="41"/>
      <c r="J7207" s="41"/>
      <c r="K7207" s="41"/>
      <c r="L7207" s="41"/>
      <c r="M7207" s="41"/>
    </row>
    <row r="7208" spans="2:13" x14ac:dyDescent="0.25">
      <c r="B7208" s="66"/>
      <c r="C7208" s="13"/>
      <c r="D7208" s="13"/>
      <c r="E7208" s="13"/>
      <c r="F7208" s="13"/>
      <c r="G7208" s="13"/>
      <c r="H7208" s="41"/>
      <c r="I7208" s="41"/>
      <c r="J7208" s="41"/>
      <c r="K7208" s="41"/>
      <c r="L7208" s="41"/>
      <c r="M7208" s="41"/>
    </row>
    <row r="7209" spans="2:13" x14ac:dyDescent="0.25">
      <c r="B7209" s="66"/>
      <c r="C7209" s="13"/>
      <c r="D7209" s="13"/>
      <c r="E7209" s="13"/>
      <c r="F7209" s="13"/>
      <c r="G7209" s="13"/>
      <c r="H7209" s="41"/>
      <c r="I7209" s="41"/>
      <c r="J7209" s="41"/>
      <c r="K7209" s="41"/>
      <c r="L7209" s="41"/>
      <c r="M7209" s="41"/>
    </row>
    <row r="7210" spans="2:13" x14ac:dyDescent="0.25">
      <c r="B7210" s="66"/>
      <c r="C7210" s="13"/>
      <c r="D7210" s="13"/>
      <c r="E7210" s="13"/>
      <c r="F7210" s="13"/>
      <c r="G7210" s="13"/>
      <c r="H7210" s="41"/>
      <c r="I7210" s="41"/>
      <c r="J7210" s="41"/>
      <c r="K7210" s="41"/>
      <c r="L7210" s="41"/>
      <c r="M7210" s="41"/>
    </row>
    <row r="7211" spans="2:13" x14ac:dyDescent="0.25">
      <c r="B7211" s="66"/>
      <c r="C7211" s="13"/>
      <c r="D7211" s="13"/>
      <c r="E7211" s="13"/>
      <c r="F7211" s="13"/>
      <c r="G7211" s="13"/>
      <c r="H7211" s="41"/>
      <c r="I7211" s="41"/>
      <c r="J7211" s="41"/>
      <c r="K7211" s="41"/>
      <c r="L7211" s="41"/>
      <c r="M7211" s="41"/>
    </row>
    <row r="7212" spans="2:13" x14ac:dyDescent="0.25">
      <c r="B7212" s="66"/>
      <c r="C7212" s="13"/>
      <c r="D7212" s="13"/>
      <c r="E7212" s="13"/>
      <c r="F7212" s="13"/>
      <c r="G7212" s="13"/>
      <c r="H7212" s="41"/>
      <c r="I7212" s="41"/>
      <c r="J7212" s="41"/>
      <c r="K7212" s="41"/>
      <c r="L7212" s="41"/>
      <c r="M7212" s="41"/>
    </row>
    <row r="7213" spans="2:13" x14ac:dyDescent="0.25">
      <c r="B7213" s="66"/>
      <c r="C7213" s="13"/>
      <c r="D7213" s="13"/>
      <c r="E7213" s="13"/>
      <c r="F7213" s="13"/>
      <c r="G7213" s="13"/>
      <c r="H7213" s="41"/>
      <c r="I7213" s="41"/>
      <c r="J7213" s="41"/>
      <c r="K7213" s="41"/>
      <c r="L7213" s="41"/>
      <c r="M7213" s="41"/>
    </row>
    <row r="7214" spans="2:13" x14ac:dyDescent="0.25">
      <c r="B7214" s="66"/>
      <c r="C7214" s="13"/>
      <c r="D7214" s="13"/>
      <c r="E7214" s="13"/>
      <c r="F7214" s="13"/>
      <c r="G7214" s="13"/>
      <c r="H7214" s="41"/>
      <c r="I7214" s="41"/>
      <c r="J7214" s="41"/>
      <c r="K7214" s="41"/>
      <c r="L7214" s="41"/>
      <c r="M7214" s="41"/>
    </row>
    <row r="7215" spans="2:13" x14ac:dyDescent="0.25">
      <c r="B7215" s="66"/>
      <c r="C7215" s="13"/>
      <c r="D7215" s="13"/>
      <c r="E7215" s="13"/>
      <c r="F7215" s="13"/>
      <c r="G7215" s="13"/>
      <c r="H7215" s="41"/>
      <c r="I7215" s="41"/>
      <c r="J7215" s="41"/>
      <c r="K7215" s="41"/>
      <c r="L7215" s="41"/>
      <c r="M7215" s="41"/>
    </row>
    <row r="7216" spans="2:13" x14ac:dyDescent="0.25">
      <c r="B7216" s="66"/>
      <c r="C7216" s="13"/>
      <c r="D7216" s="13"/>
      <c r="E7216" s="13"/>
      <c r="F7216" s="13"/>
      <c r="G7216" s="13"/>
      <c r="H7216" s="41"/>
      <c r="I7216" s="41"/>
      <c r="J7216" s="41"/>
      <c r="K7216" s="41"/>
      <c r="L7216" s="41"/>
      <c r="M7216" s="41"/>
    </row>
    <row r="7217" spans="2:13" x14ac:dyDescent="0.25">
      <c r="B7217" s="66"/>
      <c r="C7217" s="13"/>
      <c r="D7217" s="13"/>
      <c r="E7217" s="13"/>
      <c r="F7217" s="13"/>
      <c r="G7217" s="13"/>
      <c r="H7217" s="41"/>
      <c r="I7217" s="41"/>
      <c r="J7217" s="41"/>
      <c r="K7217" s="41"/>
      <c r="L7217" s="41"/>
      <c r="M7217" s="41"/>
    </row>
    <row r="7218" spans="2:13" x14ac:dyDescent="0.25">
      <c r="B7218" s="66"/>
      <c r="C7218" s="13"/>
      <c r="D7218" s="13"/>
      <c r="E7218" s="13"/>
      <c r="F7218" s="13"/>
      <c r="G7218" s="13"/>
      <c r="H7218" s="41"/>
      <c r="I7218" s="41"/>
      <c r="J7218" s="41"/>
      <c r="K7218" s="41"/>
      <c r="L7218" s="41"/>
      <c r="M7218" s="41"/>
    </row>
    <row r="7219" spans="2:13" x14ac:dyDescent="0.25">
      <c r="B7219" s="66"/>
      <c r="C7219" s="13"/>
      <c r="D7219" s="13"/>
      <c r="E7219" s="13"/>
      <c r="F7219" s="13"/>
      <c r="G7219" s="13"/>
      <c r="H7219" s="41"/>
      <c r="I7219" s="41"/>
      <c r="J7219" s="41"/>
      <c r="K7219" s="41"/>
      <c r="L7219" s="41"/>
      <c r="M7219" s="41"/>
    </row>
    <row r="7220" spans="2:13" x14ac:dyDescent="0.25">
      <c r="B7220" s="66"/>
      <c r="C7220" s="13"/>
      <c r="D7220" s="13"/>
      <c r="E7220" s="13"/>
      <c r="F7220" s="13"/>
      <c r="G7220" s="13"/>
      <c r="H7220" s="41"/>
      <c r="I7220" s="41"/>
      <c r="J7220" s="41"/>
      <c r="K7220" s="41"/>
      <c r="L7220" s="41"/>
      <c r="M7220" s="41"/>
    </row>
    <row r="7221" spans="2:13" x14ac:dyDescent="0.25">
      <c r="B7221" s="66"/>
      <c r="C7221" s="13"/>
      <c r="D7221" s="13"/>
      <c r="E7221" s="13"/>
      <c r="F7221" s="13"/>
      <c r="G7221" s="13"/>
      <c r="H7221" s="41"/>
      <c r="I7221" s="41"/>
      <c r="J7221" s="41"/>
      <c r="K7221" s="41"/>
      <c r="L7221" s="41"/>
      <c r="M7221" s="41"/>
    </row>
    <row r="7222" spans="2:13" x14ac:dyDescent="0.25">
      <c r="B7222" s="66"/>
      <c r="C7222" s="13"/>
      <c r="D7222" s="13"/>
      <c r="E7222" s="13"/>
      <c r="F7222" s="13"/>
      <c r="G7222" s="13"/>
      <c r="H7222" s="41"/>
      <c r="I7222" s="41"/>
      <c r="J7222" s="41"/>
      <c r="K7222" s="41"/>
      <c r="L7222" s="41"/>
      <c r="M7222" s="41"/>
    </row>
    <row r="7223" spans="2:13" x14ac:dyDescent="0.25">
      <c r="B7223" s="66"/>
      <c r="C7223" s="13"/>
      <c r="D7223" s="13"/>
      <c r="E7223" s="13"/>
      <c r="F7223" s="13"/>
      <c r="G7223" s="13"/>
      <c r="H7223" s="41"/>
      <c r="I7223" s="41"/>
      <c r="J7223" s="41"/>
      <c r="K7223" s="41"/>
      <c r="L7223" s="41"/>
      <c r="M7223" s="41"/>
    </row>
    <row r="7224" spans="2:13" x14ac:dyDescent="0.25">
      <c r="B7224" s="66"/>
      <c r="C7224" s="13"/>
      <c r="D7224" s="13"/>
      <c r="E7224" s="13"/>
      <c r="F7224" s="13"/>
      <c r="G7224" s="13"/>
      <c r="H7224" s="41"/>
      <c r="I7224" s="41"/>
      <c r="J7224" s="41"/>
      <c r="K7224" s="41"/>
      <c r="L7224" s="41"/>
      <c r="M7224" s="41"/>
    </row>
    <row r="7225" spans="2:13" x14ac:dyDescent="0.25">
      <c r="B7225" s="66"/>
      <c r="C7225" s="13"/>
      <c r="D7225" s="13"/>
      <c r="E7225" s="13"/>
      <c r="F7225" s="13"/>
      <c r="G7225" s="13"/>
      <c r="H7225" s="41"/>
      <c r="I7225" s="41"/>
      <c r="J7225" s="41"/>
      <c r="K7225" s="41"/>
      <c r="L7225" s="41"/>
      <c r="M7225" s="41"/>
    </row>
    <row r="7226" spans="2:13" x14ac:dyDescent="0.25">
      <c r="B7226" s="66"/>
      <c r="C7226" s="13"/>
      <c r="D7226" s="13"/>
      <c r="E7226" s="13"/>
      <c r="F7226" s="13"/>
      <c r="G7226" s="13"/>
      <c r="H7226" s="41"/>
      <c r="I7226" s="41"/>
      <c r="J7226" s="41"/>
      <c r="K7226" s="41"/>
      <c r="L7226" s="41"/>
      <c r="M7226" s="41"/>
    </row>
    <row r="7227" spans="2:13" x14ac:dyDescent="0.25">
      <c r="B7227" s="66"/>
      <c r="C7227" s="13"/>
      <c r="D7227" s="13"/>
      <c r="E7227" s="13"/>
      <c r="F7227" s="13"/>
      <c r="G7227" s="13"/>
      <c r="H7227" s="41"/>
      <c r="I7227" s="41"/>
      <c r="J7227" s="41"/>
      <c r="K7227" s="41"/>
      <c r="L7227" s="41"/>
      <c r="M7227" s="41"/>
    </row>
    <row r="7228" spans="2:13" x14ac:dyDescent="0.25">
      <c r="B7228" s="66"/>
      <c r="C7228" s="13"/>
      <c r="D7228" s="13"/>
      <c r="E7228" s="13"/>
      <c r="F7228" s="13"/>
      <c r="G7228" s="13"/>
      <c r="H7228" s="41"/>
      <c r="I7228" s="41"/>
      <c r="J7228" s="41"/>
      <c r="K7228" s="41"/>
      <c r="L7228" s="41"/>
      <c r="M7228" s="41"/>
    </row>
    <row r="7229" spans="2:13" x14ac:dyDescent="0.25">
      <c r="B7229" s="66"/>
      <c r="C7229" s="13"/>
      <c r="D7229" s="13"/>
      <c r="E7229" s="13"/>
      <c r="F7229" s="13"/>
      <c r="G7229" s="13"/>
      <c r="H7229" s="41"/>
      <c r="I7229" s="41"/>
      <c r="J7229" s="41"/>
      <c r="K7229" s="41"/>
      <c r="L7229" s="41"/>
      <c r="M7229" s="41"/>
    </row>
    <row r="7230" spans="2:13" x14ac:dyDescent="0.25">
      <c r="B7230" s="66"/>
      <c r="C7230" s="13"/>
      <c r="D7230" s="13"/>
      <c r="E7230" s="13"/>
      <c r="F7230" s="13"/>
      <c r="G7230" s="13"/>
      <c r="H7230" s="41"/>
      <c r="I7230" s="41"/>
      <c r="J7230" s="41"/>
      <c r="K7230" s="41"/>
      <c r="L7230" s="41"/>
      <c r="M7230" s="41"/>
    </row>
    <row r="7231" spans="2:13" x14ac:dyDescent="0.25">
      <c r="B7231" s="66"/>
      <c r="C7231" s="13"/>
      <c r="D7231" s="13"/>
      <c r="E7231" s="13"/>
      <c r="F7231" s="13"/>
      <c r="G7231" s="13"/>
      <c r="H7231" s="41"/>
      <c r="I7231" s="41"/>
      <c r="J7231" s="41"/>
      <c r="K7231" s="41"/>
      <c r="L7231" s="41"/>
      <c r="M7231" s="41"/>
    </row>
    <row r="7232" spans="2:13" x14ac:dyDescent="0.25">
      <c r="B7232" s="66"/>
      <c r="C7232" s="13"/>
      <c r="D7232" s="13"/>
      <c r="E7232" s="13"/>
      <c r="F7232" s="13"/>
      <c r="G7232" s="13"/>
      <c r="H7232" s="41"/>
      <c r="I7232" s="41"/>
      <c r="J7232" s="41"/>
      <c r="K7232" s="41"/>
      <c r="L7232" s="41"/>
      <c r="M7232" s="41"/>
    </row>
    <row r="7233" spans="2:13" x14ac:dyDescent="0.25">
      <c r="B7233" s="66"/>
      <c r="C7233" s="13"/>
      <c r="D7233" s="13"/>
      <c r="E7233" s="13"/>
      <c r="F7233" s="13"/>
      <c r="G7233" s="13"/>
      <c r="H7233" s="41"/>
      <c r="I7233" s="41"/>
      <c r="J7233" s="41"/>
      <c r="K7233" s="41"/>
      <c r="L7233" s="41"/>
      <c r="M7233" s="41"/>
    </row>
    <row r="7234" spans="2:13" x14ac:dyDescent="0.25">
      <c r="B7234" s="66"/>
      <c r="C7234" s="13"/>
      <c r="D7234" s="13"/>
      <c r="E7234" s="13"/>
      <c r="F7234" s="13"/>
      <c r="G7234" s="13"/>
      <c r="H7234" s="41"/>
      <c r="I7234" s="41"/>
      <c r="J7234" s="41"/>
      <c r="K7234" s="41"/>
      <c r="L7234" s="41"/>
      <c r="M7234" s="41"/>
    </row>
    <row r="7235" spans="2:13" x14ac:dyDescent="0.25">
      <c r="B7235" s="66"/>
      <c r="C7235" s="13"/>
      <c r="D7235" s="13"/>
      <c r="E7235" s="13"/>
      <c r="F7235" s="13"/>
      <c r="G7235" s="13"/>
      <c r="H7235" s="41"/>
      <c r="I7235" s="41"/>
      <c r="J7235" s="41"/>
      <c r="K7235" s="41"/>
      <c r="L7235" s="41"/>
      <c r="M7235" s="41"/>
    </row>
    <row r="7236" spans="2:13" x14ac:dyDescent="0.25">
      <c r="B7236" s="66"/>
      <c r="C7236" s="13"/>
      <c r="D7236" s="13"/>
      <c r="E7236" s="13"/>
      <c r="F7236" s="13"/>
      <c r="G7236" s="13"/>
      <c r="H7236" s="41"/>
      <c r="I7236" s="41"/>
      <c r="J7236" s="41"/>
      <c r="K7236" s="41"/>
      <c r="L7236" s="41"/>
      <c r="M7236" s="41"/>
    </row>
    <row r="7237" spans="2:13" x14ac:dyDescent="0.25">
      <c r="B7237" s="66"/>
      <c r="C7237" s="13"/>
      <c r="D7237" s="13"/>
      <c r="E7237" s="13"/>
      <c r="F7237" s="13"/>
      <c r="G7237" s="13"/>
      <c r="H7237" s="41"/>
      <c r="I7237" s="41"/>
      <c r="J7237" s="41"/>
      <c r="K7237" s="41"/>
      <c r="L7237" s="41"/>
      <c r="M7237" s="41"/>
    </row>
    <row r="7238" spans="2:13" x14ac:dyDescent="0.25">
      <c r="B7238" s="66"/>
      <c r="C7238" s="13"/>
      <c r="D7238" s="13"/>
      <c r="E7238" s="13"/>
      <c r="F7238" s="13"/>
      <c r="G7238" s="13"/>
      <c r="H7238" s="41"/>
      <c r="I7238" s="41"/>
      <c r="J7238" s="41"/>
      <c r="K7238" s="41"/>
      <c r="L7238" s="41"/>
      <c r="M7238" s="41"/>
    </row>
    <row r="7239" spans="2:13" x14ac:dyDescent="0.25">
      <c r="B7239" s="66"/>
      <c r="C7239" s="13"/>
      <c r="D7239" s="13"/>
      <c r="E7239" s="13"/>
      <c r="F7239" s="13"/>
      <c r="G7239" s="13"/>
      <c r="H7239" s="41"/>
      <c r="I7239" s="41"/>
      <c r="J7239" s="41"/>
      <c r="K7239" s="41"/>
      <c r="L7239" s="41"/>
      <c r="M7239" s="41"/>
    </row>
    <row r="7240" spans="2:13" x14ac:dyDescent="0.25">
      <c r="B7240" s="66"/>
      <c r="C7240" s="13"/>
      <c r="D7240" s="13"/>
      <c r="E7240" s="13"/>
      <c r="F7240" s="13"/>
      <c r="G7240" s="13"/>
      <c r="H7240" s="41"/>
      <c r="I7240" s="41"/>
      <c r="J7240" s="41"/>
      <c r="K7240" s="41"/>
      <c r="L7240" s="41"/>
      <c r="M7240" s="41"/>
    </row>
    <row r="7241" spans="2:13" x14ac:dyDescent="0.25">
      <c r="B7241" s="66"/>
      <c r="C7241" s="13"/>
      <c r="D7241" s="13"/>
      <c r="E7241" s="13"/>
      <c r="F7241" s="13"/>
      <c r="G7241" s="13"/>
      <c r="H7241" s="41"/>
      <c r="I7241" s="41"/>
      <c r="J7241" s="41"/>
      <c r="K7241" s="41"/>
      <c r="L7241" s="41"/>
      <c r="M7241" s="41"/>
    </row>
    <row r="7242" spans="2:13" x14ac:dyDescent="0.25">
      <c r="B7242" s="66"/>
      <c r="C7242" s="13"/>
      <c r="D7242" s="13"/>
      <c r="E7242" s="13"/>
      <c r="F7242" s="13"/>
      <c r="G7242" s="13"/>
      <c r="H7242" s="41"/>
      <c r="I7242" s="41"/>
      <c r="J7242" s="41"/>
      <c r="K7242" s="41"/>
      <c r="L7242" s="41"/>
      <c r="M7242" s="41"/>
    </row>
    <row r="7243" spans="2:13" x14ac:dyDescent="0.25">
      <c r="B7243" s="66"/>
      <c r="C7243" s="13"/>
      <c r="D7243" s="13"/>
      <c r="E7243" s="13"/>
      <c r="F7243" s="13"/>
      <c r="G7243" s="13"/>
      <c r="H7243" s="41"/>
      <c r="I7243" s="41"/>
      <c r="J7243" s="41"/>
      <c r="K7243" s="41"/>
      <c r="L7243" s="41"/>
      <c r="M7243" s="41"/>
    </row>
    <row r="7244" spans="2:13" x14ac:dyDescent="0.25">
      <c r="B7244" s="66"/>
      <c r="C7244" s="13"/>
      <c r="D7244" s="13"/>
      <c r="E7244" s="13"/>
      <c r="F7244" s="13"/>
      <c r="G7244" s="13"/>
      <c r="H7244" s="41"/>
      <c r="I7244" s="41"/>
      <c r="J7244" s="41"/>
      <c r="K7244" s="41"/>
      <c r="L7244" s="41"/>
      <c r="M7244" s="41"/>
    </row>
    <row r="7245" spans="2:13" x14ac:dyDescent="0.25">
      <c r="B7245" s="66"/>
      <c r="C7245" s="13"/>
      <c r="D7245" s="13"/>
      <c r="E7245" s="13"/>
      <c r="F7245" s="13"/>
      <c r="G7245" s="13"/>
      <c r="H7245" s="41"/>
      <c r="I7245" s="41"/>
      <c r="J7245" s="41"/>
      <c r="K7245" s="41"/>
      <c r="L7245" s="41"/>
      <c r="M7245" s="41"/>
    </row>
    <row r="7246" spans="2:13" x14ac:dyDescent="0.25">
      <c r="B7246" s="66"/>
      <c r="C7246" s="13"/>
      <c r="D7246" s="13"/>
      <c r="E7246" s="13"/>
      <c r="F7246" s="13"/>
      <c r="G7246" s="13"/>
      <c r="H7246" s="41"/>
      <c r="I7246" s="41"/>
      <c r="J7246" s="41"/>
      <c r="K7246" s="41"/>
      <c r="L7246" s="41"/>
      <c r="M7246" s="41"/>
    </row>
    <row r="7247" spans="2:13" x14ac:dyDescent="0.25">
      <c r="B7247" s="66"/>
      <c r="C7247" s="13"/>
      <c r="D7247" s="13"/>
      <c r="E7247" s="13"/>
      <c r="F7247" s="13"/>
      <c r="G7247" s="13"/>
      <c r="H7247" s="41"/>
      <c r="I7247" s="41"/>
      <c r="J7247" s="41"/>
      <c r="K7247" s="41"/>
      <c r="L7247" s="41"/>
      <c r="M7247" s="41"/>
    </row>
    <row r="7248" spans="2:13" x14ac:dyDescent="0.25">
      <c r="B7248" s="66"/>
      <c r="C7248" s="13"/>
      <c r="D7248" s="13"/>
      <c r="E7248" s="13"/>
      <c r="F7248" s="13"/>
      <c r="G7248" s="13"/>
      <c r="H7248" s="41"/>
      <c r="I7248" s="41"/>
      <c r="J7248" s="41"/>
      <c r="K7248" s="41"/>
      <c r="L7248" s="41"/>
      <c r="M7248" s="41"/>
    </row>
    <row r="7249" spans="2:13" x14ac:dyDescent="0.25">
      <c r="B7249" s="66"/>
      <c r="C7249" s="13"/>
      <c r="D7249" s="13"/>
      <c r="E7249" s="13"/>
      <c r="F7249" s="13"/>
      <c r="G7249" s="13"/>
      <c r="H7249" s="41"/>
      <c r="I7249" s="41"/>
      <c r="J7249" s="41"/>
      <c r="K7249" s="41"/>
      <c r="L7249" s="41"/>
      <c r="M7249" s="41"/>
    </row>
    <row r="7250" spans="2:13" x14ac:dyDescent="0.25">
      <c r="B7250" s="66"/>
      <c r="C7250" s="13"/>
      <c r="D7250" s="13"/>
      <c r="E7250" s="13"/>
      <c r="F7250" s="13"/>
      <c r="G7250" s="13"/>
      <c r="H7250" s="41"/>
      <c r="I7250" s="41"/>
      <c r="J7250" s="41"/>
      <c r="K7250" s="41"/>
      <c r="L7250" s="41"/>
      <c r="M7250" s="41"/>
    </row>
    <row r="7251" spans="2:13" x14ac:dyDescent="0.25">
      <c r="B7251" s="66"/>
      <c r="C7251" s="13"/>
      <c r="D7251" s="13"/>
      <c r="E7251" s="13"/>
      <c r="F7251" s="13"/>
      <c r="G7251" s="13"/>
      <c r="H7251" s="41"/>
      <c r="I7251" s="41"/>
      <c r="J7251" s="41"/>
      <c r="K7251" s="41"/>
      <c r="L7251" s="41"/>
      <c r="M7251" s="41"/>
    </row>
    <row r="7252" spans="2:13" x14ac:dyDescent="0.25">
      <c r="B7252" s="66"/>
      <c r="C7252" s="13"/>
      <c r="D7252" s="13"/>
      <c r="E7252" s="13"/>
      <c r="F7252" s="13"/>
      <c r="G7252" s="13"/>
      <c r="H7252" s="41"/>
      <c r="I7252" s="41"/>
      <c r="J7252" s="41"/>
      <c r="K7252" s="41"/>
      <c r="L7252" s="41"/>
      <c r="M7252" s="41"/>
    </row>
    <row r="7253" spans="2:13" x14ac:dyDescent="0.25">
      <c r="B7253" s="66"/>
      <c r="C7253" s="13"/>
      <c r="D7253" s="13"/>
      <c r="E7253" s="13"/>
      <c r="F7253" s="13"/>
      <c r="G7253" s="13"/>
      <c r="H7253" s="41"/>
      <c r="I7253" s="41"/>
      <c r="J7253" s="41"/>
      <c r="K7253" s="41"/>
      <c r="L7253" s="41"/>
      <c r="M7253" s="41"/>
    </row>
    <row r="7254" spans="2:13" x14ac:dyDescent="0.25">
      <c r="B7254" s="66"/>
      <c r="C7254" s="13"/>
      <c r="D7254" s="13"/>
      <c r="E7254" s="13"/>
      <c r="F7254" s="13"/>
      <c r="G7254" s="13"/>
      <c r="H7254" s="41"/>
      <c r="I7254" s="41"/>
      <c r="J7254" s="41"/>
      <c r="K7254" s="41"/>
      <c r="L7254" s="41"/>
      <c r="M7254" s="41"/>
    </row>
    <row r="7255" spans="2:13" x14ac:dyDescent="0.25">
      <c r="B7255" s="66"/>
      <c r="C7255" s="13"/>
      <c r="D7255" s="13"/>
      <c r="E7255" s="13"/>
      <c r="F7255" s="13"/>
      <c r="G7255" s="13"/>
      <c r="H7255" s="41"/>
      <c r="I7255" s="41"/>
      <c r="J7255" s="41"/>
      <c r="K7255" s="41"/>
      <c r="L7255" s="41"/>
      <c r="M7255" s="41"/>
    </row>
    <row r="7256" spans="2:13" x14ac:dyDescent="0.25">
      <c r="B7256" s="66"/>
      <c r="C7256" s="13"/>
      <c r="D7256" s="13"/>
      <c r="E7256" s="13"/>
      <c r="F7256" s="13"/>
      <c r="G7256" s="13"/>
      <c r="H7256" s="41"/>
      <c r="I7256" s="41"/>
      <c r="J7256" s="41"/>
      <c r="K7256" s="41"/>
      <c r="L7256" s="41"/>
      <c r="M7256" s="41"/>
    </row>
    <row r="7257" spans="2:13" x14ac:dyDescent="0.25">
      <c r="B7257" s="66"/>
      <c r="C7257" s="13"/>
      <c r="D7257" s="13"/>
      <c r="E7257" s="13"/>
      <c r="F7257" s="13"/>
      <c r="G7257" s="13"/>
      <c r="H7257" s="41"/>
      <c r="I7257" s="41"/>
      <c r="J7257" s="41"/>
      <c r="K7257" s="41"/>
      <c r="L7257" s="41"/>
      <c r="M7257" s="41"/>
    </row>
    <row r="7258" spans="2:13" x14ac:dyDescent="0.25">
      <c r="B7258" s="66"/>
      <c r="C7258" s="13"/>
      <c r="D7258" s="13"/>
      <c r="E7258" s="13"/>
      <c r="F7258" s="13"/>
      <c r="G7258" s="13"/>
      <c r="H7258" s="41"/>
      <c r="I7258" s="41"/>
      <c r="J7258" s="41"/>
      <c r="K7258" s="41"/>
      <c r="L7258" s="41"/>
      <c r="M7258" s="41"/>
    </row>
    <row r="7259" spans="2:13" x14ac:dyDescent="0.25">
      <c r="B7259" s="66"/>
      <c r="C7259" s="13"/>
      <c r="D7259" s="13"/>
      <c r="E7259" s="13"/>
      <c r="F7259" s="13"/>
      <c r="G7259" s="13"/>
      <c r="H7259" s="41"/>
      <c r="I7259" s="41"/>
      <c r="J7259" s="41"/>
      <c r="K7259" s="41"/>
      <c r="L7259" s="41"/>
      <c r="M7259" s="41"/>
    </row>
    <row r="7260" spans="2:13" x14ac:dyDescent="0.25">
      <c r="B7260" s="66"/>
      <c r="C7260" s="13"/>
      <c r="D7260" s="13"/>
      <c r="E7260" s="13"/>
      <c r="F7260" s="13"/>
      <c r="G7260" s="13"/>
      <c r="H7260" s="41"/>
      <c r="I7260" s="41"/>
      <c r="J7260" s="41"/>
      <c r="K7260" s="41"/>
      <c r="L7260" s="41"/>
      <c r="M7260" s="41"/>
    </row>
    <row r="7261" spans="2:13" x14ac:dyDescent="0.25">
      <c r="B7261" s="66"/>
      <c r="C7261" s="13"/>
      <c r="D7261" s="13"/>
      <c r="E7261" s="13"/>
      <c r="F7261" s="13"/>
      <c r="G7261" s="13"/>
      <c r="H7261" s="41"/>
      <c r="I7261" s="41"/>
      <c r="J7261" s="41"/>
      <c r="K7261" s="41"/>
      <c r="L7261" s="41"/>
      <c r="M7261" s="41"/>
    </row>
    <row r="7262" spans="2:13" x14ac:dyDescent="0.25">
      <c r="B7262" s="66"/>
      <c r="C7262" s="13"/>
      <c r="D7262" s="13"/>
      <c r="E7262" s="13"/>
      <c r="F7262" s="13"/>
      <c r="G7262" s="13"/>
      <c r="H7262" s="41"/>
      <c r="I7262" s="41"/>
      <c r="J7262" s="41"/>
      <c r="K7262" s="41"/>
      <c r="L7262" s="41"/>
      <c r="M7262" s="41"/>
    </row>
    <row r="7263" spans="2:13" x14ac:dyDescent="0.25">
      <c r="B7263" s="66"/>
      <c r="C7263" s="13"/>
      <c r="D7263" s="13"/>
      <c r="E7263" s="13"/>
      <c r="F7263" s="13"/>
      <c r="G7263" s="13"/>
      <c r="H7263" s="41"/>
      <c r="I7263" s="41"/>
      <c r="J7263" s="41"/>
      <c r="K7263" s="41"/>
      <c r="L7263" s="41"/>
      <c r="M7263" s="41"/>
    </row>
    <row r="7264" spans="2:13" x14ac:dyDescent="0.25">
      <c r="B7264" s="66"/>
      <c r="C7264" s="13"/>
      <c r="D7264" s="13"/>
      <c r="E7264" s="13"/>
      <c r="F7264" s="13"/>
      <c r="G7264" s="13"/>
      <c r="H7264" s="41"/>
      <c r="I7264" s="41"/>
      <c r="J7264" s="41"/>
      <c r="K7264" s="41"/>
      <c r="L7264" s="41"/>
      <c r="M7264" s="41"/>
    </row>
    <row r="7265" spans="2:13" x14ac:dyDescent="0.25">
      <c r="B7265" s="66"/>
      <c r="C7265" s="13"/>
      <c r="D7265" s="13"/>
      <c r="E7265" s="13"/>
      <c r="F7265" s="13"/>
      <c r="G7265" s="13"/>
      <c r="H7265" s="41"/>
      <c r="I7265" s="41"/>
      <c r="J7265" s="41"/>
      <c r="K7265" s="41"/>
      <c r="L7265" s="41"/>
      <c r="M7265" s="41"/>
    </row>
    <row r="7266" spans="2:13" x14ac:dyDescent="0.25">
      <c r="B7266" s="66"/>
      <c r="C7266" s="13"/>
      <c r="D7266" s="13"/>
      <c r="E7266" s="13"/>
      <c r="F7266" s="13"/>
      <c r="G7266" s="13"/>
      <c r="H7266" s="41"/>
      <c r="I7266" s="41"/>
      <c r="J7266" s="41"/>
      <c r="K7266" s="41"/>
      <c r="L7266" s="41"/>
      <c r="M7266" s="41"/>
    </row>
    <row r="7267" spans="2:13" x14ac:dyDescent="0.25">
      <c r="B7267" s="66"/>
      <c r="C7267" s="13"/>
      <c r="D7267" s="13"/>
      <c r="E7267" s="13"/>
      <c r="F7267" s="13"/>
      <c r="G7267" s="13"/>
      <c r="H7267" s="41"/>
      <c r="I7267" s="41"/>
      <c r="J7267" s="41"/>
      <c r="K7267" s="41"/>
      <c r="L7267" s="41"/>
      <c r="M7267" s="41"/>
    </row>
    <row r="7268" spans="2:13" x14ac:dyDescent="0.25">
      <c r="B7268" s="66"/>
      <c r="C7268" s="13"/>
      <c r="D7268" s="13"/>
      <c r="E7268" s="13"/>
      <c r="F7268" s="13"/>
      <c r="G7268" s="13"/>
      <c r="H7268" s="41"/>
      <c r="I7268" s="41"/>
      <c r="J7268" s="41"/>
      <c r="K7268" s="41"/>
      <c r="L7268" s="41"/>
      <c r="M7268" s="41"/>
    </row>
    <row r="7269" spans="2:13" x14ac:dyDescent="0.25">
      <c r="B7269" s="66"/>
      <c r="C7269" s="13"/>
      <c r="D7269" s="13"/>
      <c r="E7269" s="13"/>
      <c r="F7269" s="13"/>
      <c r="G7269" s="13"/>
      <c r="H7269" s="41"/>
      <c r="I7269" s="41"/>
      <c r="J7269" s="41"/>
      <c r="K7269" s="41"/>
      <c r="L7269" s="41"/>
      <c r="M7269" s="41"/>
    </row>
    <row r="7270" spans="2:13" x14ac:dyDescent="0.25">
      <c r="B7270" s="66"/>
      <c r="C7270" s="13"/>
      <c r="D7270" s="13"/>
      <c r="E7270" s="13"/>
      <c r="F7270" s="13"/>
      <c r="G7270" s="13"/>
      <c r="H7270" s="41"/>
      <c r="I7270" s="41"/>
      <c r="J7270" s="41"/>
      <c r="K7270" s="41"/>
      <c r="L7270" s="41"/>
      <c r="M7270" s="41"/>
    </row>
    <row r="7271" spans="2:13" x14ac:dyDescent="0.25">
      <c r="B7271" s="66"/>
      <c r="C7271" s="13"/>
      <c r="D7271" s="13"/>
      <c r="E7271" s="13"/>
      <c r="F7271" s="13"/>
      <c r="G7271" s="13"/>
      <c r="H7271" s="41"/>
      <c r="I7271" s="41"/>
      <c r="J7271" s="41"/>
      <c r="K7271" s="41"/>
      <c r="L7271" s="41"/>
      <c r="M7271" s="41"/>
    </row>
    <row r="7272" spans="2:13" x14ac:dyDescent="0.25">
      <c r="B7272" s="66"/>
      <c r="C7272" s="13"/>
      <c r="D7272" s="13"/>
      <c r="E7272" s="13"/>
      <c r="F7272" s="13"/>
      <c r="G7272" s="13"/>
      <c r="H7272" s="41"/>
      <c r="I7272" s="41"/>
      <c r="J7272" s="41"/>
      <c r="K7272" s="41"/>
      <c r="L7272" s="41"/>
      <c r="M7272" s="41"/>
    </row>
    <row r="7273" spans="2:13" x14ac:dyDescent="0.25">
      <c r="B7273" s="66"/>
      <c r="C7273" s="13"/>
      <c r="D7273" s="13"/>
      <c r="E7273" s="13"/>
      <c r="F7273" s="13"/>
      <c r="G7273" s="13"/>
      <c r="H7273" s="41"/>
      <c r="I7273" s="41"/>
      <c r="J7273" s="41"/>
      <c r="K7273" s="41"/>
      <c r="L7273" s="41"/>
      <c r="M7273" s="41"/>
    </row>
    <row r="7274" spans="2:13" x14ac:dyDescent="0.25">
      <c r="B7274" s="66"/>
      <c r="C7274" s="13"/>
      <c r="D7274" s="13"/>
      <c r="E7274" s="13"/>
      <c r="F7274" s="13"/>
      <c r="G7274" s="13"/>
      <c r="H7274" s="41"/>
      <c r="I7274" s="41"/>
      <c r="J7274" s="41"/>
      <c r="K7274" s="41"/>
      <c r="L7274" s="41"/>
      <c r="M7274" s="41"/>
    </row>
    <row r="7275" spans="2:13" x14ac:dyDescent="0.25">
      <c r="B7275" s="66"/>
      <c r="C7275" s="13"/>
      <c r="D7275" s="13"/>
      <c r="E7275" s="13"/>
      <c r="F7275" s="13"/>
      <c r="G7275" s="13"/>
      <c r="H7275" s="41"/>
      <c r="I7275" s="41"/>
      <c r="J7275" s="41"/>
      <c r="K7275" s="41"/>
      <c r="L7275" s="41"/>
      <c r="M7275" s="41"/>
    </row>
    <row r="7276" spans="2:13" x14ac:dyDescent="0.25">
      <c r="B7276" s="66"/>
      <c r="C7276" s="13"/>
      <c r="D7276" s="13"/>
      <c r="E7276" s="13"/>
      <c r="F7276" s="13"/>
      <c r="G7276" s="13"/>
      <c r="H7276" s="41"/>
      <c r="I7276" s="41"/>
      <c r="J7276" s="41"/>
      <c r="K7276" s="41"/>
      <c r="L7276" s="41"/>
      <c r="M7276" s="41"/>
    </row>
    <row r="7277" spans="2:13" x14ac:dyDescent="0.25">
      <c r="B7277" s="66"/>
      <c r="C7277" s="13"/>
      <c r="D7277" s="13"/>
      <c r="E7277" s="13"/>
      <c r="F7277" s="13"/>
      <c r="G7277" s="13"/>
      <c r="H7277" s="41"/>
      <c r="I7277" s="41"/>
      <c r="J7277" s="41"/>
      <c r="K7277" s="41"/>
      <c r="L7277" s="41"/>
      <c r="M7277" s="41"/>
    </row>
    <row r="7278" spans="2:13" x14ac:dyDescent="0.25">
      <c r="B7278" s="66"/>
      <c r="C7278" s="13"/>
      <c r="D7278" s="13"/>
      <c r="E7278" s="13"/>
      <c r="F7278" s="13"/>
      <c r="G7278" s="13"/>
      <c r="H7278" s="41"/>
      <c r="I7278" s="41"/>
      <c r="J7278" s="41"/>
      <c r="K7278" s="41"/>
      <c r="L7278" s="41"/>
      <c r="M7278" s="41"/>
    </row>
    <row r="7279" spans="2:13" x14ac:dyDescent="0.25">
      <c r="B7279" s="66"/>
      <c r="C7279" s="13"/>
      <c r="D7279" s="13"/>
      <c r="E7279" s="13"/>
      <c r="F7279" s="13"/>
      <c r="G7279" s="13"/>
      <c r="H7279" s="41"/>
      <c r="I7279" s="41"/>
      <c r="J7279" s="41"/>
      <c r="K7279" s="41"/>
      <c r="L7279" s="41"/>
      <c r="M7279" s="41"/>
    </row>
    <row r="7280" spans="2:13" x14ac:dyDescent="0.25">
      <c r="B7280" s="66"/>
      <c r="C7280" s="13"/>
      <c r="D7280" s="13"/>
      <c r="E7280" s="13"/>
      <c r="F7280" s="13"/>
      <c r="G7280" s="13"/>
      <c r="H7280" s="41"/>
      <c r="I7280" s="41"/>
      <c r="J7280" s="41"/>
      <c r="K7280" s="41"/>
      <c r="L7280" s="41"/>
      <c r="M7280" s="41"/>
    </row>
    <row r="7281" spans="2:13" x14ac:dyDescent="0.25">
      <c r="B7281" s="66"/>
      <c r="C7281" s="13"/>
      <c r="D7281" s="13"/>
      <c r="E7281" s="13"/>
      <c r="F7281" s="13"/>
      <c r="G7281" s="13"/>
      <c r="H7281" s="41"/>
      <c r="I7281" s="41"/>
      <c r="J7281" s="41"/>
      <c r="K7281" s="41"/>
      <c r="L7281" s="41"/>
      <c r="M7281" s="41"/>
    </row>
    <row r="7282" spans="2:13" x14ac:dyDescent="0.25">
      <c r="B7282" s="66"/>
      <c r="C7282" s="13"/>
      <c r="D7282" s="13"/>
      <c r="E7282" s="13"/>
      <c r="F7282" s="13"/>
      <c r="G7282" s="13"/>
      <c r="H7282" s="41"/>
      <c r="I7282" s="41"/>
      <c r="J7282" s="41"/>
      <c r="K7282" s="41"/>
      <c r="L7282" s="41"/>
      <c r="M7282" s="41"/>
    </row>
    <row r="7283" spans="2:13" x14ac:dyDescent="0.25">
      <c r="B7283" s="66"/>
      <c r="C7283" s="13"/>
      <c r="D7283" s="13"/>
      <c r="E7283" s="13"/>
      <c r="F7283" s="13"/>
      <c r="G7283" s="13"/>
      <c r="H7283" s="41"/>
      <c r="I7283" s="41"/>
      <c r="J7283" s="41"/>
      <c r="K7283" s="41"/>
      <c r="L7283" s="41"/>
      <c r="M7283" s="41"/>
    </row>
    <row r="7284" spans="2:13" x14ac:dyDescent="0.25">
      <c r="B7284" s="66"/>
      <c r="C7284" s="13"/>
      <c r="D7284" s="13"/>
      <c r="E7284" s="13"/>
      <c r="F7284" s="13"/>
      <c r="G7284" s="13"/>
      <c r="H7284" s="41"/>
      <c r="I7284" s="41"/>
      <c r="J7284" s="41"/>
      <c r="K7284" s="41"/>
      <c r="L7284" s="41"/>
      <c r="M7284" s="41"/>
    </row>
    <row r="7285" spans="2:13" x14ac:dyDescent="0.25">
      <c r="B7285" s="66"/>
      <c r="C7285" s="13"/>
      <c r="D7285" s="13"/>
      <c r="E7285" s="13"/>
      <c r="F7285" s="13"/>
      <c r="G7285" s="13"/>
      <c r="H7285" s="41"/>
      <c r="I7285" s="41"/>
      <c r="J7285" s="41"/>
      <c r="K7285" s="41"/>
      <c r="L7285" s="41"/>
      <c r="M7285" s="41"/>
    </row>
    <row r="7286" spans="2:13" x14ac:dyDescent="0.25">
      <c r="B7286" s="66"/>
      <c r="C7286" s="13"/>
      <c r="D7286" s="13"/>
      <c r="E7286" s="13"/>
      <c r="F7286" s="13"/>
      <c r="G7286" s="13"/>
      <c r="H7286" s="41"/>
      <c r="I7286" s="41"/>
      <c r="J7286" s="41"/>
      <c r="K7286" s="41"/>
      <c r="L7286" s="41"/>
      <c r="M7286" s="41"/>
    </row>
    <row r="7287" spans="2:13" x14ac:dyDescent="0.25">
      <c r="B7287" s="66"/>
      <c r="C7287" s="13"/>
      <c r="D7287" s="13"/>
      <c r="E7287" s="13"/>
      <c r="F7287" s="13"/>
      <c r="G7287" s="13"/>
      <c r="H7287" s="41"/>
      <c r="I7287" s="41"/>
      <c r="J7287" s="41"/>
      <c r="K7287" s="41"/>
      <c r="L7287" s="41"/>
      <c r="M7287" s="41"/>
    </row>
    <row r="7288" spans="2:13" x14ac:dyDescent="0.25">
      <c r="B7288" s="66"/>
      <c r="C7288" s="13"/>
      <c r="D7288" s="13"/>
      <c r="E7288" s="13"/>
      <c r="F7288" s="13"/>
      <c r="G7288" s="13"/>
      <c r="H7288" s="41"/>
      <c r="I7288" s="41"/>
      <c r="J7288" s="41"/>
      <c r="K7288" s="41"/>
      <c r="L7288" s="41"/>
      <c r="M7288" s="41"/>
    </row>
    <row r="7289" spans="2:13" x14ac:dyDescent="0.25">
      <c r="B7289" s="66"/>
      <c r="C7289" s="13"/>
      <c r="D7289" s="13"/>
      <c r="E7289" s="13"/>
      <c r="F7289" s="13"/>
      <c r="G7289" s="13"/>
      <c r="H7289" s="41"/>
      <c r="I7289" s="41"/>
      <c r="J7289" s="41"/>
      <c r="K7289" s="41"/>
      <c r="L7289" s="41"/>
      <c r="M7289" s="41"/>
    </row>
    <row r="7290" spans="2:13" x14ac:dyDescent="0.25">
      <c r="B7290" s="66"/>
      <c r="C7290" s="13"/>
      <c r="D7290" s="13"/>
      <c r="E7290" s="13"/>
      <c r="F7290" s="13"/>
      <c r="G7290" s="13"/>
      <c r="H7290" s="41"/>
      <c r="I7290" s="41"/>
      <c r="J7290" s="41"/>
      <c r="K7290" s="41"/>
      <c r="L7290" s="41"/>
      <c r="M7290" s="41"/>
    </row>
    <row r="7291" spans="2:13" x14ac:dyDescent="0.25">
      <c r="B7291" s="66"/>
      <c r="C7291" s="13"/>
      <c r="D7291" s="13"/>
      <c r="E7291" s="13"/>
      <c r="F7291" s="13"/>
      <c r="G7291" s="13"/>
      <c r="H7291" s="41"/>
      <c r="I7291" s="41"/>
      <c r="J7291" s="41"/>
      <c r="K7291" s="41"/>
      <c r="L7291" s="41"/>
      <c r="M7291" s="41"/>
    </row>
    <row r="7292" spans="2:13" x14ac:dyDescent="0.25">
      <c r="B7292" s="66"/>
      <c r="C7292" s="13"/>
      <c r="D7292" s="13"/>
      <c r="E7292" s="13"/>
      <c r="F7292" s="13"/>
      <c r="G7292" s="13"/>
      <c r="H7292" s="41"/>
      <c r="I7292" s="41"/>
      <c r="J7292" s="41"/>
      <c r="K7292" s="41"/>
      <c r="L7292" s="41"/>
      <c r="M7292" s="41"/>
    </row>
    <row r="7293" spans="2:13" x14ac:dyDescent="0.25">
      <c r="B7293" s="66"/>
      <c r="C7293" s="13"/>
      <c r="D7293" s="13"/>
      <c r="E7293" s="13"/>
      <c r="F7293" s="13"/>
      <c r="G7293" s="13"/>
      <c r="H7293" s="41"/>
      <c r="I7293" s="41"/>
      <c r="J7293" s="41"/>
      <c r="K7293" s="41"/>
      <c r="L7293" s="41"/>
      <c r="M7293" s="41"/>
    </row>
    <row r="7294" spans="2:13" x14ac:dyDescent="0.25">
      <c r="B7294" s="66"/>
      <c r="C7294" s="13"/>
      <c r="D7294" s="13"/>
      <c r="E7294" s="13"/>
      <c r="F7294" s="13"/>
      <c r="G7294" s="13"/>
      <c r="H7294" s="41"/>
      <c r="I7294" s="41"/>
      <c r="J7294" s="41"/>
      <c r="K7294" s="41"/>
      <c r="L7294" s="41"/>
      <c r="M7294" s="41"/>
    </row>
    <row r="7295" spans="2:13" x14ac:dyDescent="0.25">
      <c r="B7295" s="66"/>
      <c r="C7295" s="13"/>
      <c r="D7295" s="13"/>
      <c r="E7295" s="13"/>
      <c r="F7295" s="13"/>
      <c r="G7295" s="13"/>
      <c r="H7295" s="41"/>
      <c r="I7295" s="41"/>
      <c r="J7295" s="41"/>
      <c r="K7295" s="41"/>
      <c r="L7295" s="41"/>
      <c r="M7295" s="41"/>
    </row>
    <row r="7296" spans="2:13" x14ac:dyDescent="0.25">
      <c r="B7296" s="66"/>
      <c r="C7296" s="13"/>
      <c r="D7296" s="13"/>
      <c r="E7296" s="13"/>
      <c r="F7296" s="13"/>
      <c r="G7296" s="13"/>
      <c r="H7296" s="41"/>
      <c r="I7296" s="41"/>
      <c r="J7296" s="41"/>
      <c r="K7296" s="41"/>
      <c r="L7296" s="41"/>
      <c r="M7296" s="41"/>
    </row>
    <row r="7297" spans="2:13" x14ac:dyDescent="0.25">
      <c r="B7297" s="66"/>
      <c r="C7297" s="13"/>
      <c r="D7297" s="13"/>
      <c r="E7297" s="13"/>
      <c r="F7297" s="13"/>
      <c r="G7297" s="13"/>
      <c r="H7297" s="41"/>
      <c r="I7297" s="41"/>
      <c r="J7297" s="41"/>
      <c r="K7297" s="41"/>
      <c r="L7297" s="41"/>
      <c r="M7297" s="41"/>
    </row>
    <row r="7298" spans="2:13" x14ac:dyDescent="0.25">
      <c r="B7298" s="66"/>
      <c r="C7298" s="13"/>
      <c r="D7298" s="13"/>
      <c r="E7298" s="13"/>
      <c r="F7298" s="13"/>
      <c r="G7298" s="13"/>
      <c r="H7298" s="41"/>
      <c r="I7298" s="41"/>
      <c r="J7298" s="41"/>
      <c r="K7298" s="41"/>
      <c r="L7298" s="41"/>
      <c r="M7298" s="41"/>
    </row>
    <row r="7299" spans="2:13" x14ac:dyDescent="0.25">
      <c r="B7299" s="66"/>
      <c r="C7299" s="13"/>
      <c r="D7299" s="13"/>
      <c r="E7299" s="13"/>
      <c r="F7299" s="13"/>
      <c r="G7299" s="13"/>
      <c r="H7299" s="41"/>
      <c r="I7299" s="41"/>
      <c r="J7299" s="41"/>
      <c r="K7299" s="41"/>
      <c r="L7299" s="41"/>
      <c r="M7299" s="41"/>
    </row>
    <row r="7300" spans="2:13" x14ac:dyDescent="0.25">
      <c r="B7300" s="66"/>
      <c r="C7300" s="13"/>
      <c r="D7300" s="13"/>
      <c r="E7300" s="13"/>
      <c r="F7300" s="13"/>
      <c r="G7300" s="13"/>
      <c r="H7300" s="41"/>
      <c r="I7300" s="41"/>
      <c r="J7300" s="41"/>
      <c r="K7300" s="41"/>
      <c r="L7300" s="41"/>
      <c r="M7300" s="41"/>
    </row>
    <row r="7301" spans="2:13" x14ac:dyDescent="0.25">
      <c r="B7301" s="66"/>
      <c r="C7301" s="13"/>
      <c r="D7301" s="13"/>
      <c r="E7301" s="13"/>
      <c r="F7301" s="13"/>
      <c r="G7301" s="13"/>
      <c r="H7301" s="41"/>
      <c r="I7301" s="41"/>
      <c r="J7301" s="41"/>
      <c r="K7301" s="41"/>
      <c r="L7301" s="41"/>
      <c r="M7301" s="41"/>
    </row>
    <row r="7302" spans="2:13" x14ac:dyDescent="0.25">
      <c r="B7302" s="66"/>
      <c r="C7302" s="13"/>
      <c r="D7302" s="13"/>
      <c r="E7302" s="13"/>
      <c r="F7302" s="13"/>
      <c r="G7302" s="13"/>
      <c r="H7302" s="41"/>
      <c r="I7302" s="41"/>
      <c r="J7302" s="41"/>
      <c r="K7302" s="41"/>
      <c r="L7302" s="41"/>
      <c r="M7302" s="41"/>
    </row>
    <row r="7303" spans="2:13" x14ac:dyDescent="0.25">
      <c r="B7303" s="66"/>
      <c r="C7303" s="13"/>
      <c r="D7303" s="13"/>
      <c r="E7303" s="13"/>
      <c r="F7303" s="13"/>
      <c r="G7303" s="13"/>
      <c r="H7303" s="41"/>
      <c r="I7303" s="41"/>
      <c r="J7303" s="41"/>
      <c r="K7303" s="41"/>
      <c r="L7303" s="41"/>
      <c r="M7303" s="41"/>
    </row>
    <row r="7304" spans="2:13" x14ac:dyDescent="0.25">
      <c r="B7304" s="66"/>
      <c r="C7304" s="13"/>
      <c r="D7304" s="13"/>
      <c r="E7304" s="13"/>
      <c r="F7304" s="13"/>
      <c r="G7304" s="13"/>
      <c r="H7304" s="41"/>
      <c r="I7304" s="41"/>
      <c r="J7304" s="41"/>
      <c r="K7304" s="41"/>
      <c r="L7304" s="41"/>
      <c r="M7304" s="41"/>
    </row>
    <row r="7305" spans="2:13" x14ac:dyDescent="0.25">
      <c r="B7305" s="66"/>
      <c r="C7305" s="13"/>
      <c r="D7305" s="13"/>
      <c r="E7305" s="13"/>
      <c r="F7305" s="13"/>
      <c r="G7305" s="13"/>
      <c r="H7305" s="41"/>
      <c r="I7305" s="41"/>
      <c r="J7305" s="41"/>
      <c r="K7305" s="41"/>
      <c r="L7305" s="41"/>
      <c r="M7305" s="41"/>
    </row>
    <row r="7306" spans="2:13" x14ac:dyDescent="0.25">
      <c r="B7306" s="66"/>
      <c r="C7306" s="13"/>
      <c r="D7306" s="13"/>
      <c r="E7306" s="13"/>
      <c r="F7306" s="13"/>
      <c r="G7306" s="13"/>
      <c r="H7306" s="41"/>
      <c r="I7306" s="41"/>
      <c r="J7306" s="41"/>
      <c r="K7306" s="41"/>
      <c r="L7306" s="41"/>
      <c r="M7306" s="41"/>
    </row>
    <row r="7307" spans="2:13" x14ac:dyDescent="0.25">
      <c r="B7307" s="66"/>
      <c r="C7307" s="13"/>
      <c r="D7307" s="13"/>
      <c r="E7307" s="13"/>
      <c r="F7307" s="13"/>
      <c r="G7307" s="13"/>
      <c r="H7307" s="41"/>
      <c r="I7307" s="41"/>
      <c r="J7307" s="41"/>
      <c r="K7307" s="41"/>
      <c r="L7307" s="41"/>
      <c r="M7307" s="41"/>
    </row>
    <row r="7308" spans="2:13" x14ac:dyDescent="0.25">
      <c r="B7308" s="66"/>
      <c r="C7308" s="13"/>
      <c r="D7308" s="13"/>
      <c r="E7308" s="13"/>
      <c r="F7308" s="13"/>
      <c r="G7308" s="13"/>
      <c r="H7308" s="41"/>
      <c r="I7308" s="41"/>
      <c r="J7308" s="41"/>
      <c r="K7308" s="41"/>
      <c r="L7308" s="41"/>
      <c r="M7308" s="41"/>
    </row>
    <row r="7309" spans="2:13" x14ac:dyDescent="0.25">
      <c r="B7309" s="66"/>
      <c r="C7309" s="13"/>
      <c r="D7309" s="13"/>
      <c r="E7309" s="13"/>
      <c r="F7309" s="13"/>
      <c r="G7309" s="13"/>
      <c r="H7309" s="41"/>
      <c r="I7309" s="41"/>
      <c r="J7309" s="41"/>
      <c r="K7309" s="41"/>
      <c r="L7309" s="41"/>
      <c r="M7309" s="41"/>
    </row>
    <row r="7310" spans="2:13" x14ac:dyDescent="0.25">
      <c r="B7310" s="66"/>
      <c r="C7310" s="13"/>
      <c r="D7310" s="13"/>
      <c r="E7310" s="13"/>
      <c r="F7310" s="13"/>
      <c r="G7310" s="13"/>
      <c r="H7310" s="41"/>
      <c r="I7310" s="41"/>
      <c r="J7310" s="41"/>
      <c r="K7310" s="41"/>
      <c r="L7310" s="41"/>
      <c r="M7310" s="41"/>
    </row>
    <row r="7311" spans="2:13" x14ac:dyDescent="0.25">
      <c r="B7311" s="66"/>
      <c r="C7311" s="13"/>
      <c r="D7311" s="13"/>
      <c r="E7311" s="13"/>
      <c r="F7311" s="13"/>
      <c r="G7311" s="13"/>
      <c r="H7311" s="41"/>
      <c r="I7311" s="41"/>
      <c r="J7311" s="41"/>
      <c r="K7311" s="41"/>
      <c r="L7311" s="41"/>
      <c r="M7311" s="41"/>
    </row>
    <row r="7312" spans="2:13" x14ac:dyDescent="0.25">
      <c r="B7312" s="66"/>
      <c r="C7312" s="13"/>
      <c r="D7312" s="13"/>
      <c r="E7312" s="13"/>
      <c r="F7312" s="13"/>
      <c r="G7312" s="13"/>
      <c r="H7312" s="41"/>
      <c r="I7312" s="41"/>
      <c r="J7312" s="41"/>
      <c r="K7312" s="41"/>
      <c r="L7312" s="41"/>
      <c r="M7312" s="41"/>
    </row>
    <row r="7313" spans="2:13" x14ac:dyDescent="0.25">
      <c r="B7313" s="66"/>
      <c r="C7313" s="13"/>
      <c r="D7313" s="13"/>
      <c r="E7313" s="13"/>
      <c r="F7313" s="13"/>
      <c r="G7313" s="13"/>
      <c r="H7313" s="41"/>
      <c r="I7313" s="41"/>
      <c r="J7313" s="41"/>
      <c r="K7313" s="41"/>
      <c r="L7313" s="41"/>
      <c r="M7313" s="41"/>
    </row>
    <row r="7314" spans="2:13" x14ac:dyDescent="0.25">
      <c r="B7314" s="66"/>
      <c r="C7314" s="13"/>
      <c r="D7314" s="13"/>
      <c r="E7314" s="13"/>
      <c r="F7314" s="13"/>
      <c r="G7314" s="13"/>
      <c r="H7314" s="41"/>
      <c r="I7314" s="41"/>
      <c r="J7314" s="41"/>
      <c r="K7314" s="41"/>
      <c r="L7314" s="41"/>
      <c r="M7314" s="41"/>
    </row>
    <row r="7315" spans="2:13" x14ac:dyDescent="0.25">
      <c r="B7315" s="66"/>
      <c r="C7315" s="13"/>
      <c r="D7315" s="13"/>
      <c r="E7315" s="13"/>
      <c r="F7315" s="13"/>
      <c r="G7315" s="13"/>
      <c r="H7315" s="41"/>
      <c r="I7315" s="41"/>
      <c r="J7315" s="41"/>
      <c r="K7315" s="41"/>
      <c r="L7315" s="41"/>
      <c r="M7315" s="41"/>
    </row>
    <row r="7316" spans="2:13" x14ac:dyDescent="0.25">
      <c r="B7316" s="66"/>
      <c r="C7316" s="13"/>
      <c r="D7316" s="13"/>
      <c r="E7316" s="13"/>
      <c r="F7316" s="13"/>
      <c r="G7316" s="13"/>
      <c r="H7316" s="41"/>
      <c r="I7316" s="41"/>
      <c r="J7316" s="41"/>
      <c r="K7316" s="41"/>
      <c r="L7316" s="41"/>
      <c r="M7316" s="41"/>
    </row>
    <row r="7317" spans="2:13" x14ac:dyDescent="0.25">
      <c r="B7317" s="66"/>
      <c r="C7317" s="13"/>
      <c r="D7317" s="13"/>
      <c r="E7317" s="13"/>
      <c r="F7317" s="13"/>
      <c r="G7317" s="13"/>
      <c r="H7317" s="41"/>
      <c r="I7317" s="41"/>
      <c r="J7317" s="41"/>
      <c r="K7317" s="41"/>
      <c r="L7317" s="41"/>
      <c r="M7317" s="41"/>
    </row>
    <row r="7318" spans="2:13" x14ac:dyDescent="0.25">
      <c r="B7318" s="66"/>
      <c r="C7318" s="13"/>
      <c r="D7318" s="13"/>
      <c r="E7318" s="13"/>
      <c r="F7318" s="13"/>
      <c r="G7318" s="13"/>
      <c r="H7318" s="41"/>
      <c r="I7318" s="41"/>
      <c r="J7318" s="41"/>
      <c r="K7318" s="41"/>
      <c r="L7318" s="41"/>
      <c r="M7318" s="41"/>
    </row>
    <row r="7319" spans="2:13" x14ac:dyDescent="0.25">
      <c r="B7319" s="66"/>
      <c r="C7319" s="13"/>
      <c r="D7319" s="13"/>
      <c r="E7319" s="13"/>
      <c r="F7319" s="13"/>
      <c r="G7319" s="13"/>
      <c r="H7319" s="41"/>
      <c r="I7319" s="41"/>
      <c r="J7319" s="41"/>
      <c r="K7319" s="41"/>
      <c r="L7319" s="41"/>
      <c r="M7319" s="41"/>
    </row>
    <row r="7320" spans="2:13" x14ac:dyDescent="0.25">
      <c r="B7320" s="66"/>
      <c r="C7320" s="13"/>
      <c r="D7320" s="13"/>
      <c r="E7320" s="13"/>
      <c r="F7320" s="13"/>
      <c r="G7320" s="13"/>
      <c r="H7320" s="41"/>
      <c r="I7320" s="41"/>
      <c r="J7320" s="41"/>
      <c r="K7320" s="41"/>
      <c r="L7320" s="41"/>
      <c r="M7320" s="41"/>
    </row>
    <row r="7321" spans="2:13" x14ac:dyDescent="0.25">
      <c r="B7321" s="66"/>
      <c r="C7321" s="13"/>
      <c r="D7321" s="13"/>
      <c r="E7321" s="13"/>
      <c r="F7321" s="13"/>
      <c r="G7321" s="13"/>
      <c r="H7321" s="41"/>
      <c r="I7321" s="41"/>
      <c r="J7321" s="41"/>
      <c r="K7321" s="41"/>
      <c r="L7321" s="41"/>
      <c r="M7321" s="41"/>
    </row>
    <row r="7322" spans="2:13" x14ac:dyDescent="0.25">
      <c r="B7322" s="66"/>
      <c r="C7322" s="13"/>
      <c r="D7322" s="13"/>
      <c r="E7322" s="13"/>
      <c r="F7322" s="13"/>
      <c r="G7322" s="13"/>
      <c r="H7322" s="41"/>
      <c r="I7322" s="41"/>
      <c r="J7322" s="41"/>
      <c r="K7322" s="41"/>
      <c r="L7322" s="41"/>
      <c r="M7322" s="41"/>
    </row>
    <row r="7323" spans="2:13" x14ac:dyDescent="0.25">
      <c r="B7323" s="66"/>
      <c r="C7323" s="13"/>
      <c r="D7323" s="13"/>
      <c r="E7323" s="13"/>
      <c r="F7323" s="13"/>
      <c r="G7323" s="13"/>
      <c r="H7323" s="41"/>
      <c r="I7323" s="41"/>
      <c r="J7323" s="41"/>
      <c r="K7323" s="41"/>
      <c r="L7323" s="41"/>
      <c r="M7323" s="41"/>
    </row>
    <row r="7324" spans="2:13" x14ac:dyDescent="0.25">
      <c r="B7324" s="66"/>
      <c r="C7324" s="13"/>
      <c r="D7324" s="13"/>
      <c r="E7324" s="13"/>
      <c r="F7324" s="13"/>
      <c r="G7324" s="13"/>
      <c r="H7324" s="41"/>
      <c r="I7324" s="41"/>
      <c r="J7324" s="41"/>
      <c r="K7324" s="41"/>
      <c r="L7324" s="41"/>
      <c r="M7324" s="41"/>
    </row>
    <row r="7325" spans="2:13" x14ac:dyDescent="0.25">
      <c r="B7325" s="66"/>
      <c r="C7325" s="13"/>
      <c r="D7325" s="13"/>
      <c r="E7325" s="13"/>
      <c r="F7325" s="13"/>
      <c r="G7325" s="13"/>
      <c r="H7325" s="41"/>
      <c r="I7325" s="41"/>
      <c r="J7325" s="41"/>
      <c r="K7325" s="41"/>
      <c r="L7325" s="41"/>
      <c r="M7325" s="41"/>
    </row>
    <row r="7326" spans="2:13" x14ac:dyDescent="0.25">
      <c r="B7326" s="66"/>
      <c r="C7326" s="13"/>
      <c r="D7326" s="13"/>
      <c r="E7326" s="13"/>
      <c r="F7326" s="13"/>
      <c r="G7326" s="13"/>
      <c r="H7326" s="41"/>
      <c r="I7326" s="41"/>
      <c r="J7326" s="41"/>
      <c r="K7326" s="41"/>
      <c r="L7326" s="41"/>
      <c r="M7326" s="41"/>
    </row>
    <row r="7327" spans="2:13" x14ac:dyDescent="0.25">
      <c r="B7327" s="66"/>
      <c r="C7327" s="13"/>
      <c r="D7327" s="13"/>
      <c r="E7327" s="13"/>
      <c r="F7327" s="13"/>
      <c r="G7327" s="13"/>
      <c r="H7327" s="41"/>
      <c r="I7327" s="41"/>
      <c r="J7327" s="41"/>
      <c r="K7327" s="41"/>
      <c r="L7327" s="41"/>
      <c r="M7327" s="41"/>
    </row>
    <row r="7328" spans="2:13" x14ac:dyDescent="0.25">
      <c r="B7328" s="66"/>
      <c r="C7328" s="13"/>
      <c r="D7328" s="13"/>
      <c r="E7328" s="13"/>
      <c r="F7328" s="13"/>
      <c r="G7328" s="13"/>
      <c r="H7328" s="41"/>
      <c r="I7328" s="41"/>
      <c r="J7328" s="41"/>
      <c r="K7328" s="41"/>
      <c r="L7328" s="41"/>
      <c r="M7328" s="41"/>
    </row>
    <row r="7329" spans="2:13" x14ac:dyDescent="0.25">
      <c r="B7329" s="66"/>
      <c r="C7329" s="13"/>
      <c r="D7329" s="13"/>
      <c r="E7329" s="13"/>
      <c r="F7329" s="13"/>
      <c r="G7329" s="13"/>
      <c r="H7329" s="41"/>
      <c r="I7329" s="41"/>
      <c r="J7329" s="41"/>
      <c r="K7329" s="41"/>
      <c r="L7329" s="41"/>
      <c r="M7329" s="41"/>
    </row>
    <row r="7330" spans="2:13" x14ac:dyDescent="0.25">
      <c r="B7330" s="66"/>
      <c r="C7330" s="13"/>
      <c r="D7330" s="13"/>
      <c r="E7330" s="13"/>
      <c r="F7330" s="13"/>
      <c r="G7330" s="13"/>
      <c r="H7330" s="41"/>
      <c r="I7330" s="41"/>
      <c r="J7330" s="41"/>
      <c r="K7330" s="41"/>
      <c r="L7330" s="41"/>
      <c r="M7330" s="41"/>
    </row>
    <row r="7331" spans="2:13" x14ac:dyDescent="0.25">
      <c r="B7331" s="66"/>
      <c r="C7331" s="13"/>
      <c r="D7331" s="13"/>
      <c r="E7331" s="13"/>
      <c r="F7331" s="13"/>
      <c r="G7331" s="13"/>
      <c r="H7331" s="41"/>
      <c r="I7331" s="41"/>
      <c r="J7331" s="41"/>
      <c r="K7331" s="41"/>
      <c r="L7331" s="41"/>
      <c r="M7331" s="41"/>
    </row>
    <row r="7332" spans="2:13" x14ac:dyDescent="0.25">
      <c r="B7332" s="66"/>
      <c r="C7332" s="13"/>
      <c r="D7332" s="13"/>
      <c r="E7332" s="13"/>
      <c r="F7332" s="13"/>
      <c r="G7332" s="13"/>
      <c r="H7332" s="41"/>
      <c r="I7332" s="41"/>
      <c r="J7332" s="41"/>
      <c r="K7332" s="41"/>
      <c r="L7332" s="41"/>
      <c r="M7332" s="41"/>
    </row>
    <row r="7333" spans="2:13" x14ac:dyDescent="0.25">
      <c r="B7333" s="66"/>
      <c r="C7333" s="13"/>
      <c r="D7333" s="13"/>
      <c r="E7333" s="13"/>
      <c r="F7333" s="13"/>
      <c r="G7333" s="13"/>
      <c r="H7333" s="41"/>
      <c r="I7333" s="41"/>
      <c r="J7333" s="41"/>
      <c r="K7333" s="41"/>
      <c r="L7333" s="41"/>
      <c r="M7333" s="41"/>
    </row>
    <row r="7334" spans="2:13" x14ac:dyDescent="0.25">
      <c r="B7334" s="66"/>
      <c r="C7334" s="13"/>
      <c r="D7334" s="13"/>
      <c r="E7334" s="13"/>
      <c r="F7334" s="13"/>
      <c r="G7334" s="13"/>
      <c r="H7334" s="41"/>
      <c r="I7334" s="41"/>
      <c r="J7334" s="41"/>
      <c r="K7334" s="41"/>
      <c r="L7334" s="41"/>
      <c r="M7334" s="41"/>
    </row>
    <row r="7335" spans="2:13" x14ac:dyDescent="0.25">
      <c r="B7335" s="66"/>
      <c r="C7335" s="13"/>
      <c r="D7335" s="13"/>
      <c r="E7335" s="13"/>
      <c r="F7335" s="13"/>
      <c r="G7335" s="13"/>
      <c r="H7335" s="41"/>
      <c r="I7335" s="41"/>
      <c r="J7335" s="41"/>
      <c r="K7335" s="41"/>
      <c r="L7335" s="41"/>
      <c r="M7335" s="41"/>
    </row>
    <row r="7336" spans="2:13" x14ac:dyDescent="0.25">
      <c r="B7336" s="66"/>
      <c r="C7336" s="13"/>
      <c r="D7336" s="13"/>
      <c r="E7336" s="13"/>
      <c r="F7336" s="13"/>
      <c r="G7336" s="13"/>
      <c r="H7336" s="41"/>
      <c r="I7336" s="41"/>
      <c r="J7336" s="41"/>
      <c r="K7336" s="41"/>
      <c r="L7336" s="41"/>
      <c r="M7336" s="41"/>
    </row>
    <row r="7337" spans="2:13" x14ac:dyDescent="0.25">
      <c r="B7337" s="66"/>
      <c r="C7337" s="13"/>
      <c r="D7337" s="13"/>
      <c r="E7337" s="13"/>
      <c r="F7337" s="13"/>
      <c r="G7337" s="13"/>
      <c r="H7337" s="41"/>
      <c r="I7337" s="41"/>
      <c r="J7337" s="41"/>
      <c r="K7337" s="41"/>
      <c r="L7337" s="41"/>
      <c r="M7337" s="41"/>
    </row>
    <row r="7338" spans="2:13" x14ac:dyDescent="0.25">
      <c r="B7338" s="66"/>
      <c r="C7338" s="13"/>
      <c r="D7338" s="13"/>
      <c r="E7338" s="13"/>
      <c r="F7338" s="13"/>
      <c r="G7338" s="13"/>
      <c r="H7338" s="41"/>
      <c r="I7338" s="41"/>
      <c r="J7338" s="41"/>
      <c r="K7338" s="41"/>
      <c r="L7338" s="41"/>
      <c r="M7338" s="41"/>
    </row>
    <row r="7339" spans="2:13" x14ac:dyDescent="0.25">
      <c r="B7339" s="66"/>
      <c r="C7339" s="13"/>
      <c r="D7339" s="13"/>
      <c r="E7339" s="13"/>
      <c r="F7339" s="13"/>
      <c r="G7339" s="13"/>
      <c r="H7339" s="41"/>
      <c r="I7339" s="41"/>
      <c r="J7339" s="41"/>
      <c r="K7339" s="41"/>
      <c r="L7339" s="41"/>
      <c r="M7339" s="41"/>
    </row>
    <row r="7340" spans="2:13" x14ac:dyDescent="0.25">
      <c r="B7340" s="66"/>
      <c r="C7340" s="13"/>
      <c r="D7340" s="13"/>
      <c r="E7340" s="13"/>
      <c r="F7340" s="13"/>
      <c r="G7340" s="13"/>
      <c r="H7340" s="41"/>
      <c r="I7340" s="41"/>
      <c r="J7340" s="41"/>
      <c r="K7340" s="41"/>
      <c r="L7340" s="41"/>
      <c r="M7340" s="41"/>
    </row>
    <row r="7341" spans="2:13" x14ac:dyDescent="0.25">
      <c r="B7341" s="66"/>
      <c r="C7341" s="13"/>
      <c r="D7341" s="13"/>
      <c r="E7341" s="13"/>
      <c r="F7341" s="13"/>
      <c r="G7341" s="13"/>
      <c r="H7341" s="41"/>
      <c r="I7341" s="41"/>
      <c r="J7341" s="41"/>
      <c r="K7341" s="41"/>
      <c r="L7341" s="41"/>
      <c r="M7341" s="41"/>
    </row>
    <row r="7342" spans="2:13" x14ac:dyDescent="0.25">
      <c r="B7342" s="66"/>
      <c r="C7342" s="13"/>
      <c r="D7342" s="13"/>
      <c r="E7342" s="13"/>
      <c r="F7342" s="13"/>
      <c r="G7342" s="13"/>
      <c r="H7342" s="41"/>
      <c r="I7342" s="41"/>
      <c r="J7342" s="41"/>
      <c r="K7342" s="41"/>
      <c r="L7342" s="41"/>
      <c r="M7342" s="41"/>
    </row>
    <row r="7343" spans="2:13" x14ac:dyDescent="0.25">
      <c r="B7343" s="66"/>
      <c r="C7343" s="13"/>
      <c r="D7343" s="13"/>
      <c r="E7343" s="13"/>
      <c r="F7343" s="13"/>
      <c r="G7343" s="13"/>
      <c r="H7343" s="41"/>
      <c r="I7343" s="41"/>
      <c r="J7343" s="41"/>
      <c r="K7343" s="41"/>
      <c r="L7343" s="41"/>
      <c r="M7343" s="41"/>
    </row>
    <row r="7344" spans="2:13" x14ac:dyDescent="0.25">
      <c r="B7344" s="66"/>
      <c r="C7344" s="13"/>
      <c r="D7344" s="13"/>
      <c r="E7344" s="13"/>
      <c r="F7344" s="13"/>
      <c r="G7344" s="13"/>
      <c r="H7344" s="41"/>
      <c r="I7344" s="41"/>
      <c r="J7344" s="41"/>
      <c r="K7344" s="41"/>
      <c r="L7344" s="41"/>
      <c r="M7344" s="41"/>
    </row>
    <row r="7345" spans="2:13" x14ac:dyDescent="0.25">
      <c r="B7345" s="66"/>
      <c r="C7345" s="13"/>
      <c r="D7345" s="13"/>
      <c r="E7345" s="13"/>
      <c r="F7345" s="13"/>
      <c r="G7345" s="13"/>
      <c r="H7345" s="41"/>
      <c r="I7345" s="41"/>
      <c r="J7345" s="41"/>
      <c r="K7345" s="41"/>
      <c r="L7345" s="41"/>
      <c r="M7345" s="41"/>
    </row>
    <row r="7346" spans="2:13" x14ac:dyDescent="0.25">
      <c r="B7346" s="66"/>
      <c r="C7346" s="13"/>
      <c r="D7346" s="13"/>
      <c r="E7346" s="13"/>
      <c r="F7346" s="13"/>
      <c r="G7346" s="13"/>
      <c r="H7346" s="41"/>
      <c r="I7346" s="41"/>
      <c r="J7346" s="41"/>
      <c r="K7346" s="41"/>
      <c r="L7346" s="41"/>
      <c r="M7346" s="41"/>
    </row>
    <row r="7347" spans="2:13" x14ac:dyDescent="0.25">
      <c r="B7347" s="66"/>
      <c r="C7347" s="13"/>
      <c r="D7347" s="13"/>
      <c r="E7347" s="13"/>
      <c r="F7347" s="13"/>
      <c r="G7347" s="13"/>
      <c r="H7347" s="41"/>
      <c r="I7347" s="41"/>
      <c r="J7347" s="41"/>
      <c r="K7347" s="41"/>
      <c r="L7347" s="41"/>
      <c r="M7347" s="41"/>
    </row>
    <row r="7348" spans="2:13" x14ac:dyDescent="0.25">
      <c r="B7348" s="66"/>
      <c r="C7348" s="13"/>
      <c r="D7348" s="13"/>
      <c r="E7348" s="13"/>
      <c r="F7348" s="13"/>
      <c r="G7348" s="13"/>
      <c r="H7348" s="41"/>
      <c r="I7348" s="41"/>
      <c r="J7348" s="41"/>
      <c r="K7348" s="41"/>
      <c r="L7348" s="41"/>
      <c r="M7348" s="41"/>
    </row>
    <row r="7349" spans="2:13" x14ac:dyDescent="0.25">
      <c r="B7349" s="66"/>
      <c r="C7349" s="13"/>
      <c r="D7349" s="13"/>
      <c r="E7349" s="13"/>
      <c r="F7349" s="13"/>
      <c r="G7349" s="13"/>
      <c r="H7349" s="41"/>
      <c r="I7349" s="41"/>
      <c r="J7349" s="41"/>
      <c r="K7349" s="41"/>
      <c r="L7349" s="41"/>
      <c r="M7349" s="41"/>
    </row>
    <row r="7350" spans="2:13" x14ac:dyDescent="0.25">
      <c r="B7350" s="66"/>
      <c r="C7350" s="13"/>
      <c r="D7350" s="13"/>
      <c r="E7350" s="13"/>
      <c r="F7350" s="13"/>
      <c r="G7350" s="13"/>
      <c r="H7350" s="41"/>
      <c r="I7350" s="41"/>
      <c r="J7350" s="41"/>
      <c r="K7350" s="41"/>
      <c r="L7350" s="41"/>
      <c r="M7350" s="41"/>
    </row>
    <row r="7351" spans="2:13" x14ac:dyDescent="0.25">
      <c r="B7351" s="66"/>
      <c r="C7351" s="13"/>
      <c r="D7351" s="13"/>
      <c r="E7351" s="13"/>
      <c r="F7351" s="13"/>
      <c r="G7351" s="13"/>
      <c r="H7351" s="41"/>
      <c r="I7351" s="41"/>
      <c r="J7351" s="41"/>
      <c r="K7351" s="41"/>
      <c r="L7351" s="41"/>
      <c r="M7351" s="41"/>
    </row>
    <row r="7352" spans="2:13" x14ac:dyDescent="0.25">
      <c r="B7352" s="66"/>
      <c r="C7352" s="13"/>
      <c r="D7352" s="13"/>
      <c r="E7352" s="13"/>
      <c r="F7352" s="13"/>
      <c r="G7352" s="13"/>
      <c r="H7352" s="41"/>
      <c r="I7352" s="41"/>
      <c r="J7352" s="41"/>
      <c r="K7352" s="41"/>
      <c r="L7352" s="41"/>
      <c r="M7352" s="41"/>
    </row>
    <row r="7353" spans="2:13" x14ac:dyDescent="0.25">
      <c r="B7353" s="66"/>
      <c r="C7353" s="13"/>
      <c r="D7353" s="13"/>
      <c r="E7353" s="13"/>
      <c r="F7353" s="13"/>
      <c r="G7353" s="13"/>
      <c r="H7353" s="41"/>
      <c r="I7353" s="41"/>
      <c r="J7353" s="41"/>
      <c r="K7353" s="41"/>
      <c r="L7353" s="41"/>
      <c r="M7353" s="41"/>
    </row>
    <row r="7354" spans="2:13" x14ac:dyDescent="0.25">
      <c r="B7354" s="66"/>
      <c r="C7354" s="13"/>
      <c r="D7354" s="13"/>
      <c r="E7354" s="13"/>
      <c r="F7354" s="13"/>
      <c r="G7354" s="13"/>
      <c r="H7354" s="41"/>
      <c r="I7354" s="41"/>
      <c r="J7354" s="41"/>
      <c r="K7354" s="41"/>
      <c r="L7354" s="41"/>
      <c r="M7354" s="41"/>
    </row>
    <row r="7355" spans="2:13" x14ac:dyDescent="0.25">
      <c r="B7355" s="66"/>
      <c r="C7355" s="13"/>
      <c r="D7355" s="13"/>
      <c r="E7355" s="13"/>
      <c r="F7355" s="13"/>
      <c r="G7355" s="13"/>
      <c r="H7355" s="41"/>
      <c r="I7355" s="41"/>
      <c r="J7355" s="41"/>
      <c r="K7355" s="41"/>
      <c r="L7355" s="41"/>
      <c r="M7355" s="41"/>
    </row>
    <row r="7356" spans="2:13" x14ac:dyDescent="0.25">
      <c r="B7356" s="66"/>
      <c r="C7356" s="13"/>
      <c r="D7356" s="13"/>
      <c r="E7356" s="13"/>
      <c r="F7356" s="13"/>
      <c r="G7356" s="13"/>
      <c r="H7356" s="41"/>
      <c r="I7356" s="41"/>
      <c r="J7356" s="41"/>
      <c r="K7356" s="41"/>
      <c r="L7356" s="41"/>
      <c r="M7356" s="41"/>
    </row>
    <row r="7357" spans="2:13" x14ac:dyDescent="0.25">
      <c r="B7357" s="66"/>
      <c r="C7357" s="13"/>
      <c r="D7357" s="13"/>
      <c r="E7357" s="13"/>
      <c r="F7357" s="13"/>
      <c r="G7357" s="13"/>
      <c r="H7357" s="41"/>
      <c r="I7357" s="41"/>
      <c r="J7357" s="41"/>
      <c r="K7357" s="41"/>
      <c r="L7357" s="41"/>
      <c r="M7357" s="41"/>
    </row>
    <row r="7358" spans="2:13" x14ac:dyDescent="0.25">
      <c r="B7358" s="66"/>
      <c r="C7358" s="13"/>
      <c r="D7358" s="13"/>
      <c r="E7358" s="13"/>
      <c r="F7358" s="13"/>
      <c r="G7358" s="13"/>
      <c r="H7358" s="41"/>
      <c r="I7358" s="41"/>
      <c r="J7358" s="41"/>
      <c r="K7358" s="41"/>
      <c r="L7358" s="41"/>
      <c r="M7358" s="41"/>
    </row>
    <row r="7359" spans="2:13" x14ac:dyDescent="0.25">
      <c r="B7359" s="66"/>
      <c r="C7359" s="13"/>
      <c r="D7359" s="13"/>
      <c r="E7359" s="13"/>
      <c r="F7359" s="13"/>
      <c r="G7359" s="13"/>
      <c r="H7359" s="41"/>
      <c r="I7359" s="41"/>
      <c r="J7359" s="41"/>
      <c r="K7359" s="41"/>
      <c r="L7359" s="41"/>
      <c r="M7359" s="41"/>
    </row>
    <row r="7360" spans="2:13" x14ac:dyDescent="0.25">
      <c r="B7360" s="66"/>
      <c r="C7360" s="13"/>
      <c r="D7360" s="13"/>
      <c r="E7360" s="13"/>
      <c r="F7360" s="13"/>
      <c r="G7360" s="13"/>
      <c r="H7360" s="41"/>
      <c r="I7360" s="41"/>
      <c r="J7360" s="41"/>
      <c r="K7360" s="41"/>
      <c r="L7360" s="41"/>
      <c r="M7360" s="41"/>
    </row>
    <row r="7361" spans="2:13" x14ac:dyDescent="0.25">
      <c r="B7361" s="66"/>
      <c r="C7361" s="13"/>
      <c r="D7361" s="13"/>
      <c r="E7361" s="13"/>
      <c r="F7361" s="13"/>
      <c r="G7361" s="13"/>
      <c r="H7361" s="41"/>
      <c r="I7361" s="41"/>
      <c r="J7361" s="41"/>
      <c r="K7361" s="41"/>
      <c r="L7361" s="41"/>
      <c r="M7361" s="41"/>
    </row>
    <row r="7362" spans="2:13" x14ac:dyDescent="0.25">
      <c r="B7362" s="66"/>
      <c r="C7362" s="13"/>
      <c r="D7362" s="13"/>
      <c r="E7362" s="13"/>
      <c r="F7362" s="13"/>
      <c r="G7362" s="13"/>
      <c r="H7362" s="41"/>
      <c r="I7362" s="41"/>
      <c r="J7362" s="41"/>
      <c r="K7362" s="41"/>
      <c r="L7362" s="41"/>
      <c r="M7362" s="41"/>
    </row>
    <row r="7363" spans="2:13" x14ac:dyDescent="0.25">
      <c r="B7363" s="66"/>
      <c r="C7363" s="13"/>
      <c r="D7363" s="13"/>
      <c r="E7363" s="13"/>
      <c r="F7363" s="13"/>
      <c r="G7363" s="13"/>
      <c r="H7363" s="41"/>
      <c r="I7363" s="41"/>
      <c r="J7363" s="41"/>
      <c r="K7363" s="41"/>
      <c r="L7363" s="41"/>
      <c r="M7363" s="41"/>
    </row>
    <row r="7364" spans="2:13" x14ac:dyDescent="0.25">
      <c r="B7364" s="66"/>
      <c r="C7364" s="13"/>
      <c r="D7364" s="13"/>
      <c r="E7364" s="13"/>
      <c r="F7364" s="13"/>
      <c r="G7364" s="13"/>
      <c r="H7364" s="41"/>
      <c r="I7364" s="41"/>
      <c r="J7364" s="41"/>
      <c r="K7364" s="41"/>
      <c r="L7364" s="41"/>
      <c r="M7364" s="41"/>
    </row>
    <row r="7365" spans="2:13" x14ac:dyDescent="0.25">
      <c r="B7365" s="66"/>
      <c r="C7365" s="13"/>
      <c r="D7365" s="13"/>
      <c r="E7365" s="13"/>
      <c r="F7365" s="13"/>
      <c r="G7365" s="13"/>
      <c r="H7365" s="41"/>
      <c r="I7365" s="41"/>
      <c r="J7365" s="41"/>
      <c r="K7365" s="41"/>
      <c r="L7365" s="41"/>
      <c r="M7365" s="41"/>
    </row>
    <row r="7366" spans="2:13" x14ac:dyDescent="0.25">
      <c r="B7366" s="66"/>
      <c r="C7366" s="13"/>
      <c r="D7366" s="13"/>
      <c r="E7366" s="13"/>
      <c r="F7366" s="13"/>
      <c r="G7366" s="13"/>
      <c r="H7366" s="41"/>
      <c r="I7366" s="41"/>
      <c r="J7366" s="41"/>
      <c r="K7366" s="41"/>
      <c r="L7366" s="41"/>
      <c r="M7366" s="41"/>
    </row>
    <row r="7367" spans="2:13" x14ac:dyDescent="0.25">
      <c r="B7367" s="66"/>
      <c r="C7367" s="13"/>
      <c r="D7367" s="13"/>
      <c r="E7367" s="13"/>
      <c r="F7367" s="13"/>
      <c r="G7367" s="13"/>
      <c r="H7367" s="41"/>
      <c r="I7367" s="41"/>
      <c r="J7367" s="41"/>
      <c r="K7367" s="41"/>
      <c r="L7367" s="41"/>
      <c r="M7367" s="41"/>
    </row>
    <row r="7368" spans="2:13" x14ac:dyDescent="0.25">
      <c r="B7368" s="66"/>
      <c r="C7368" s="13"/>
      <c r="D7368" s="13"/>
      <c r="E7368" s="13"/>
      <c r="F7368" s="13"/>
      <c r="G7368" s="13"/>
      <c r="H7368" s="41"/>
      <c r="I7368" s="41"/>
      <c r="J7368" s="41"/>
      <c r="K7368" s="41"/>
      <c r="L7368" s="41"/>
      <c r="M7368" s="41"/>
    </row>
    <row r="7369" spans="2:13" x14ac:dyDescent="0.25">
      <c r="B7369" s="66"/>
      <c r="C7369" s="13"/>
      <c r="D7369" s="13"/>
      <c r="E7369" s="13"/>
      <c r="F7369" s="13"/>
      <c r="G7369" s="13"/>
      <c r="H7369" s="41"/>
      <c r="I7369" s="41"/>
      <c r="J7369" s="41"/>
      <c r="K7369" s="41"/>
      <c r="L7369" s="41"/>
      <c r="M7369" s="41"/>
    </row>
    <row r="7370" spans="2:13" x14ac:dyDescent="0.25">
      <c r="B7370" s="66"/>
      <c r="C7370" s="13"/>
      <c r="D7370" s="13"/>
      <c r="E7370" s="13"/>
      <c r="F7370" s="13"/>
      <c r="G7370" s="13"/>
      <c r="H7370" s="41"/>
      <c r="I7370" s="41"/>
      <c r="J7370" s="41"/>
      <c r="K7370" s="41"/>
      <c r="L7370" s="41"/>
      <c r="M7370" s="41"/>
    </row>
    <row r="7371" spans="2:13" x14ac:dyDescent="0.25">
      <c r="B7371" s="66"/>
      <c r="C7371" s="13"/>
      <c r="D7371" s="13"/>
      <c r="E7371" s="13"/>
      <c r="F7371" s="13"/>
      <c r="G7371" s="13"/>
      <c r="H7371" s="41"/>
      <c r="I7371" s="41"/>
      <c r="J7371" s="41"/>
      <c r="K7371" s="41"/>
      <c r="L7371" s="41"/>
      <c r="M7371" s="41"/>
    </row>
    <row r="7372" spans="2:13" x14ac:dyDescent="0.25">
      <c r="B7372" s="66"/>
      <c r="C7372" s="13"/>
      <c r="D7372" s="13"/>
      <c r="E7372" s="13"/>
      <c r="F7372" s="13"/>
      <c r="G7372" s="13"/>
      <c r="H7372" s="41"/>
      <c r="I7372" s="41"/>
      <c r="J7372" s="41"/>
      <c r="K7372" s="41"/>
      <c r="L7372" s="41"/>
      <c r="M7372" s="41"/>
    </row>
    <row r="7373" spans="2:13" x14ac:dyDescent="0.25">
      <c r="B7373" s="66"/>
      <c r="C7373" s="13"/>
      <c r="D7373" s="13"/>
      <c r="E7373" s="13"/>
      <c r="F7373" s="13"/>
      <c r="G7373" s="13"/>
      <c r="H7373" s="41"/>
      <c r="I7373" s="41"/>
      <c r="J7373" s="41"/>
      <c r="K7373" s="41"/>
      <c r="L7373" s="41"/>
      <c r="M7373" s="41"/>
    </row>
    <row r="7374" spans="2:13" x14ac:dyDescent="0.25">
      <c r="B7374" s="66"/>
      <c r="C7374" s="13"/>
      <c r="D7374" s="13"/>
      <c r="E7374" s="13"/>
      <c r="F7374" s="13"/>
      <c r="G7374" s="13"/>
      <c r="H7374" s="41"/>
      <c r="I7374" s="41"/>
      <c r="J7374" s="41"/>
      <c r="K7374" s="41"/>
      <c r="L7374" s="41"/>
      <c r="M7374" s="41"/>
    </row>
    <row r="7375" spans="2:13" x14ac:dyDescent="0.25">
      <c r="B7375" s="66"/>
      <c r="C7375" s="13"/>
      <c r="D7375" s="13"/>
      <c r="E7375" s="13"/>
      <c r="F7375" s="13"/>
      <c r="G7375" s="13"/>
      <c r="H7375" s="41"/>
      <c r="I7375" s="41"/>
      <c r="J7375" s="41"/>
      <c r="K7375" s="41"/>
      <c r="L7375" s="41"/>
      <c r="M7375" s="41"/>
    </row>
    <row r="7376" spans="2:13" x14ac:dyDescent="0.25">
      <c r="B7376" s="66"/>
      <c r="C7376" s="13"/>
      <c r="D7376" s="13"/>
      <c r="E7376" s="13"/>
      <c r="F7376" s="13"/>
      <c r="G7376" s="13"/>
      <c r="H7376" s="41"/>
      <c r="I7376" s="41"/>
      <c r="J7376" s="41"/>
      <c r="K7376" s="41"/>
      <c r="L7376" s="41"/>
      <c r="M7376" s="41"/>
    </row>
    <row r="7377" spans="2:13" x14ac:dyDescent="0.25">
      <c r="B7377" s="66"/>
      <c r="C7377" s="13"/>
      <c r="D7377" s="13"/>
      <c r="E7377" s="13"/>
      <c r="F7377" s="13"/>
      <c r="G7377" s="13"/>
      <c r="H7377" s="41"/>
      <c r="I7377" s="41"/>
      <c r="J7377" s="41"/>
      <c r="K7377" s="41"/>
      <c r="L7377" s="41"/>
      <c r="M7377" s="41"/>
    </row>
    <row r="7378" spans="2:13" x14ac:dyDescent="0.25">
      <c r="B7378" s="66"/>
      <c r="C7378" s="13"/>
      <c r="D7378" s="13"/>
      <c r="E7378" s="13"/>
      <c r="F7378" s="13"/>
      <c r="G7378" s="13"/>
      <c r="H7378" s="41"/>
      <c r="I7378" s="41"/>
      <c r="J7378" s="41"/>
      <c r="K7378" s="41"/>
      <c r="L7378" s="41"/>
      <c r="M7378" s="41"/>
    </row>
    <row r="7379" spans="2:13" x14ac:dyDescent="0.25">
      <c r="B7379" s="66"/>
      <c r="C7379" s="13"/>
      <c r="D7379" s="13"/>
      <c r="E7379" s="13"/>
      <c r="F7379" s="13"/>
      <c r="G7379" s="13"/>
      <c r="H7379" s="41"/>
      <c r="I7379" s="41"/>
      <c r="J7379" s="41"/>
      <c r="K7379" s="41"/>
      <c r="L7379" s="41"/>
      <c r="M7379" s="41"/>
    </row>
    <row r="7380" spans="2:13" x14ac:dyDescent="0.25">
      <c r="B7380" s="66"/>
      <c r="C7380" s="13"/>
      <c r="D7380" s="13"/>
      <c r="E7380" s="13"/>
      <c r="F7380" s="13"/>
      <c r="G7380" s="13"/>
      <c r="H7380" s="41"/>
      <c r="I7380" s="41"/>
      <c r="J7380" s="41"/>
      <c r="K7380" s="41"/>
      <c r="L7380" s="41"/>
      <c r="M7380" s="41"/>
    </row>
    <row r="7381" spans="2:13" x14ac:dyDescent="0.25">
      <c r="B7381" s="66"/>
      <c r="C7381" s="13"/>
      <c r="D7381" s="13"/>
      <c r="E7381" s="13"/>
      <c r="F7381" s="13"/>
      <c r="G7381" s="13"/>
      <c r="H7381" s="41"/>
      <c r="I7381" s="41"/>
      <c r="J7381" s="41"/>
      <c r="K7381" s="41"/>
      <c r="L7381" s="41"/>
      <c r="M7381" s="41"/>
    </row>
    <row r="7382" spans="2:13" x14ac:dyDescent="0.25">
      <c r="B7382" s="66"/>
      <c r="C7382" s="13"/>
      <c r="D7382" s="13"/>
      <c r="E7382" s="13"/>
      <c r="F7382" s="13"/>
      <c r="G7382" s="13"/>
      <c r="H7382" s="41"/>
      <c r="I7382" s="41"/>
      <c r="J7382" s="41"/>
      <c r="K7382" s="41"/>
      <c r="L7382" s="41"/>
      <c r="M7382" s="41"/>
    </row>
    <row r="7383" spans="2:13" x14ac:dyDescent="0.25">
      <c r="B7383" s="66"/>
      <c r="C7383" s="13"/>
      <c r="D7383" s="13"/>
      <c r="E7383" s="13"/>
      <c r="F7383" s="13"/>
      <c r="G7383" s="13"/>
      <c r="H7383" s="41"/>
      <c r="I7383" s="41"/>
      <c r="J7383" s="41"/>
      <c r="K7383" s="41"/>
      <c r="L7383" s="41"/>
      <c r="M7383" s="41"/>
    </row>
    <row r="7384" spans="2:13" x14ac:dyDescent="0.25">
      <c r="B7384" s="66"/>
      <c r="C7384" s="13"/>
      <c r="D7384" s="13"/>
      <c r="E7384" s="13"/>
      <c r="F7384" s="13"/>
      <c r="G7384" s="13"/>
      <c r="H7384" s="41"/>
      <c r="I7384" s="41"/>
      <c r="J7384" s="41"/>
      <c r="K7384" s="41"/>
      <c r="L7384" s="41"/>
      <c r="M7384" s="41"/>
    </row>
    <row r="7385" spans="2:13" x14ac:dyDescent="0.25">
      <c r="B7385" s="66"/>
      <c r="C7385" s="13"/>
      <c r="D7385" s="13"/>
      <c r="E7385" s="13"/>
      <c r="F7385" s="13"/>
      <c r="G7385" s="13"/>
      <c r="H7385" s="41"/>
      <c r="I7385" s="41"/>
      <c r="J7385" s="41"/>
      <c r="K7385" s="41"/>
      <c r="L7385" s="41"/>
      <c r="M7385" s="41"/>
    </row>
    <row r="7386" spans="2:13" x14ac:dyDescent="0.25">
      <c r="B7386" s="66"/>
      <c r="C7386" s="13"/>
      <c r="D7386" s="13"/>
      <c r="E7386" s="13"/>
      <c r="F7386" s="13"/>
      <c r="G7386" s="13"/>
      <c r="H7386" s="41"/>
      <c r="I7386" s="41"/>
      <c r="J7386" s="41"/>
      <c r="K7386" s="41"/>
      <c r="L7386" s="41"/>
      <c r="M7386" s="41"/>
    </row>
    <row r="7387" spans="2:13" x14ac:dyDescent="0.25">
      <c r="B7387" s="66"/>
      <c r="C7387" s="13"/>
      <c r="D7387" s="13"/>
      <c r="E7387" s="13"/>
      <c r="F7387" s="13"/>
      <c r="G7387" s="13"/>
      <c r="H7387" s="41"/>
      <c r="I7387" s="41"/>
      <c r="J7387" s="41"/>
      <c r="K7387" s="41"/>
      <c r="L7387" s="41"/>
      <c r="M7387" s="41"/>
    </row>
    <row r="7388" spans="2:13" x14ac:dyDescent="0.25">
      <c r="B7388" s="66"/>
      <c r="C7388" s="13"/>
      <c r="D7388" s="13"/>
      <c r="E7388" s="13"/>
      <c r="F7388" s="13"/>
      <c r="G7388" s="13"/>
      <c r="H7388" s="41"/>
      <c r="I7388" s="41"/>
      <c r="J7388" s="41"/>
      <c r="K7388" s="41"/>
      <c r="L7388" s="41"/>
      <c r="M7388" s="41"/>
    </row>
    <row r="7389" spans="2:13" x14ac:dyDescent="0.25">
      <c r="B7389" s="66"/>
      <c r="C7389" s="13"/>
      <c r="D7389" s="13"/>
      <c r="E7389" s="13"/>
      <c r="F7389" s="13"/>
      <c r="G7389" s="13"/>
      <c r="H7389" s="41"/>
      <c r="I7389" s="41"/>
      <c r="J7389" s="41"/>
      <c r="K7389" s="41"/>
      <c r="L7389" s="41"/>
      <c r="M7389" s="41"/>
    </row>
    <row r="7390" spans="2:13" x14ac:dyDescent="0.25">
      <c r="B7390" s="66"/>
      <c r="C7390" s="13"/>
      <c r="D7390" s="13"/>
      <c r="E7390" s="13"/>
      <c r="F7390" s="13"/>
      <c r="G7390" s="13"/>
      <c r="H7390" s="41"/>
      <c r="I7390" s="41"/>
      <c r="J7390" s="41"/>
      <c r="K7390" s="41"/>
      <c r="L7390" s="41"/>
      <c r="M7390" s="41"/>
    </row>
    <row r="7391" spans="2:13" x14ac:dyDescent="0.25">
      <c r="B7391" s="66"/>
      <c r="C7391" s="13"/>
      <c r="D7391" s="13"/>
      <c r="E7391" s="13"/>
      <c r="F7391" s="13"/>
      <c r="G7391" s="13"/>
      <c r="H7391" s="41"/>
      <c r="I7391" s="41"/>
      <c r="J7391" s="41"/>
      <c r="K7391" s="41"/>
      <c r="L7391" s="41"/>
      <c r="M7391" s="41"/>
    </row>
    <row r="7392" spans="2:13" x14ac:dyDescent="0.25">
      <c r="B7392" s="66"/>
      <c r="C7392" s="13"/>
      <c r="D7392" s="13"/>
      <c r="E7392" s="13"/>
      <c r="F7392" s="13"/>
      <c r="G7392" s="13"/>
      <c r="H7392" s="41"/>
      <c r="I7392" s="41"/>
      <c r="J7392" s="41"/>
      <c r="K7392" s="41"/>
      <c r="L7392" s="41"/>
      <c r="M7392" s="41"/>
    </row>
    <row r="7393" spans="2:13" x14ac:dyDescent="0.25">
      <c r="B7393" s="66"/>
      <c r="C7393" s="13"/>
      <c r="D7393" s="13"/>
      <c r="E7393" s="13"/>
      <c r="F7393" s="13"/>
      <c r="G7393" s="13"/>
      <c r="H7393" s="41"/>
      <c r="I7393" s="41"/>
      <c r="J7393" s="41"/>
      <c r="K7393" s="41"/>
      <c r="L7393" s="41"/>
      <c r="M7393" s="41"/>
    </row>
    <row r="7394" spans="2:13" x14ac:dyDescent="0.25">
      <c r="B7394" s="66"/>
      <c r="C7394" s="13"/>
      <c r="D7394" s="13"/>
      <c r="E7394" s="13"/>
      <c r="F7394" s="13"/>
      <c r="G7394" s="13"/>
      <c r="H7394" s="41"/>
      <c r="I7394" s="41"/>
      <c r="J7394" s="41"/>
      <c r="K7394" s="41"/>
      <c r="L7394" s="41"/>
      <c r="M7394" s="41"/>
    </row>
    <row r="7395" spans="2:13" x14ac:dyDescent="0.25">
      <c r="B7395" s="66"/>
      <c r="C7395" s="13"/>
      <c r="D7395" s="13"/>
      <c r="E7395" s="13"/>
      <c r="F7395" s="13"/>
      <c r="G7395" s="13"/>
      <c r="H7395" s="41"/>
      <c r="I7395" s="41"/>
      <c r="J7395" s="41"/>
      <c r="K7395" s="41"/>
      <c r="L7395" s="41"/>
      <c r="M7395" s="41"/>
    </row>
    <row r="7396" spans="2:13" x14ac:dyDescent="0.25">
      <c r="B7396" s="66"/>
      <c r="C7396" s="13"/>
      <c r="D7396" s="13"/>
      <c r="E7396" s="13"/>
      <c r="F7396" s="13"/>
      <c r="G7396" s="13"/>
      <c r="H7396" s="41"/>
      <c r="I7396" s="41"/>
      <c r="J7396" s="41"/>
      <c r="K7396" s="41"/>
      <c r="L7396" s="41"/>
      <c r="M7396" s="41"/>
    </row>
    <row r="7397" spans="2:13" x14ac:dyDescent="0.25">
      <c r="B7397" s="66"/>
      <c r="C7397" s="13"/>
      <c r="D7397" s="13"/>
      <c r="E7397" s="13"/>
      <c r="F7397" s="13"/>
      <c r="G7397" s="13"/>
      <c r="H7397" s="41"/>
      <c r="I7397" s="41"/>
      <c r="J7397" s="41"/>
      <c r="K7397" s="41"/>
      <c r="L7397" s="41"/>
      <c r="M7397" s="41"/>
    </row>
    <row r="7398" spans="2:13" x14ac:dyDescent="0.25">
      <c r="B7398" s="66"/>
      <c r="C7398" s="13"/>
      <c r="D7398" s="13"/>
      <c r="E7398" s="13"/>
      <c r="F7398" s="13"/>
      <c r="G7398" s="13"/>
      <c r="H7398" s="41"/>
      <c r="I7398" s="41"/>
      <c r="J7398" s="41"/>
      <c r="K7398" s="41"/>
      <c r="L7398" s="41"/>
      <c r="M7398" s="41"/>
    </row>
    <row r="7399" spans="2:13" x14ac:dyDescent="0.25">
      <c r="B7399" s="66"/>
      <c r="C7399" s="13"/>
      <c r="D7399" s="13"/>
      <c r="E7399" s="13"/>
      <c r="F7399" s="13"/>
      <c r="G7399" s="13"/>
      <c r="H7399" s="41"/>
      <c r="I7399" s="41"/>
      <c r="J7399" s="41"/>
      <c r="K7399" s="41"/>
      <c r="L7399" s="41"/>
      <c r="M7399" s="41"/>
    </row>
    <row r="7400" spans="2:13" x14ac:dyDescent="0.25">
      <c r="B7400" s="66"/>
      <c r="C7400" s="13"/>
      <c r="D7400" s="13"/>
      <c r="E7400" s="13"/>
      <c r="F7400" s="13"/>
      <c r="G7400" s="13"/>
      <c r="H7400" s="41"/>
      <c r="I7400" s="41"/>
      <c r="J7400" s="41"/>
      <c r="K7400" s="41"/>
      <c r="L7400" s="41"/>
      <c r="M7400" s="41"/>
    </row>
    <row r="7401" spans="2:13" x14ac:dyDescent="0.25">
      <c r="B7401" s="66"/>
      <c r="C7401" s="13"/>
      <c r="D7401" s="13"/>
      <c r="E7401" s="13"/>
      <c r="F7401" s="13"/>
      <c r="G7401" s="13"/>
      <c r="H7401" s="41"/>
      <c r="I7401" s="41"/>
      <c r="J7401" s="41"/>
      <c r="K7401" s="41"/>
      <c r="L7401" s="41"/>
      <c r="M7401" s="41"/>
    </row>
    <row r="7402" spans="2:13" x14ac:dyDescent="0.25">
      <c r="B7402" s="66"/>
      <c r="C7402" s="13"/>
      <c r="D7402" s="13"/>
      <c r="E7402" s="13"/>
      <c r="F7402" s="13"/>
      <c r="G7402" s="13"/>
      <c r="H7402" s="41"/>
      <c r="I7402" s="41"/>
      <c r="J7402" s="41"/>
      <c r="K7402" s="41"/>
      <c r="L7402" s="41"/>
      <c r="M7402" s="41"/>
    </row>
    <row r="7403" spans="2:13" x14ac:dyDescent="0.25">
      <c r="B7403" s="66"/>
      <c r="C7403" s="13"/>
      <c r="D7403" s="13"/>
      <c r="E7403" s="13"/>
      <c r="F7403" s="13"/>
      <c r="G7403" s="13"/>
      <c r="H7403" s="41"/>
      <c r="I7403" s="41"/>
      <c r="J7403" s="41"/>
      <c r="K7403" s="41"/>
      <c r="L7403" s="41"/>
      <c r="M7403" s="41"/>
    </row>
    <row r="7404" spans="2:13" x14ac:dyDescent="0.25">
      <c r="B7404" s="66"/>
      <c r="C7404" s="13"/>
      <c r="D7404" s="13"/>
      <c r="E7404" s="13"/>
      <c r="F7404" s="13"/>
      <c r="G7404" s="13"/>
      <c r="H7404" s="41"/>
      <c r="I7404" s="41"/>
      <c r="J7404" s="41"/>
      <c r="K7404" s="41"/>
      <c r="L7404" s="41"/>
      <c r="M7404" s="41"/>
    </row>
    <row r="7405" spans="2:13" x14ac:dyDescent="0.25">
      <c r="B7405" s="66"/>
      <c r="C7405" s="13"/>
      <c r="D7405" s="13"/>
      <c r="E7405" s="13"/>
      <c r="F7405" s="13"/>
      <c r="G7405" s="13"/>
      <c r="H7405" s="41"/>
      <c r="I7405" s="41"/>
      <c r="J7405" s="41"/>
      <c r="K7405" s="41"/>
      <c r="L7405" s="41"/>
      <c r="M7405" s="41"/>
    </row>
    <row r="7406" spans="2:13" x14ac:dyDescent="0.25">
      <c r="B7406" s="66"/>
      <c r="C7406" s="13"/>
      <c r="D7406" s="13"/>
      <c r="E7406" s="13"/>
      <c r="F7406" s="13"/>
      <c r="G7406" s="13"/>
      <c r="H7406" s="41"/>
      <c r="I7406" s="41"/>
      <c r="J7406" s="41"/>
      <c r="K7406" s="41"/>
      <c r="L7406" s="41"/>
      <c r="M7406" s="41"/>
    </row>
    <row r="7407" spans="2:13" x14ac:dyDescent="0.25">
      <c r="B7407" s="66"/>
      <c r="C7407" s="13"/>
      <c r="D7407" s="13"/>
      <c r="E7407" s="13"/>
      <c r="F7407" s="13"/>
      <c r="G7407" s="13"/>
      <c r="H7407" s="41"/>
      <c r="I7407" s="41"/>
      <c r="J7407" s="41"/>
      <c r="K7407" s="41"/>
      <c r="L7407" s="41"/>
      <c r="M7407" s="41"/>
    </row>
    <row r="7408" spans="2:13" x14ac:dyDescent="0.25">
      <c r="B7408" s="66"/>
      <c r="C7408" s="13"/>
      <c r="D7408" s="13"/>
      <c r="E7408" s="13"/>
      <c r="F7408" s="13"/>
      <c r="G7408" s="13"/>
      <c r="H7408" s="41"/>
      <c r="I7408" s="41"/>
      <c r="J7408" s="41"/>
      <c r="K7408" s="41"/>
      <c r="L7408" s="41"/>
      <c r="M7408" s="41"/>
    </row>
    <row r="7409" spans="2:13" x14ac:dyDescent="0.25">
      <c r="B7409" s="66"/>
      <c r="C7409" s="13"/>
      <c r="D7409" s="13"/>
      <c r="E7409" s="13"/>
      <c r="F7409" s="13"/>
      <c r="G7409" s="13"/>
      <c r="H7409" s="41"/>
      <c r="I7409" s="41"/>
      <c r="J7409" s="41"/>
      <c r="K7409" s="41"/>
      <c r="L7409" s="41"/>
      <c r="M7409" s="41"/>
    </row>
    <row r="7410" spans="2:13" x14ac:dyDescent="0.25">
      <c r="B7410" s="66"/>
      <c r="C7410" s="13"/>
      <c r="D7410" s="13"/>
      <c r="E7410" s="13"/>
      <c r="F7410" s="13"/>
      <c r="G7410" s="13"/>
      <c r="H7410" s="41"/>
      <c r="I7410" s="41"/>
      <c r="J7410" s="41"/>
      <c r="K7410" s="41"/>
      <c r="L7410" s="41"/>
      <c r="M7410" s="41"/>
    </row>
    <row r="7411" spans="2:13" x14ac:dyDescent="0.25">
      <c r="B7411" s="66"/>
      <c r="C7411" s="13"/>
      <c r="D7411" s="13"/>
      <c r="E7411" s="13"/>
      <c r="F7411" s="13"/>
      <c r="G7411" s="13"/>
      <c r="H7411" s="41"/>
      <c r="I7411" s="41"/>
      <c r="J7411" s="41"/>
      <c r="K7411" s="41"/>
      <c r="L7411" s="41"/>
      <c r="M7411" s="41"/>
    </row>
    <row r="7412" spans="2:13" x14ac:dyDescent="0.25">
      <c r="B7412" s="66"/>
      <c r="C7412" s="13"/>
      <c r="D7412" s="13"/>
      <c r="E7412" s="13"/>
      <c r="F7412" s="13"/>
      <c r="G7412" s="13"/>
      <c r="H7412" s="41"/>
      <c r="I7412" s="41"/>
      <c r="J7412" s="41"/>
      <c r="K7412" s="41"/>
      <c r="L7412" s="41"/>
      <c r="M7412" s="41"/>
    </row>
    <row r="7413" spans="2:13" x14ac:dyDescent="0.25">
      <c r="B7413" s="66"/>
      <c r="C7413" s="13"/>
      <c r="D7413" s="13"/>
      <c r="E7413" s="13"/>
      <c r="F7413" s="13"/>
      <c r="G7413" s="13"/>
      <c r="H7413" s="41"/>
      <c r="I7413" s="41"/>
      <c r="J7413" s="41"/>
      <c r="K7413" s="41"/>
      <c r="L7413" s="41"/>
      <c r="M7413" s="41"/>
    </row>
    <row r="7414" spans="2:13" x14ac:dyDescent="0.25">
      <c r="B7414" s="66"/>
      <c r="C7414" s="13"/>
      <c r="D7414" s="13"/>
      <c r="E7414" s="13"/>
      <c r="F7414" s="13"/>
      <c r="G7414" s="13"/>
      <c r="H7414" s="41"/>
      <c r="I7414" s="41"/>
      <c r="J7414" s="41"/>
      <c r="K7414" s="41"/>
      <c r="L7414" s="41"/>
      <c r="M7414" s="41"/>
    </row>
    <row r="7415" spans="2:13" x14ac:dyDescent="0.25">
      <c r="B7415" s="66"/>
      <c r="C7415" s="13"/>
      <c r="D7415" s="13"/>
      <c r="E7415" s="13"/>
      <c r="F7415" s="13"/>
      <c r="G7415" s="13"/>
      <c r="H7415" s="41"/>
      <c r="I7415" s="41"/>
      <c r="J7415" s="41"/>
      <c r="K7415" s="41"/>
      <c r="L7415" s="41"/>
      <c r="M7415" s="41"/>
    </row>
    <row r="7416" spans="2:13" x14ac:dyDescent="0.25">
      <c r="B7416" s="66"/>
      <c r="C7416" s="13"/>
      <c r="D7416" s="13"/>
      <c r="E7416" s="13"/>
      <c r="F7416" s="13"/>
      <c r="G7416" s="13"/>
      <c r="H7416" s="41"/>
      <c r="I7416" s="41"/>
      <c r="J7416" s="41"/>
      <c r="K7416" s="41"/>
      <c r="L7416" s="41"/>
      <c r="M7416" s="41"/>
    </row>
    <row r="7417" spans="2:13" x14ac:dyDescent="0.25">
      <c r="B7417" s="66"/>
      <c r="C7417" s="13"/>
      <c r="D7417" s="13"/>
      <c r="E7417" s="13"/>
      <c r="F7417" s="13"/>
      <c r="G7417" s="13"/>
      <c r="H7417" s="41"/>
      <c r="I7417" s="41"/>
      <c r="J7417" s="41"/>
      <c r="K7417" s="41"/>
      <c r="L7417" s="41"/>
      <c r="M7417" s="41"/>
    </row>
    <row r="7418" spans="2:13" x14ac:dyDescent="0.25">
      <c r="B7418" s="66"/>
      <c r="C7418" s="13"/>
      <c r="D7418" s="13"/>
      <c r="E7418" s="13"/>
      <c r="F7418" s="13"/>
      <c r="G7418" s="13"/>
      <c r="H7418" s="41"/>
      <c r="I7418" s="41"/>
      <c r="J7418" s="41"/>
      <c r="K7418" s="41"/>
      <c r="L7418" s="41"/>
      <c r="M7418" s="41"/>
    </row>
    <row r="7419" spans="2:13" x14ac:dyDescent="0.25">
      <c r="B7419" s="66"/>
      <c r="C7419" s="13"/>
      <c r="D7419" s="13"/>
      <c r="E7419" s="13"/>
      <c r="F7419" s="13"/>
      <c r="G7419" s="13"/>
      <c r="H7419" s="41"/>
      <c r="I7419" s="41"/>
      <c r="J7419" s="41"/>
      <c r="K7419" s="41"/>
      <c r="L7419" s="41"/>
      <c r="M7419" s="41"/>
    </row>
    <row r="7420" spans="2:13" x14ac:dyDescent="0.25">
      <c r="B7420" s="66"/>
      <c r="C7420" s="13"/>
      <c r="D7420" s="13"/>
      <c r="E7420" s="13"/>
      <c r="F7420" s="13"/>
      <c r="G7420" s="13"/>
      <c r="H7420" s="41"/>
      <c r="I7420" s="41"/>
      <c r="J7420" s="41"/>
      <c r="K7420" s="41"/>
      <c r="L7420" s="41"/>
      <c r="M7420" s="41"/>
    </row>
    <row r="7421" spans="2:13" x14ac:dyDescent="0.25">
      <c r="B7421" s="66"/>
      <c r="C7421" s="13"/>
      <c r="D7421" s="13"/>
      <c r="E7421" s="13"/>
      <c r="F7421" s="13"/>
      <c r="G7421" s="13"/>
      <c r="H7421" s="41"/>
      <c r="I7421" s="41"/>
      <c r="J7421" s="41"/>
      <c r="K7421" s="41"/>
      <c r="L7421" s="41"/>
      <c r="M7421" s="41"/>
    </row>
    <row r="7422" spans="2:13" x14ac:dyDescent="0.25">
      <c r="B7422" s="66"/>
      <c r="C7422" s="13"/>
      <c r="D7422" s="13"/>
      <c r="E7422" s="13"/>
      <c r="F7422" s="13"/>
      <c r="G7422" s="13"/>
      <c r="H7422" s="41"/>
      <c r="I7422" s="41"/>
      <c r="J7422" s="41"/>
      <c r="K7422" s="41"/>
      <c r="L7422" s="41"/>
      <c r="M7422" s="41"/>
    </row>
    <row r="7423" spans="2:13" x14ac:dyDescent="0.25">
      <c r="B7423" s="66"/>
      <c r="C7423" s="13"/>
      <c r="D7423" s="13"/>
      <c r="E7423" s="13"/>
      <c r="F7423" s="13"/>
      <c r="G7423" s="13"/>
      <c r="H7423" s="41"/>
      <c r="I7423" s="41"/>
      <c r="J7423" s="41"/>
      <c r="K7423" s="41"/>
      <c r="L7423" s="41"/>
      <c r="M7423" s="41"/>
    </row>
    <row r="7424" spans="2:13" x14ac:dyDescent="0.25">
      <c r="B7424" s="66"/>
      <c r="C7424" s="13"/>
      <c r="D7424" s="13"/>
      <c r="E7424" s="13"/>
      <c r="F7424" s="13"/>
      <c r="G7424" s="13"/>
      <c r="H7424" s="41"/>
      <c r="I7424" s="41"/>
      <c r="J7424" s="41"/>
      <c r="K7424" s="41"/>
      <c r="L7424" s="41"/>
      <c r="M7424" s="41"/>
    </row>
    <row r="7425" spans="2:13" x14ac:dyDescent="0.25">
      <c r="B7425" s="66"/>
      <c r="C7425" s="13"/>
      <c r="D7425" s="13"/>
      <c r="E7425" s="13"/>
      <c r="F7425" s="13"/>
      <c r="G7425" s="13"/>
      <c r="H7425" s="41"/>
      <c r="I7425" s="41"/>
      <c r="J7425" s="41"/>
      <c r="K7425" s="41"/>
      <c r="L7425" s="41"/>
      <c r="M7425" s="41"/>
    </row>
    <row r="7426" spans="2:13" x14ac:dyDescent="0.25">
      <c r="B7426" s="66"/>
      <c r="C7426" s="13"/>
      <c r="D7426" s="13"/>
      <c r="E7426" s="13"/>
      <c r="F7426" s="13"/>
      <c r="G7426" s="13"/>
      <c r="H7426" s="41"/>
      <c r="I7426" s="41"/>
      <c r="J7426" s="41"/>
      <c r="K7426" s="41"/>
      <c r="L7426" s="41"/>
      <c r="M7426" s="41"/>
    </row>
    <row r="7427" spans="2:13" x14ac:dyDescent="0.25">
      <c r="B7427" s="66"/>
      <c r="C7427" s="13"/>
      <c r="D7427" s="13"/>
      <c r="E7427" s="13"/>
      <c r="F7427" s="13"/>
      <c r="G7427" s="13"/>
      <c r="H7427" s="41"/>
      <c r="I7427" s="41"/>
      <c r="J7427" s="41"/>
      <c r="K7427" s="41"/>
      <c r="L7427" s="41"/>
      <c r="M7427" s="41"/>
    </row>
    <row r="7428" spans="2:13" x14ac:dyDescent="0.25">
      <c r="B7428" s="66"/>
      <c r="C7428" s="13"/>
      <c r="D7428" s="13"/>
      <c r="E7428" s="13"/>
      <c r="F7428" s="13"/>
      <c r="G7428" s="13"/>
      <c r="H7428" s="41"/>
      <c r="I7428" s="41"/>
      <c r="J7428" s="41"/>
      <c r="K7428" s="41"/>
      <c r="L7428" s="41"/>
      <c r="M7428" s="41"/>
    </row>
    <row r="7429" spans="2:13" x14ac:dyDescent="0.25">
      <c r="B7429" s="66"/>
      <c r="C7429" s="13"/>
      <c r="D7429" s="13"/>
      <c r="E7429" s="13"/>
      <c r="F7429" s="13"/>
      <c r="G7429" s="13"/>
      <c r="H7429" s="41"/>
      <c r="I7429" s="41"/>
      <c r="J7429" s="41"/>
      <c r="K7429" s="41"/>
      <c r="L7429" s="41"/>
      <c r="M7429" s="41"/>
    </row>
    <row r="7430" spans="2:13" x14ac:dyDescent="0.25">
      <c r="B7430" s="66"/>
      <c r="C7430" s="13"/>
      <c r="D7430" s="13"/>
      <c r="E7430" s="13"/>
      <c r="F7430" s="13"/>
      <c r="G7430" s="13"/>
      <c r="H7430" s="41"/>
      <c r="I7430" s="41"/>
      <c r="J7430" s="41"/>
      <c r="K7430" s="41"/>
      <c r="L7430" s="41"/>
      <c r="M7430" s="41"/>
    </row>
    <row r="7431" spans="2:13" x14ac:dyDescent="0.25">
      <c r="B7431" s="66"/>
      <c r="C7431" s="13"/>
      <c r="D7431" s="13"/>
      <c r="E7431" s="13"/>
      <c r="F7431" s="13"/>
      <c r="G7431" s="13"/>
      <c r="H7431" s="41"/>
      <c r="I7431" s="41"/>
      <c r="J7431" s="41"/>
      <c r="K7431" s="41"/>
      <c r="L7431" s="41"/>
      <c r="M7431" s="41"/>
    </row>
    <row r="7432" spans="2:13" x14ac:dyDescent="0.25">
      <c r="B7432" s="66"/>
      <c r="C7432" s="13"/>
      <c r="D7432" s="13"/>
      <c r="E7432" s="13"/>
      <c r="F7432" s="13"/>
      <c r="G7432" s="13"/>
      <c r="H7432" s="41"/>
      <c r="I7432" s="41"/>
      <c r="J7432" s="41"/>
      <c r="K7432" s="41"/>
      <c r="L7432" s="41"/>
      <c r="M7432" s="41"/>
    </row>
    <row r="7433" spans="2:13" x14ac:dyDescent="0.25">
      <c r="B7433" s="66"/>
      <c r="C7433" s="13"/>
      <c r="D7433" s="13"/>
      <c r="E7433" s="13"/>
      <c r="F7433" s="13"/>
      <c r="G7433" s="13"/>
      <c r="H7433" s="41"/>
      <c r="I7433" s="41"/>
      <c r="J7433" s="41"/>
      <c r="K7433" s="41"/>
      <c r="L7433" s="41"/>
      <c r="M7433" s="41"/>
    </row>
    <row r="7434" spans="2:13" x14ac:dyDescent="0.25">
      <c r="B7434" s="66"/>
      <c r="C7434" s="13"/>
      <c r="D7434" s="13"/>
      <c r="E7434" s="13"/>
      <c r="F7434" s="13"/>
      <c r="G7434" s="13"/>
      <c r="H7434" s="41"/>
      <c r="I7434" s="41"/>
      <c r="J7434" s="41"/>
      <c r="K7434" s="41"/>
      <c r="L7434" s="41"/>
      <c r="M7434" s="41"/>
    </row>
    <row r="7435" spans="2:13" x14ac:dyDescent="0.25">
      <c r="B7435" s="66"/>
      <c r="C7435" s="13"/>
      <c r="D7435" s="13"/>
      <c r="E7435" s="13"/>
      <c r="F7435" s="13"/>
      <c r="G7435" s="13"/>
      <c r="H7435" s="41"/>
      <c r="I7435" s="41"/>
      <c r="J7435" s="41"/>
      <c r="K7435" s="41"/>
      <c r="L7435" s="41"/>
      <c r="M7435" s="41"/>
    </row>
    <row r="7436" spans="2:13" x14ac:dyDescent="0.25">
      <c r="B7436" s="66"/>
      <c r="C7436" s="13"/>
      <c r="D7436" s="13"/>
      <c r="E7436" s="13"/>
      <c r="F7436" s="13"/>
      <c r="G7436" s="13"/>
      <c r="H7436" s="41"/>
      <c r="I7436" s="41"/>
      <c r="J7436" s="41"/>
      <c r="K7436" s="41"/>
      <c r="L7436" s="41"/>
      <c r="M7436" s="41"/>
    </row>
    <row r="7437" spans="2:13" x14ac:dyDescent="0.25">
      <c r="B7437" s="66"/>
      <c r="C7437" s="13"/>
      <c r="D7437" s="13"/>
      <c r="E7437" s="13"/>
      <c r="F7437" s="13"/>
      <c r="G7437" s="13"/>
      <c r="H7437" s="41"/>
      <c r="I7437" s="41"/>
      <c r="J7437" s="41"/>
      <c r="K7437" s="41"/>
      <c r="L7437" s="41"/>
      <c r="M7437" s="41"/>
    </row>
    <row r="7438" spans="2:13" x14ac:dyDescent="0.25">
      <c r="B7438" s="66"/>
      <c r="C7438" s="13"/>
      <c r="D7438" s="13"/>
      <c r="E7438" s="13"/>
      <c r="F7438" s="13"/>
      <c r="G7438" s="13"/>
      <c r="H7438" s="41"/>
      <c r="I7438" s="41"/>
      <c r="J7438" s="41"/>
      <c r="K7438" s="41"/>
      <c r="L7438" s="41"/>
      <c r="M7438" s="41"/>
    </row>
    <row r="7439" spans="2:13" x14ac:dyDescent="0.25">
      <c r="B7439" s="66"/>
      <c r="C7439" s="13"/>
      <c r="D7439" s="13"/>
      <c r="E7439" s="13"/>
      <c r="F7439" s="13"/>
      <c r="G7439" s="13"/>
      <c r="H7439" s="41"/>
      <c r="I7439" s="41"/>
      <c r="J7439" s="41"/>
      <c r="K7439" s="41"/>
      <c r="L7439" s="41"/>
      <c r="M7439" s="41"/>
    </row>
    <row r="7440" spans="2:13" x14ac:dyDescent="0.25">
      <c r="B7440" s="66"/>
      <c r="C7440" s="13"/>
      <c r="D7440" s="13"/>
      <c r="E7440" s="13"/>
      <c r="F7440" s="13"/>
      <c r="G7440" s="13"/>
      <c r="H7440" s="41"/>
      <c r="I7440" s="41"/>
      <c r="J7440" s="41"/>
      <c r="K7440" s="41"/>
      <c r="L7440" s="41"/>
      <c r="M7440" s="41"/>
    </row>
    <row r="7441" spans="2:13" x14ac:dyDescent="0.25">
      <c r="B7441" s="66"/>
      <c r="C7441" s="13"/>
      <c r="D7441" s="13"/>
      <c r="E7441" s="13"/>
      <c r="F7441" s="13"/>
      <c r="G7441" s="13"/>
      <c r="H7441" s="41"/>
      <c r="I7441" s="41"/>
      <c r="J7441" s="41"/>
      <c r="K7441" s="41"/>
      <c r="L7441" s="41"/>
      <c r="M7441" s="41"/>
    </row>
    <row r="7442" spans="2:13" x14ac:dyDescent="0.25">
      <c r="B7442" s="66"/>
      <c r="C7442" s="13"/>
      <c r="D7442" s="13"/>
      <c r="E7442" s="13"/>
      <c r="F7442" s="13"/>
      <c r="G7442" s="13"/>
      <c r="H7442" s="41"/>
      <c r="I7442" s="41"/>
      <c r="J7442" s="41"/>
      <c r="K7442" s="41"/>
      <c r="L7442" s="41"/>
      <c r="M7442" s="41"/>
    </row>
    <row r="7443" spans="2:13" x14ac:dyDescent="0.25">
      <c r="B7443" s="66"/>
      <c r="C7443" s="13"/>
      <c r="D7443" s="13"/>
      <c r="E7443" s="13"/>
      <c r="F7443" s="13"/>
      <c r="G7443" s="13"/>
      <c r="H7443" s="41"/>
      <c r="I7443" s="41"/>
      <c r="J7443" s="41"/>
      <c r="K7443" s="41"/>
      <c r="L7443" s="41"/>
      <c r="M7443" s="41"/>
    </row>
    <row r="7444" spans="2:13" x14ac:dyDescent="0.25">
      <c r="B7444" s="66"/>
      <c r="C7444" s="13"/>
      <c r="D7444" s="13"/>
      <c r="E7444" s="13"/>
      <c r="F7444" s="13"/>
      <c r="G7444" s="13"/>
      <c r="H7444" s="41"/>
      <c r="I7444" s="41"/>
      <c r="J7444" s="41"/>
      <c r="K7444" s="41"/>
      <c r="L7444" s="41"/>
      <c r="M7444" s="41"/>
    </row>
    <row r="7445" spans="2:13" x14ac:dyDescent="0.25">
      <c r="B7445" s="66"/>
      <c r="C7445" s="13"/>
      <c r="D7445" s="13"/>
      <c r="E7445" s="13"/>
      <c r="F7445" s="13"/>
      <c r="G7445" s="13"/>
      <c r="H7445" s="41"/>
      <c r="I7445" s="41"/>
      <c r="J7445" s="41"/>
      <c r="K7445" s="41"/>
      <c r="L7445" s="41"/>
      <c r="M7445" s="41"/>
    </row>
    <row r="7446" spans="2:13" x14ac:dyDescent="0.25">
      <c r="B7446" s="66"/>
      <c r="C7446" s="13"/>
      <c r="D7446" s="13"/>
      <c r="E7446" s="13"/>
      <c r="F7446" s="13"/>
      <c r="G7446" s="13"/>
      <c r="H7446" s="41"/>
      <c r="I7446" s="41"/>
      <c r="J7446" s="41"/>
      <c r="K7446" s="41"/>
      <c r="L7446" s="41"/>
      <c r="M7446" s="41"/>
    </row>
    <row r="7447" spans="2:13" x14ac:dyDescent="0.25">
      <c r="B7447" s="66"/>
      <c r="C7447" s="13"/>
      <c r="D7447" s="13"/>
      <c r="E7447" s="13"/>
      <c r="F7447" s="13"/>
      <c r="G7447" s="13"/>
      <c r="H7447" s="41"/>
      <c r="I7447" s="41"/>
      <c r="J7447" s="41"/>
      <c r="K7447" s="41"/>
      <c r="L7447" s="41"/>
      <c r="M7447" s="41"/>
    </row>
    <row r="7448" spans="2:13" x14ac:dyDescent="0.25">
      <c r="B7448" s="66"/>
      <c r="C7448" s="13"/>
      <c r="D7448" s="13"/>
      <c r="E7448" s="13"/>
      <c r="F7448" s="13"/>
      <c r="G7448" s="13"/>
      <c r="H7448" s="41"/>
      <c r="I7448" s="41"/>
      <c r="J7448" s="41"/>
      <c r="K7448" s="41"/>
      <c r="L7448" s="41"/>
      <c r="M7448" s="41"/>
    </row>
    <row r="7449" spans="2:13" x14ac:dyDescent="0.25">
      <c r="B7449" s="66"/>
      <c r="C7449" s="13"/>
      <c r="D7449" s="13"/>
      <c r="E7449" s="13"/>
      <c r="F7449" s="13"/>
      <c r="G7449" s="13"/>
      <c r="H7449" s="41"/>
      <c r="I7449" s="41"/>
      <c r="J7449" s="41"/>
      <c r="K7449" s="41"/>
      <c r="L7449" s="41"/>
      <c r="M7449" s="41"/>
    </row>
    <row r="7450" spans="2:13" x14ac:dyDescent="0.25">
      <c r="B7450" s="66"/>
      <c r="C7450" s="13"/>
      <c r="D7450" s="13"/>
      <c r="E7450" s="13"/>
      <c r="F7450" s="13"/>
      <c r="G7450" s="13"/>
      <c r="H7450" s="41"/>
      <c r="I7450" s="41"/>
      <c r="J7450" s="41"/>
      <c r="K7450" s="41"/>
      <c r="L7450" s="41"/>
      <c r="M7450" s="41"/>
    </row>
    <row r="7451" spans="2:13" x14ac:dyDescent="0.25">
      <c r="B7451" s="66"/>
      <c r="C7451" s="13"/>
      <c r="D7451" s="13"/>
      <c r="E7451" s="13"/>
      <c r="F7451" s="13"/>
      <c r="G7451" s="13"/>
      <c r="H7451" s="41"/>
      <c r="I7451" s="41"/>
      <c r="J7451" s="41"/>
      <c r="K7451" s="41"/>
      <c r="L7451" s="41"/>
      <c r="M7451" s="41"/>
    </row>
    <row r="7452" spans="2:13" x14ac:dyDescent="0.25">
      <c r="B7452" s="66"/>
      <c r="C7452" s="13"/>
      <c r="D7452" s="13"/>
      <c r="E7452" s="13"/>
      <c r="F7452" s="13"/>
      <c r="G7452" s="13"/>
      <c r="H7452" s="41"/>
      <c r="I7452" s="41"/>
      <c r="J7452" s="41"/>
      <c r="K7452" s="41"/>
      <c r="L7452" s="41"/>
      <c r="M7452" s="41"/>
    </row>
    <row r="7453" spans="2:13" x14ac:dyDescent="0.25">
      <c r="B7453" s="66"/>
      <c r="C7453" s="13"/>
      <c r="D7453" s="13"/>
      <c r="E7453" s="13"/>
      <c r="F7453" s="13"/>
      <c r="G7453" s="13"/>
      <c r="H7453" s="41"/>
      <c r="I7453" s="41"/>
      <c r="J7453" s="41"/>
      <c r="K7453" s="41"/>
      <c r="L7453" s="41"/>
      <c r="M7453" s="41"/>
    </row>
    <row r="7454" spans="2:13" x14ac:dyDescent="0.25">
      <c r="B7454" s="66"/>
      <c r="C7454" s="13"/>
      <c r="D7454" s="13"/>
      <c r="E7454" s="13"/>
      <c r="F7454" s="13"/>
      <c r="G7454" s="13"/>
      <c r="H7454" s="41"/>
      <c r="I7454" s="41"/>
      <c r="J7454" s="41"/>
      <c r="K7454" s="41"/>
      <c r="L7454" s="41"/>
      <c r="M7454" s="41"/>
    </row>
    <row r="7455" spans="2:13" x14ac:dyDescent="0.25">
      <c r="B7455" s="66"/>
      <c r="C7455" s="13"/>
      <c r="D7455" s="13"/>
      <c r="E7455" s="13"/>
      <c r="F7455" s="13"/>
      <c r="G7455" s="13"/>
      <c r="H7455" s="41"/>
      <c r="I7455" s="41"/>
      <c r="J7455" s="41"/>
      <c r="K7455" s="41"/>
      <c r="L7455" s="41"/>
      <c r="M7455" s="41"/>
    </row>
    <row r="7456" spans="2:13" x14ac:dyDescent="0.25">
      <c r="B7456" s="66"/>
      <c r="C7456" s="13"/>
      <c r="D7456" s="13"/>
      <c r="E7456" s="13"/>
      <c r="F7456" s="13"/>
      <c r="G7456" s="13"/>
      <c r="H7456" s="41"/>
      <c r="I7456" s="41"/>
      <c r="J7456" s="41"/>
      <c r="K7456" s="41"/>
      <c r="L7456" s="41"/>
      <c r="M7456" s="41"/>
    </row>
    <row r="7457" spans="2:13" x14ac:dyDescent="0.25">
      <c r="B7457" s="66"/>
      <c r="C7457" s="13"/>
      <c r="D7457" s="13"/>
      <c r="E7457" s="13"/>
      <c r="F7457" s="13"/>
      <c r="G7457" s="13"/>
      <c r="H7457" s="41"/>
      <c r="I7457" s="41"/>
      <c r="J7457" s="41"/>
      <c r="K7457" s="41"/>
      <c r="L7457" s="41"/>
      <c r="M7457" s="41"/>
    </row>
    <row r="7458" spans="2:13" x14ac:dyDescent="0.25">
      <c r="B7458" s="66"/>
      <c r="C7458" s="13"/>
      <c r="D7458" s="13"/>
      <c r="E7458" s="13"/>
      <c r="F7458" s="13"/>
      <c r="G7458" s="13"/>
      <c r="H7458" s="41"/>
      <c r="I7458" s="41"/>
      <c r="J7458" s="41"/>
      <c r="K7458" s="41"/>
      <c r="L7458" s="41"/>
      <c r="M7458" s="41"/>
    </row>
    <row r="7459" spans="2:13" x14ac:dyDescent="0.25">
      <c r="B7459" s="66"/>
      <c r="C7459" s="13"/>
      <c r="D7459" s="13"/>
      <c r="E7459" s="13"/>
      <c r="F7459" s="13"/>
      <c r="G7459" s="13"/>
      <c r="H7459" s="41"/>
      <c r="I7459" s="41"/>
      <c r="J7459" s="41"/>
      <c r="K7459" s="41"/>
      <c r="L7459" s="41"/>
      <c r="M7459" s="41"/>
    </row>
    <row r="7460" spans="2:13" x14ac:dyDescent="0.25">
      <c r="B7460" s="66"/>
      <c r="C7460" s="13"/>
      <c r="D7460" s="13"/>
      <c r="E7460" s="13"/>
      <c r="F7460" s="13"/>
      <c r="G7460" s="13"/>
      <c r="H7460" s="41"/>
      <c r="I7460" s="41"/>
      <c r="J7460" s="41"/>
      <c r="K7460" s="41"/>
      <c r="L7460" s="41"/>
      <c r="M7460" s="41"/>
    </row>
    <row r="7461" spans="2:13" x14ac:dyDescent="0.25">
      <c r="B7461" s="66"/>
      <c r="C7461" s="13"/>
      <c r="D7461" s="13"/>
      <c r="E7461" s="13"/>
      <c r="F7461" s="13"/>
      <c r="G7461" s="13"/>
      <c r="H7461" s="41"/>
      <c r="I7461" s="41"/>
      <c r="J7461" s="41"/>
      <c r="K7461" s="41"/>
      <c r="L7461" s="41"/>
      <c r="M7461" s="41"/>
    </row>
    <row r="7462" spans="2:13" x14ac:dyDescent="0.25">
      <c r="B7462" s="66"/>
      <c r="C7462" s="13"/>
      <c r="D7462" s="13"/>
      <c r="E7462" s="13"/>
      <c r="F7462" s="13"/>
      <c r="G7462" s="13"/>
      <c r="H7462" s="41"/>
      <c r="I7462" s="41"/>
      <c r="J7462" s="41"/>
      <c r="K7462" s="41"/>
      <c r="L7462" s="41"/>
      <c r="M7462" s="41"/>
    </row>
    <row r="7463" spans="2:13" x14ac:dyDescent="0.25">
      <c r="B7463" s="66"/>
      <c r="C7463" s="13"/>
      <c r="D7463" s="13"/>
      <c r="E7463" s="13"/>
      <c r="F7463" s="13"/>
      <c r="G7463" s="13"/>
      <c r="H7463" s="41"/>
      <c r="I7463" s="41"/>
      <c r="J7463" s="41"/>
      <c r="K7463" s="41"/>
      <c r="L7463" s="41"/>
      <c r="M7463" s="41"/>
    </row>
    <row r="7464" spans="2:13" x14ac:dyDescent="0.25">
      <c r="B7464" s="66"/>
      <c r="C7464" s="13"/>
      <c r="D7464" s="13"/>
      <c r="E7464" s="13"/>
      <c r="F7464" s="13"/>
      <c r="G7464" s="13"/>
      <c r="H7464" s="41"/>
      <c r="I7464" s="41"/>
      <c r="J7464" s="41"/>
      <c r="K7464" s="41"/>
      <c r="L7464" s="41"/>
      <c r="M7464" s="41"/>
    </row>
    <row r="7465" spans="2:13" x14ac:dyDescent="0.25">
      <c r="B7465" s="66"/>
      <c r="C7465" s="13"/>
      <c r="D7465" s="13"/>
      <c r="E7465" s="13"/>
      <c r="F7465" s="13"/>
      <c r="G7465" s="13"/>
      <c r="H7465" s="41"/>
      <c r="I7465" s="41"/>
      <c r="J7465" s="41"/>
      <c r="K7465" s="41"/>
      <c r="L7465" s="41"/>
      <c r="M7465" s="41"/>
    </row>
    <row r="7466" spans="2:13" x14ac:dyDescent="0.25">
      <c r="B7466" s="66"/>
      <c r="C7466" s="13"/>
      <c r="D7466" s="13"/>
      <c r="E7466" s="13"/>
      <c r="F7466" s="13"/>
      <c r="G7466" s="13"/>
      <c r="H7466" s="41"/>
      <c r="I7466" s="41"/>
      <c r="J7466" s="41"/>
      <c r="K7466" s="41"/>
      <c r="L7466" s="41"/>
      <c r="M7466" s="41"/>
    </row>
    <row r="7467" spans="2:13" x14ac:dyDescent="0.25">
      <c r="B7467" s="66"/>
      <c r="C7467" s="13"/>
      <c r="D7467" s="13"/>
      <c r="E7467" s="13"/>
      <c r="F7467" s="13"/>
      <c r="G7467" s="13"/>
      <c r="H7467" s="41"/>
      <c r="I7467" s="41"/>
      <c r="J7467" s="41"/>
      <c r="K7467" s="41"/>
      <c r="L7467" s="41"/>
      <c r="M7467" s="41"/>
    </row>
    <row r="7468" spans="2:13" x14ac:dyDescent="0.25">
      <c r="B7468" s="66"/>
      <c r="C7468" s="13"/>
      <c r="D7468" s="13"/>
      <c r="E7468" s="13"/>
      <c r="F7468" s="13"/>
      <c r="G7468" s="13"/>
      <c r="H7468" s="41"/>
      <c r="I7468" s="41"/>
      <c r="J7468" s="41"/>
      <c r="K7468" s="41"/>
      <c r="L7468" s="41"/>
      <c r="M7468" s="41"/>
    </row>
    <row r="7469" spans="2:13" x14ac:dyDescent="0.25">
      <c r="B7469" s="66"/>
      <c r="C7469" s="13"/>
      <c r="D7469" s="13"/>
      <c r="E7469" s="13"/>
      <c r="F7469" s="13"/>
      <c r="G7469" s="13"/>
      <c r="H7469" s="41"/>
      <c r="I7469" s="41"/>
      <c r="J7469" s="41"/>
      <c r="K7469" s="41"/>
      <c r="L7469" s="41"/>
      <c r="M7469" s="41"/>
    </row>
    <row r="7470" spans="2:13" x14ac:dyDescent="0.25">
      <c r="B7470" s="66"/>
      <c r="C7470" s="13"/>
      <c r="D7470" s="13"/>
      <c r="E7470" s="13"/>
      <c r="F7470" s="13"/>
      <c r="G7470" s="13"/>
      <c r="H7470" s="41"/>
      <c r="I7470" s="41"/>
      <c r="J7470" s="41"/>
      <c r="K7470" s="41"/>
      <c r="L7470" s="41"/>
      <c r="M7470" s="41"/>
    </row>
    <row r="7471" spans="2:13" x14ac:dyDescent="0.25">
      <c r="B7471" s="66"/>
      <c r="C7471" s="13"/>
      <c r="D7471" s="13"/>
      <c r="E7471" s="13"/>
      <c r="F7471" s="13"/>
      <c r="G7471" s="13"/>
      <c r="H7471" s="41"/>
      <c r="I7471" s="41"/>
      <c r="J7471" s="41"/>
      <c r="K7471" s="41"/>
      <c r="L7471" s="41"/>
      <c r="M7471" s="41"/>
    </row>
    <row r="7472" spans="2:13" x14ac:dyDescent="0.25">
      <c r="B7472" s="66"/>
      <c r="C7472" s="13"/>
      <c r="D7472" s="13"/>
      <c r="E7472" s="13"/>
      <c r="F7472" s="13"/>
      <c r="G7472" s="13"/>
      <c r="H7472" s="41"/>
      <c r="I7472" s="41"/>
      <c r="J7472" s="41"/>
      <c r="K7472" s="41"/>
      <c r="L7472" s="41"/>
      <c r="M7472" s="41"/>
    </row>
    <row r="7473" spans="2:13" x14ac:dyDescent="0.25">
      <c r="B7473" s="66"/>
      <c r="C7473" s="13"/>
      <c r="D7473" s="13"/>
      <c r="E7473" s="13"/>
      <c r="F7473" s="13"/>
      <c r="G7473" s="13"/>
      <c r="H7473" s="41"/>
      <c r="I7473" s="41"/>
      <c r="J7473" s="41"/>
      <c r="K7473" s="41"/>
      <c r="L7473" s="41"/>
      <c r="M7473" s="41"/>
    </row>
    <row r="7474" spans="2:13" x14ac:dyDescent="0.25">
      <c r="B7474" s="66"/>
      <c r="C7474" s="13"/>
      <c r="D7474" s="13"/>
      <c r="E7474" s="13"/>
      <c r="F7474" s="13"/>
      <c r="G7474" s="13"/>
      <c r="H7474" s="41"/>
      <c r="I7474" s="41"/>
      <c r="J7474" s="41"/>
      <c r="K7474" s="41"/>
      <c r="L7474" s="41"/>
      <c r="M7474" s="41"/>
    </row>
    <row r="7475" spans="2:13" x14ac:dyDescent="0.25">
      <c r="B7475" s="66"/>
      <c r="C7475" s="13"/>
      <c r="D7475" s="13"/>
      <c r="E7475" s="13"/>
      <c r="F7475" s="13"/>
      <c r="G7475" s="13"/>
      <c r="H7475" s="41"/>
      <c r="I7475" s="41"/>
      <c r="J7475" s="41"/>
      <c r="K7475" s="41"/>
      <c r="L7475" s="41"/>
      <c r="M7475" s="41"/>
    </row>
    <row r="7476" spans="2:13" x14ac:dyDescent="0.25">
      <c r="B7476" s="66"/>
      <c r="C7476" s="13"/>
      <c r="D7476" s="13"/>
      <c r="E7476" s="13"/>
      <c r="F7476" s="13"/>
      <c r="G7476" s="13"/>
      <c r="H7476" s="41"/>
      <c r="I7476" s="41"/>
      <c r="J7476" s="41"/>
      <c r="K7476" s="41"/>
      <c r="L7476" s="41"/>
      <c r="M7476" s="41"/>
    </row>
    <row r="7477" spans="2:13" x14ac:dyDescent="0.25">
      <c r="B7477" s="66"/>
      <c r="C7477" s="13"/>
      <c r="D7477" s="13"/>
      <c r="E7477" s="13"/>
      <c r="F7477" s="13"/>
      <c r="G7477" s="13"/>
      <c r="H7477" s="41"/>
      <c r="I7477" s="41"/>
      <c r="J7477" s="41"/>
      <c r="K7477" s="41"/>
      <c r="L7477" s="41"/>
      <c r="M7477" s="41"/>
    </row>
    <row r="7478" spans="2:13" x14ac:dyDescent="0.25">
      <c r="B7478" s="66"/>
      <c r="C7478" s="13"/>
      <c r="D7478" s="13"/>
      <c r="E7478" s="13"/>
      <c r="F7478" s="13"/>
      <c r="G7478" s="13"/>
      <c r="H7478" s="41"/>
      <c r="I7478" s="41"/>
      <c r="J7478" s="41"/>
      <c r="K7478" s="41"/>
      <c r="L7478" s="41"/>
      <c r="M7478" s="41"/>
    </row>
    <row r="7479" spans="2:13" x14ac:dyDescent="0.25">
      <c r="B7479" s="66"/>
      <c r="C7479" s="13"/>
      <c r="D7479" s="13"/>
      <c r="E7479" s="13"/>
      <c r="F7479" s="13"/>
      <c r="G7479" s="13"/>
      <c r="H7479" s="41"/>
      <c r="I7479" s="41"/>
      <c r="J7479" s="41"/>
      <c r="K7479" s="41"/>
      <c r="L7479" s="41"/>
      <c r="M7479" s="41"/>
    </row>
    <row r="7480" spans="2:13" x14ac:dyDescent="0.25">
      <c r="B7480" s="66"/>
      <c r="C7480" s="13"/>
      <c r="D7480" s="13"/>
      <c r="E7480" s="13"/>
      <c r="F7480" s="13"/>
      <c r="G7480" s="13"/>
      <c r="H7480" s="41"/>
      <c r="I7480" s="41"/>
      <c r="J7480" s="41"/>
      <c r="K7480" s="41"/>
      <c r="L7480" s="41"/>
      <c r="M7480" s="41"/>
    </row>
    <row r="7481" spans="2:13" x14ac:dyDescent="0.25">
      <c r="B7481" s="66"/>
      <c r="C7481" s="13"/>
      <c r="D7481" s="13"/>
      <c r="E7481" s="13"/>
      <c r="F7481" s="13"/>
      <c r="G7481" s="13"/>
      <c r="H7481" s="41"/>
      <c r="I7481" s="41"/>
      <c r="J7481" s="41"/>
      <c r="K7481" s="41"/>
      <c r="L7481" s="41"/>
      <c r="M7481" s="41"/>
    </row>
    <row r="7482" spans="2:13" x14ac:dyDescent="0.25">
      <c r="B7482" s="66"/>
      <c r="C7482" s="13"/>
      <c r="D7482" s="13"/>
      <c r="E7482" s="13"/>
      <c r="F7482" s="13"/>
      <c r="G7482" s="13"/>
      <c r="H7482" s="41"/>
      <c r="I7482" s="41"/>
      <c r="J7482" s="41"/>
      <c r="K7482" s="41"/>
      <c r="L7482" s="41"/>
      <c r="M7482" s="41"/>
    </row>
    <row r="7483" spans="2:13" x14ac:dyDescent="0.25">
      <c r="B7483" s="66"/>
      <c r="C7483" s="13"/>
      <c r="D7483" s="13"/>
      <c r="E7483" s="13"/>
      <c r="F7483" s="13"/>
      <c r="G7483" s="13"/>
      <c r="H7483" s="41"/>
      <c r="I7483" s="41"/>
      <c r="J7483" s="41"/>
      <c r="K7483" s="41"/>
      <c r="L7483" s="41"/>
      <c r="M7483" s="41"/>
    </row>
    <row r="7484" spans="2:13" x14ac:dyDescent="0.25">
      <c r="B7484" s="66"/>
      <c r="C7484" s="13"/>
      <c r="D7484" s="13"/>
      <c r="E7484" s="13"/>
      <c r="F7484" s="13"/>
      <c r="G7484" s="13"/>
      <c r="H7484" s="41"/>
      <c r="I7484" s="41"/>
      <c r="J7484" s="41"/>
      <c r="K7484" s="41"/>
      <c r="L7484" s="41"/>
      <c r="M7484" s="41"/>
    </row>
    <row r="7485" spans="2:13" x14ac:dyDescent="0.25">
      <c r="B7485" s="66"/>
      <c r="C7485" s="13"/>
      <c r="D7485" s="13"/>
      <c r="E7485" s="13"/>
      <c r="F7485" s="13"/>
      <c r="G7485" s="13"/>
      <c r="H7485" s="41"/>
      <c r="I7485" s="41"/>
      <c r="J7485" s="41"/>
      <c r="K7485" s="41"/>
      <c r="L7485" s="41"/>
      <c r="M7485" s="41"/>
    </row>
    <row r="7486" spans="2:13" x14ac:dyDescent="0.25">
      <c r="B7486" s="66"/>
      <c r="C7486" s="13"/>
      <c r="D7486" s="13"/>
      <c r="E7486" s="13"/>
      <c r="F7486" s="13"/>
      <c r="G7486" s="13"/>
      <c r="H7486" s="41"/>
      <c r="I7486" s="41"/>
      <c r="J7486" s="41"/>
      <c r="K7486" s="41"/>
      <c r="L7486" s="41"/>
      <c r="M7486" s="41"/>
    </row>
    <row r="7487" spans="2:13" x14ac:dyDescent="0.25">
      <c r="B7487" s="66"/>
      <c r="C7487" s="13"/>
      <c r="D7487" s="13"/>
      <c r="E7487" s="13"/>
      <c r="F7487" s="13"/>
      <c r="G7487" s="13"/>
      <c r="H7487" s="41"/>
      <c r="I7487" s="41"/>
      <c r="J7487" s="41"/>
      <c r="K7487" s="41"/>
      <c r="L7487" s="41"/>
      <c r="M7487" s="41"/>
    </row>
    <row r="7488" spans="2:13" x14ac:dyDescent="0.25">
      <c r="B7488" s="66"/>
      <c r="C7488" s="13"/>
      <c r="D7488" s="13"/>
      <c r="E7488" s="13"/>
      <c r="F7488" s="13"/>
      <c r="G7488" s="13"/>
      <c r="H7488" s="41"/>
      <c r="I7488" s="41"/>
      <c r="J7488" s="41"/>
      <c r="K7488" s="41"/>
      <c r="L7488" s="41"/>
      <c r="M7488" s="41"/>
    </row>
    <row r="7489" spans="2:13" x14ac:dyDescent="0.25">
      <c r="B7489" s="66"/>
      <c r="C7489" s="13"/>
      <c r="D7489" s="13"/>
      <c r="E7489" s="13"/>
      <c r="F7489" s="13"/>
      <c r="G7489" s="13"/>
      <c r="H7489" s="41"/>
      <c r="I7489" s="41"/>
      <c r="J7489" s="41"/>
      <c r="K7489" s="41"/>
      <c r="L7489" s="41"/>
      <c r="M7489" s="41"/>
    </row>
    <row r="7490" spans="2:13" x14ac:dyDescent="0.25">
      <c r="B7490" s="66"/>
      <c r="C7490" s="13"/>
      <c r="D7490" s="13"/>
      <c r="E7490" s="13"/>
      <c r="F7490" s="13"/>
      <c r="G7490" s="13"/>
      <c r="H7490" s="41"/>
      <c r="I7490" s="41"/>
      <c r="J7490" s="41"/>
      <c r="K7490" s="41"/>
      <c r="L7490" s="41"/>
      <c r="M7490" s="41"/>
    </row>
    <row r="7491" spans="2:13" x14ac:dyDescent="0.25">
      <c r="B7491" s="66"/>
      <c r="C7491" s="13"/>
      <c r="D7491" s="13"/>
      <c r="E7491" s="13"/>
      <c r="F7491" s="13"/>
      <c r="G7491" s="13"/>
      <c r="H7491" s="41"/>
      <c r="I7491" s="41"/>
      <c r="J7491" s="41"/>
      <c r="K7491" s="41"/>
      <c r="L7491" s="41"/>
      <c r="M7491" s="41"/>
    </row>
    <row r="7492" spans="2:13" x14ac:dyDescent="0.25">
      <c r="B7492" s="66"/>
      <c r="C7492" s="13"/>
      <c r="D7492" s="13"/>
      <c r="E7492" s="13"/>
      <c r="F7492" s="13"/>
      <c r="G7492" s="13"/>
      <c r="H7492" s="41"/>
      <c r="I7492" s="41"/>
      <c r="J7492" s="41"/>
      <c r="K7492" s="41"/>
      <c r="L7492" s="41"/>
      <c r="M7492" s="41"/>
    </row>
    <row r="7493" spans="2:13" x14ac:dyDescent="0.25">
      <c r="B7493" s="66"/>
      <c r="C7493" s="13"/>
      <c r="D7493" s="13"/>
      <c r="E7493" s="13"/>
      <c r="F7493" s="13"/>
      <c r="G7493" s="13"/>
      <c r="H7493" s="41"/>
      <c r="I7493" s="41"/>
      <c r="J7493" s="41"/>
      <c r="K7493" s="41"/>
      <c r="L7493" s="41"/>
      <c r="M7493" s="41"/>
    </row>
    <row r="7494" spans="2:13" x14ac:dyDescent="0.25">
      <c r="B7494" s="66"/>
      <c r="C7494" s="13"/>
      <c r="D7494" s="13"/>
      <c r="E7494" s="13"/>
      <c r="F7494" s="13"/>
      <c r="G7494" s="13"/>
      <c r="H7494" s="41"/>
      <c r="I7494" s="41"/>
      <c r="J7494" s="41"/>
      <c r="K7494" s="41"/>
      <c r="L7494" s="41"/>
      <c r="M7494" s="41"/>
    </row>
    <row r="7495" spans="2:13" x14ac:dyDescent="0.25">
      <c r="B7495" s="66"/>
      <c r="C7495" s="13"/>
      <c r="D7495" s="13"/>
      <c r="E7495" s="13"/>
      <c r="F7495" s="13"/>
      <c r="G7495" s="13"/>
      <c r="H7495" s="41"/>
      <c r="I7495" s="41"/>
      <c r="J7495" s="41"/>
      <c r="K7495" s="41"/>
      <c r="L7495" s="41"/>
      <c r="M7495" s="41"/>
    </row>
    <row r="7496" spans="2:13" x14ac:dyDescent="0.25">
      <c r="B7496" s="66"/>
      <c r="C7496" s="13"/>
      <c r="D7496" s="13"/>
      <c r="E7496" s="13"/>
      <c r="F7496" s="13"/>
      <c r="G7496" s="13"/>
      <c r="H7496" s="41"/>
      <c r="I7496" s="41"/>
      <c r="J7496" s="41"/>
      <c r="K7496" s="41"/>
      <c r="L7496" s="41"/>
      <c r="M7496" s="41"/>
    </row>
    <row r="7497" spans="2:13" x14ac:dyDescent="0.25">
      <c r="B7497" s="66"/>
      <c r="C7497" s="13"/>
      <c r="D7497" s="13"/>
      <c r="E7497" s="13"/>
      <c r="F7497" s="13"/>
      <c r="G7497" s="13"/>
      <c r="H7497" s="41"/>
      <c r="I7497" s="41"/>
      <c r="J7497" s="41"/>
      <c r="K7497" s="41"/>
      <c r="L7497" s="41"/>
      <c r="M7497" s="41"/>
    </row>
    <row r="7498" spans="2:13" x14ac:dyDescent="0.25">
      <c r="B7498" s="66"/>
      <c r="C7498" s="13"/>
      <c r="D7498" s="13"/>
      <c r="E7498" s="13"/>
      <c r="F7498" s="13"/>
      <c r="G7498" s="13"/>
      <c r="H7498" s="41"/>
      <c r="I7498" s="41"/>
      <c r="J7498" s="41"/>
      <c r="K7498" s="41"/>
      <c r="L7498" s="41"/>
      <c r="M7498" s="41"/>
    </row>
    <row r="7499" spans="2:13" x14ac:dyDescent="0.25">
      <c r="B7499" s="66"/>
      <c r="C7499" s="13"/>
      <c r="D7499" s="13"/>
      <c r="E7499" s="13"/>
      <c r="F7499" s="13"/>
      <c r="G7499" s="13"/>
      <c r="H7499" s="41"/>
      <c r="I7499" s="41"/>
      <c r="J7499" s="41"/>
      <c r="K7499" s="41"/>
      <c r="L7499" s="41"/>
      <c r="M7499" s="41"/>
    </row>
    <row r="7500" spans="2:13" x14ac:dyDescent="0.25">
      <c r="B7500" s="66"/>
      <c r="C7500" s="13"/>
      <c r="D7500" s="13"/>
      <c r="E7500" s="13"/>
      <c r="F7500" s="13"/>
      <c r="G7500" s="13"/>
      <c r="H7500" s="41"/>
      <c r="I7500" s="41"/>
      <c r="J7500" s="41"/>
      <c r="K7500" s="41"/>
      <c r="L7500" s="41"/>
      <c r="M7500" s="41"/>
    </row>
    <row r="7501" spans="2:13" x14ac:dyDescent="0.25">
      <c r="B7501" s="66"/>
      <c r="C7501" s="13"/>
      <c r="D7501" s="13"/>
      <c r="E7501" s="13"/>
      <c r="F7501" s="13"/>
      <c r="G7501" s="13"/>
      <c r="H7501" s="41"/>
      <c r="I7501" s="41"/>
      <c r="J7501" s="41"/>
      <c r="K7501" s="41"/>
      <c r="L7501" s="41"/>
      <c r="M7501" s="41"/>
    </row>
    <row r="7502" spans="2:13" x14ac:dyDescent="0.25">
      <c r="B7502" s="66"/>
      <c r="C7502" s="13"/>
      <c r="D7502" s="13"/>
      <c r="E7502" s="13"/>
      <c r="F7502" s="13"/>
      <c r="G7502" s="13"/>
      <c r="H7502" s="41"/>
      <c r="I7502" s="41"/>
      <c r="J7502" s="41"/>
      <c r="K7502" s="41"/>
      <c r="L7502" s="41"/>
      <c r="M7502" s="41"/>
    </row>
    <row r="7503" spans="2:13" x14ac:dyDescent="0.25">
      <c r="B7503" s="66"/>
      <c r="C7503" s="13"/>
      <c r="D7503" s="13"/>
      <c r="E7503" s="13"/>
      <c r="F7503" s="13"/>
      <c r="G7503" s="13"/>
      <c r="H7503" s="41"/>
      <c r="I7503" s="41"/>
      <c r="J7503" s="41"/>
      <c r="K7503" s="41"/>
      <c r="L7503" s="41"/>
      <c r="M7503" s="41"/>
    </row>
    <row r="7504" spans="2:13" x14ac:dyDescent="0.25">
      <c r="B7504" s="66"/>
      <c r="C7504" s="13"/>
      <c r="D7504" s="13"/>
      <c r="E7504" s="13"/>
      <c r="F7504" s="13"/>
      <c r="G7504" s="13"/>
      <c r="H7504" s="41"/>
      <c r="I7504" s="41"/>
      <c r="J7504" s="41"/>
      <c r="K7504" s="41"/>
      <c r="L7504" s="41"/>
      <c r="M7504" s="41"/>
    </row>
    <row r="7505" spans="2:13" x14ac:dyDescent="0.25">
      <c r="B7505" s="66"/>
      <c r="C7505" s="13"/>
      <c r="D7505" s="13"/>
      <c r="E7505" s="13"/>
      <c r="F7505" s="13"/>
      <c r="G7505" s="13"/>
      <c r="H7505" s="41"/>
      <c r="I7505" s="41"/>
      <c r="J7505" s="41"/>
      <c r="K7505" s="41"/>
      <c r="L7505" s="41"/>
      <c r="M7505" s="41"/>
    </row>
    <row r="7506" spans="2:13" x14ac:dyDescent="0.25">
      <c r="B7506" s="66"/>
      <c r="C7506" s="13"/>
      <c r="D7506" s="13"/>
      <c r="E7506" s="13"/>
      <c r="F7506" s="13"/>
      <c r="G7506" s="13"/>
      <c r="H7506" s="41"/>
      <c r="I7506" s="41"/>
      <c r="J7506" s="41"/>
      <c r="K7506" s="41"/>
      <c r="L7506" s="41"/>
      <c r="M7506" s="41"/>
    </row>
    <row r="7507" spans="2:13" x14ac:dyDescent="0.25">
      <c r="B7507" s="66"/>
      <c r="C7507" s="13"/>
      <c r="D7507" s="13"/>
      <c r="E7507" s="13"/>
      <c r="F7507" s="13"/>
      <c r="G7507" s="13"/>
      <c r="H7507" s="41"/>
      <c r="I7507" s="41"/>
      <c r="J7507" s="41"/>
      <c r="K7507" s="41"/>
      <c r="L7507" s="41"/>
      <c r="M7507" s="41"/>
    </row>
    <row r="7508" spans="2:13" x14ac:dyDescent="0.25">
      <c r="B7508" s="66"/>
      <c r="C7508" s="13"/>
      <c r="D7508" s="13"/>
      <c r="E7508" s="13"/>
      <c r="F7508" s="13"/>
      <c r="G7508" s="13"/>
      <c r="H7508" s="41"/>
      <c r="I7508" s="41"/>
      <c r="J7508" s="41"/>
      <c r="K7508" s="41"/>
      <c r="L7508" s="41"/>
      <c r="M7508" s="41"/>
    </row>
    <row r="7509" spans="2:13" x14ac:dyDescent="0.25">
      <c r="B7509" s="66"/>
      <c r="C7509" s="13"/>
      <c r="D7509" s="13"/>
      <c r="E7509" s="13"/>
      <c r="F7509" s="13"/>
      <c r="G7509" s="13"/>
      <c r="H7509" s="41"/>
      <c r="I7509" s="41"/>
      <c r="J7509" s="41"/>
      <c r="K7509" s="41"/>
      <c r="L7509" s="41"/>
      <c r="M7509" s="41"/>
    </row>
    <row r="7510" spans="2:13" x14ac:dyDescent="0.25">
      <c r="B7510" s="66"/>
      <c r="C7510" s="13"/>
      <c r="D7510" s="13"/>
      <c r="E7510" s="13"/>
      <c r="F7510" s="13"/>
      <c r="G7510" s="13"/>
      <c r="H7510" s="41"/>
      <c r="I7510" s="41"/>
      <c r="J7510" s="41"/>
      <c r="K7510" s="41"/>
      <c r="L7510" s="41"/>
      <c r="M7510" s="41"/>
    </row>
    <row r="7511" spans="2:13" x14ac:dyDescent="0.25">
      <c r="B7511" s="66"/>
      <c r="C7511" s="13"/>
      <c r="D7511" s="13"/>
      <c r="E7511" s="13"/>
      <c r="F7511" s="13"/>
      <c r="G7511" s="13"/>
      <c r="H7511" s="41"/>
      <c r="I7511" s="41"/>
      <c r="J7511" s="41"/>
      <c r="K7511" s="41"/>
      <c r="L7511" s="41"/>
      <c r="M7511" s="41"/>
    </row>
    <row r="7512" spans="2:13" x14ac:dyDescent="0.25">
      <c r="B7512" s="66"/>
      <c r="C7512" s="13"/>
      <c r="D7512" s="13"/>
      <c r="E7512" s="13"/>
      <c r="F7512" s="13"/>
      <c r="G7512" s="13"/>
      <c r="H7512" s="41"/>
      <c r="I7512" s="41"/>
      <c r="J7512" s="41"/>
      <c r="K7512" s="41"/>
      <c r="L7512" s="41"/>
      <c r="M7512" s="41"/>
    </row>
    <row r="7513" spans="2:13" x14ac:dyDescent="0.25">
      <c r="B7513" s="66"/>
      <c r="C7513" s="13"/>
      <c r="D7513" s="13"/>
      <c r="E7513" s="13"/>
      <c r="F7513" s="13"/>
      <c r="G7513" s="13"/>
      <c r="H7513" s="41"/>
      <c r="I7513" s="41"/>
      <c r="J7513" s="41"/>
      <c r="K7513" s="41"/>
      <c r="L7513" s="41"/>
      <c r="M7513" s="41"/>
    </row>
    <row r="7514" spans="2:13" x14ac:dyDescent="0.25">
      <c r="B7514" s="66"/>
      <c r="C7514" s="13"/>
      <c r="D7514" s="13"/>
      <c r="E7514" s="13"/>
      <c r="F7514" s="13"/>
      <c r="G7514" s="13"/>
      <c r="H7514" s="41"/>
      <c r="I7514" s="41"/>
      <c r="J7514" s="41"/>
      <c r="K7514" s="41"/>
      <c r="L7514" s="41"/>
      <c r="M7514" s="41"/>
    </row>
    <row r="7515" spans="2:13" x14ac:dyDescent="0.25">
      <c r="B7515" s="66"/>
      <c r="C7515" s="13"/>
      <c r="D7515" s="13"/>
      <c r="E7515" s="13"/>
      <c r="F7515" s="13"/>
      <c r="G7515" s="13"/>
      <c r="H7515" s="41"/>
      <c r="I7515" s="41"/>
      <c r="J7515" s="41"/>
      <c r="K7515" s="41"/>
      <c r="L7515" s="41"/>
      <c r="M7515" s="41"/>
    </row>
    <row r="7516" spans="2:13" x14ac:dyDescent="0.25">
      <c r="B7516" s="66"/>
      <c r="C7516" s="13"/>
      <c r="D7516" s="13"/>
      <c r="E7516" s="13"/>
      <c r="F7516" s="13"/>
      <c r="G7516" s="13"/>
      <c r="H7516" s="41"/>
      <c r="I7516" s="41"/>
      <c r="J7516" s="41"/>
      <c r="K7516" s="41"/>
      <c r="L7516" s="41"/>
      <c r="M7516" s="41"/>
    </row>
    <row r="7517" spans="2:13" x14ac:dyDescent="0.25">
      <c r="B7517" s="66"/>
      <c r="C7517" s="13"/>
      <c r="D7517" s="13"/>
      <c r="E7517" s="13"/>
      <c r="F7517" s="13"/>
      <c r="G7517" s="13"/>
      <c r="H7517" s="41"/>
      <c r="I7517" s="41"/>
      <c r="J7517" s="41"/>
      <c r="K7517" s="41"/>
      <c r="L7517" s="41"/>
      <c r="M7517" s="41"/>
    </row>
    <row r="7518" spans="2:13" x14ac:dyDescent="0.25">
      <c r="B7518" s="66"/>
      <c r="C7518" s="13"/>
      <c r="D7518" s="13"/>
      <c r="E7518" s="13"/>
      <c r="F7518" s="13"/>
      <c r="G7518" s="13"/>
      <c r="H7518" s="41"/>
      <c r="I7518" s="41"/>
      <c r="J7518" s="41"/>
      <c r="K7518" s="41"/>
      <c r="L7518" s="41"/>
      <c r="M7518" s="41"/>
    </row>
    <row r="7519" spans="2:13" x14ac:dyDescent="0.25">
      <c r="B7519" s="66"/>
      <c r="C7519" s="13"/>
      <c r="D7519" s="13"/>
      <c r="E7519" s="13"/>
      <c r="F7519" s="13"/>
      <c r="G7519" s="13"/>
      <c r="H7519" s="41"/>
      <c r="I7519" s="41"/>
      <c r="J7519" s="41"/>
      <c r="K7519" s="41"/>
      <c r="L7519" s="41"/>
      <c r="M7519" s="41"/>
    </row>
    <row r="7520" spans="2:13" x14ac:dyDescent="0.25">
      <c r="B7520" s="66"/>
      <c r="C7520" s="13"/>
      <c r="D7520" s="13"/>
      <c r="E7520" s="13"/>
      <c r="F7520" s="13"/>
      <c r="G7520" s="13"/>
      <c r="H7520" s="41"/>
      <c r="I7520" s="41"/>
      <c r="J7520" s="41"/>
      <c r="K7520" s="41"/>
      <c r="L7520" s="41"/>
      <c r="M7520" s="41"/>
    </row>
    <row r="7521" spans="2:13" x14ac:dyDescent="0.25">
      <c r="B7521" s="66"/>
      <c r="C7521" s="13"/>
      <c r="D7521" s="13"/>
      <c r="E7521" s="13"/>
      <c r="F7521" s="13"/>
      <c r="G7521" s="13"/>
      <c r="H7521" s="41"/>
      <c r="I7521" s="41"/>
      <c r="J7521" s="41"/>
      <c r="K7521" s="41"/>
      <c r="L7521" s="41"/>
      <c r="M7521" s="41"/>
    </row>
    <row r="7522" spans="2:13" x14ac:dyDescent="0.25">
      <c r="B7522" s="66"/>
      <c r="C7522" s="13"/>
      <c r="D7522" s="13"/>
      <c r="E7522" s="13"/>
      <c r="F7522" s="13"/>
      <c r="G7522" s="13"/>
      <c r="H7522" s="41"/>
      <c r="I7522" s="41"/>
      <c r="J7522" s="41"/>
      <c r="K7522" s="41"/>
      <c r="L7522" s="41"/>
      <c r="M7522" s="41"/>
    </row>
    <row r="7523" spans="2:13" x14ac:dyDescent="0.25">
      <c r="B7523" s="66"/>
      <c r="C7523" s="13"/>
      <c r="D7523" s="13"/>
      <c r="E7523" s="13"/>
      <c r="F7523" s="13"/>
      <c r="G7523" s="13"/>
      <c r="H7523" s="41"/>
      <c r="I7523" s="41"/>
      <c r="J7523" s="41"/>
      <c r="K7523" s="41"/>
      <c r="L7523" s="41"/>
      <c r="M7523" s="41"/>
    </row>
    <row r="7524" spans="2:13" x14ac:dyDescent="0.25">
      <c r="B7524" s="66"/>
      <c r="C7524" s="13"/>
      <c r="D7524" s="13"/>
      <c r="E7524" s="13"/>
      <c r="F7524" s="13"/>
      <c r="G7524" s="13"/>
      <c r="H7524" s="41"/>
      <c r="I7524" s="41"/>
      <c r="J7524" s="41"/>
      <c r="K7524" s="41"/>
      <c r="L7524" s="41"/>
      <c r="M7524" s="41"/>
    </row>
    <row r="7525" spans="2:13" x14ac:dyDescent="0.25">
      <c r="B7525" s="66"/>
      <c r="C7525" s="13"/>
      <c r="D7525" s="13"/>
      <c r="E7525" s="13"/>
      <c r="F7525" s="13"/>
      <c r="G7525" s="13"/>
      <c r="H7525" s="41"/>
      <c r="I7525" s="41"/>
      <c r="J7525" s="41"/>
      <c r="K7525" s="41"/>
      <c r="L7525" s="41"/>
      <c r="M7525" s="41"/>
    </row>
    <row r="7526" spans="2:13" x14ac:dyDescent="0.25">
      <c r="B7526" s="66"/>
      <c r="C7526" s="13"/>
      <c r="D7526" s="13"/>
      <c r="E7526" s="13"/>
      <c r="F7526" s="13"/>
      <c r="G7526" s="13"/>
      <c r="H7526" s="41"/>
      <c r="I7526" s="41"/>
      <c r="J7526" s="41"/>
      <c r="K7526" s="41"/>
      <c r="L7526" s="41"/>
      <c r="M7526" s="41"/>
    </row>
    <row r="7527" spans="2:13" x14ac:dyDescent="0.25">
      <c r="B7527" s="66"/>
      <c r="C7527" s="13"/>
      <c r="D7527" s="13"/>
      <c r="E7527" s="13"/>
      <c r="F7527" s="13"/>
      <c r="G7527" s="13"/>
      <c r="H7527" s="41"/>
      <c r="I7527" s="41"/>
      <c r="J7527" s="41"/>
      <c r="K7527" s="41"/>
      <c r="L7527" s="41"/>
      <c r="M7527" s="41"/>
    </row>
    <row r="7528" spans="2:13" x14ac:dyDescent="0.25">
      <c r="B7528" s="66"/>
      <c r="C7528" s="13"/>
      <c r="D7528" s="13"/>
      <c r="E7528" s="13"/>
      <c r="F7528" s="13"/>
      <c r="G7528" s="13"/>
      <c r="H7528" s="41"/>
      <c r="I7528" s="41"/>
      <c r="J7528" s="41"/>
      <c r="K7528" s="41"/>
      <c r="L7528" s="41"/>
      <c r="M7528" s="41"/>
    </row>
    <row r="7529" spans="2:13" x14ac:dyDescent="0.25">
      <c r="B7529" s="66"/>
      <c r="C7529" s="13"/>
      <c r="D7529" s="13"/>
      <c r="E7529" s="13"/>
      <c r="F7529" s="13"/>
      <c r="G7529" s="13"/>
      <c r="H7529" s="41"/>
      <c r="I7529" s="41"/>
      <c r="J7529" s="41"/>
      <c r="K7529" s="41"/>
      <c r="L7529" s="41"/>
      <c r="M7529" s="41"/>
    </row>
    <row r="7530" spans="2:13" x14ac:dyDescent="0.25">
      <c r="B7530" s="66"/>
      <c r="C7530" s="13"/>
      <c r="D7530" s="13"/>
      <c r="E7530" s="13"/>
      <c r="F7530" s="13"/>
      <c r="G7530" s="13"/>
      <c r="H7530" s="41"/>
      <c r="I7530" s="41"/>
      <c r="J7530" s="41"/>
      <c r="K7530" s="41"/>
      <c r="L7530" s="41"/>
      <c r="M7530" s="41"/>
    </row>
    <row r="7531" spans="2:13" x14ac:dyDescent="0.25">
      <c r="B7531" s="66"/>
      <c r="C7531" s="13"/>
      <c r="D7531" s="13"/>
      <c r="E7531" s="13"/>
      <c r="F7531" s="13"/>
      <c r="G7531" s="13"/>
      <c r="H7531" s="41"/>
      <c r="I7531" s="41"/>
      <c r="J7531" s="41"/>
      <c r="K7531" s="41"/>
      <c r="L7531" s="41"/>
      <c r="M7531" s="41"/>
    </row>
    <row r="7532" spans="2:13" x14ac:dyDescent="0.25">
      <c r="B7532" s="66"/>
      <c r="C7532" s="13"/>
      <c r="D7532" s="13"/>
      <c r="E7532" s="13"/>
      <c r="F7532" s="13"/>
      <c r="G7532" s="13"/>
      <c r="H7532" s="41"/>
      <c r="I7532" s="41"/>
      <c r="J7532" s="41"/>
      <c r="K7532" s="41"/>
      <c r="L7532" s="41"/>
      <c r="M7532" s="41"/>
    </row>
    <row r="7533" spans="2:13" x14ac:dyDescent="0.25">
      <c r="B7533" s="66"/>
      <c r="C7533" s="13"/>
      <c r="D7533" s="13"/>
      <c r="E7533" s="13"/>
      <c r="F7533" s="13"/>
      <c r="G7533" s="13"/>
      <c r="H7533" s="41"/>
      <c r="I7533" s="41"/>
      <c r="J7533" s="41"/>
      <c r="K7533" s="41"/>
      <c r="L7533" s="41"/>
      <c r="M7533" s="41"/>
    </row>
    <row r="7534" spans="2:13" x14ac:dyDescent="0.25">
      <c r="B7534" s="66"/>
      <c r="C7534" s="13"/>
      <c r="D7534" s="13"/>
      <c r="E7534" s="13"/>
      <c r="F7534" s="13"/>
      <c r="G7534" s="13"/>
      <c r="H7534" s="41"/>
      <c r="I7534" s="41"/>
      <c r="J7534" s="41"/>
      <c r="K7534" s="41"/>
      <c r="L7534" s="41"/>
      <c r="M7534" s="41"/>
    </row>
    <row r="7535" spans="2:13" x14ac:dyDescent="0.25">
      <c r="B7535" s="66"/>
      <c r="C7535" s="13"/>
      <c r="D7535" s="13"/>
      <c r="E7535" s="13"/>
      <c r="F7535" s="13"/>
      <c r="G7535" s="13"/>
      <c r="H7535" s="41"/>
      <c r="I7535" s="41"/>
      <c r="J7535" s="41"/>
      <c r="K7535" s="41"/>
      <c r="L7535" s="41"/>
      <c r="M7535" s="41"/>
    </row>
    <row r="7536" spans="2:13" x14ac:dyDescent="0.25">
      <c r="B7536" s="66"/>
      <c r="C7536" s="13"/>
      <c r="D7536" s="13"/>
      <c r="E7536" s="13"/>
      <c r="F7536" s="13"/>
      <c r="G7536" s="13"/>
      <c r="H7536" s="41"/>
      <c r="I7536" s="41"/>
      <c r="J7536" s="41"/>
      <c r="K7536" s="41"/>
      <c r="L7536" s="41"/>
      <c r="M7536" s="41"/>
    </row>
    <row r="7537" spans="2:13" x14ac:dyDescent="0.25">
      <c r="B7537" s="66"/>
      <c r="C7537" s="13"/>
      <c r="D7537" s="13"/>
      <c r="E7537" s="13"/>
      <c r="F7537" s="13"/>
      <c r="G7537" s="13"/>
      <c r="H7537" s="41"/>
      <c r="I7537" s="41"/>
      <c r="J7537" s="41"/>
      <c r="K7537" s="41"/>
      <c r="L7537" s="41"/>
      <c r="M7537" s="41"/>
    </row>
    <row r="7538" spans="2:13" x14ac:dyDescent="0.25">
      <c r="B7538" s="66"/>
      <c r="C7538" s="13"/>
      <c r="D7538" s="13"/>
      <c r="E7538" s="13"/>
      <c r="F7538" s="13"/>
      <c r="G7538" s="13"/>
      <c r="H7538" s="41"/>
      <c r="I7538" s="41"/>
      <c r="J7538" s="41"/>
      <c r="K7538" s="41"/>
      <c r="L7538" s="41"/>
      <c r="M7538" s="41"/>
    </row>
    <row r="7539" spans="2:13" x14ac:dyDescent="0.25">
      <c r="B7539" s="66"/>
      <c r="C7539" s="13"/>
      <c r="D7539" s="13"/>
      <c r="E7539" s="13"/>
      <c r="F7539" s="13"/>
      <c r="G7539" s="13"/>
      <c r="H7539" s="41"/>
      <c r="I7539" s="41"/>
      <c r="J7539" s="41"/>
      <c r="K7539" s="41"/>
      <c r="L7539" s="41"/>
      <c r="M7539" s="41"/>
    </row>
    <row r="7540" spans="2:13" x14ac:dyDescent="0.25">
      <c r="B7540" s="66"/>
      <c r="C7540" s="13"/>
      <c r="D7540" s="13"/>
      <c r="E7540" s="13"/>
      <c r="F7540" s="13"/>
      <c r="G7540" s="13"/>
      <c r="H7540" s="41"/>
      <c r="I7540" s="41"/>
      <c r="J7540" s="41"/>
      <c r="K7540" s="41"/>
      <c r="L7540" s="41"/>
      <c r="M7540" s="41"/>
    </row>
    <row r="7541" spans="2:13" x14ac:dyDescent="0.25">
      <c r="B7541" s="66"/>
      <c r="C7541" s="13"/>
      <c r="D7541" s="13"/>
      <c r="E7541" s="13"/>
      <c r="F7541" s="13"/>
      <c r="G7541" s="13"/>
      <c r="H7541" s="41"/>
      <c r="I7541" s="41"/>
      <c r="J7541" s="41"/>
      <c r="K7541" s="41"/>
      <c r="L7541" s="41"/>
      <c r="M7541" s="41"/>
    </row>
    <row r="7542" spans="2:13" x14ac:dyDescent="0.25">
      <c r="B7542" s="66"/>
      <c r="C7542" s="13"/>
      <c r="D7542" s="13"/>
      <c r="E7542" s="13"/>
      <c r="F7542" s="13"/>
      <c r="G7542" s="13"/>
      <c r="H7542" s="41"/>
      <c r="I7542" s="41"/>
      <c r="J7542" s="41"/>
      <c r="K7542" s="41"/>
      <c r="L7542" s="41"/>
      <c r="M7542" s="41"/>
    </row>
    <row r="7543" spans="2:13" x14ac:dyDescent="0.25">
      <c r="B7543" s="66"/>
      <c r="C7543" s="13"/>
      <c r="D7543" s="13"/>
      <c r="E7543" s="13"/>
      <c r="F7543" s="13"/>
      <c r="G7543" s="13"/>
      <c r="H7543" s="41"/>
      <c r="I7543" s="41"/>
      <c r="J7543" s="41"/>
      <c r="K7543" s="41"/>
      <c r="L7543" s="41"/>
      <c r="M7543" s="41"/>
    </row>
    <row r="7544" spans="2:13" x14ac:dyDescent="0.25">
      <c r="B7544" s="66"/>
      <c r="C7544" s="13"/>
      <c r="D7544" s="13"/>
      <c r="E7544" s="13"/>
      <c r="F7544" s="13"/>
      <c r="G7544" s="13"/>
      <c r="H7544" s="41"/>
      <c r="I7544" s="41"/>
      <c r="J7544" s="41"/>
      <c r="K7544" s="41"/>
      <c r="L7544" s="41"/>
      <c r="M7544" s="41"/>
    </row>
    <row r="7545" spans="2:13" x14ac:dyDescent="0.25">
      <c r="B7545" s="66"/>
      <c r="C7545" s="13"/>
      <c r="D7545" s="13"/>
      <c r="E7545" s="13"/>
      <c r="F7545" s="13"/>
      <c r="G7545" s="13"/>
      <c r="H7545" s="41"/>
      <c r="I7545" s="41"/>
      <c r="J7545" s="41"/>
      <c r="K7545" s="41"/>
      <c r="L7545" s="41"/>
      <c r="M7545" s="41"/>
    </row>
    <row r="7546" spans="2:13" x14ac:dyDescent="0.25">
      <c r="B7546" s="66"/>
      <c r="C7546" s="13"/>
      <c r="D7546" s="13"/>
      <c r="E7546" s="13"/>
      <c r="F7546" s="13"/>
      <c r="G7546" s="13"/>
      <c r="H7546" s="41"/>
      <c r="I7546" s="41"/>
      <c r="J7546" s="41"/>
      <c r="K7546" s="41"/>
      <c r="L7546" s="41"/>
      <c r="M7546" s="41"/>
    </row>
    <row r="7547" spans="2:13" x14ac:dyDescent="0.25">
      <c r="B7547" s="66"/>
      <c r="C7547" s="13"/>
      <c r="D7547" s="13"/>
      <c r="E7547" s="13"/>
      <c r="F7547" s="13"/>
      <c r="G7547" s="13"/>
      <c r="H7547" s="41"/>
      <c r="I7547" s="41"/>
      <c r="J7547" s="41"/>
      <c r="K7547" s="41"/>
      <c r="L7547" s="41"/>
      <c r="M7547" s="41"/>
    </row>
    <row r="7548" spans="2:13" x14ac:dyDescent="0.25">
      <c r="B7548" s="66"/>
      <c r="C7548" s="13"/>
      <c r="D7548" s="13"/>
      <c r="E7548" s="13"/>
      <c r="F7548" s="13"/>
      <c r="G7548" s="13"/>
      <c r="H7548" s="41"/>
      <c r="I7548" s="41"/>
      <c r="J7548" s="41"/>
      <c r="K7548" s="41"/>
      <c r="L7548" s="41"/>
      <c r="M7548" s="41"/>
    </row>
    <row r="7549" spans="2:13" x14ac:dyDescent="0.25">
      <c r="B7549" s="66"/>
      <c r="C7549" s="13"/>
      <c r="D7549" s="13"/>
      <c r="E7549" s="13"/>
      <c r="F7549" s="13"/>
      <c r="G7549" s="13"/>
      <c r="H7549" s="41"/>
      <c r="I7549" s="41"/>
      <c r="J7549" s="41"/>
      <c r="K7549" s="41"/>
      <c r="L7549" s="41"/>
      <c r="M7549" s="41"/>
    </row>
    <row r="7550" spans="2:13" x14ac:dyDescent="0.25">
      <c r="B7550" s="66"/>
      <c r="C7550" s="13"/>
      <c r="D7550" s="13"/>
      <c r="E7550" s="13"/>
      <c r="F7550" s="13"/>
      <c r="G7550" s="13"/>
      <c r="H7550" s="41"/>
      <c r="I7550" s="41"/>
      <c r="J7550" s="41"/>
      <c r="K7550" s="41"/>
      <c r="L7550" s="41"/>
      <c r="M7550" s="41"/>
    </row>
    <row r="7551" spans="2:13" x14ac:dyDescent="0.25">
      <c r="B7551" s="66"/>
      <c r="C7551" s="13"/>
      <c r="D7551" s="13"/>
      <c r="E7551" s="13"/>
      <c r="F7551" s="13"/>
      <c r="G7551" s="13"/>
      <c r="H7551" s="41"/>
      <c r="I7551" s="41"/>
      <c r="J7551" s="41"/>
      <c r="K7551" s="41"/>
      <c r="L7551" s="41"/>
      <c r="M7551" s="41"/>
    </row>
    <row r="7552" spans="2:13" x14ac:dyDescent="0.25">
      <c r="B7552" s="66"/>
      <c r="C7552" s="13"/>
      <c r="D7552" s="13"/>
      <c r="E7552" s="13"/>
      <c r="F7552" s="13"/>
      <c r="G7552" s="13"/>
      <c r="H7552" s="41"/>
      <c r="I7552" s="41"/>
      <c r="J7552" s="41"/>
      <c r="K7552" s="41"/>
      <c r="L7552" s="41"/>
      <c r="M7552" s="41"/>
    </row>
    <row r="7553" spans="2:13" x14ac:dyDescent="0.25">
      <c r="B7553" s="66"/>
      <c r="C7553" s="13"/>
      <c r="D7553" s="13"/>
      <c r="E7553" s="13"/>
      <c r="F7553" s="13"/>
      <c r="G7553" s="13"/>
      <c r="H7553" s="41"/>
      <c r="I7553" s="41"/>
      <c r="J7553" s="41"/>
      <c r="K7553" s="41"/>
      <c r="L7553" s="41"/>
      <c r="M7553" s="41"/>
    </row>
    <row r="7554" spans="2:13" x14ac:dyDescent="0.25">
      <c r="B7554" s="66"/>
      <c r="C7554" s="13"/>
      <c r="D7554" s="13"/>
      <c r="E7554" s="13"/>
      <c r="F7554" s="13"/>
      <c r="G7554" s="13"/>
      <c r="H7554" s="41"/>
      <c r="I7554" s="41"/>
      <c r="J7554" s="41"/>
      <c r="K7554" s="41"/>
      <c r="L7554" s="41"/>
      <c r="M7554" s="41"/>
    </row>
    <row r="7555" spans="2:13" x14ac:dyDescent="0.25">
      <c r="B7555" s="66"/>
      <c r="C7555" s="13"/>
      <c r="D7555" s="13"/>
      <c r="E7555" s="13"/>
      <c r="F7555" s="13"/>
      <c r="G7555" s="13"/>
      <c r="H7555" s="41"/>
      <c r="I7555" s="41"/>
      <c r="J7555" s="41"/>
      <c r="K7555" s="41"/>
      <c r="L7555" s="41"/>
      <c r="M7555" s="41"/>
    </row>
    <row r="7556" spans="2:13" x14ac:dyDescent="0.25">
      <c r="B7556" s="66"/>
      <c r="C7556" s="13"/>
      <c r="D7556" s="13"/>
      <c r="E7556" s="13"/>
      <c r="F7556" s="13"/>
      <c r="G7556" s="13"/>
      <c r="H7556" s="41"/>
      <c r="I7556" s="41"/>
      <c r="J7556" s="41"/>
      <c r="K7556" s="41"/>
      <c r="L7556" s="41"/>
      <c r="M7556" s="41"/>
    </row>
    <row r="7557" spans="2:13" x14ac:dyDescent="0.25">
      <c r="B7557" s="66"/>
      <c r="C7557" s="13"/>
      <c r="D7557" s="13"/>
      <c r="E7557" s="13"/>
      <c r="F7557" s="13"/>
      <c r="G7557" s="13"/>
      <c r="H7557" s="41"/>
      <c r="I7557" s="41"/>
      <c r="J7557" s="41"/>
      <c r="K7557" s="41"/>
      <c r="L7557" s="41"/>
      <c r="M7557" s="41"/>
    </row>
    <row r="7558" spans="2:13" x14ac:dyDescent="0.25">
      <c r="B7558" s="66"/>
      <c r="C7558" s="13"/>
      <c r="D7558" s="13"/>
      <c r="E7558" s="13"/>
      <c r="F7558" s="13"/>
      <c r="G7558" s="13"/>
      <c r="H7558" s="41"/>
      <c r="I7558" s="41"/>
      <c r="J7558" s="41"/>
      <c r="K7558" s="41"/>
      <c r="L7558" s="41"/>
      <c r="M7558" s="41"/>
    </row>
    <row r="7559" spans="2:13" x14ac:dyDescent="0.25">
      <c r="B7559" s="66"/>
      <c r="C7559" s="13"/>
      <c r="D7559" s="13"/>
      <c r="E7559" s="13"/>
      <c r="F7559" s="13"/>
      <c r="G7559" s="13"/>
      <c r="H7559" s="41"/>
      <c r="I7559" s="41"/>
      <c r="J7559" s="41"/>
      <c r="K7559" s="41"/>
      <c r="L7559" s="41"/>
      <c r="M7559" s="41"/>
    </row>
    <row r="7560" spans="2:13" x14ac:dyDescent="0.25">
      <c r="B7560" s="66"/>
      <c r="C7560" s="13"/>
      <c r="D7560" s="13"/>
      <c r="E7560" s="13"/>
      <c r="F7560" s="13"/>
      <c r="G7560" s="13"/>
      <c r="H7560" s="41"/>
      <c r="I7560" s="41"/>
      <c r="J7560" s="41"/>
      <c r="K7560" s="41"/>
      <c r="L7560" s="41"/>
      <c r="M7560" s="41"/>
    </row>
    <row r="7561" spans="2:13" x14ac:dyDescent="0.25">
      <c r="B7561" s="66"/>
      <c r="C7561" s="13"/>
      <c r="D7561" s="13"/>
      <c r="E7561" s="13"/>
      <c r="F7561" s="13"/>
      <c r="G7561" s="13"/>
      <c r="H7561" s="41"/>
      <c r="I7561" s="41"/>
      <c r="J7561" s="41"/>
      <c r="K7561" s="41"/>
      <c r="L7561" s="41"/>
      <c r="M7561" s="41"/>
    </row>
    <row r="7562" spans="2:13" x14ac:dyDescent="0.25">
      <c r="B7562" s="66"/>
      <c r="C7562" s="13"/>
      <c r="D7562" s="13"/>
      <c r="E7562" s="13"/>
      <c r="F7562" s="13"/>
      <c r="G7562" s="13"/>
      <c r="H7562" s="41"/>
      <c r="I7562" s="41"/>
      <c r="J7562" s="41"/>
      <c r="K7562" s="41"/>
      <c r="L7562" s="41"/>
      <c r="M7562" s="41"/>
    </row>
    <row r="7563" spans="2:13" x14ac:dyDescent="0.25">
      <c r="B7563" s="66"/>
      <c r="C7563" s="13"/>
      <c r="D7563" s="13"/>
      <c r="E7563" s="13"/>
      <c r="F7563" s="13"/>
      <c r="G7563" s="13"/>
      <c r="H7563" s="41"/>
      <c r="I7563" s="41"/>
      <c r="J7563" s="41"/>
      <c r="K7563" s="41"/>
      <c r="L7563" s="41"/>
      <c r="M7563" s="41"/>
    </row>
    <row r="7564" spans="2:13" x14ac:dyDescent="0.25">
      <c r="B7564" s="66"/>
      <c r="C7564" s="13"/>
      <c r="D7564" s="13"/>
      <c r="E7564" s="13"/>
      <c r="F7564" s="13"/>
      <c r="G7564" s="13"/>
      <c r="H7564" s="41"/>
      <c r="I7564" s="41"/>
      <c r="J7564" s="41"/>
      <c r="K7564" s="41"/>
      <c r="L7564" s="41"/>
      <c r="M7564" s="41"/>
    </row>
    <row r="7565" spans="2:13" x14ac:dyDescent="0.25">
      <c r="B7565" s="66"/>
      <c r="C7565" s="13"/>
      <c r="D7565" s="13"/>
      <c r="E7565" s="13"/>
      <c r="F7565" s="13"/>
      <c r="G7565" s="13"/>
      <c r="H7565" s="41"/>
      <c r="I7565" s="41"/>
      <c r="J7565" s="41"/>
      <c r="K7565" s="41"/>
      <c r="L7565" s="41"/>
      <c r="M7565" s="41"/>
    </row>
    <row r="7566" spans="2:13" x14ac:dyDescent="0.25">
      <c r="B7566" s="66"/>
      <c r="C7566" s="13"/>
      <c r="D7566" s="13"/>
      <c r="E7566" s="13"/>
      <c r="F7566" s="13"/>
      <c r="G7566" s="13"/>
      <c r="H7566" s="41"/>
      <c r="I7566" s="41"/>
      <c r="J7566" s="41"/>
      <c r="K7566" s="41"/>
      <c r="L7566" s="41"/>
      <c r="M7566" s="41"/>
    </row>
    <row r="7567" spans="2:13" x14ac:dyDescent="0.25">
      <c r="B7567" s="66"/>
      <c r="C7567" s="13"/>
      <c r="D7567" s="13"/>
      <c r="E7567" s="13"/>
      <c r="F7567" s="13"/>
      <c r="G7567" s="13"/>
      <c r="H7567" s="41"/>
      <c r="I7567" s="41"/>
      <c r="J7567" s="41"/>
      <c r="K7567" s="41"/>
      <c r="L7567" s="41"/>
      <c r="M7567" s="41"/>
    </row>
    <row r="7568" spans="2:13" x14ac:dyDescent="0.25">
      <c r="B7568" s="66"/>
      <c r="C7568" s="13"/>
      <c r="D7568" s="13"/>
      <c r="E7568" s="13"/>
      <c r="F7568" s="13"/>
      <c r="G7568" s="13"/>
      <c r="H7568" s="41"/>
      <c r="I7568" s="41"/>
      <c r="J7568" s="41"/>
      <c r="K7568" s="41"/>
      <c r="L7568" s="41"/>
      <c r="M7568" s="41"/>
    </row>
    <row r="7569" spans="2:13" x14ac:dyDescent="0.25">
      <c r="B7569" s="66"/>
      <c r="C7569" s="13"/>
      <c r="D7569" s="13"/>
      <c r="E7569" s="13"/>
      <c r="F7569" s="13"/>
      <c r="G7569" s="13"/>
      <c r="H7569" s="41"/>
      <c r="I7569" s="41"/>
      <c r="J7569" s="41"/>
      <c r="K7569" s="41"/>
      <c r="L7569" s="41"/>
      <c r="M7569" s="41"/>
    </row>
    <row r="7570" spans="2:13" x14ac:dyDescent="0.25">
      <c r="B7570" s="66"/>
      <c r="C7570" s="13"/>
      <c r="D7570" s="13"/>
      <c r="E7570" s="13"/>
      <c r="F7570" s="13"/>
      <c r="G7570" s="13"/>
      <c r="H7570" s="41"/>
      <c r="I7570" s="41"/>
      <c r="J7570" s="41"/>
      <c r="K7570" s="41"/>
      <c r="L7570" s="41"/>
      <c r="M7570" s="41"/>
    </row>
    <row r="7571" spans="2:13" x14ac:dyDescent="0.25">
      <c r="B7571" s="66"/>
      <c r="C7571" s="13"/>
      <c r="D7571" s="13"/>
      <c r="E7571" s="13"/>
      <c r="F7571" s="13"/>
      <c r="G7571" s="13"/>
      <c r="H7571" s="41"/>
      <c r="I7571" s="41"/>
      <c r="J7571" s="41"/>
      <c r="K7571" s="41"/>
      <c r="L7571" s="41"/>
      <c r="M7571" s="41"/>
    </row>
    <row r="7572" spans="2:13" x14ac:dyDescent="0.25">
      <c r="B7572" s="66"/>
      <c r="C7572" s="13"/>
      <c r="D7572" s="13"/>
      <c r="E7572" s="13"/>
      <c r="F7572" s="13"/>
      <c r="G7572" s="13"/>
      <c r="H7572" s="41"/>
      <c r="I7572" s="41"/>
      <c r="J7572" s="41"/>
      <c r="K7572" s="41"/>
      <c r="L7572" s="41"/>
      <c r="M7572" s="41"/>
    </row>
    <row r="7573" spans="2:13" x14ac:dyDescent="0.25">
      <c r="B7573" s="66"/>
      <c r="C7573" s="13"/>
      <c r="D7573" s="13"/>
      <c r="E7573" s="13"/>
      <c r="F7573" s="13"/>
      <c r="G7573" s="13"/>
      <c r="H7573" s="41"/>
      <c r="I7573" s="41"/>
      <c r="J7573" s="41"/>
      <c r="K7573" s="41"/>
      <c r="L7573" s="41"/>
      <c r="M7573" s="41"/>
    </row>
    <row r="7574" spans="2:13" x14ac:dyDescent="0.25">
      <c r="B7574" s="66"/>
      <c r="C7574" s="13"/>
      <c r="D7574" s="13"/>
      <c r="E7574" s="13"/>
      <c r="F7574" s="13"/>
      <c r="G7574" s="13"/>
      <c r="H7574" s="41"/>
      <c r="I7574" s="41"/>
      <c r="J7574" s="41"/>
      <c r="K7574" s="41"/>
      <c r="L7574" s="41"/>
      <c r="M7574" s="41"/>
    </row>
    <row r="7575" spans="2:13" x14ac:dyDescent="0.25">
      <c r="B7575" s="66"/>
      <c r="C7575" s="13"/>
      <c r="D7575" s="13"/>
      <c r="E7575" s="13"/>
      <c r="F7575" s="13"/>
      <c r="G7575" s="13"/>
      <c r="H7575" s="41"/>
      <c r="I7575" s="41"/>
      <c r="J7575" s="41"/>
      <c r="K7575" s="41"/>
      <c r="L7575" s="41"/>
      <c r="M7575" s="41"/>
    </row>
    <row r="7576" spans="2:13" x14ac:dyDescent="0.25">
      <c r="B7576" s="66"/>
      <c r="C7576" s="13"/>
      <c r="D7576" s="13"/>
      <c r="E7576" s="13"/>
      <c r="F7576" s="13"/>
      <c r="G7576" s="13"/>
      <c r="H7576" s="41"/>
      <c r="I7576" s="41"/>
      <c r="J7576" s="41"/>
      <c r="K7576" s="41"/>
      <c r="L7576" s="41"/>
      <c r="M7576" s="41"/>
    </row>
    <row r="7577" spans="2:13" x14ac:dyDescent="0.25">
      <c r="B7577" s="66"/>
      <c r="C7577" s="13"/>
      <c r="D7577" s="13"/>
      <c r="E7577" s="13"/>
      <c r="F7577" s="13"/>
      <c r="G7577" s="13"/>
      <c r="H7577" s="41"/>
      <c r="I7577" s="41"/>
      <c r="J7577" s="41"/>
      <c r="K7577" s="41"/>
      <c r="L7577" s="41"/>
      <c r="M7577" s="41"/>
    </row>
    <row r="7578" spans="2:13" x14ac:dyDescent="0.25">
      <c r="B7578" s="66"/>
      <c r="C7578" s="13"/>
      <c r="D7578" s="13"/>
      <c r="E7578" s="13"/>
      <c r="F7578" s="13"/>
      <c r="G7578" s="13"/>
      <c r="H7578" s="41"/>
      <c r="I7578" s="41"/>
      <c r="J7578" s="41"/>
      <c r="K7578" s="41"/>
      <c r="L7578" s="41"/>
      <c r="M7578" s="41"/>
    </row>
    <row r="7579" spans="2:13" x14ac:dyDescent="0.25">
      <c r="B7579" s="66"/>
      <c r="C7579" s="13"/>
      <c r="D7579" s="13"/>
      <c r="E7579" s="13"/>
      <c r="F7579" s="13"/>
      <c r="G7579" s="13"/>
      <c r="H7579" s="41"/>
      <c r="I7579" s="41"/>
      <c r="J7579" s="41"/>
      <c r="K7579" s="41"/>
      <c r="L7579" s="41"/>
      <c r="M7579" s="41"/>
    </row>
    <row r="7580" spans="2:13" x14ac:dyDescent="0.25">
      <c r="B7580" s="66"/>
      <c r="C7580" s="13"/>
      <c r="D7580" s="13"/>
      <c r="E7580" s="13"/>
      <c r="F7580" s="13"/>
      <c r="G7580" s="13"/>
      <c r="H7580" s="41"/>
      <c r="I7580" s="41"/>
      <c r="J7580" s="41"/>
      <c r="K7580" s="41"/>
      <c r="L7580" s="41"/>
      <c r="M7580" s="41"/>
    </row>
    <row r="7581" spans="2:13" x14ac:dyDescent="0.25">
      <c r="B7581" s="66"/>
      <c r="C7581" s="13"/>
      <c r="D7581" s="13"/>
      <c r="E7581" s="13"/>
      <c r="F7581" s="13"/>
      <c r="G7581" s="13"/>
      <c r="H7581" s="41"/>
      <c r="I7581" s="41"/>
      <c r="J7581" s="41"/>
      <c r="K7581" s="41"/>
      <c r="L7581" s="41"/>
      <c r="M7581" s="41"/>
    </row>
    <row r="7582" spans="2:13" x14ac:dyDescent="0.25">
      <c r="B7582" s="66"/>
      <c r="C7582" s="13"/>
      <c r="D7582" s="13"/>
      <c r="E7582" s="13"/>
      <c r="F7582" s="13"/>
      <c r="G7582" s="13"/>
      <c r="H7582" s="41"/>
      <c r="I7582" s="41"/>
      <c r="J7582" s="41"/>
      <c r="K7582" s="41"/>
      <c r="L7582" s="41"/>
      <c r="M7582" s="41"/>
    </row>
    <row r="7583" spans="2:13" x14ac:dyDescent="0.25">
      <c r="B7583" s="66"/>
      <c r="C7583" s="13"/>
      <c r="D7583" s="13"/>
      <c r="E7583" s="13"/>
      <c r="F7583" s="13"/>
      <c r="G7583" s="13"/>
      <c r="H7583" s="41"/>
      <c r="I7583" s="41"/>
      <c r="J7583" s="41"/>
      <c r="K7583" s="41"/>
      <c r="L7583" s="41"/>
      <c r="M7583" s="41"/>
    </row>
    <row r="7584" spans="2:13" x14ac:dyDescent="0.25">
      <c r="B7584" s="66"/>
      <c r="C7584" s="13"/>
      <c r="D7584" s="13"/>
      <c r="E7584" s="13"/>
      <c r="F7584" s="13"/>
      <c r="G7584" s="13"/>
      <c r="H7584" s="41"/>
      <c r="I7584" s="41"/>
      <c r="J7584" s="41"/>
      <c r="K7584" s="41"/>
      <c r="L7584" s="41"/>
      <c r="M7584" s="41"/>
    </row>
    <row r="7585" spans="2:13" x14ac:dyDescent="0.25">
      <c r="B7585" s="66"/>
      <c r="C7585" s="13"/>
      <c r="D7585" s="13"/>
      <c r="E7585" s="13"/>
      <c r="F7585" s="13"/>
      <c r="G7585" s="13"/>
      <c r="H7585" s="41"/>
      <c r="I7585" s="41"/>
      <c r="J7585" s="41"/>
      <c r="K7585" s="41"/>
      <c r="L7585" s="41"/>
      <c r="M7585" s="41"/>
    </row>
    <row r="7586" spans="2:13" x14ac:dyDescent="0.25">
      <c r="B7586" s="66"/>
      <c r="C7586" s="13"/>
      <c r="D7586" s="13"/>
      <c r="E7586" s="13"/>
      <c r="F7586" s="13"/>
      <c r="G7586" s="13"/>
      <c r="H7586" s="41"/>
      <c r="I7586" s="41"/>
      <c r="J7586" s="41"/>
      <c r="K7586" s="41"/>
      <c r="L7586" s="41"/>
      <c r="M7586" s="41"/>
    </row>
    <row r="7587" spans="2:13" x14ac:dyDescent="0.25">
      <c r="B7587" s="66"/>
      <c r="C7587" s="13"/>
      <c r="D7587" s="13"/>
      <c r="E7587" s="13"/>
      <c r="F7587" s="13"/>
      <c r="G7587" s="13"/>
      <c r="H7587" s="41"/>
      <c r="I7587" s="41"/>
      <c r="J7587" s="41"/>
      <c r="K7587" s="41"/>
      <c r="L7587" s="41"/>
      <c r="M7587" s="41"/>
    </row>
    <row r="7588" spans="2:13" x14ac:dyDescent="0.25">
      <c r="B7588" s="66"/>
      <c r="C7588" s="13"/>
      <c r="D7588" s="13"/>
      <c r="E7588" s="13"/>
      <c r="F7588" s="13"/>
      <c r="G7588" s="13"/>
      <c r="H7588" s="41"/>
      <c r="I7588" s="41"/>
      <c r="J7588" s="41"/>
      <c r="K7588" s="41"/>
      <c r="L7588" s="41"/>
      <c r="M7588" s="41"/>
    </row>
    <row r="7589" spans="2:13" x14ac:dyDescent="0.25">
      <c r="B7589" s="66"/>
      <c r="C7589" s="13"/>
      <c r="D7589" s="13"/>
      <c r="E7589" s="13"/>
      <c r="F7589" s="13"/>
      <c r="G7589" s="13"/>
      <c r="H7589" s="41"/>
      <c r="I7589" s="41"/>
      <c r="J7589" s="41"/>
      <c r="K7589" s="41"/>
      <c r="L7589" s="41"/>
      <c r="M7589" s="41"/>
    </row>
    <row r="7590" spans="2:13" x14ac:dyDescent="0.25">
      <c r="B7590" s="66"/>
      <c r="C7590" s="13"/>
      <c r="D7590" s="13"/>
      <c r="E7590" s="13"/>
      <c r="F7590" s="13"/>
      <c r="G7590" s="13"/>
      <c r="H7590" s="41"/>
      <c r="I7590" s="41"/>
      <c r="J7590" s="41"/>
      <c r="K7590" s="41"/>
      <c r="L7590" s="41"/>
      <c r="M7590" s="41"/>
    </row>
    <row r="7591" spans="2:13" x14ac:dyDescent="0.25">
      <c r="B7591" s="66"/>
      <c r="C7591" s="13"/>
      <c r="D7591" s="13"/>
      <c r="E7591" s="13"/>
      <c r="F7591" s="13"/>
      <c r="G7591" s="13"/>
      <c r="H7591" s="41"/>
      <c r="I7591" s="41"/>
      <c r="J7591" s="41"/>
      <c r="K7591" s="41"/>
      <c r="L7591" s="41"/>
      <c r="M7591" s="41"/>
    </row>
    <row r="7592" spans="2:13" x14ac:dyDescent="0.25">
      <c r="B7592" s="66"/>
      <c r="C7592" s="13"/>
      <c r="D7592" s="13"/>
      <c r="E7592" s="13"/>
      <c r="F7592" s="13"/>
      <c r="G7592" s="13"/>
      <c r="H7592" s="41"/>
      <c r="I7592" s="41"/>
      <c r="J7592" s="41"/>
      <c r="K7592" s="41"/>
      <c r="L7592" s="41"/>
      <c r="M7592" s="41"/>
    </row>
    <row r="7593" spans="2:13" x14ac:dyDescent="0.25">
      <c r="B7593" s="66"/>
      <c r="C7593" s="13"/>
      <c r="D7593" s="13"/>
      <c r="E7593" s="13"/>
      <c r="F7593" s="13"/>
      <c r="G7593" s="13"/>
      <c r="H7593" s="41"/>
      <c r="I7593" s="41"/>
      <c r="J7593" s="41"/>
      <c r="K7593" s="41"/>
      <c r="L7593" s="41"/>
      <c r="M7593" s="41"/>
    </row>
    <row r="7594" spans="2:13" x14ac:dyDescent="0.25">
      <c r="B7594" s="66"/>
      <c r="C7594" s="13"/>
      <c r="D7594" s="13"/>
      <c r="E7594" s="13"/>
      <c r="F7594" s="13"/>
      <c r="G7594" s="13"/>
      <c r="H7594" s="41"/>
      <c r="I7594" s="41"/>
      <c r="J7594" s="41"/>
      <c r="K7594" s="41"/>
      <c r="L7594" s="41"/>
      <c r="M7594" s="41"/>
    </row>
    <row r="7595" spans="2:13" x14ac:dyDescent="0.25">
      <c r="B7595" s="66"/>
      <c r="C7595" s="13"/>
      <c r="D7595" s="13"/>
      <c r="E7595" s="13"/>
      <c r="F7595" s="13"/>
      <c r="G7595" s="13"/>
      <c r="H7595" s="41"/>
      <c r="I7595" s="41"/>
      <c r="J7595" s="41"/>
      <c r="K7595" s="41"/>
      <c r="L7595" s="41"/>
      <c r="M7595" s="41"/>
    </row>
    <row r="7596" spans="2:13" x14ac:dyDescent="0.25">
      <c r="B7596" s="66"/>
      <c r="C7596" s="13"/>
      <c r="D7596" s="13"/>
      <c r="E7596" s="13"/>
      <c r="F7596" s="13"/>
      <c r="G7596" s="13"/>
      <c r="H7596" s="41"/>
      <c r="I7596" s="41"/>
      <c r="J7596" s="41"/>
      <c r="K7596" s="41"/>
      <c r="L7596" s="41"/>
      <c r="M7596" s="41"/>
    </row>
    <row r="7597" spans="2:13" x14ac:dyDescent="0.25">
      <c r="B7597" s="66"/>
      <c r="C7597" s="13"/>
      <c r="D7597" s="13"/>
      <c r="E7597" s="13"/>
      <c r="F7597" s="13"/>
      <c r="G7597" s="13"/>
      <c r="H7597" s="41"/>
      <c r="I7597" s="41"/>
      <c r="J7597" s="41"/>
      <c r="K7597" s="41"/>
      <c r="L7597" s="41"/>
      <c r="M7597" s="41"/>
    </row>
    <row r="7598" spans="2:13" x14ac:dyDescent="0.25">
      <c r="B7598" s="66"/>
      <c r="C7598" s="13"/>
      <c r="D7598" s="13"/>
      <c r="E7598" s="13"/>
      <c r="F7598" s="13"/>
      <c r="G7598" s="13"/>
      <c r="H7598" s="41"/>
      <c r="I7598" s="41"/>
      <c r="J7598" s="41"/>
      <c r="K7598" s="41"/>
      <c r="L7598" s="41"/>
      <c r="M7598" s="41"/>
    </row>
    <row r="7599" spans="2:13" x14ac:dyDescent="0.25">
      <c r="B7599" s="66"/>
      <c r="C7599" s="13"/>
      <c r="D7599" s="13"/>
      <c r="E7599" s="13"/>
      <c r="F7599" s="13"/>
      <c r="G7599" s="13"/>
      <c r="H7599" s="41"/>
      <c r="I7599" s="41"/>
      <c r="J7599" s="41"/>
      <c r="K7599" s="41"/>
      <c r="L7599" s="41"/>
      <c r="M7599" s="41"/>
    </row>
    <row r="7600" spans="2:13" x14ac:dyDescent="0.25">
      <c r="B7600" s="66"/>
      <c r="C7600" s="13"/>
      <c r="D7600" s="13"/>
      <c r="E7600" s="13"/>
      <c r="F7600" s="13"/>
      <c r="G7600" s="13"/>
      <c r="H7600" s="41"/>
      <c r="I7600" s="41"/>
      <c r="J7600" s="41"/>
      <c r="K7600" s="41"/>
      <c r="L7600" s="41"/>
      <c r="M7600" s="41"/>
    </row>
    <row r="7601" spans="2:13" x14ac:dyDescent="0.25">
      <c r="B7601" s="66"/>
      <c r="C7601" s="13"/>
      <c r="D7601" s="13"/>
      <c r="E7601" s="13"/>
      <c r="F7601" s="13"/>
      <c r="G7601" s="13"/>
      <c r="H7601" s="41"/>
      <c r="I7601" s="41"/>
      <c r="J7601" s="41"/>
      <c r="K7601" s="41"/>
      <c r="L7601" s="41"/>
      <c r="M7601" s="41"/>
    </row>
    <row r="7602" spans="2:13" x14ac:dyDescent="0.25">
      <c r="B7602" s="66"/>
      <c r="C7602" s="13"/>
      <c r="D7602" s="13"/>
      <c r="E7602" s="13"/>
      <c r="F7602" s="13"/>
      <c r="G7602" s="13"/>
      <c r="H7602" s="41"/>
      <c r="I7602" s="41"/>
      <c r="J7602" s="41"/>
      <c r="K7602" s="41"/>
      <c r="L7602" s="41"/>
      <c r="M7602" s="41"/>
    </row>
    <row r="7603" spans="2:13" x14ac:dyDescent="0.25">
      <c r="B7603" s="66"/>
      <c r="C7603" s="13"/>
      <c r="D7603" s="13"/>
      <c r="E7603" s="13"/>
      <c r="F7603" s="13"/>
      <c r="G7603" s="13"/>
      <c r="H7603" s="41"/>
      <c r="I7603" s="41"/>
      <c r="J7603" s="41"/>
      <c r="K7603" s="41"/>
      <c r="L7603" s="41"/>
      <c r="M7603" s="41"/>
    </row>
    <row r="7604" spans="2:13" x14ac:dyDescent="0.25">
      <c r="B7604" s="66"/>
      <c r="C7604" s="13"/>
      <c r="D7604" s="13"/>
      <c r="E7604" s="13"/>
      <c r="F7604" s="13"/>
      <c r="G7604" s="13"/>
      <c r="H7604" s="41"/>
      <c r="I7604" s="41"/>
      <c r="J7604" s="41"/>
      <c r="K7604" s="41"/>
      <c r="L7604" s="41"/>
      <c r="M7604" s="41"/>
    </row>
    <row r="7605" spans="2:13" x14ac:dyDescent="0.25">
      <c r="B7605" s="66"/>
      <c r="C7605" s="13"/>
      <c r="D7605" s="13"/>
      <c r="E7605" s="13"/>
      <c r="F7605" s="13"/>
      <c r="G7605" s="13"/>
      <c r="H7605" s="41"/>
      <c r="I7605" s="41"/>
      <c r="J7605" s="41"/>
      <c r="K7605" s="41"/>
      <c r="L7605" s="41"/>
      <c r="M7605" s="41"/>
    </row>
    <row r="7606" spans="2:13" x14ac:dyDescent="0.25">
      <c r="B7606" s="66"/>
      <c r="C7606" s="13"/>
      <c r="D7606" s="13"/>
      <c r="E7606" s="13"/>
      <c r="F7606" s="13"/>
      <c r="G7606" s="13"/>
      <c r="H7606" s="41"/>
      <c r="I7606" s="41"/>
      <c r="J7606" s="41"/>
      <c r="K7606" s="41"/>
      <c r="L7606" s="41"/>
      <c r="M7606" s="41"/>
    </row>
    <row r="7607" spans="2:13" x14ac:dyDescent="0.25">
      <c r="B7607" s="66"/>
      <c r="C7607" s="13"/>
      <c r="D7607" s="13"/>
      <c r="E7607" s="13"/>
      <c r="F7607" s="13"/>
      <c r="G7607" s="13"/>
      <c r="H7607" s="41"/>
      <c r="I7607" s="41"/>
      <c r="J7607" s="41"/>
      <c r="K7607" s="41"/>
      <c r="L7607" s="41"/>
      <c r="M7607" s="41"/>
    </row>
    <row r="7608" spans="2:13" x14ac:dyDescent="0.25">
      <c r="B7608" s="66"/>
      <c r="C7608" s="13"/>
      <c r="D7608" s="13"/>
      <c r="E7608" s="13"/>
      <c r="F7608" s="13"/>
      <c r="G7608" s="13"/>
      <c r="H7608" s="41"/>
      <c r="I7608" s="41"/>
      <c r="J7608" s="41"/>
      <c r="K7608" s="41"/>
      <c r="L7608" s="41"/>
      <c r="M7608" s="41"/>
    </row>
    <row r="7609" spans="2:13" x14ac:dyDescent="0.25">
      <c r="B7609" s="66"/>
      <c r="C7609" s="13"/>
      <c r="D7609" s="13"/>
      <c r="E7609" s="13"/>
      <c r="F7609" s="13"/>
      <c r="G7609" s="13"/>
      <c r="H7609" s="41"/>
      <c r="I7609" s="41"/>
      <c r="J7609" s="41"/>
      <c r="K7609" s="41"/>
      <c r="L7609" s="41"/>
      <c r="M7609" s="41"/>
    </row>
    <row r="7610" spans="2:13" x14ac:dyDescent="0.25">
      <c r="B7610" s="66"/>
      <c r="C7610" s="13"/>
      <c r="D7610" s="13"/>
      <c r="E7610" s="13"/>
      <c r="F7610" s="13"/>
      <c r="G7610" s="13"/>
      <c r="H7610" s="41"/>
      <c r="I7610" s="41"/>
      <c r="J7610" s="41"/>
      <c r="K7610" s="41"/>
      <c r="L7610" s="41"/>
      <c r="M7610" s="41"/>
    </row>
    <row r="7611" spans="2:13" x14ac:dyDescent="0.25">
      <c r="B7611" s="66"/>
      <c r="C7611" s="13"/>
      <c r="D7611" s="13"/>
      <c r="E7611" s="13"/>
      <c r="F7611" s="13"/>
      <c r="G7611" s="13"/>
      <c r="H7611" s="41"/>
      <c r="I7611" s="41"/>
      <c r="J7611" s="41"/>
      <c r="K7611" s="41"/>
      <c r="L7611" s="41"/>
      <c r="M7611" s="41"/>
    </row>
    <row r="7612" spans="2:13" x14ac:dyDescent="0.25">
      <c r="B7612" s="66"/>
      <c r="C7612" s="13"/>
      <c r="D7612" s="13"/>
      <c r="E7612" s="13"/>
      <c r="F7612" s="13"/>
      <c r="G7612" s="13"/>
      <c r="H7612" s="41"/>
      <c r="I7612" s="41"/>
      <c r="J7612" s="41"/>
      <c r="K7612" s="41"/>
      <c r="L7612" s="41"/>
      <c r="M7612" s="41"/>
    </row>
    <row r="7613" spans="2:13" x14ac:dyDescent="0.25">
      <c r="B7613" s="66"/>
      <c r="C7613" s="13"/>
      <c r="D7613" s="13"/>
      <c r="E7613" s="13"/>
      <c r="F7613" s="13"/>
      <c r="G7613" s="13"/>
      <c r="H7613" s="41"/>
      <c r="I7613" s="41"/>
      <c r="J7613" s="41"/>
      <c r="K7613" s="41"/>
      <c r="L7613" s="41"/>
      <c r="M7613" s="41"/>
    </row>
    <row r="7614" spans="2:13" x14ac:dyDescent="0.25">
      <c r="B7614" s="66"/>
      <c r="C7614" s="13"/>
      <c r="D7614" s="13"/>
      <c r="E7614" s="13"/>
      <c r="F7614" s="13"/>
      <c r="G7614" s="13"/>
      <c r="H7614" s="41"/>
      <c r="I7614" s="41"/>
      <c r="J7614" s="41"/>
      <c r="K7614" s="41"/>
      <c r="L7614" s="41"/>
      <c r="M7614" s="41"/>
    </row>
    <row r="7615" spans="2:13" x14ac:dyDescent="0.25">
      <c r="B7615" s="66"/>
      <c r="C7615" s="13"/>
      <c r="D7615" s="13"/>
      <c r="E7615" s="13"/>
      <c r="F7615" s="13"/>
      <c r="G7615" s="13"/>
      <c r="H7615" s="41"/>
      <c r="I7615" s="41"/>
      <c r="J7615" s="41"/>
      <c r="K7615" s="41"/>
      <c r="L7615" s="41"/>
      <c r="M7615" s="41"/>
    </row>
    <row r="7616" spans="2:13" x14ac:dyDescent="0.25">
      <c r="B7616" s="66"/>
      <c r="C7616" s="13"/>
      <c r="D7616" s="13"/>
      <c r="E7616" s="13"/>
      <c r="F7616" s="13"/>
      <c r="G7616" s="13"/>
      <c r="H7616" s="41"/>
      <c r="I7616" s="41"/>
      <c r="J7616" s="41"/>
      <c r="K7616" s="41"/>
      <c r="L7616" s="41"/>
      <c r="M7616" s="41"/>
    </row>
    <row r="7617" spans="2:13" x14ac:dyDescent="0.25">
      <c r="B7617" s="66"/>
      <c r="C7617" s="13"/>
      <c r="D7617" s="13"/>
      <c r="E7617" s="13"/>
      <c r="F7617" s="13"/>
      <c r="G7617" s="13"/>
      <c r="H7617" s="41"/>
      <c r="I7617" s="41"/>
      <c r="J7617" s="41"/>
      <c r="K7617" s="41"/>
      <c r="L7617" s="41"/>
      <c r="M7617" s="41"/>
    </row>
    <row r="7618" spans="2:13" x14ac:dyDescent="0.25">
      <c r="B7618" s="66"/>
      <c r="C7618" s="13"/>
      <c r="D7618" s="13"/>
      <c r="E7618" s="13"/>
      <c r="F7618" s="13"/>
      <c r="G7618" s="13"/>
      <c r="H7618" s="41"/>
      <c r="I7618" s="41"/>
      <c r="J7618" s="41"/>
      <c r="K7618" s="41"/>
      <c r="L7618" s="41"/>
      <c r="M7618" s="41"/>
    </row>
    <row r="7619" spans="2:13" x14ac:dyDescent="0.25">
      <c r="B7619" s="66"/>
      <c r="C7619" s="13"/>
      <c r="D7619" s="13"/>
      <c r="E7619" s="13"/>
      <c r="F7619" s="13"/>
      <c r="G7619" s="13"/>
      <c r="H7619" s="41"/>
      <c r="I7619" s="41"/>
      <c r="J7619" s="41"/>
      <c r="K7619" s="41"/>
      <c r="L7619" s="41"/>
      <c r="M7619" s="41"/>
    </row>
    <row r="7620" spans="2:13" x14ac:dyDescent="0.25">
      <c r="B7620" s="66"/>
      <c r="C7620" s="13"/>
      <c r="D7620" s="13"/>
      <c r="E7620" s="13"/>
      <c r="F7620" s="13"/>
      <c r="G7620" s="13"/>
      <c r="H7620" s="41"/>
      <c r="I7620" s="41"/>
      <c r="J7620" s="41"/>
      <c r="K7620" s="41"/>
      <c r="L7620" s="41"/>
      <c r="M7620" s="41"/>
    </row>
    <row r="7621" spans="2:13" x14ac:dyDescent="0.25">
      <c r="B7621" s="66"/>
      <c r="C7621" s="13"/>
      <c r="D7621" s="13"/>
      <c r="E7621" s="13"/>
      <c r="F7621" s="13"/>
      <c r="G7621" s="13"/>
      <c r="H7621" s="41"/>
      <c r="I7621" s="41"/>
      <c r="J7621" s="41"/>
      <c r="K7621" s="41"/>
      <c r="L7621" s="41"/>
      <c r="M7621" s="41"/>
    </row>
    <row r="7622" spans="2:13" x14ac:dyDescent="0.25">
      <c r="B7622" s="66"/>
      <c r="C7622" s="13"/>
      <c r="D7622" s="13"/>
      <c r="E7622" s="13"/>
      <c r="F7622" s="13"/>
      <c r="G7622" s="13"/>
      <c r="H7622" s="41"/>
      <c r="I7622" s="41"/>
      <c r="J7622" s="41"/>
      <c r="K7622" s="41"/>
      <c r="L7622" s="41"/>
      <c r="M7622" s="41"/>
    </row>
    <row r="7623" spans="2:13" x14ac:dyDescent="0.25">
      <c r="B7623" s="66"/>
      <c r="C7623" s="13"/>
      <c r="D7623" s="13"/>
      <c r="E7623" s="13"/>
      <c r="F7623" s="13"/>
      <c r="G7623" s="13"/>
      <c r="H7623" s="41"/>
      <c r="I7623" s="41"/>
      <c r="J7623" s="41"/>
      <c r="K7623" s="41"/>
      <c r="L7623" s="41"/>
      <c r="M7623" s="41"/>
    </row>
    <row r="7624" spans="2:13" x14ac:dyDescent="0.25">
      <c r="B7624" s="66"/>
      <c r="C7624" s="13"/>
      <c r="D7624" s="13"/>
      <c r="E7624" s="13"/>
      <c r="F7624" s="13"/>
      <c r="G7624" s="13"/>
      <c r="H7624" s="41"/>
      <c r="I7624" s="41"/>
      <c r="J7624" s="41"/>
      <c r="K7624" s="41"/>
      <c r="L7624" s="41"/>
      <c r="M7624" s="41"/>
    </row>
    <row r="7625" spans="2:13" x14ac:dyDescent="0.25">
      <c r="B7625" s="66"/>
      <c r="C7625" s="13"/>
      <c r="D7625" s="13"/>
      <c r="E7625" s="13"/>
      <c r="F7625" s="13"/>
      <c r="G7625" s="13"/>
      <c r="H7625" s="41"/>
      <c r="I7625" s="41"/>
      <c r="J7625" s="41"/>
      <c r="K7625" s="41"/>
      <c r="L7625" s="41"/>
      <c r="M7625" s="41"/>
    </row>
    <row r="7626" spans="2:13" x14ac:dyDescent="0.25">
      <c r="B7626" s="66"/>
      <c r="C7626" s="13"/>
      <c r="D7626" s="13"/>
      <c r="E7626" s="13"/>
      <c r="F7626" s="13"/>
      <c r="G7626" s="13"/>
      <c r="H7626" s="41"/>
      <c r="I7626" s="41"/>
      <c r="J7626" s="41"/>
      <c r="K7626" s="41"/>
      <c r="L7626" s="41"/>
      <c r="M7626" s="41"/>
    </row>
    <row r="7627" spans="2:13" x14ac:dyDescent="0.25">
      <c r="B7627" s="66"/>
      <c r="C7627" s="13"/>
      <c r="D7627" s="13"/>
      <c r="E7627" s="13"/>
      <c r="F7627" s="13"/>
      <c r="G7627" s="13"/>
      <c r="H7627" s="41"/>
      <c r="I7627" s="41"/>
      <c r="J7627" s="41"/>
      <c r="K7627" s="41"/>
      <c r="L7627" s="41"/>
      <c r="M7627" s="41"/>
    </row>
    <row r="7628" spans="2:13" x14ac:dyDescent="0.25">
      <c r="B7628" s="66"/>
      <c r="C7628" s="13"/>
      <c r="D7628" s="13"/>
      <c r="E7628" s="13"/>
      <c r="F7628" s="13"/>
      <c r="G7628" s="13"/>
      <c r="H7628" s="41"/>
      <c r="I7628" s="41"/>
      <c r="J7628" s="41"/>
      <c r="K7628" s="41"/>
      <c r="L7628" s="41"/>
      <c r="M7628" s="41"/>
    </row>
    <row r="7629" spans="2:13" x14ac:dyDescent="0.25">
      <c r="B7629" s="66"/>
      <c r="C7629" s="13"/>
      <c r="D7629" s="13"/>
      <c r="E7629" s="13"/>
      <c r="F7629" s="13"/>
      <c r="G7629" s="13"/>
      <c r="H7629" s="41"/>
      <c r="I7629" s="41"/>
      <c r="J7629" s="41"/>
      <c r="K7629" s="41"/>
      <c r="L7629" s="41"/>
      <c r="M7629" s="41"/>
    </row>
    <row r="7630" spans="2:13" x14ac:dyDescent="0.25">
      <c r="B7630" s="66"/>
      <c r="C7630" s="13"/>
      <c r="D7630" s="13"/>
      <c r="E7630" s="13"/>
      <c r="F7630" s="13"/>
      <c r="G7630" s="13"/>
      <c r="H7630" s="41"/>
      <c r="I7630" s="41"/>
      <c r="J7630" s="41"/>
      <c r="K7630" s="41"/>
      <c r="L7630" s="41"/>
      <c r="M7630" s="41"/>
    </row>
    <row r="7631" spans="2:13" x14ac:dyDescent="0.25">
      <c r="B7631" s="66"/>
      <c r="C7631" s="13"/>
      <c r="D7631" s="13"/>
      <c r="E7631" s="13"/>
      <c r="F7631" s="13"/>
      <c r="G7631" s="13"/>
      <c r="H7631" s="41"/>
      <c r="I7631" s="41"/>
      <c r="J7631" s="41"/>
      <c r="K7631" s="41"/>
      <c r="L7631" s="41"/>
      <c r="M7631" s="41"/>
    </row>
    <row r="7632" spans="2:13" x14ac:dyDescent="0.25">
      <c r="B7632" s="66"/>
      <c r="C7632" s="13"/>
      <c r="D7632" s="13"/>
      <c r="E7632" s="13"/>
      <c r="F7632" s="13"/>
      <c r="G7632" s="13"/>
      <c r="H7632" s="41"/>
      <c r="I7632" s="41"/>
      <c r="J7632" s="41"/>
      <c r="K7632" s="41"/>
      <c r="L7632" s="41"/>
      <c r="M7632" s="41"/>
    </row>
    <row r="7633" spans="2:13" x14ac:dyDescent="0.25">
      <c r="B7633" s="66"/>
      <c r="C7633" s="13"/>
      <c r="D7633" s="13"/>
      <c r="E7633" s="13"/>
      <c r="F7633" s="13"/>
      <c r="G7633" s="13"/>
      <c r="H7633" s="41"/>
      <c r="I7633" s="41"/>
      <c r="J7633" s="41"/>
      <c r="K7633" s="41"/>
      <c r="L7633" s="41"/>
      <c r="M7633" s="41"/>
    </row>
    <row r="7634" spans="2:13" x14ac:dyDescent="0.25">
      <c r="B7634" s="66"/>
      <c r="C7634" s="13"/>
      <c r="D7634" s="13"/>
      <c r="E7634" s="13"/>
      <c r="F7634" s="13"/>
      <c r="G7634" s="13"/>
      <c r="H7634" s="41"/>
      <c r="I7634" s="41"/>
      <c r="J7634" s="41"/>
      <c r="K7634" s="41"/>
      <c r="L7634" s="41"/>
      <c r="M7634" s="41"/>
    </row>
    <row r="7635" spans="2:13" x14ac:dyDescent="0.25">
      <c r="B7635" s="66"/>
      <c r="C7635" s="13"/>
      <c r="D7635" s="13"/>
      <c r="E7635" s="13"/>
      <c r="F7635" s="13"/>
      <c r="G7635" s="13"/>
      <c r="H7635" s="41"/>
      <c r="I7635" s="41"/>
      <c r="J7635" s="41"/>
      <c r="K7635" s="41"/>
      <c r="L7635" s="41"/>
      <c r="M7635" s="41"/>
    </row>
    <row r="7636" spans="2:13" x14ac:dyDescent="0.25">
      <c r="B7636" s="66"/>
      <c r="C7636" s="13"/>
      <c r="D7636" s="13"/>
      <c r="E7636" s="13"/>
      <c r="F7636" s="13"/>
      <c r="G7636" s="13"/>
      <c r="H7636" s="41"/>
      <c r="I7636" s="41"/>
      <c r="J7636" s="41"/>
      <c r="K7636" s="41"/>
      <c r="L7636" s="41"/>
      <c r="M7636" s="41"/>
    </row>
    <row r="7637" spans="2:13" x14ac:dyDescent="0.25">
      <c r="B7637" s="66"/>
      <c r="C7637" s="13"/>
      <c r="D7637" s="13"/>
      <c r="E7637" s="13"/>
      <c r="F7637" s="13"/>
      <c r="G7637" s="13"/>
      <c r="H7637" s="41"/>
      <c r="I7637" s="41"/>
      <c r="J7637" s="41"/>
      <c r="K7637" s="41"/>
      <c r="L7637" s="41"/>
      <c r="M7637" s="41"/>
    </row>
    <row r="7638" spans="2:13" x14ac:dyDescent="0.25">
      <c r="B7638" s="66"/>
      <c r="C7638" s="13"/>
      <c r="D7638" s="13"/>
      <c r="E7638" s="13"/>
      <c r="F7638" s="13"/>
      <c r="G7638" s="13"/>
      <c r="H7638" s="41"/>
      <c r="I7638" s="41"/>
      <c r="J7638" s="41"/>
      <c r="K7638" s="41"/>
      <c r="L7638" s="41"/>
      <c r="M7638" s="41"/>
    </row>
    <row r="7639" spans="2:13" x14ac:dyDescent="0.25">
      <c r="B7639" s="66"/>
      <c r="C7639" s="13"/>
      <c r="D7639" s="13"/>
      <c r="E7639" s="13"/>
      <c r="F7639" s="13"/>
      <c r="G7639" s="13"/>
      <c r="H7639" s="41"/>
      <c r="I7639" s="41"/>
      <c r="J7639" s="41"/>
      <c r="K7639" s="41"/>
      <c r="L7639" s="41"/>
      <c r="M7639" s="41"/>
    </row>
    <row r="7640" spans="2:13" x14ac:dyDescent="0.25">
      <c r="B7640" s="66"/>
      <c r="C7640" s="13"/>
      <c r="D7640" s="13"/>
      <c r="E7640" s="13"/>
      <c r="F7640" s="13"/>
      <c r="G7640" s="13"/>
      <c r="H7640" s="41"/>
      <c r="I7640" s="41"/>
      <c r="J7640" s="41"/>
      <c r="K7640" s="41"/>
      <c r="L7640" s="41"/>
      <c r="M7640" s="41"/>
    </row>
    <row r="7641" spans="2:13" x14ac:dyDescent="0.25">
      <c r="B7641" s="66"/>
      <c r="C7641" s="13"/>
      <c r="D7641" s="13"/>
      <c r="E7641" s="13"/>
      <c r="F7641" s="13"/>
      <c r="G7641" s="13"/>
      <c r="H7641" s="41"/>
      <c r="I7641" s="41"/>
      <c r="J7641" s="41"/>
      <c r="K7641" s="41"/>
      <c r="L7641" s="41"/>
      <c r="M7641" s="41"/>
    </row>
    <row r="7642" spans="2:13" x14ac:dyDescent="0.25">
      <c r="B7642" s="66"/>
      <c r="C7642" s="13"/>
      <c r="D7642" s="13"/>
      <c r="E7642" s="13"/>
      <c r="F7642" s="13"/>
      <c r="G7642" s="13"/>
      <c r="H7642" s="41"/>
      <c r="I7642" s="41"/>
      <c r="J7642" s="41"/>
      <c r="K7642" s="41"/>
      <c r="L7642" s="41"/>
      <c r="M7642" s="41"/>
    </row>
    <row r="7643" spans="2:13" x14ac:dyDescent="0.25">
      <c r="B7643" s="66"/>
      <c r="C7643" s="13"/>
      <c r="D7643" s="13"/>
      <c r="E7643" s="13"/>
      <c r="F7643" s="13"/>
      <c r="G7643" s="13"/>
      <c r="H7643" s="41"/>
      <c r="I7643" s="41"/>
      <c r="J7643" s="41"/>
      <c r="K7643" s="41"/>
      <c r="L7643" s="41"/>
      <c r="M7643" s="41"/>
    </row>
    <row r="7644" spans="2:13" x14ac:dyDescent="0.25">
      <c r="B7644" s="66"/>
      <c r="C7644" s="13"/>
      <c r="D7644" s="13"/>
      <c r="E7644" s="13"/>
      <c r="F7644" s="13"/>
      <c r="G7644" s="13"/>
      <c r="H7644" s="41"/>
      <c r="I7644" s="41"/>
      <c r="J7644" s="41"/>
      <c r="K7644" s="41"/>
      <c r="L7644" s="41"/>
      <c r="M7644" s="41"/>
    </row>
    <row r="7645" spans="2:13" x14ac:dyDescent="0.25">
      <c r="B7645" s="66"/>
      <c r="C7645" s="13"/>
      <c r="D7645" s="13"/>
      <c r="E7645" s="13"/>
      <c r="F7645" s="13"/>
      <c r="G7645" s="13"/>
      <c r="H7645" s="41"/>
      <c r="I7645" s="41"/>
      <c r="J7645" s="41"/>
      <c r="K7645" s="41"/>
      <c r="L7645" s="41"/>
      <c r="M7645" s="41"/>
    </row>
    <row r="7646" spans="2:13" x14ac:dyDescent="0.25">
      <c r="B7646" s="66"/>
      <c r="C7646" s="13"/>
      <c r="D7646" s="13"/>
      <c r="E7646" s="13"/>
      <c r="F7646" s="13"/>
      <c r="G7646" s="13"/>
      <c r="H7646" s="41"/>
      <c r="I7646" s="41"/>
      <c r="J7646" s="41"/>
      <c r="K7646" s="41"/>
      <c r="L7646" s="41"/>
      <c r="M7646" s="41"/>
    </row>
    <row r="7647" spans="2:13" x14ac:dyDescent="0.25">
      <c r="B7647" s="66"/>
      <c r="C7647" s="13"/>
      <c r="D7647" s="13"/>
      <c r="E7647" s="13"/>
      <c r="F7647" s="13"/>
      <c r="G7647" s="13"/>
      <c r="H7647" s="41"/>
      <c r="I7647" s="41"/>
      <c r="J7647" s="41"/>
      <c r="K7647" s="41"/>
      <c r="L7647" s="41"/>
      <c r="M7647" s="41"/>
    </row>
    <row r="7648" spans="2:13" x14ac:dyDescent="0.25">
      <c r="B7648" s="66"/>
      <c r="C7648" s="13"/>
      <c r="D7648" s="13"/>
      <c r="E7648" s="13"/>
      <c r="F7648" s="13"/>
      <c r="G7648" s="13"/>
      <c r="H7648" s="41"/>
      <c r="I7648" s="41"/>
      <c r="J7648" s="41"/>
      <c r="K7648" s="41"/>
      <c r="L7648" s="41"/>
      <c r="M7648" s="41"/>
    </row>
    <row r="7649" spans="2:13" x14ac:dyDescent="0.25">
      <c r="B7649" s="66"/>
      <c r="C7649" s="13"/>
      <c r="D7649" s="13"/>
      <c r="E7649" s="13"/>
      <c r="F7649" s="13"/>
      <c r="G7649" s="13"/>
      <c r="H7649" s="41"/>
      <c r="I7649" s="41"/>
      <c r="J7649" s="41"/>
      <c r="K7649" s="41"/>
      <c r="L7649" s="41"/>
      <c r="M7649" s="41"/>
    </row>
    <row r="7650" spans="2:13" x14ac:dyDescent="0.25">
      <c r="B7650" s="66"/>
      <c r="C7650" s="13"/>
      <c r="D7650" s="13"/>
      <c r="E7650" s="13"/>
      <c r="F7650" s="13"/>
      <c r="G7650" s="13"/>
      <c r="H7650" s="41"/>
      <c r="I7650" s="41"/>
      <c r="J7650" s="41"/>
      <c r="K7650" s="41"/>
      <c r="L7650" s="41"/>
      <c r="M7650" s="41"/>
    </row>
    <row r="7651" spans="2:13" x14ac:dyDescent="0.25">
      <c r="B7651" s="66"/>
      <c r="C7651" s="13"/>
      <c r="D7651" s="13"/>
      <c r="E7651" s="13"/>
      <c r="F7651" s="13"/>
      <c r="G7651" s="13"/>
      <c r="H7651" s="41"/>
      <c r="I7651" s="41"/>
      <c r="J7651" s="41"/>
      <c r="K7651" s="41"/>
      <c r="L7651" s="41"/>
      <c r="M7651" s="41"/>
    </row>
    <row r="7652" spans="2:13" x14ac:dyDescent="0.25">
      <c r="B7652" s="66"/>
      <c r="C7652" s="13"/>
      <c r="D7652" s="13"/>
      <c r="E7652" s="13"/>
      <c r="F7652" s="13"/>
      <c r="G7652" s="13"/>
      <c r="H7652" s="41"/>
      <c r="I7652" s="41"/>
      <c r="J7652" s="41"/>
      <c r="K7652" s="41"/>
      <c r="L7652" s="41"/>
      <c r="M7652" s="41"/>
    </row>
    <row r="7653" spans="2:13" x14ac:dyDescent="0.25">
      <c r="B7653" s="66"/>
      <c r="C7653" s="13"/>
      <c r="D7653" s="13"/>
      <c r="E7653" s="13"/>
      <c r="F7653" s="13"/>
      <c r="G7653" s="13"/>
      <c r="H7653" s="41"/>
      <c r="I7653" s="41"/>
      <c r="J7653" s="41"/>
      <c r="K7653" s="41"/>
      <c r="L7653" s="41"/>
      <c r="M7653" s="41"/>
    </row>
    <row r="7654" spans="2:13" x14ac:dyDescent="0.25">
      <c r="B7654" s="66"/>
      <c r="C7654" s="13"/>
      <c r="D7654" s="13"/>
      <c r="E7654" s="13"/>
      <c r="F7654" s="13"/>
      <c r="G7654" s="13"/>
      <c r="H7654" s="41"/>
      <c r="I7654" s="41"/>
      <c r="J7654" s="41"/>
      <c r="K7654" s="41"/>
      <c r="L7654" s="41"/>
      <c r="M7654" s="41"/>
    </row>
    <row r="7655" spans="2:13" x14ac:dyDescent="0.25">
      <c r="B7655" s="66"/>
      <c r="C7655" s="13"/>
      <c r="D7655" s="13"/>
      <c r="E7655" s="13"/>
      <c r="F7655" s="13"/>
      <c r="G7655" s="13"/>
      <c r="H7655" s="41"/>
      <c r="I7655" s="41"/>
      <c r="J7655" s="41"/>
      <c r="K7655" s="41"/>
      <c r="L7655" s="41"/>
      <c r="M7655" s="41"/>
    </row>
    <row r="7656" spans="2:13" x14ac:dyDescent="0.25">
      <c r="B7656" s="66"/>
      <c r="C7656" s="13"/>
      <c r="D7656" s="13"/>
      <c r="E7656" s="13"/>
      <c r="F7656" s="13"/>
      <c r="G7656" s="13"/>
      <c r="H7656" s="41"/>
      <c r="I7656" s="41"/>
      <c r="J7656" s="41"/>
      <c r="K7656" s="41"/>
      <c r="L7656" s="41"/>
      <c r="M7656" s="41"/>
    </row>
    <row r="7657" spans="2:13" x14ac:dyDescent="0.25">
      <c r="B7657" s="66"/>
      <c r="C7657" s="13"/>
      <c r="D7657" s="13"/>
      <c r="E7657" s="13"/>
      <c r="F7657" s="13"/>
      <c r="G7657" s="13"/>
      <c r="H7657" s="41"/>
      <c r="I7657" s="41"/>
      <c r="J7657" s="41"/>
      <c r="K7657" s="41"/>
      <c r="L7657" s="41"/>
      <c r="M7657" s="41"/>
    </row>
    <row r="7658" spans="2:13" x14ac:dyDescent="0.25">
      <c r="B7658" s="66"/>
      <c r="C7658" s="13"/>
      <c r="D7658" s="13"/>
      <c r="E7658" s="13"/>
      <c r="F7658" s="13"/>
      <c r="G7658" s="13"/>
      <c r="H7658" s="41"/>
      <c r="I7658" s="41"/>
      <c r="J7658" s="41"/>
      <c r="K7658" s="41"/>
      <c r="L7658" s="41"/>
      <c r="M7658" s="41"/>
    </row>
    <row r="7659" spans="2:13" x14ac:dyDescent="0.25">
      <c r="B7659" s="66"/>
      <c r="C7659" s="13"/>
      <c r="D7659" s="13"/>
      <c r="E7659" s="13"/>
      <c r="F7659" s="13"/>
      <c r="G7659" s="13"/>
      <c r="H7659" s="41"/>
      <c r="I7659" s="41"/>
      <c r="J7659" s="41"/>
      <c r="K7659" s="41"/>
      <c r="L7659" s="41"/>
      <c r="M7659" s="41"/>
    </row>
    <row r="7660" spans="2:13" x14ac:dyDescent="0.25">
      <c r="B7660" s="66"/>
      <c r="C7660" s="13"/>
      <c r="D7660" s="13"/>
      <c r="E7660" s="13"/>
      <c r="F7660" s="13"/>
      <c r="G7660" s="13"/>
      <c r="H7660" s="41"/>
      <c r="I7660" s="41"/>
      <c r="J7660" s="41"/>
      <c r="K7660" s="41"/>
      <c r="L7660" s="41"/>
      <c r="M7660" s="41"/>
    </row>
    <row r="7661" spans="2:13" x14ac:dyDescent="0.25">
      <c r="B7661" s="66"/>
      <c r="C7661" s="13"/>
      <c r="D7661" s="13"/>
      <c r="E7661" s="13"/>
      <c r="F7661" s="13"/>
      <c r="G7661" s="13"/>
      <c r="H7661" s="41"/>
      <c r="I7661" s="41"/>
      <c r="J7661" s="41"/>
      <c r="K7661" s="41"/>
      <c r="L7661" s="41"/>
      <c r="M7661" s="41"/>
    </row>
    <row r="7662" spans="2:13" x14ac:dyDescent="0.25">
      <c r="B7662" s="66"/>
      <c r="C7662" s="13"/>
      <c r="D7662" s="13"/>
      <c r="E7662" s="13"/>
      <c r="F7662" s="13"/>
      <c r="G7662" s="13"/>
      <c r="H7662" s="41"/>
      <c r="I7662" s="41"/>
      <c r="J7662" s="41"/>
      <c r="K7662" s="41"/>
      <c r="L7662" s="41"/>
      <c r="M7662" s="41"/>
    </row>
    <row r="7663" spans="2:13" x14ac:dyDescent="0.25">
      <c r="B7663" s="66"/>
      <c r="C7663" s="13"/>
      <c r="D7663" s="13"/>
      <c r="E7663" s="13"/>
      <c r="F7663" s="13"/>
      <c r="G7663" s="13"/>
      <c r="H7663" s="41"/>
      <c r="I7663" s="41"/>
      <c r="J7663" s="41"/>
      <c r="K7663" s="41"/>
      <c r="L7663" s="41"/>
      <c r="M7663" s="41"/>
    </row>
    <row r="7664" spans="2:13" x14ac:dyDescent="0.25">
      <c r="B7664" s="66"/>
      <c r="C7664" s="13"/>
      <c r="D7664" s="13"/>
      <c r="E7664" s="13"/>
      <c r="F7664" s="13"/>
      <c r="G7664" s="13"/>
      <c r="H7664" s="41"/>
      <c r="I7664" s="41"/>
      <c r="J7664" s="41"/>
      <c r="K7664" s="41"/>
      <c r="L7664" s="41"/>
      <c r="M7664" s="41"/>
    </row>
    <row r="7665" spans="2:13" x14ac:dyDescent="0.25">
      <c r="B7665" s="66"/>
      <c r="C7665" s="13"/>
      <c r="D7665" s="13"/>
      <c r="E7665" s="13"/>
      <c r="F7665" s="13"/>
      <c r="G7665" s="13"/>
      <c r="H7665" s="41"/>
      <c r="I7665" s="41"/>
      <c r="J7665" s="41"/>
      <c r="K7665" s="41"/>
      <c r="L7665" s="41"/>
      <c r="M7665" s="41"/>
    </row>
    <row r="7666" spans="2:13" x14ac:dyDescent="0.25">
      <c r="B7666" s="66"/>
      <c r="C7666" s="13"/>
      <c r="D7666" s="13"/>
      <c r="E7666" s="13"/>
      <c r="F7666" s="13"/>
      <c r="G7666" s="13"/>
      <c r="H7666" s="41"/>
      <c r="I7666" s="41"/>
      <c r="J7666" s="41"/>
      <c r="K7666" s="41"/>
      <c r="L7666" s="41"/>
      <c r="M7666" s="41"/>
    </row>
    <row r="7667" spans="2:13" x14ac:dyDescent="0.25">
      <c r="B7667" s="66"/>
      <c r="C7667" s="13"/>
      <c r="D7667" s="13"/>
      <c r="E7667" s="13"/>
      <c r="F7667" s="13"/>
      <c r="G7667" s="13"/>
      <c r="H7667" s="41"/>
      <c r="I7667" s="41"/>
      <c r="J7667" s="41"/>
      <c r="K7667" s="41"/>
      <c r="L7667" s="41"/>
      <c r="M7667" s="41"/>
    </row>
    <row r="7668" spans="2:13" x14ac:dyDescent="0.25">
      <c r="B7668" s="66"/>
      <c r="C7668" s="13"/>
      <c r="D7668" s="13"/>
      <c r="E7668" s="13"/>
      <c r="F7668" s="13"/>
      <c r="G7668" s="13"/>
      <c r="H7668" s="41"/>
      <c r="I7668" s="41"/>
      <c r="J7668" s="41"/>
      <c r="K7668" s="41"/>
      <c r="L7668" s="41"/>
      <c r="M7668" s="41"/>
    </row>
    <row r="7669" spans="2:13" x14ac:dyDescent="0.25">
      <c r="B7669" s="66"/>
      <c r="C7669" s="13"/>
      <c r="D7669" s="13"/>
      <c r="E7669" s="13"/>
      <c r="F7669" s="13"/>
      <c r="G7669" s="13"/>
      <c r="H7669" s="41"/>
      <c r="I7669" s="41"/>
      <c r="J7669" s="41"/>
      <c r="K7669" s="41"/>
      <c r="L7669" s="41"/>
      <c r="M7669" s="41"/>
    </row>
    <row r="7670" spans="2:13" x14ac:dyDescent="0.25">
      <c r="B7670" s="66"/>
      <c r="C7670" s="13"/>
      <c r="D7670" s="13"/>
      <c r="E7670" s="13"/>
      <c r="F7670" s="13"/>
      <c r="G7670" s="13"/>
      <c r="H7670" s="41"/>
      <c r="I7670" s="41"/>
      <c r="J7670" s="41"/>
      <c r="K7670" s="41"/>
      <c r="L7670" s="41"/>
      <c r="M7670" s="41"/>
    </row>
    <row r="7671" spans="2:13" x14ac:dyDescent="0.25">
      <c r="B7671" s="66"/>
      <c r="C7671" s="13"/>
      <c r="D7671" s="13"/>
      <c r="E7671" s="13"/>
      <c r="F7671" s="13"/>
      <c r="G7671" s="13"/>
      <c r="H7671" s="41"/>
      <c r="I7671" s="41"/>
      <c r="J7671" s="41"/>
      <c r="K7671" s="41"/>
      <c r="L7671" s="41"/>
      <c r="M7671" s="41"/>
    </row>
    <row r="7672" spans="2:13" x14ac:dyDescent="0.25">
      <c r="B7672" s="66"/>
      <c r="C7672" s="13"/>
      <c r="D7672" s="13"/>
      <c r="E7672" s="13"/>
      <c r="F7672" s="13"/>
      <c r="G7672" s="13"/>
      <c r="H7672" s="41"/>
      <c r="I7672" s="41"/>
      <c r="J7672" s="41"/>
      <c r="K7672" s="41"/>
      <c r="L7672" s="41"/>
      <c r="M7672" s="41"/>
    </row>
    <row r="7673" spans="2:13" x14ac:dyDescent="0.25">
      <c r="B7673" s="66"/>
      <c r="C7673" s="13"/>
      <c r="D7673" s="13"/>
      <c r="E7673" s="13"/>
      <c r="F7673" s="13"/>
      <c r="G7673" s="13"/>
      <c r="H7673" s="41"/>
      <c r="I7673" s="41"/>
      <c r="J7673" s="41"/>
      <c r="K7673" s="41"/>
      <c r="L7673" s="41"/>
      <c r="M7673" s="41"/>
    </row>
    <row r="7674" spans="2:13" x14ac:dyDescent="0.25">
      <c r="B7674" s="66"/>
      <c r="C7674" s="13"/>
      <c r="D7674" s="13"/>
      <c r="E7674" s="13"/>
      <c r="F7674" s="13"/>
      <c r="G7674" s="13"/>
      <c r="H7674" s="41"/>
      <c r="I7674" s="41"/>
      <c r="J7674" s="41"/>
      <c r="K7674" s="41"/>
      <c r="L7674" s="41"/>
      <c r="M7674" s="41"/>
    </row>
    <row r="7675" spans="2:13" x14ac:dyDescent="0.25">
      <c r="B7675" s="66"/>
      <c r="C7675" s="13"/>
      <c r="D7675" s="13"/>
      <c r="E7675" s="13"/>
      <c r="F7675" s="13"/>
      <c r="G7675" s="13"/>
      <c r="H7675" s="41"/>
      <c r="I7675" s="41"/>
      <c r="J7675" s="41"/>
      <c r="K7675" s="41"/>
      <c r="L7675" s="41"/>
      <c r="M7675" s="41"/>
    </row>
    <row r="7676" spans="2:13" x14ac:dyDescent="0.25">
      <c r="B7676" s="66"/>
      <c r="C7676" s="13"/>
      <c r="D7676" s="13"/>
      <c r="E7676" s="13"/>
      <c r="F7676" s="13"/>
      <c r="G7676" s="13"/>
      <c r="H7676" s="41"/>
      <c r="I7676" s="41"/>
      <c r="J7676" s="41"/>
      <c r="K7676" s="41"/>
      <c r="L7676" s="41"/>
      <c r="M7676" s="41"/>
    </row>
    <row r="7677" spans="2:13" x14ac:dyDescent="0.25">
      <c r="B7677" s="66"/>
      <c r="C7677" s="13"/>
      <c r="D7677" s="13"/>
      <c r="E7677" s="13"/>
      <c r="F7677" s="13"/>
      <c r="G7677" s="13"/>
      <c r="H7677" s="41"/>
      <c r="I7677" s="41"/>
      <c r="J7677" s="41"/>
      <c r="K7677" s="41"/>
      <c r="L7677" s="41"/>
      <c r="M7677" s="41"/>
    </row>
    <row r="7678" spans="2:13" x14ac:dyDescent="0.25">
      <c r="B7678" s="66"/>
      <c r="C7678" s="13"/>
      <c r="D7678" s="13"/>
      <c r="E7678" s="13"/>
      <c r="F7678" s="13"/>
      <c r="G7678" s="13"/>
      <c r="H7678" s="41"/>
      <c r="I7678" s="41"/>
      <c r="J7678" s="41"/>
      <c r="K7678" s="41"/>
      <c r="L7678" s="41"/>
      <c r="M7678" s="41"/>
    </row>
    <row r="7679" spans="2:13" x14ac:dyDescent="0.25">
      <c r="B7679" s="66"/>
      <c r="C7679" s="13"/>
      <c r="D7679" s="13"/>
      <c r="E7679" s="13"/>
      <c r="F7679" s="13"/>
      <c r="G7679" s="13"/>
      <c r="H7679" s="41"/>
      <c r="I7679" s="41"/>
      <c r="J7679" s="41"/>
      <c r="K7679" s="41"/>
      <c r="L7679" s="41"/>
      <c r="M7679" s="41"/>
    </row>
    <row r="7680" spans="2:13" x14ac:dyDescent="0.25">
      <c r="B7680" s="66"/>
      <c r="C7680" s="13"/>
      <c r="D7680" s="13"/>
      <c r="E7680" s="13"/>
      <c r="F7680" s="13"/>
      <c r="G7680" s="13"/>
      <c r="H7680" s="41"/>
      <c r="I7680" s="41"/>
      <c r="J7680" s="41"/>
      <c r="K7680" s="41"/>
      <c r="L7680" s="41"/>
      <c r="M7680" s="41"/>
    </row>
    <row r="7681" spans="2:13" x14ac:dyDescent="0.25">
      <c r="B7681" s="66"/>
      <c r="C7681" s="13"/>
      <c r="D7681" s="13"/>
      <c r="E7681" s="13"/>
      <c r="F7681" s="13"/>
      <c r="G7681" s="13"/>
      <c r="H7681" s="41"/>
      <c r="I7681" s="41"/>
      <c r="J7681" s="41"/>
      <c r="K7681" s="41"/>
      <c r="L7681" s="41"/>
      <c r="M7681" s="41"/>
    </row>
    <row r="7682" spans="2:13" x14ac:dyDescent="0.25">
      <c r="B7682" s="66"/>
      <c r="C7682" s="13"/>
      <c r="D7682" s="13"/>
      <c r="E7682" s="13"/>
      <c r="F7682" s="13"/>
      <c r="G7682" s="13"/>
      <c r="H7682" s="41"/>
      <c r="I7682" s="41"/>
      <c r="J7682" s="41"/>
      <c r="K7682" s="41"/>
      <c r="L7682" s="41"/>
      <c r="M7682" s="41"/>
    </row>
    <row r="7683" spans="2:13" x14ac:dyDescent="0.25">
      <c r="B7683" s="66"/>
      <c r="C7683" s="13"/>
      <c r="D7683" s="13"/>
      <c r="E7683" s="13"/>
      <c r="F7683" s="13"/>
      <c r="G7683" s="13"/>
      <c r="H7683" s="41"/>
      <c r="I7683" s="41"/>
      <c r="J7683" s="41"/>
      <c r="K7683" s="41"/>
      <c r="L7683" s="41"/>
      <c r="M7683" s="41"/>
    </row>
    <row r="7684" spans="2:13" x14ac:dyDescent="0.25">
      <c r="B7684" s="66"/>
      <c r="C7684" s="13"/>
      <c r="D7684" s="13"/>
      <c r="E7684" s="13"/>
      <c r="F7684" s="13"/>
      <c r="G7684" s="13"/>
      <c r="H7684" s="41"/>
      <c r="I7684" s="41"/>
      <c r="J7684" s="41"/>
      <c r="K7684" s="41"/>
      <c r="L7684" s="41"/>
      <c r="M7684" s="41"/>
    </row>
    <row r="7685" spans="2:13" x14ac:dyDescent="0.25">
      <c r="B7685" s="66"/>
      <c r="C7685" s="13"/>
      <c r="D7685" s="13"/>
      <c r="E7685" s="13"/>
      <c r="F7685" s="13"/>
      <c r="G7685" s="13"/>
      <c r="H7685" s="41"/>
      <c r="I7685" s="41"/>
      <c r="J7685" s="41"/>
      <c r="K7685" s="41"/>
      <c r="L7685" s="41"/>
      <c r="M7685" s="41"/>
    </row>
    <row r="7686" spans="2:13" x14ac:dyDescent="0.25">
      <c r="B7686" s="66"/>
      <c r="C7686" s="13"/>
      <c r="D7686" s="13"/>
      <c r="E7686" s="13"/>
      <c r="F7686" s="13"/>
      <c r="G7686" s="13"/>
      <c r="H7686" s="41"/>
      <c r="I7686" s="41"/>
      <c r="J7686" s="41"/>
      <c r="K7686" s="41"/>
      <c r="L7686" s="41"/>
      <c r="M7686" s="41"/>
    </row>
    <row r="7687" spans="2:13" x14ac:dyDescent="0.25">
      <c r="B7687" s="66"/>
      <c r="C7687" s="13"/>
      <c r="D7687" s="13"/>
      <c r="E7687" s="13"/>
      <c r="F7687" s="13"/>
      <c r="G7687" s="13"/>
      <c r="H7687" s="41"/>
      <c r="I7687" s="41"/>
      <c r="J7687" s="41"/>
      <c r="K7687" s="41"/>
      <c r="L7687" s="41"/>
      <c r="M7687" s="41"/>
    </row>
    <row r="7688" spans="2:13" x14ac:dyDescent="0.25">
      <c r="B7688" s="66"/>
      <c r="C7688" s="13"/>
      <c r="D7688" s="13"/>
      <c r="E7688" s="13"/>
      <c r="F7688" s="13"/>
      <c r="G7688" s="13"/>
      <c r="H7688" s="41"/>
      <c r="I7688" s="41"/>
      <c r="J7688" s="41"/>
      <c r="K7688" s="41"/>
      <c r="L7688" s="41"/>
      <c r="M7688" s="41"/>
    </row>
    <row r="7689" spans="2:13" x14ac:dyDescent="0.25">
      <c r="B7689" s="66"/>
      <c r="C7689" s="13"/>
      <c r="D7689" s="13"/>
      <c r="E7689" s="13"/>
      <c r="F7689" s="13"/>
      <c r="G7689" s="13"/>
      <c r="H7689" s="41"/>
      <c r="I7689" s="41"/>
      <c r="J7689" s="41"/>
      <c r="K7689" s="41"/>
      <c r="L7689" s="41"/>
      <c r="M7689" s="41"/>
    </row>
    <row r="7690" spans="2:13" x14ac:dyDescent="0.25">
      <c r="B7690" s="66"/>
      <c r="C7690" s="13"/>
      <c r="D7690" s="13"/>
      <c r="E7690" s="13"/>
      <c r="F7690" s="13"/>
      <c r="G7690" s="13"/>
      <c r="H7690" s="41"/>
      <c r="I7690" s="41"/>
      <c r="J7690" s="41"/>
      <c r="K7690" s="41"/>
      <c r="L7690" s="41"/>
      <c r="M7690" s="41"/>
    </row>
    <row r="7691" spans="2:13" x14ac:dyDescent="0.25">
      <c r="B7691" s="66"/>
      <c r="C7691" s="13"/>
      <c r="D7691" s="13"/>
      <c r="E7691" s="13"/>
      <c r="F7691" s="13"/>
      <c r="G7691" s="13"/>
      <c r="H7691" s="41"/>
      <c r="I7691" s="41"/>
      <c r="J7691" s="41"/>
      <c r="K7691" s="41"/>
      <c r="L7691" s="41"/>
      <c r="M7691" s="41"/>
    </row>
    <row r="7692" spans="2:13" x14ac:dyDescent="0.25">
      <c r="B7692" s="66"/>
      <c r="C7692" s="13"/>
      <c r="D7692" s="13"/>
      <c r="E7692" s="13"/>
      <c r="F7692" s="13"/>
      <c r="G7692" s="13"/>
      <c r="H7692" s="41"/>
      <c r="I7692" s="41"/>
      <c r="J7692" s="41"/>
      <c r="K7692" s="41"/>
      <c r="L7692" s="41"/>
      <c r="M7692" s="41"/>
    </row>
    <row r="7693" spans="2:13" x14ac:dyDescent="0.25">
      <c r="B7693" s="66"/>
      <c r="C7693" s="13"/>
      <c r="D7693" s="13"/>
      <c r="E7693" s="13"/>
      <c r="F7693" s="13"/>
      <c r="G7693" s="13"/>
      <c r="H7693" s="41"/>
      <c r="I7693" s="41"/>
      <c r="J7693" s="41"/>
      <c r="K7693" s="41"/>
      <c r="L7693" s="41"/>
      <c r="M7693" s="41"/>
    </row>
    <row r="7694" spans="2:13" x14ac:dyDescent="0.25">
      <c r="B7694" s="66"/>
      <c r="C7694" s="13"/>
      <c r="D7694" s="13"/>
      <c r="E7694" s="13"/>
      <c r="F7694" s="13"/>
      <c r="G7694" s="13"/>
      <c r="H7694" s="41"/>
      <c r="I7694" s="41"/>
      <c r="J7694" s="41"/>
      <c r="K7694" s="41"/>
      <c r="L7694" s="41"/>
      <c r="M7694" s="41"/>
    </row>
    <row r="7695" spans="2:13" x14ac:dyDescent="0.25">
      <c r="B7695" s="66"/>
      <c r="C7695" s="13"/>
      <c r="D7695" s="13"/>
      <c r="E7695" s="13"/>
      <c r="F7695" s="13"/>
      <c r="G7695" s="13"/>
      <c r="H7695" s="41"/>
      <c r="I7695" s="41"/>
      <c r="J7695" s="41"/>
      <c r="K7695" s="41"/>
      <c r="L7695" s="41"/>
      <c r="M7695" s="41"/>
    </row>
    <row r="7696" spans="2:13" x14ac:dyDescent="0.25">
      <c r="B7696" s="66"/>
      <c r="C7696" s="13"/>
      <c r="D7696" s="13"/>
      <c r="E7696" s="13"/>
      <c r="F7696" s="13"/>
      <c r="G7696" s="13"/>
      <c r="H7696" s="41"/>
      <c r="I7696" s="41"/>
      <c r="J7696" s="41"/>
      <c r="K7696" s="41"/>
      <c r="L7696" s="41"/>
      <c r="M7696" s="41"/>
    </row>
    <row r="7697" spans="2:13" x14ac:dyDescent="0.25">
      <c r="B7697" s="66"/>
      <c r="C7697" s="13"/>
      <c r="D7697" s="13"/>
      <c r="E7697" s="13"/>
      <c r="F7697" s="13"/>
      <c r="G7697" s="13"/>
      <c r="H7697" s="41"/>
      <c r="I7697" s="41"/>
      <c r="J7697" s="41"/>
      <c r="K7697" s="41"/>
      <c r="L7697" s="41"/>
      <c r="M7697" s="41"/>
    </row>
    <row r="7698" spans="2:13" x14ac:dyDescent="0.25">
      <c r="B7698" s="66"/>
      <c r="C7698" s="13"/>
      <c r="D7698" s="13"/>
      <c r="E7698" s="13"/>
      <c r="F7698" s="13"/>
      <c r="G7698" s="13"/>
      <c r="H7698" s="41"/>
      <c r="I7698" s="41"/>
      <c r="J7698" s="41"/>
      <c r="K7698" s="41"/>
      <c r="L7698" s="41"/>
      <c r="M7698" s="41"/>
    </row>
    <row r="7699" spans="2:13" x14ac:dyDescent="0.25">
      <c r="B7699" s="66"/>
      <c r="C7699" s="13"/>
      <c r="D7699" s="13"/>
      <c r="E7699" s="13"/>
      <c r="F7699" s="13"/>
      <c r="G7699" s="13"/>
      <c r="H7699" s="41"/>
      <c r="I7699" s="41"/>
      <c r="J7699" s="41"/>
      <c r="K7699" s="41"/>
      <c r="L7699" s="41"/>
      <c r="M7699" s="41"/>
    </row>
    <row r="7700" spans="2:13" x14ac:dyDescent="0.25">
      <c r="B7700" s="66"/>
      <c r="C7700" s="13"/>
      <c r="D7700" s="13"/>
      <c r="E7700" s="13"/>
      <c r="F7700" s="13"/>
      <c r="G7700" s="13"/>
      <c r="H7700" s="41"/>
      <c r="I7700" s="41"/>
      <c r="J7700" s="41"/>
      <c r="K7700" s="41"/>
      <c r="L7700" s="41"/>
      <c r="M7700" s="41"/>
    </row>
    <row r="7701" spans="2:13" x14ac:dyDescent="0.25">
      <c r="B7701" s="66"/>
      <c r="C7701" s="13"/>
      <c r="D7701" s="13"/>
      <c r="E7701" s="13"/>
      <c r="F7701" s="13"/>
      <c r="G7701" s="13"/>
      <c r="H7701" s="41"/>
      <c r="I7701" s="41"/>
      <c r="J7701" s="41"/>
      <c r="K7701" s="41"/>
      <c r="L7701" s="41"/>
      <c r="M7701" s="41"/>
    </row>
    <row r="7702" spans="2:13" x14ac:dyDescent="0.25">
      <c r="B7702" s="66"/>
      <c r="C7702" s="13"/>
      <c r="D7702" s="13"/>
      <c r="E7702" s="13"/>
      <c r="F7702" s="13"/>
      <c r="G7702" s="13"/>
      <c r="H7702" s="41"/>
      <c r="I7702" s="41"/>
      <c r="J7702" s="41"/>
      <c r="K7702" s="41"/>
      <c r="L7702" s="41"/>
      <c r="M7702" s="41"/>
    </row>
    <row r="7703" spans="2:13" x14ac:dyDescent="0.25">
      <c r="B7703" s="66"/>
      <c r="C7703" s="13"/>
      <c r="D7703" s="13"/>
      <c r="E7703" s="13"/>
      <c r="F7703" s="13"/>
      <c r="G7703" s="13"/>
      <c r="H7703" s="41"/>
      <c r="I7703" s="41"/>
      <c r="J7703" s="41"/>
      <c r="K7703" s="41"/>
      <c r="L7703" s="41"/>
      <c r="M7703" s="41"/>
    </row>
    <row r="7704" spans="2:13" x14ac:dyDescent="0.25">
      <c r="B7704" s="66"/>
      <c r="C7704" s="13"/>
      <c r="D7704" s="13"/>
      <c r="E7704" s="13"/>
      <c r="F7704" s="13"/>
      <c r="G7704" s="13"/>
      <c r="H7704" s="41"/>
      <c r="I7704" s="41"/>
      <c r="J7704" s="41"/>
      <c r="K7704" s="41"/>
      <c r="L7704" s="41"/>
      <c r="M7704" s="41"/>
    </row>
    <row r="7705" spans="2:13" x14ac:dyDescent="0.25">
      <c r="B7705" s="66"/>
      <c r="C7705" s="13"/>
      <c r="D7705" s="13"/>
      <c r="E7705" s="13"/>
      <c r="F7705" s="13"/>
      <c r="G7705" s="13"/>
      <c r="H7705" s="41"/>
      <c r="I7705" s="41"/>
      <c r="J7705" s="41"/>
      <c r="K7705" s="41"/>
      <c r="L7705" s="41"/>
      <c r="M7705" s="41"/>
    </row>
    <row r="7706" spans="2:13" x14ac:dyDescent="0.25">
      <c r="B7706" s="66"/>
      <c r="C7706" s="13"/>
      <c r="D7706" s="13"/>
      <c r="E7706" s="13"/>
      <c r="F7706" s="13"/>
      <c r="G7706" s="13"/>
      <c r="H7706" s="41"/>
      <c r="I7706" s="41"/>
      <c r="J7706" s="41"/>
      <c r="K7706" s="41"/>
      <c r="L7706" s="41"/>
      <c r="M7706" s="41"/>
    </row>
    <row r="7707" spans="2:13" x14ac:dyDescent="0.25">
      <c r="B7707" s="66"/>
      <c r="C7707" s="13"/>
      <c r="D7707" s="13"/>
      <c r="E7707" s="13"/>
      <c r="F7707" s="13"/>
      <c r="G7707" s="13"/>
      <c r="H7707" s="41"/>
      <c r="I7707" s="41"/>
      <c r="J7707" s="41"/>
      <c r="K7707" s="41"/>
      <c r="L7707" s="41"/>
      <c r="M7707" s="41"/>
    </row>
    <row r="7708" spans="2:13" x14ac:dyDescent="0.25">
      <c r="B7708" s="66"/>
      <c r="C7708" s="13"/>
      <c r="D7708" s="13"/>
      <c r="E7708" s="13"/>
      <c r="F7708" s="13"/>
      <c r="G7708" s="13"/>
      <c r="H7708" s="41"/>
      <c r="I7708" s="41"/>
      <c r="J7708" s="41"/>
      <c r="K7708" s="41"/>
      <c r="L7708" s="41"/>
      <c r="M7708" s="41"/>
    </row>
    <row r="7709" spans="2:13" x14ac:dyDescent="0.25">
      <c r="B7709" s="66"/>
      <c r="C7709" s="13"/>
      <c r="D7709" s="13"/>
      <c r="E7709" s="13"/>
      <c r="F7709" s="13"/>
      <c r="G7709" s="13"/>
      <c r="H7709" s="41"/>
      <c r="I7709" s="41"/>
      <c r="J7709" s="41"/>
      <c r="K7709" s="41"/>
      <c r="L7709" s="41"/>
      <c r="M7709" s="41"/>
    </row>
    <row r="7710" spans="2:13" x14ac:dyDescent="0.25">
      <c r="B7710" s="66"/>
      <c r="C7710" s="13"/>
      <c r="D7710" s="13"/>
      <c r="E7710" s="13"/>
      <c r="F7710" s="13"/>
      <c r="G7710" s="13"/>
      <c r="H7710" s="41"/>
      <c r="I7710" s="41"/>
      <c r="J7710" s="41"/>
      <c r="K7710" s="41"/>
      <c r="L7710" s="41"/>
      <c r="M7710" s="41"/>
    </row>
    <row r="7711" spans="2:13" x14ac:dyDescent="0.25">
      <c r="B7711" s="66"/>
      <c r="C7711" s="13"/>
      <c r="D7711" s="13"/>
      <c r="E7711" s="13"/>
      <c r="F7711" s="13"/>
      <c r="G7711" s="13"/>
      <c r="H7711" s="41"/>
      <c r="I7711" s="41"/>
      <c r="J7711" s="41"/>
      <c r="K7711" s="41"/>
      <c r="L7711" s="41"/>
      <c r="M7711" s="41"/>
    </row>
    <row r="7712" spans="2:13" x14ac:dyDescent="0.25">
      <c r="B7712" s="66"/>
      <c r="C7712" s="13"/>
      <c r="D7712" s="13"/>
      <c r="E7712" s="13"/>
      <c r="F7712" s="13"/>
      <c r="G7712" s="13"/>
      <c r="H7712" s="41"/>
      <c r="I7712" s="41"/>
      <c r="J7712" s="41"/>
      <c r="K7712" s="41"/>
      <c r="L7712" s="41"/>
      <c r="M7712" s="41"/>
    </row>
    <row r="7713" spans="2:13" x14ac:dyDescent="0.25">
      <c r="B7713" s="66"/>
      <c r="C7713" s="13"/>
      <c r="D7713" s="13"/>
      <c r="E7713" s="13"/>
      <c r="F7713" s="13"/>
      <c r="G7713" s="13"/>
      <c r="H7713" s="41"/>
      <c r="I7713" s="41"/>
      <c r="J7713" s="41"/>
      <c r="K7713" s="41"/>
      <c r="L7713" s="41"/>
      <c r="M7713" s="41"/>
    </row>
    <row r="7714" spans="2:13" x14ac:dyDescent="0.25">
      <c r="B7714" s="66"/>
      <c r="C7714" s="13"/>
      <c r="D7714" s="13"/>
      <c r="E7714" s="13"/>
      <c r="F7714" s="13"/>
      <c r="G7714" s="13"/>
      <c r="H7714" s="41"/>
      <c r="I7714" s="41"/>
      <c r="J7714" s="41"/>
      <c r="K7714" s="41"/>
      <c r="L7714" s="41"/>
      <c r="M7714" s="41"/>
    </row>
    <row r="7715" spans="2:13" x14ac:dyDescent="0.25">
      <c r="B7715" s="66"/>
      <c r="C7715" s="13"/>
      <c r="D7715" s="13"/>
      <c r="E7715" s="13"/>
      <c r="F7715" s="13"/>
      <c r="G7715" s="13"/>
      <c r="H7715" s="41"/>
      <c r="I7715" s="41"/>
      <c r="J7715" s="41"/>
      <c r="K7715" s="41"/>
      <c r="L7715" s="41"/>
      <c r="M7715" s="41"/>
    </row>
    <row r="7716" spans="2:13" x14ac:dyDescent="0.25">
      <c r="B7716" s="66"/>
      <c r="C7716" s="13"/>
      <c r="D7716" s="13"/>
      <c r="E7716" s="13"/>
      <c r="F7716" s="13"/>
      <c r="G7716" s="13"/>
      <c r="H7716" s="41"/>
      <c r="I7716" s="41"/>
      <c r="J7716" s="41"/>
      <c r="K7716" s="41"/>
      <c r="L7716" s="41"/>
      <c r="M7716" s="41"/>
    </row>
    <row r="7717" spans="2:13" x14ac:dyDescent="0.25">
      <c r="B7717" s="66"/>
      <c r="C7717" s="13"/>
      <c r="D7717" s="13"/>
      <c r="E7717" s="13"/>
      <c r="F7717" s="13"/>
      <c r="G7717" s="13"/>
      <c r="H7717" s="41"/>
      <c r="I7717" s="41"/>
      <c r="J7717" s="41"/>
      <c r="K7717" s="41"/>
      <c r="L7717" s="41"/>
      <c r="M7717" s="41"/>
    </row>
    <row r="7718" spans="2:13" x14ac:dyDescent="0.25">
      <c r="B7718" s="66"/>
      <c r="C7718" s="13"/>
      <c r="D7718" s="13"/>
      <c r="E7718" s="13"/>
      <c r="F7718" s="13"/>
      <c r="G7718" s="13"/>
      <c r="H7718" s="41"/>
      <c r="I7718" s="41"/>
      <c r="J7718" s="41"/>
      <c r="K7718" s="41"/>
      <c r="L7718" s="41"/>
      <c r="M7718" s="41"/>
    </row>
    <row r="7719" spans="2:13" x14ac:dyDescent="0.25">
      <c r="B7719" s="66"/>
      <c r="C7719" s="13"/>
      <c r="D7719" s="13"/>
      <c r="E7719" s="13"/>
      <c r="F7719" s="13"/>
      <c r="G7719" s="13"/>
      <c r="H7719" s="41"/>
      <c r="I7719" s="41"/>
      <c r="J7719" s="41"/>
      <c r="K7719" s="41"/>
      <c r="L7719" s="41"/>
      <c r="M7719" s="41"/>
    </row>
    <row r="7720" spans="2:13" x14ac:dyDescent="0.25">
      <c r="B7720" s="66"/>
      <c r="C7720" s="13"/>
      <c r="D7720" s="13"/>
      <c r="E7720" s="13"/>
      <c r="F7720" s="13"/>
      <c r="G7720" s="13"/>
      <c r="H7720" s="41"/>
      <c r="I7720" s="41"/>
      <c r="J7720" s="41"/>
      <c r="K7720" s="41"/>
      <c r="L7720" s="41"/>
      <c r="M7720" s="41"/>
    </row>
    <row r="7721" spans="2:13" x14ac:dyDescent="0.25">
      <c r="B7721" s="66"/>
      <c r="C7721" s="13"/>
      <c r="D7721" s="13"/>
      <c r="E7721" s="13"/>
      <c r="F7721" s="13"/>
      <c r="G7721" s="13"/>
      <c r="H7721" s="41"/>
      <c r="I7721" s="41"/>
      <c r="J7721" s="41"/>
      <c r="K7721" s="41"/>
      <c r="L7721" s="41"/>
      <c r="M7721" s="41"/>
    </row>
    <row r="7722" spans="2:13" x14ac:dyDescent="0.25">
      <c r="B7722" s="66"/>
      <c r="C7722" s="13"/>
      <c r="D7722" s="13"/>
      <c r="E7722" s="13"/>
      <c r="F7722" s="13"/>
      <c r="G7722" s="13"/>
      <c r="H7722" s="41"/>
      <c r="I7722" s="41"/>
      <c r="J7722" s="41"/>
      <c r="K7722" s="41"/>
      <c r="L7722" s="41"/>
      <c r="M7722" s="41"/>
    </row>
    <row r="7723" spans="2:13" x14ac:dyDescent="0.25">
      <c r="B7723" s="66"/>
      <c r="C7723" s="13"/>
      <c r="D7723" s="13"/>
      <c r="E7723" s="13"/>
      <c r="F7723" s="13"/>
      <c r="G7723" s="13"/>
      <c r="H7723" s="41"/>
      <c r="I7723" s="41"/>
      <c r="J7723" s="41"/>
      <c r="K7723" s="41"/>
      <c r="L7723" s="41"/>
      <c r="M7723" s="41"/>
    </row>
    <row r="7724" spans="2:13" x14ac:dyDescent="0.25">
      <c r="B7724" s="66"/>
      <c r="C7724" s="13"/>
      <c r="D7724" s="13"/>
      <c r="E7724" s="13"/>
      <c r="F7724" s="13"/>
      <c r="G7724" s="13"/>
      <c r="H7724" s="41"/>
      <c r="I7724" s="41"/>
      <c r="J7724" s="41"/>
      <c r="K7724" s="41"/>
      <c r="L7724" s="41"/>
      <c r="M7724" s="41"/>
    </row>
    <row r="7725" spans="2:13" x14ac:dyDescent="0.25">
      <c r="B7725" s="66"/>
      <c r="C7725" s="13"/>
      <c r="D7725" s="13"/>
      <c r="E7725" s="13"/>
      <c r="F7725" s="13"/>
      <c r="G7725" s="13"/>
      <c r="H7725" s="41"/>
      <c r="I7725" s="41"/>
      <c r="J7725" s="41"/>
      <c r="K7725" s="41"/>
      <c r="L7725" s="41"/>
      <c r="M7725" s="41"/>
    </row>
    <row r="7726" spans="2:13" x14ac:dyDescent="0.25">
      <c r="B7726" s="66"/>
      <c r="C7726" s="13"/>
      <c r="D7726" s="13"/>
      <c r="E7726" s="13"/>
      <c r="F7726" s="13"/>
      <c r="G7726" s="13"/>
      <c r="H7726" s="41"/>
      <c r="I7726" s="41"/>
      <c r="J7726" s="41"/>
      <c r="K7726" s="41"/>
      <c r="L7726" s="41"/>
      <c r="M7726" s="41"/>
    </row>
    <row r="7727" spans="2:13" x14ac:dyDescent="0.25">
      <c r="B7727" s="66"/>
      <c r="C7727" s="13"/>
      <c r="D7727" s="13"/>
      <c r="E7727" s="13"/>
      <c r="F7727" s="13"/>
      <c r="G7727" s="13"/>
      <c r="H7727" s="41"/>
      <c r="I7727" s="41"/>
      <c r="J7727" s="41"/>
      <c r="K7727" s="41"/>
      <c r="L7727" s="41"/>
      <c r="M7727" s="41"/>
    </row>
    <row r="7728" spans="2:13" x14ac:dyDescent="0.25">
      <c r="B7728" s="66"/>
      <c r="C7728" s="13"/>
      <c r="D7728" s="13"/>
      <c r="E7728" s="13"/>
      <c r="F7728" s="13"/>
      <c r="G7728" s="13"/>
      <c r="H7728" s="41"/>
      <c r="I7728" s="41"/>
      <c r="J7728" s="41"/>
      <c r="K7728" s="41"/>
      <c r="L7728" s="41"/>
      <c r="M7728" s="41"/>
    </row>
    <row r="7729" spans="2:13" x14ac:dyDescent="0.25">
      <c r="B7729" s="66"/>
      <c r="C7729" s="13"/>
      <c r="D7729" s="13"/>
      <c r="E7729" s="13"/>
      <c r="F7729" s="13"/>
      <c r="G7729" s="13"/>
      <c r="H7729" s="41"/>
      <c r="I7729" s="41"/>
      <c r="J7729" s="41"/>
      <c r="K7729" s="41"/>
      <c r="L7729" s="41"/>
      <c r="M7729" s="41"/>
    </row>
    <row r="7730" spans="2:13" x14ac:dyDescent="0.25">
      <c r="B7730" s="66"/>
      <c r="C7730" s="13"/>
      <c r="D7730" s="13"/>
      <c r="E7730" s="13"/>
      <c r="F7730" s="13"/>
      <c r="G7730" s="13"/>
      <c r="H7730" s="41"/>
      <c r="I7730" s="41"/>
      <c r="J7730" s="41"/>
      <c r="K7730" s="41"/>
      <c r="L7730" s="41"/>
      <c r="M7730" s="41"/>
    </row>
    <row r="7731" spans="2:13" x14ac:dyDescent="0.25">
      <c r="B7731" s="66"/>
      <c r="C7731" s="13"/>
      <c r="D7731" s="13"/>
      <c r="E7731" s="13"/>
      <c r="F7731" s="13"/>
      <c r="G7731" s="13"/>
      <c r="H7731" s="41"/>
      <c r="I7731" s="41"/>
      <c r="J7731" s="41"/>
      <c r="K7731" s="41"/>
      <c r="L7731" s="41"/>
      <c r="M7731" s="41"/>
    </row>
    <row r="7732" spans="2:13" x14ac:dyDescent="0.25">
      <c r="B7732" s="66"/>
      <c r="C7732" s="13"/>
      <c r="D7732" s="13"/>
      <c r="E7732" s="13"/>
      <c r="F7732" s="13"/>
      <c r="G7732" s="13"/>
      <c r="H7732" s="41"/>
      <c r="I7732" s="41"/>
      <c r="J7732" s="41"/>
      <c r="K7732" s="41"/>
      <c r="L7732" s="41"/>
      <c r="M7732" s="41"/>
    </row>
    <row r="7733" spans="2:13" x14ac:dyDescent="0.25">
      <c r="B7733" s="66"/>
      <c r="C7733" s="13"/>
      <c r="D7733" s="13"/>
      <c r="E7733" s="13"/>
      <c r="F7733" s="13"/>
      <c r="G7733" s="13"/>
      <c r="H7733" s="41"/>
      <c r="I7733" s="41"/>
      <c r="J7733" s="41"/>
      <c r="K7733" s="41"/>
      <c r="L7733" s="41"/>
      <c r="M7733" s="41"/>
    </row>
    <row r="7734" spans="2:13" x14ac:dyDescent="0.25">
      <c r="B7734" s="66"/>
      <c r="C7734" s="13"/>
      <c r="D7734" s="13"/>
      <c r="E7734" s="13"/>
      <c r="F7734" s="13"/>
      <c r="G7734" s="13"/>
      <c r="H7734" s="41"/>
      <c r="I7734" s="41"/>
      <c r="J7734" s="41"/>
      <c r="K7734" s="41"/>
      <c r="L7734" s="41"/>
      <c r="M7734" s="41"/>
    </row>
    <row r="7735" spans="2:13" x14ac:dyDescent="0.25">
      <c r="B7735" s="66"/>
      <c r="C7735" s="13"/>
      <c r="D7735" s="13"/>
      <c r="E7735" s="13"/>
      <c r="F7735" s="13"/>
      <c r="G7735" s="13"/>
      <c r="H7735" s="41"/>
      <c r="I7735" s="41"/>
      <c r="J7735" s="41"/>
      <c r="K7735" s="41"/>
      <c r="L7735" s="41"/>
      <c r="M7735" s="41"/>
    </row>
    <row r="7736" spans="2:13" x14ac:dyDescent="0.25">
      <c r="B7736" s="66"/>
      <c r="C7736" s="13"/>
      <c r="D7736" s="13"/>
      <c r="E7736" s="13"/>
      <c r="F7736" s="13"/>
      <c r="G7736" s="13"/>
      <c r="H7736" s="41"/>
      <c r="I7736" s="41"/>
      <c r="J7736" s="41"/>
      <c r="K7736" s="41"/>
      <c r="L7736" s="41"/>
      <c r="M7736" s="41"/>
    </row>
    <row r="7737" spans="2:13" x14ac:dyDescent="0.25">
      <c r="B7737" s="66"/>
      <c r="C7737" s="13"/>
      <c r="D7737" s="13"/>
      <c r="E7737" s="13"/>
      <c r="F7737" s="13"/>
      <c r="G7737" s="13"/>
      <c r="H7737" s="41"/>
      <c r="I7737" s="41"/>
      <c r="J7737" s="41"/>
      <c r="K7737" s="41"/>
      <c r="L7737" s="41"/>
      <c r="M7737" s="41"/>
    </row>
    <row r="7738" spans="2:13" x14ac:dyDescent="0.25">
      <c r="B7738" s="66"/>
      <c r="C7738" s="13"/>
      <c r="D7738" s="13"/>
      <c r="E7738" s="13"/>
      <c r="F7738" s="13"/>
      <c r="G7738" s="13"/>
      <c r="H7738" s="41"/>
      <c r="I7738" s="41"/>
      <c r="J7738" s="41"/>
      <c r="K7738" s="41"/>
      <c r="L7738" s="41"/>
      <c r="M7738" s="41"/>
    </row>
    <row r="7739" spans="2:13" x14ac:dyDescent="0.25">
      <c r="B7739" s="66"/>
      <c r="C7739" s="13"/>
      <c r="D7739" s="13"/>
      <c r="E7739" s="13"/>
      <c r="F7739" s="13"/>
      <c r="G7739" s="13"/>
      <c r="H7739" s="41"/>
      <c r="I7739" s="41"/>
      <c r="J7739" s="41"/>
      <c r="K7739" s="41"/>
      <c r="L7739" s="41"/>
      <c r="M7739" s="41"/>
    </row>
    <row r="7740" spans="2:13" x14ac:dyDescent="0.25">
      <c r="B7740" s="66"/>
      <c r="C7740" s="13"/>
      <c r="D7740" s="13"/>
      <c r="E7740" s="13"/>
      <c r="F7740" s="13"/>
      <c r="G7740" s="13"/>
      <c r="H7740" s="41"/>
      <c r="I7740" s="41"/>
      <c r="J7740" s="41"/>
      <c r="K7740" s="41"/>
      <c r="L7740" s="41"/>
      <c r="M7740" s="41"/>
    </row>
    <row r="7741" spans="2:13" x14ac:dyDescent="0.25">
      <c r="B7741" s="66"/>
      <c r="C7741" s="13"/>
      <c r="D7741" s="13"/>
      <c r="E7741" s="13"/>
      <c r="F7741" s="13"/>
      <c r="G7741" s="13"/>
      <c r="H7741" s="41"/>
      <c r="I7741" s="41"/>
      <c r="J7741" s="41"/>
      <c r="K7741" s="41"/>
      <c r="L7741" s="41"/>
      <c r="M7741" s="41"/>
    </row>
    <row r="7742" spans="2:13" x14ac:dyDescent="0.25">
      <c r="B7742" s="66"/>
      <c r="C7742" s="13"/>
      <c r="D7742" s="13"/>
      <c r="E7742" s="13"/>
      <c r="F7742" s="13"/>
      <c r="G7742" s="13"/>
      <c r="H7742" s="41"/>
      <c r="I7742" s="41"/>
      <c r="J7742" s="41"/>
      <c r="K7742" s="41"/>
      <c r="L7742" s="41"/>
      <c r="M7742" s="41"/>
    </row>
    <row r="7743" spans="2:13" x14ac:dyDescent="0.25">
      <c r="B7743" s="66"/>
      <c r="C7743" s="13"/>
      <c r="D7743" s="13"/>
      <c r="E7743" s="13"/>
      <c r="F7743" s="13"/>
      <c r="G7743" s="13"/>
      <c r="H7743" s="41"/>
      <c r="I7743" s="41"/>
      <c r="J7743" s="41"/>
      <c r="K7743" s="41"/>
      <c r="L7743" s="41"/>
      <c r="M7743" s="41"/>
    </row>
    <row r="7744" spans="2:13" x14ac:dyDescent="0.25">
      <c r="B7744" s="66"/>
      <c r="C7744" s="13"/>
      <c r="D7744" s="13"/>
      <c r="E7744" s="13"/>
      <c r="F7744" s="13"/>
      <c r="G7744" s="13"/>
      <c r="H7744" s="41"/>
      <c r="I7744" s="41"/>
      <c r="J7744" s="41"/>
      <c r="K7744" s="41"/>
      <c r="L7744" s="41"/>
      <c r="M7744" s="41"/>
    </row>
    <row r="7745" spans="2:13" x14ac:dyDescent="0.25">
      <c r="B7745" s="66"/>
      <c r="C7745" s="13"/>
      <c r="D7745" s="13"/>
      <c r="E7745" s="13"/>
      <c r="F7745" s="13"/>
      <c r="G7745" s="13"/>
      <c r="H7745" s="41"/>
      <c r="I7745" s="41"/>
      <c r="J7745" s="41"/>
      <c r="K7745" s="41"/>
      <c r="L7745" s="41"/>
      <c r="M7745" s="41"/>
    </row>
    <row r="7746" spans="2:13" x14ac:dyDescent="0.25">
      <c r="B7746" s="66"/>
      <c r="C7746" s="13"/>
      <c r="D7746" s="13"/>
      <c r="E7746" s="13"/>
      <c r="F7746" s="13"/>
      <c r="G7746" s="13"/>
      <c r="H7746" s="41"/>
      <c r="I7746" s="41"/>
      <c r="J7746" s="41"/>
      <c r="K7746" s="41"/>
      <c r="L7746" s="41"/>
      <c r="M7746" s="41"/>
    </row>
    <row r="7747" spans="2:13" x14ac:dyDescent="0.25">
      <c r="B7747" s="66"/>
      <c r="C7747" s="13"/>
      <c r="D7747" s="13"/>
      <c r="E7747" s="13"/>
      <c r="F7747" s="13"/>
      <c r="G7747" s="13"/>
      <c r="H7747" s="41"/>
      <c r="I7747" s="41"/>
      <c r="J7747" s="41"/>
      <c r="K7747" s="41"/>
      <c r="L7747" s="41"/>
      <c r="M7747" s="41"/>
    </row>
    <row r="7748" spans="2:13" x14ac:dyDescent="0.25">
      <c r="B7748" s="66"/>
      <c r="C7748" s="13"/>
      <c r="D7748" s="13"/>
      <c r="E7748" s="13"/>
      <c r="F7748" s="13"/>
      <c r="G7748" s="13"/>
      <c r="H7748" s="41"/>
      <c r="I7748" s="41"/>
      <c r="J7748" s="41"/>
      <c r="K7748" s="41"/>
      <c r="L7748" s="41"/>
      <c r="M7748" s="41"/>
    </row>
    <row r="7749" spans="2:13" x14ac:dyDescent="0.25">
      <c r="B7749" s="66"/>
      <c r="C7749" s="13"/>
      <c r="D7749" s="13"/>
      <c r="E7749" s="13"/>
      <c r="F7749" s="13"/>
      <c r="G7749" s="13"/>
      <c r="H7749" s="41"/>
      <c r="I7749" s="41"/>
      <c r="J7749" s="41"/>
      <c r="K7749" s="41"/>
      <c r="L7749" s="41"/>
      <c r="M7749" s="41"/>
    </row>
    <row r="7750" spans="2:13" x14ac:dyDescent="0.25">
      <c r="B7750" s="66"/>
      <c r="C7750" s="13"/>
      <c r="D7750" s="13"/>
      <c r="E7750" s="13"/>
      <c r="F7750" s="13"/>
      <c r="G7750" s="13"/>
      <c r="H7750" s="41"/>
      <c r="I7750" s="41"/>
      <c r="J7750" s="41"/>
      <c r="K7750" s="41"/>
      <c r="L7750" s="41"/>
      <c r="M7750" s="41"/>
    </row>
    <row r="7751" spans="2:13" x14ac:dyDescent="0.25">
      <c r="B7751" s="66"/>
      <c r="C7751" s="13"/>
      <c r="D7751" s="13"/>
      <c r="E7751" s="13"/>
      <c r="F7751" s="13"/>
      <c r="G7751" s="13"/>
      <c r="H7751" s="41"/>
      <c r="I7751" s="41"/>
      <c r="J7751" s="41"/>
      <c r="K7751" s="41"/>
      <c r="L7751" s="41"/>
      <c r="M7751" s="41"/>
    </row>
    <row r="7752" spans="2:13" x14ac:dyDescent="0.25">
      <c r="B7752" s="66"/>
      <c r="C7752" s="13"/>
      <c r="D7752" s="13"/>
      <c r="E7752" s="13"/>
      <c r="F7752" s="13"/>
      <c r="G7752" s="13"/>
      <c r="H7752" s="41"/>
      <c r="I7752" s="41"/>
      <c r="J7752" s="41"/>
      <c r="K7752" s="41"/>
      <c r="L7752" s="41"/>
      <c r="M7752" s="41"/>
    </row>
    <row r="7753" spans="2:13" x14ac:dyDescent="0.25">
      <c r="B7753" s="66"/>
      <c r="C7753" s="13"/>
      <c r="D7753" s="13"/>
      <c r="E7753" s="13"/>
      <c r="F7753" s="13"/>
      <c r="G7753" s="13"/>
      <c r="H7753" s="41"/>
      <c r="I7753" s="41"/>
      <c r="J7753" s="41"/>
      <c r="K7753" s="41"/>
      <c r="L7753" s="41"/>
      <c r="M7753" s="41"/>
    </row>
    <row r="7754" spans="2:13" x14ac:dyDescent="0.25">
      <c r="B7754" s="66"/>
      <c r="C7754" s="13"/>
      <c r="D7754" s="13"/>
      <c r="E7754" s="13"/>
      <c r="F7754" s="13"/>
      <c r="G7754" s="13"/>
      <c r="H7754" s="41"/>
      <c r="I7754" s="41"/>
      <c r="J7754" s="41"/>
      <c r="K7754" s="41"/>
      <c r="L7754" s="41"/>
      <c r="M7754" s="41"/>
    </row>
    <row r="7755" spans="2:13" x14ac:dyDescent="0.25">
      <c r="B7755" s="66"/>
      <c r="C7755" s="13"/>
      <c r="D7755" s="13"/>
      <c r="E7755" s="13"/>
      <c r="F7755" s="13"/>
      <c r="G7755" s="13"/>
      <c r="H7755" s="41"/>
      <c r="I7755" s="41"/>
      <c r="J7755" s="41"/>
      <c r="K7755" s="41"/>
      <c r="L7755" s="41"/>
      <c r="M7755" s="41"/>
    </row>
    <row r="7756" spans="2:13" x14ac:dyDescent="0.25">
      <c r="B7756" s="66"/>
      <c r="C7756" s="13"/>
      <c r="D7756" s="13"/>
      <c r="E7756" s="13"/>
      <c r="F7756" s="13"/>
      <c r="G7756" s="13"/>
      <c r="H7756" s="41"/>
      <c r="I7756" s="41"/>
      <c r="J7756" s="41"/>
      <c r="K7756" s="41"/>
      <c r="L7756" s="41"/>
      <c r="M7756" s="41"/>
    </row>
    <row r="7757" spans="2:13" x14ac:dyDescent="0.25">
      <c r="B7757" s="66"/>
      <c r="C7757" s="13"/>
      <c r="D7757" s="13"/>
      <c r="E7757" s="13"/>
      <c r="F7757" s="13"/>
      <c r="G7757" s="13"/>
      <c r="H7757" s="41"/>
      <c r="I7757" s="41"/>
      <c r="J7757" s="41"/>
      <c r="K7757" s="41"/>
      <c r="L7757" s="41"/>
      <c r="M7757" s="41"/>
    </row>
    <row r="7758" spans="2:13" x14ac:dyDescent="0.25">
      <c r="B7758" s="66"/>
      <c r="C7758" s="13"/>
      <c r="D7758" s="13"/>
      <c r="E7758" s="13"/>
      <c r="F7758" s="13"/>
      <c r="G7758" s="13"/>
      <c r="H7758" s="41"/>
      <c r="I7758" s="41"/>
      <c r="J7758" s="41"/>
      <c r="K7758" s="41"/>
      <c r="L7758" s="41"/>
      <c r="M7758" s="41"/>
    </row>
    <row r="7759" spans="2:13" x14ac:dyDescent="0.25">
      <c r="B7759" s="66"/>
      <c r="C7759" s="13"/>
      <c r="D7759" s="13"/>
      <c r="E7759" s="13"/>
      <c r="F7759" s="13"/>
      <c r="G7759" s="13"/>
      <c r="H7759" s="41"/>
      <c r="I7759" s="41"/>
      <c r="J7759" s="41"/>
      <c r="K7759" s="41"/>
      <c r="L7759" s="41"/>
      <c r="M7759" s="41"/>
    </row>
    <row r="7760" spans="2:13" x14ac:dyDescent="0.25">
      <c r="B7760" s="66"/>
      <c r="C7760" s="13"/>
      <c r="D7760" s="13"/>
      <c r="E7760" s="13"/>
      <c r="F7760" s="13"/>
      <c r="G7760" s="13"/>
      <c r="H7760" s="41"/>
      <c r="I7760" s="41"/>
      <c r="J7760" s="41"/>
      <c r="K7760" s="41"/>
      <c r="L7760" s="41"/>
      <c r="M7760" s="41"/>
    </row>
    <row r="7761" spans="2:13" x14ac:dyDescent="0.25">
      <c r="B7761" s="66"/>
      <c r="C7761" s="13"/>
      <c r="D7761" s="13"/>
      <c r="E7761" s="13"/>
      <c r="F7761" s="13"/>
      <c r="G7761" s="13"/>
      <c r="H7761" s="41"/>
      <c r="I7761" s="41"/>
      <c r="J7761" s="41"/>
      <c r="K7761" s="41"/>
      <c r="L7761" s="41"/>
      <c r="M7761" s="41"/>
    </row>
    <row r="7762" spans="2:13" x14ac:dyDescent="0.25">
      <c r="B7762" s="66"/>
      <c r="C7762" s="13"/>
      <c r="D7762" s="13"/>
      <c r="E7762" s="13"/>
      <c r="F7762" s="13"/>
      <c r="G7762" s="13"/>
      <c r="H7762" s="41"/>
      <c r="I7762" s="41"/>
      <c r="J7762" s="41"/>
      <c r="K7762" s="41"/>
      <c r="L7762" s="41"/>
      <c r="M7762" s="41"/>
    </row>
    <row r="7763" spans="2:13" x14ac:dyDescent="0.25">
      <c r="B7763" s="66"/>
      <c r="C7763" s="13"/>
      <c r="D7763" s="13"/>
      <c r="E7763" s="13"/>
      <c r="F7763" s="13"/>
      <c r="G7763" s="13"/>
      <c r="H7763" s="41"/>
      <c r="I7763" s="41"/>
      <c r="J7763" s="41"/>
      <c r="K7763" s="41"/>
      <c r="L7763" s="41"/>
      <c r="M7763" s="41"/>
    </row>
    <row r="7764" spans="2:13" x14ac:dyDescent="0.25">
      <c r="B7764" s="66"/>
      <c r="C7764" s="13"/>
      <c r="D7764" s="13"/>
      <c r="E7764" s="13"/>
      <c r="F7764" s="13"/>
      <c r="G7764" s="13"/>
      <c r="H7764" s="41"/>
      <c r="I7764" s="41"/>
      <c r="J7764" s="41"/>
      <c r="K7764" s="41"/>
      <c r="L7764" s="41"/>
      <c r="M7764" s="41"/>
    </row>
    <row r="7765" spans="2:13" x14ac:dyDescent="0.25">
      <c r="B7765" s="66"/>
      <c r="C7765" s="13"/>
      <c r="D7765" s="13"/>
      <c r="E7765" s="13"/>
      <c r="F7765" s="13"/>
      <c r="G7765" s="13"/>
      <c r="H7765" s="41"/>
      <c r="I7765" s="41"/>
      <c r="J7765" s="41"/>
      <c r="K7765" s="41"/>
      <c r="L7765" s="41"/>
      <c r="M7765" s="41"/>
    </row>
    <row r="7766" spans="2:13" x14ac:dyDescent="0.25">
      <c r="B7766" s="66"/>
      <c r="C7766" s="13"/>
      <c r="D7766" s="13"/>
      <c r="E7766" s="13"/>
      <c r="F7766" s="13"/>
      <c r="G7766" s="13"/>
      <c r="H7766" s="41"/>
      <c r="I7766" s="41"/>
      <c r="J7766" s="41"/>
      <c r="K7766" s="41"/>
      <c r="L7766" s="41"/>
      <c r="M7766" s="41"/>
    </row>
    <row r="7767" spans="2:13" x14ac:dyDescent="0.25">
      <c r="B7767" s="66"/>
      <c r="C7767" s="13"/>
      <c r="D7767" s="13"/>
      <c r="E7767" s="13"/>
      <c r="F7767" s="13"/>
      <c r="G7767" s="13"/>
      <c r="H7767" s="41"/>
      <c r="I7767" s="41"/>
      <c r="J7767" s="41"/>
      <c r="K7767" s="41"/>
      <c r="L7767" s="41"/>
      <c r="M7767" s="41"/>
    </row>
    <row r="7768" spans="2:13" x14ac:dyDescent="0.25">
      <c r="B7768" s="66"/>
      <c r="C7768" s="13"/>
      <c r="D7768" s="13"/>
      <c r="E7768" s="13"/>
      <c r="F7768" s="13"/>
      <c r="G7768" s="13"/>
      <c r="H7768" s="41"/>
      <c r="I7768" s="41"/>
      <c r="J7768" s="41"/>
      <c r="K7768" s="41"/>
      <c r="L7768" s="41"/>
      <c r="M7768" s="41"/>
    </row>
    <row r="7769" spans="2:13" x14ac:dyDescent="0.25">
      <c r="B7769" s="66"/>
      <c r="C7769" s="13"/>
      <c r="D7769" s="13"/>
      <c r="E7769" s="13"/>
      <c r="F7769" s="13"/>
      <c r="G7769" s="13"/>
      <c r="H7769" s="41"/>
      <c r="I7769" s="41"/>
      <c r="J7769" s="41"/>
      <c r="K7769" s="41"/>
      <c r="L7769" s="41"/>
      <c r="M7769" s="41"/>
    </row>
    <row r="7770" spans="2:13" x14ac:dyDescent="0.25">
      <c r="B7770" s="66"/>
      <c r="C7770" s="13"/>
      <c r="D7770" s="13"/>
      <c r="E7770" s="13"/>
      <c r="F7770" s="13"/>
      <c r="G7770" s="13"/>
      <c r="H7770" s="41"/>
      <c r="I7770" s="41"/>
      <c r="J7770" s="41"/>
      <c r="K7770" s="41"/>
      <c r="L7770" s="41"/>
      <c r="M7770" s="41"/>
    </row>
    <row r="7771" spans="2:13" x14ac:dyDescent="0.25">
      <c r="B7771" s="66"/>
      <c r="C7771" s="13"/>
      <c r="D7771" s="13"/>
      <c r="E7771" s="13"/>
      <c r="F7771" s="13"/>
      <c r="G7771" s="13"/>
      <c r="H7771" s="41"/>
      <c r="I7771" s="41"/>
      <c r="J7771" s="41"/>
      <c r="K7771" s="41"/>
      <c r="L7771" s="41"/>
      <c r="M7771" s="41"/>
    </row>
    <row r="7772" spans="2:13" x14ac:dyDescent="0.25">
      <c r="B7772" s="66"/>
      <c r="C7772" s="13"/>
      <c r="D7772" s="13"/>
      <c r="E7772" s="13"/>
      <c r="F7772" s="13"/>
      <c r="G7772" s="13"/>
      <c r="H7772" s="41"/>
      <c r="I7772" s="41"/>
      <c r="J7772" s="41"/>
      <c r="K7772" s="41"/>
      <c r="L7772" s="41"/>
      <c r="M7772" s="41"/>
    </row>
    <row r="7773" spans="2:13" x14ac:dyDescent="0.25">
      <c r="B7773" s="66"/>
      <c r="C7773" s="13"/>
      <c r="D7773" s="13"/>
      <c r="E7773" s="13"/>
      <c r="F7773" s="13"/>
      <c r="G7773" s="13"/>
      <c r="H7773" s="41"/>
      <c r="I7773" s="41"/>
      <c r="J7773" s="41"/>
      <c r="K7773" s="41"/>
      <c r="L7773" s="41"/>
      <c r="M7773" s="41"/>
    </row>
    <row r="7774" spans="2:13" x14ac:dyDescent="0.25">
      <c r="B7774" s="66"/>
      <c r="C7774" s="13"/>
      <c r="D7774" s="13"/>
      <c r="E7774" s="13"/>
      <c r="F7774" s="13"/>
      <c r="G7774" s="13"/>
      <c r="H7774" s="41"/>
      <c r="I7774" s="41"/>
      <c r="J7774" s="41"/>
      <c r="K7774" s="41"/>
      <c r="L7774" s="41"/>
      <c r="M7774" s="41"/>
    </row>
    <row r="7775" spans="2:13" x14ac:dyDescent="0.25">
      <c r="B7775" s="66"/>
      <c r="C7775" s="13"/>
      <c r="D7775" s="13"/>
      <c r="E7775" s="13"/>
      <c r="F7775" s="13"/>
      <c r="G7775" s="13"/>
      <c r="H7775" s="41"/>
      <c r="I7775" s="41"/>
      <c r="J7775" s="41"/>
      <c r="K7775" s="41"/>
      <c r="L7775" s="41"/>
      <c r="M7775" s="41"/>
    </row>
    <row r="7776" spans="2:13" x14ac:dyDescent="0.25">
      <c r="B7776" s="66"/>
      <c r="C7776" s="13"/>
      <c r="D7776" s="13"/>
      <c r="E7776" s="13"/>
      <c r="F7776" s="13"/>
      <c r="G7776" s="13"/>
      <c r="H7776" s="41"/>
      <c r="I7776" s="41"/>
      <c r="J7776" s="41"/>
      <c r="K7776" s="41"/>
      <c r="L7776" s="41"/>
      <c r="M7776" s="41"/>
    </row>
    <row r="7777" spans="2:13" x14ac:dyDescent="0.25">
      <c r="B7777" s="66"/>
      <c r="C7777" s="13"/>
      <c r="D7777" s="13"/>
      <c r="E7777" s="13"/>
      <c r="F7777" s="13"/>
      <c r="G7777" s="13"/>
      <c r="H7777" s="41"/>
      <c r="I7777" s="41"/>
      <c r="J7777" s="41"/>
      <c r="K7777" s="41"/>
      <c r="L7777" s="41"/>
      <c r="M7777" s="41"/>
    </row>
    <row r="7778" spans="2:13" x14ac:dyDescent="0.25">
      <c r="B7778" s="66"/>
      <c r="C7778" s="13"/>
      <c r="D7778" s="13"/>
      <c r="E7778" s="13"/>
      <c r="F7778" s="13"/>
      <c r="G7778" s="13"/>
      <c r="H7778" s="41"/>
      <c r="I7778" s="41"/>
      <c r="J7778" s="41"/>
      <c r="K7778" s="41"/>
      <c r="L7778" s="41"/>
      <c r="M7778" s="41"/>
    </row>
    <row r="7779" spans="2:13" x14ac:dyDescent="0.25">
      <c r="B7779" s="66"/>
      <c r="C7779" s="13"/>
      <c r="D7779" s="13"/>
      <c r="E7779" s="13"/>
      <c r="F7779" s="13"/>
      <c r="G7779" s="13"/>
      <c r="H7779" s="41"/>
      <c r="I7779" s="41"/>
      <c r="J7779" s="41"/>
      <c r="K7779" s="41"/>
      <c r="L7779" s="41"/>
      <c r="M7779" s="41"/>
    </row>
    <row r="7780" spans="2:13" x14ac:dyDescent="0.25">
      <c r="B7780" s="66"/>
      <c r="C7780" s="13"/>
      <c r="D7780" s="13"/>
      <c r="E7780" s="13"/>
      <c r="F7780" s="13"/>
      <c r="G7780" s="13"/>
      <c r="H7780" s="41"/>
      <c r="I7780" s="41"/>
      <c r="J7780" s="41"/>
      <c r="K7780" s="41"/>
      <c r="L7780" s="41"/>
      <c r="M7780" s="41"/>
    </row>
    <row r="7781" spans="2:13" x14ac:dyDescent="0.25">
      <c r="B7781" s="66"/>
      <c r="C7781" s="13"/>
      <c r="D7781" s="13"/>
      <c r="E7781" s="13"/>
      <c r="F7781" s="13"/>
      <c r="G7781" s="13"/>
      <c r="H7781" s="41"/>
      <c r="I7781" s="41"/>
      <c r="J7781" s="41"/>
      <c r="K7781" s="41"/>
      <c r="L7781" s="41"/>
      <c r="M7781" s="41"/>
    </row>
    <row r="7782" spans="2:13" x14ac:dyDescent="0.25">
      <c r="B7782" s="66"/>
      <c r="C7782" s="13"/>
      <c r="D7782" s="13"/>
      <c r="E7782" s="13"/>
      <c r="F7782" s="13"/>
      <c r="G7782" s="13"/>
      <c r="H7782" s="41"/>
      <c r="I7782" s="41"/>
      <c r="J7782" s="41"/>
      <c r="K7782" s="41"/>
      <c r="L7782" s="41"/>
      <c r="M7782" s="41"/>
    </row>
    <row r="7783" spans="2:13" x14ac:dyDescent="0.25">
      <c r="B7783" s="66"/>
      <c r="C7783" s="13"/>
      <c r="D7783" s="13"/>
      <c r="E7783" s="13"/>
      <c r="F7783" s="13"/>
      <c r="G7783" s="13"/>
      <c r="H7783" s="41"/>
      <c r="I7783" s="41"/>
      <c r="J7783" s="41"/>
      <c r="K7783" s="41"/>
      <c r="L7783" s="41"/>
      <c r="M7783" s="41"/>
    </row>
    <row r="7784" spans="2:13" x14ac:dyDescent="0.25">
      <c r="B7784" s="66"/>
      <c r="C7784" s="13"/>
      <c r="D7784" s="13"/>
      <c r="E7784" s="13"/>
      <c r="F7784" s="13"/>
      <c r="G7784" s="13"/>
      <c r="H7784" s="41"/>
      <c r="I7784" s="41"/>
      <c r="J7784" s="41"/>
      <c r="K7784" s="41"/>
      <c r="L7784" s="41"/>
      <c r="M7784" s="41"/>
    </row>
    <row r="7785" spans="2:13" x14ac:dyDescent="0.25">
      <c r="B7785" s="66"/>
      <c r="C7785" s="13"/>
      <c r="D7785" s="13"/>
      <c r="E7785" s="13"/>
      <c r="F7785" s="13"/>
      <c r="G7785" s="13"/>
      <c r="H7785" s="41"/>
      <c r="I7785" s="41"/>
      <c r="J7785" s="41"/>
      <c r="K7785" s="41"/>
      <c r="L7785" s="41"/>
      <c r="M7785" s="41"/>
    </row>
    <row r="7786" spans="2:13" x14ac:dyDescent="0.25">
      <c r="B7786" s="66"/>
      <c r="C7786" s="13"/>
      <c r="D7786" s="13"/>
      <c r="E7786" s="13"/>
      <c r="F7786" s="13"/>
      <c r="G7786" s="13"/>
      <c r="H7786" s="41"/>
      <c r="I7786" s="41"/>
      <c r="J7786" s="41"/>
      <c r="K7786" s="41"/>
      <c r="L7786" s="41"/>
      <c r="M7786" s="41"/>
    </row>
    <row r="7787" spans="2:13" x14ac:dyDescent="0.25">
      <c r="B7787" s="66"/>
      <c r="C7787" s="13"/>
      <c r="D7787" s="13"/>
      <c r="E7787" s="13"/>
      <c r="F7787" s="13"/>
      <c r="G7787" s="13"/>
      <c r="H7787" s="41"/>
      <c r="I7787" s="41"/>
      <c r="J7787" s="41"/>
      <c r="K7787" s="41"/>
      <c r="L7787" s="41"/>
      <c r="M7787" s="41"/>
    </row>
    <row r="7788" spans="2:13" x14ac:dyDescent="0.25">
      <c r="B7788" s="66"/>
      <c r="C7788" s="13"/>
      <c r="D7788" s="13"/>
      <c r="E7788" s="13"/>
      <c r="F7788" s="13"/>
      <c r="G7788" s="13"/>
      <c r="H7788" s="41"/>
      <c r="I7788" s="41"/>
      <c r="J7788" s="41"/>
      <c r="K7788" s="41"/>
      <c r="L7788" s="41"/>
      <c r="M7788" s="41"/>
    </row>
    <row r="7789" spans="2:13" x14ac:dyDescent="0.25">
      <c r="B7789" s="66"/>
      <c r="C7789" s="13"/>
      <c r="D7789" s="13"/>
      <c r="E7789" s="13"/>
      <c r="F7789" s="13"/>
      <c r="G7789" s="13"/>
      <c r="H7789" s="41"/>
      <c r="I7789" s="41"/>
      <c r="J7789" s="41"/>
      <c r="K7789" s="41"/>
      <c r="L7789" s="41"/>
      <c r="M7789" s="41"/>
    </row>
    <row r="7790" spans="2:13" x14ac:dyDescent="0.25">
      <c r="B7790" s="66"/>
      <c r="C7790" s="13"/>
      <c r="D7790" s="13"/>
      <c r="E7790" s="13"/>
      <c r="F7790" s="13"/>
      <c r="G7790" s="13"/>
      <c r="H7790" s="41"/>
      <c r="I7790" s="41"/>
      <c r="J7790" s="41"/>
      <c r="K7790" s="41"/>
      <c r="L7790" s="41"/>
      <c r="M7790" s="41"/>
    </row>
    <row r="7791" spans="2:13" x14ac:dyDescent="0.25">
      <c r="B7791" s="66"/>
      <c r="C7791" s="13"/>
      <c r="D7791" s="13"/>
      <c r="E7791" s="13"/>
      <c r="F7791" s="13"/>
      <c r="G7791" s="13"/>
      <c r="H7791" s="41"/>
      <c r="I7791" s="41"/>
      <c r="J7791" s="41"/>
      <c r="K7791" s="41"/>
      <c r="L7791" s="41"/>
      <c r="M7791" s="41"/>
    </row>
    <row r="7792" spans="2:13" x14ac:dyDescent="0.25">
      <c r="B7792" s="66"/>
      <c r="C7792" s="13"/>
      <c r="D7792" s="13"/>
      <c r="E7792" s="13"/>
      <c r="F7792" s="13"/>
      <c r="G7792" s="13"/>
      <c r="H7792" s="41"/>
      <c r="I7792" s="41"/>
      <c r="J7792" s="41"/>
      <c r="K7792" s="41"/>
      <c r="L7792" s="41"/>
      <c r="M7792" s="41"/>
    </row>
    <row r="7793" spans="2:13" x14ac:dyDescent="0.25">
      <c r="B7793" s="66"/>
      <c r="C7793" s="13"/>
      <c r="D7793" s="13"/>
      <c r="E7793" s="13"/>
      <c r="F7793" s="13"/>
      <c r="G7793" s="13"/>
      <c r="H7793" s="41"/>
      <c r="I7793" s="41"/>
      <c r="J7793" s="41"/>
      <c r="K7793" s="41"/>
      <c r="L7793" s="41"/>
      <c r="M7793" s="41"/>
    </row>
    <row r="7794" spans="2:13" x14ac:dyDescent="0.25">
      <c r="B7794" s="66"/>
      <c r="C7794" s="13"/>
      <c r="D7794" s="13"/>
      <c r="E7794" s="13"/>
      <c r="F7794" s="13"/>
      <c r="G7794" s="13"/>
      <c r="H7794" s="41"/>
      <c r="I7794" s="41"/>
      <c r="J7794" s="41"/>
      <c r="K7794" s="41"/>
      <c r="L7794" s="41"/>
      <c r="M7794" s="41"/>
    </row>
    <row r="7795" spans="2:13" x14ac:dyDescent="0.25">
      <c r="B7795" s="66"/>
      <c r="C7795" s="13"/>
      <c r="D7795" s="13"/>
      <c r="E7795" s="13"/>
      <c r="F7795" s="13"/>
      <c r="G7795" s="13"/>
      <c r="H7795" s="41"/>
      <c r="I7795" s="41"/>
      <c r="J7795" s="41"/>
      <c r="K7795" s="41"/>
      <c r="L7795" s="41"/>
      <c r="M7795" s="41"/>
    </row>
    <row r="7796" spans="2:13" x14ac:dyDescent="0.25">
      <c r="B7796" s="66"/>
      <c r="C7796" s="13"/>
      <c r="D7796" s="13"/>
      <c r="E7796" s="13"/>
      <c r="F7796" s="13"/>
      <c r="G7796" s="13"/>
      <c r="H7796" s="41"/>
      <c r="I7796" s="41"/>
      <c r="J7796" s="41"/>
      <c r="K7796" s="41"/>
      <c r="L7796" s="41"/>
      <c r="M7796" s="41"/>
    </row>
    <row r="7797" spans="2:13" x14ac:dyDescent="0.25">
      <c r="B7797" s="66"/>
      <c r="C7797" s="13"/>
      <c r="D7797" s="13"/>
      <c r="E7797" s="13"/>
      <c r="F7797" s="13"/>
      <c r="G7797" s="13"/>
      <c r="H7797" s="41"/>
      <c r="I7797" s="41"/>
      <c r="J7797" s="41"/>
      <c r="K7797" s="41"/>
      <c r="L7797" s="41"/>
      <c r="M7797" s="41"/>
    </row>
    <row r="7798" spans="2:13" x14ac:dyDescent="0.25">
      <c r="B7798" s="66"/>
      <c r="C7798" s="13"/>
      <c r="D7798" s="13"/>
      <c r="E7798" s="13"/>
      <c r="F7798" s="13"/>
      <c r="G7798" s="13"/>
      <c r="H7798" s="41"/>
      <c r="I7798" s="41"/>
      <c r="J7798" s="41"/>
      <c r="K7798" s="41"/>
      <c r="L7798" s="41"/>
      <c r="M7798" s="41"/>
    </row>
    <row r="7799" spans="2:13" x14ac:dyDescent="0.25">
      <c r="B7799" s="66"/>
      <c r="C7799" s="13"/>
      <c r="D7799" s="13"/>
      <c r="E7799" s="13"/>
      <c r="F7799" s="13"/>
      <c r="G7799" s="13"/>
      <c r="H7799" s="41"/>
      <c r="I7799" s="41"/>
      <c r="J7799" s="41"/>
      <c r="K7799" s="41"/>
      <c r="L7799" s="41"/>
      <c r="M7799" s="41"/>
    </row>
    <row r="7800" spans="2:13" x14ac:dyDescent="0.25">
      <c r="B7800" s="66"/>
      <c r="C7800" s="13"/>
      <c r="D7800" s="13"/>
      <c r="E7800" s="13"/>
      <c r="F7800" s="13"/>
      <c r="G7800" s="13"/>
      <c r="H7800" s="41"/>
      <c r="I7800" s="41"/>
      <c r="J7800" s="41"/>
      <c r="K7800" s="41"/>
      <c r="L7800" s="41"/>
      <c r="M7800" s="41"/>
    </row>
    <row r="7801" spans="2:13" x14ac:dyDescent="0.25">
      <c r="B7801" s="66"/>
      <c r="C7801" s="13"/>
      <c r="D7801" s="13"/>
      <c r="E7801" s="13"/>
      <c r="F7801" s="13"/>
      <c r="G7801" s="13"/>
      <c r="H7801" s="41"/>
      <c r="I7801" s="41"/>
      <c r="J7801" s="41"/>
      <c r="K7801" s="41"/>
      <c r="L7801" s="41"/>
      <c r="M7801" s="41"/>
    </row>
    <row r="7802" spans="2:13" x14ac:dyDescent="0.25">
      <c r="B7802" s="66"/>
      <c r="C7802" s="13"/>
      <c r="D7802" s="13"/>
      <c r="E7802" s="13"/>
      <c r="F7802" s="13"/>
      <c r="G7802" s="13"/>
      <c r="H7802" s="41"/>
      <c r="I7802" s="41"/>
      <c r="J7802" s="41"/>
      <c r="K7802" s="41"/>
      <c r="L7802" s="41"/>
      <c r="M7802" s="41"/>
    </row>
    <row r="7803" spans="2:13" x14ac:dyDescent="0.25">
      <c r="B7803" s="66"/>
      <c r="C7803" s="13"/>
      <c r="D7803" s="13"/>
      <c r="E7803" s="13"/>
      <c r="F7803" s="13"/>
      <c r="G7803" s="13"/>
      <c r="H7803" s="41"/>
      <c r="I7803" s="41"/>
      <c r="J7803" s="41"/>
      <c r="K7803" s="41"/>
      <c r="L7803" s="41"/>
      <c r="M7803" s="41"/>
    </row>
    <row r="7804" spans="2:13" x14ac:dyDescent="0.25">
      <c r="B7804" s="66"/>
      <c r="C7804" s="13"/>
      <c r="D7804" s="13"/>
      <c r="E7804" s="13"/>
      <c r="F7804" s="13"/>
      <c r="G7804" s="13"/>
      <c r="H7804" s="41"/>
      <c r="I7804" s="41"/>
      <c r="J7804" s="41"/>
      <c r="K7804" s="41"/>
      <c r="L7804" s="41"/>
      <c r="M7804" s="41"/>
    </row>
    <row r="7805" spans="2:13" x14ac:dyDescent="0.25">
      <c r="B7805" s="66"/>
      <c r="C7805" s="13"/>
      <c r="D7805" s="13"/>
      <c r="E7805" s="13"/>
      <c r="F7805" s="13"/>
      <c r="G7805" s="13"/>
      <c r="H7805" s="41"/>
      <c r="I7805" s="41"/>
      <c r="J7805" s="41"/>
      <c r="K7805" s="41"/>
      <c r="L7805" s="41"/>
      <c r="M7805" s="41"/>
    </row>
    <row r="7806" spans="2:13" x14ac:dyDescent="0.25">
      <c r="B7806" s="66"/>
      <c r="C7806" s="13"/>
      <c r="D7806" s="13"/>
      <c r="E7806" s="13"/>
      <c r="F7806" s="13"/>
      <c r="G7806" s="13"/>
      <c r="H7806" s="41"/>
      <c r="I7806" s="41"/>
      <c r="J7806" s="41"/>
      <c r="K7806" s="41"/>
      <c r="L7806" s="41"/>
      <c r="M7806" s="41"/>
    </row>
    <row r="7807" spans="2:13" x14ac:dyDescent="0.25">
      <c r="B7807" s="66"/>
      <c r="C7807" s="13"/>
      <c r="D7807" s="13"/>
      <c r="E7807" s="13"/>
      <c r="F7807" s="13"/>
      <c r="G7807" s="13"/>
      <c r="H7807" s="41"/>
      <c r="I7807" s="41"/>
      <c r="J7807" s="41"/>
      <c r="K7807" s="41"/>
      <c r="L7807" s="41"/>
      <c r="M7807" s="41"/>
    </row>
    <row r="7808" spans="2:13" x14ac:dyDescent="0.25">
      <c r="B7808" s="66"/>
      <c r="C7808" s="13"/>
      <c r="D7808" s="13"/>
      <c r="E7808" s="13"/>
      <c r="F7808" s="13"/>
      <c r="G7808" s="13"/>
      <c r="H7808" s="41"/>
      <c r="I7808" s="41"/>
      <c r="J7808" s="41"/>
      <c r="K7808" s="41"/>
      <c r="L7808" s="41"/>
      <c r="M7808" s="41"/>
    </row>
    <row r="7809" spans="2:13" x14ac:dyDescent="0.25">
      <c r="B7809" s="66"/>
      <c r="C7809" s="13"/>
      <c r="D7809" s="13"/>
      <c r="E7809" s="13"/>
      <c r="F7809" s="13"/>
      <c r="G7809" s="13"/>
      <c r="H7809" s="41"/>
      <c r="I7809" s="41"/>
      <c r="J7809" s="41"/>
      <c r="K7809" s="41"/>
      <c r="L7809" s="41"/>
      <c r="M7809" s="41"/>
    </row>
    <row r="7810" spans="2:13" x14ac:dyDescent="0.25">
      <c r="B7810" s="66"/>
      <c r="C7810" s="13"/>
      <c r="D7810" s="13"/>
      <c r="E7810" s="13"/>
      <c r="F7810" s="13"/>
      <c r="G7810" s="13"/>
      <c r="H7810" s="41"/>
      <c r="I7810" s="41"/>
      <c r="J7810" s="41"/>
      <c r="K7810" s="41"/>
      <c r="L7810" s="41"/>
      <c r="M7810" s="41"/>
    </row>
    <row r="7811" spans="2:13" x14ac:dyDescent="0.25">
      <c r="B7811" s="66"/>
      <c r="C7811" s="13"/>
      <c r="D7811" s="13"/>
      <c r="E7811" s="13"/>
      <c r="F7811" s="13"/>
      <c r="G7811" s="13"/>
      <c r="H7811" s="41"/>
      <c r="I7811" s="41"/>
      <c r="J7811" s="41"/>
      <c r="K7811" s="41"/>
      <c r="L7811" s="41"/>
      <c r="M7811" s="41"/>
    </row>
    <row r="7812" spans="2:13" x14ac:dyDescent="0.25">
      <c r="B7812" s="66"/>
      <c r="C7812" s="13"/>
      <c r="D7812" s="13"/>
      <c r="E7812" s="13"/>
      <c r="F7812" s="13"/>
      <c r="G7812" s="13"/>
      <c r="H7812" s="41"/>
      <c r="I7812" s="41"/>
      <c r="J7812" s="41"/>
      <c r="K7812" s="41"/>
      <c r="L7812" s="41"/>
      <c r="M7812" s="41"/>
    </row>
    <row r="7813" spans="2:13" x14ac:dyDescent="0.25">
      <c r="B7813" s="66"/>
      <c r="C7813" s="13"/>
      <c r="D7813" s="13"/>
      <c r="E7813" s="13"/>
      <c r="F7813" s="13"/>
      <c r="G7813" s="13"/>
      <c r="H7813" s="41"/>
      <c r="I7813" s="41"/>
      <c r="J7813" s="41"/>
      <c r="K7813" s="41"/>
      <c r="L7813" s="41"/>
      <c r="M7813" s="41"/>
    </row>
    <row r="7814" spans="2:13" x14ac:dyDescent="0.25">
      <c r="B7814" s="66"/>
      <c r="C7814" s="13"/>
      <c r="D7814" s="13"/>
      <c r="E7814" s="13"/>
      <c r="F7814" s="13"/>
      <c r="G7814" s="13"/>
      <c r="H7814" s="41"/>
      <c r="I7814" s="41"/>
      <c r="J7814" s="41"/>
      <c r="K7814" s="41"/>
      <c r="L7814" s="41"/>
      <c r="M7814" s="41"/>
    </row>
    <row r="7815" spans="2:13" x14ac:dyDescent="0.25">
      <c r="B7815" s="66"/>
      <c r="C7815" s="13"/>
      <c r="D7815" s="13"/>
      <c r="E7815" s="13"/>
      <c r="F7815" s="13"/>
      <c r="G7815" s="13"/>
      <c r="H7815" s="41"/>
      <c r="I7815" s="41"/>
      <c r="J7815" s="41"/>
      <c r="K7815" s="41"/>
      <c r="L7815" s="41"/>
      <c r="M7815" s="41"/>
    </row>
    <row r="7816" spans="2:13" x14ac:dyDescent="0.25">
      <c r="B7816" s="66"/>
      <c r="C7816" s="13"/>
      <c r="D7816" s="13"/>
      <c r="E7816" s="13"/>
      <c r="F7816" s="13"/>
      <c r="G7816" s="13"/>
      <c r="H7816" s="41"/>
      <c r="I7816" s="41"/>
      <c r="J7816" s="41"/>
      <c r="K7816" s="41"/>
      <c r="L7816" s="41"/>
      <c r="M7816" s="41"/>
    </row>
    <row r="7817" spans="2:13" x14ac:dyDescent="0.25">
      <c r="B7817" s="66"/>
      <c r="C7817" s="13"/>
      <c r="D7817" s="13"/>
      <c r="E7817" s="13"/>
      <c r="F7817" s="13"/>
      <c r="G7817" s="13"/>
      <c r="H7817" s="41"/>
      <c r="I7817" s="41"/>
      <c r="J7817" s="41"/>
      <c r="K7817" s="41"/>
      <c r="L7817" s="41"/>
      <c r="M7817" s="41"/>
    </row>
    <row r="7818" spans="2:13" x14ac:dyDescent="0.25">
      <c r="B7818" s="66"/>
      <c r="C7818" s="13"/>
      <c r="D7818" s="13"/>
      <c r="E7818" s="13"/>
      <c r="F7818" s="13"/>
      <c r="G7818" s="13"/>
      <c r="H7818" s="41"/>
      <c r="I7818" s="41"/>
      <c r="J7818" s="41"/>
      <c r="K7818" s="41"/>
      <c r="L7818" s="41"/>
      <c r="M7818" s="41"/>
    </row>
    <row r="7819" spans="2:13" x14ac:dyDescent="0.25">
      <c r="B7819" s="66"/>
      <c r="C7819" s="13"/>
      <c r="D7819" s="13"/>
      <c r="E7819" s="13"/>
      <c r="F7819" s="13"/>
      <c r="G7819" s="13"/>
      <c r="H7819" s="41"/>
      <c r="I7819" s="41"/>
      <c r="J7819" s="41"/>
      <c r="K7819" s="41"/>
      <c r="L7819" s="41"/>
      <c r="M7819" s="41"/>
    </row>
    <row r="7820" spans="2:13" x14ac:dyDescent="0.25">
      <c r="B7820" s="66"/>
      <c r="C7820" s="13"/>
      <c r="D7820" s="13"/>
      <c r="E7820" s="13"/>
      <c r="F7820" s="13"/>
      <c r="G7820" s="13"/>
      <c r="H7820" s="41"/>
      <c r="I7820" s="41"/>
      <c r="J7820" s="41"/>
      <c r="K7820" s="41"/>
      <c r="L7820" s="41"/>
      <c r="M7820" s="41"/>
    </row>
    <row r="7821" spans="2:13" x14ac:dyDescent="0.25">
      <c r="B7821" s="66"/>
      <c r="C7821" s="13"/>
      <c r="D7821" s="13"/>
      <c r="E7821" s="13"/>
      <c r="F7821" s="13"/>
      <c r="G7821" s="13"/>
      <c r="H7821" s="41"/>
      <c r="I7821" s="41"/>
      <c r="J7821" s="41"/>
      <c r="K7821" s="41"/>
      <c r="L7821" s="41"/>
      <c r="M7821" s="41"/>
    </row>
    <row r="7822" spans="2:13" x14ac:dyDescent="0.25">
      <c r="B7822" s="66"/>
      <c r="C7822" s="13"/>
      <c r="D7822" s="13"/>
      <c r="E7822" s="13"/>
      <c r="F7822" s="13"/>
      <c r="G7822" s="13"/>
      <c r="H7822" s="41"/>
      <c r="I7822" s="41"/>
      <c r="J7822" s="41"/>
      <c r="K7822" s="41"/>
      <c r="L7822" s="41"/>
      <c r="M7822" s="41"/>
    </row>
    <row r="7823" spans="2:13" x14ac:dyDescent="0.25">
      <c r="B7823" s="66"/>
      <c r="C7823" s="13"/>
      <c r="D7823" s="13"/>
      <c r="E7823" s="13"/>
      <c r="F7823" s="13"/>
      <c r="G7823" s="13"/>
      <c r="H7823" s="41"/>
      <c r="I7823" s="41"/>
      <c r="J7823" s="41"/>
      <c r="K7823" s="41"/>
      <c r="L7823" s="41"/>
      <c r="M7823" s="41"/>
    </row>
    <row r="7824" spans="2:13" x14ac:dyDescent="0.25">
      <c r="B7824" s="66"/>
      <c r="C7824" s="13"/>
      <c r="D7824" s="13"/>
      <c r="E7824" s="13"/>
      <c r="F7824" s="13"/>
      <c r="G7824" s="13"/>
      <c r="H7824" s="41"/>
      <c r="I7824" s="41"/>
      <c r="J7824" s="41"/>
      <c r="K7824" s="41"/>
      <c r="L7824" s="41"/>
      <c r="M7824" s="41"/>
    </row>
    <row r="7825" spans="2:13" x14ac:dyDescent="0.25">
      <c r="B7825" s="66"/>
      <c r="C7825" s="13"/>
      <c r="D7825" s="13"/>
      <c r="E7825" s="13"/>
      <c r="F7825" s="13"/>
      <c r="G7825" s="13"/>
      <c r="H7825" s="41"/>
      <c r="I7825" s="41"/>
      <c r="J7825" s="41"/>
      <c r="K7825" s="41"/>
      <c r="L7825" s="41"/>
      <c r="M7825" s="41"/>
    </row>
    <row r="7826" spans="2:13" x14ac:dyDescent="0.25">
      <c r="B7826" s="66"/>
      <c r="C7826" s="13"/>
      <c r="D7826" s="13"/>
      <c r="E7826" s="13"/>
      <c r="F7826" s="13"/>
      <c r="G7826" s="13"/>
      <c r="H7826" s="41"/>
      <c r="I7826" s="41"/>
      <c r="J7826" s="41"/>
      <c r="K7826" s="41"/>
      <c r="L7826" s="41"/>
      <c r="M7826" s="41"/>
    </row>
    <row r="7827" spans="2:13" x14ac:dyDescent="0.25">
      <c r="B7827" s="66"/>
      <c r="C7827" s="13"/>
      <c r="D7827" s="13"/>
      <c r="E7827" s="13"/>
      <c r="F7827" s="13"/>
      <c r="G7827" s="13"/>
      <c r="H7827" s="41"/>
      <c r="I7827" s="41"/>
      <c r="J7827" s="41"/>
      <c r="K7827" s="41"/>
      <c r="L7827" s="41"/>
      <c r="M7827" s="41"/>
    </row>
    <row r="7828" spans="2:13" x14ac:dyDescent="0.25">
      <c r="B7828" s="66"/>
      <c r="C7828" s="13"/>
      <c r="D7828" s="13"/>
      <c r="E7828" s="13"/>
      <c r="F7828" s="13"/>
      <c r="G7828" s="13"/>
      <c r="H7828" s="41"/>
      <c r="I7828" s="41"/>
      <c r="J7828" s="41"/>
      <c r="K7828" s="41"/>
      <c r="L7828" s="41"/>
      <c r="M7828" s="41"/>
    </row>
    <row r="7829" spans="2:13" x14ac:dyDescent="0.25">
      <c r="B7829" s="66"/>
      <c r="C7829" s="13"/>
      <c r="D7829" s="13"/>
      <c r="E7829" s="13"/>
      <c r="F7829" s="13"/>
      <c r="G7829" s="13"/>
      <c r="H7829" s="41"/>
      <c r="I7829" s="41"/>
      <c r="J7829" s="41"/>
      <c r="K7829" s="41"/>
      <c r="L7829" s="41"/>
      <c r="M7829" s="41"/>
    </row>
    <row r="7830" spans="2:13" x14ac:dyDescent="0.25">
      <c r="B7830" s="66"/>
      <c r="C7830" s="13"/>
      <c r="D7830" s="13"/>
      <c r="E7830" s="13"/>
      <c r="F7830" s="13"/>
      <c r="G7830" s="13"/>
      <c r="H7830" s="41"/>
      <c r="I7830" s="41"/>
      <c r="J7830" s="41"/>
      <c r="K7830" s="41"/>
      <c r="L7830" s="41"/>
      <c r="M7830" s="41"/>
    </row>
    <row r="7831" spans="2:13" x14ac:dyDescent="0.25">
      <c r="B7831" s="66"/>
      <c r="C7831" s="13"/>
      <c r="D7831" s="13"/>
      <c r="E7831" s="13"/>
      <c r="F7831" s="13"/>
      <c r="G7831" s="13"/>
      <c r="H7831" s="41"/>
      <c r="I7831" s="41"/>
      <c r="J7831" s="41"/>
      <c r="K7831" s="41"/>
      <c r="L7831" s="41"/>
      <c r="M7831" s="41"/>
    </row>
    <row r="7832" spans="2:13" x14ac:dyDescent="0.25">
      <c r="B7832" s="66"/>
      <c r="C7832" s="13"/>
      <c r="D7832" s="13"/>
      <c r="E7832" s="13"/>
      <c r="F7832" s="13"/>
      <c r="G7832" s="13"/>
      <c r="H7832" s="41"/>
      <c r="I7832" s="41"/>
      <c r="J7832" s="41"/>
      <c r="K7832" s="41"/>
      <c r="L7832" s="41"/>
      <c r="M7832" s="41"/>
    </row>
    <row r="7833" spans="2:13" x14ac:dyDescent="0.25">
      <c r="B7833" s="66"/>
      <c r="C7833" s="13"/>
      <c r="D7833" s="13"/>
      <c r="E7833" s="13"/>
      <c r="F7833" s="13"/>
      <c r="G7833" s="13"/>
      <c r="H7833" s="41"/>
      <c r="I7833" s="41"/>
      <c r="J7833" s="41"/>
      <c r="K7833" s="41"/>
      <c r="L7833" s="41"/>
      <c r="M7833" s="41"/>
    </row>
    <row r="7834" spans="2:13" x14ac:dyDescent="0.25">
      <c r="B7834" s="66"/>
      <c r="C7834" s="13"/>
      <c r="D7834" s="13"/>
      <c r="E7834" s="13"/>
      <c r="F7834" s="13"/>
      <c r="G7834" s="13"/>
      <c r="H7834" s="41"/>
      <c r="I7834" s="41"/>
      <c r="J7834" s="41"/>
      <c r="K7834" s="41"/>
      <c r="L7834" s="41"/>
      <c r="M7834" s="41"/>
    </row>
    <row r="7835" spans="2:13" x14ac:dyDescent="0.25">
      <c r="B7835" s="66"/>
      <c r="C7835" s="13"/>
      <c r="D7835" s="13"/>
      <c r="E7835" s="13"/>
      <c r="F7835" s="13"/>
      <c r="G7835" s="13"/>
      <c r="H7835" s="41"/>
      <c r="I7835" s="41"/>
      <c r="J7835" s="41"/>
      <c r="K7835" s="41"/>
      <c r="L7835" s="41"/>
      <c r="M7835" s="41"/>
    </row>
    <row r="7836" spans="2:13" x14ac:dyDescent="0.25">
      <c r="B7836" s="66"/>
      <c r="C7836" s="13"/>
      <c r="D7836" s="13"/>
      <c r="E7836" s="13"/>
      <c r="F7836" s="13"/>
      <c r="G7836" s="13"/>
      <c r="H7836" s="41"/>
      <c r="I7836" s="41"/>
      <c r="J7836" s="41"/>
      <c r="K7836" s="41"/>
      <c r="L7836" s="41"/>
      <c r="M7836" s="41"/>
    </row>
    <row r="7837" spans="2:13" x14ac:dyDescent="0.25">
      <c r="B7837" s="66"/>
      <c r="C7837" s="13"/>
      <c r="D7837" s="13"/>
      <c r="E7837" s="13"/>
      <c r="F7837" s="13"/>
      <c r="G7837" s="13"/>
      <c r="H7837" s="41"/>
      <c r="I7837" s="41"/>
      <c r="J7837" s="41"/>
      <c r="K7837" s="41"/>
      <c r="L7837" s="41"/>
      <c r="M7837" s="41"/>
    </row>
    <row r="7838" spans="2:13" x14ac:dyDescent="0.25">
      <c r="B7838" s="66"/>
      <c r="C7838" s="13"/>
      <c r="D7838" s="13"/>
      <c r="E7838" s="13"/>
      <c r="F7838" s="13"/>
      <c r="G7838" s="13"/>
      <c r="H7838" s="41"/>
      <c r="I7838" s="41"/>
      <c r="J7838" s="41"/>
      <c r="K7838" s="41"/>
      <c r="L7838" s="41"/>
      <c r="M7838" s="41"/>
    </row>
    <row r="7839" spans="2:13" x14ac:dyDescent="0.25">
      <c r="B7839" s="66"/>
      <c r="C7839" s="13"/>
      <c r="D7839" s="13"/>
      <c r="E7839" s="13"/>
      <c r="F7839" s="13"/>
      <c r="G7839" s="13"/>
      <c r="H7839" s="41"/>
      <c r="I7839" s="41"/>
      <c r="J7839" s="41"/>
      <c r="K7839" s="41"/>
      <c r="L7839" s="41"/>
      <c r="M7839" s="41"/>
    </row>
    <row r="7840" spans="2:13" x14ac:dyDescent="0.25">
      <c r="B7840" s="66"/>
      <c r="C7840" s="13"/>
      <c r="D7840" s="13"/>
      <c r="E7840" s="13"/>
      <c r="F7840" s="13"/>
      <c r="G7840" s="13"/>
      <c r="H7840" s="41"/>
      <c r="I7840" s="41"/>
      <c r="J7840" s="41"/>
      <c r="K7840" s="41"/>
      <c r="L7840" s="41"/>
      <c r="M7840" s="41"/>
    </row>
    <row r="7841" spans="2:13" x14ac:dyDescent="0.25">
      <c r="B7841" s="66"/>
      <c r="C7841" s="13"/>
      <c r="D7841" s="13"/>
      <c r="E7841" s="13"/>
      <c r="F7841" s="13"/>
      <c r="G7841" s="13"/>
      <c r="H7841" s="41"/>
      <c r="I7841" s="41"/>
      <c r="J7841" s="41"/>
      <c r="K7841" s="41"/>
      <c r="L7841" s="41"/>
      <c r="M7841" s="41"/>
    </row>
    <row r="7842" spans="2:13" x14ac:dyDescent="0.25">
      <c r="B7842" s="66"/>
      <c r="C7842" s="13"/>
      <c r="D7842" s="13"/>
      <c r="E7842" s="13"/>
      <c r="F7842" s="13"/>
      <c r="G7842" s="13"/>
      <c r="H7842" s="41"/>
      <c r="I7842" s="41"/>
      <c r="J7842" s="41"/>
      <c r="K7842" s="41"/>
      <c r="L7842" s="41"/>
      <c r="M7842" s="41"/>
    </row>
    <row r="7843" spans="2:13" x14ac:dyDescent="0.25">
      <c r="B7843" s="66"/>
      <c r="C7843" s="13"/>
      <c r="D7843" s="13"/>
      <c r="E7843" s="13"/>
      <c r="F7843" s="13"/>
      <c r="G7843" s="13"/>
      <c r="H7843" s="41"/>
      <c r="I7843" s="41"/>
      <c r="J7843" s="41"/>
      <c r="K7843" s="41"/>
      <c r="L7843" s="41"/>
      <c r="M7843" s="41"/>
    </row>
    <row r="7844" spans="2:13" x14ac:dyDescent="0.25">
      <c r="B7844" s="66"/>
      <c r="C7844" s="13"/>
      <c r="D7844" s="13"/>
      <c r="E7844" s="13"/>
      <c r="F7844" s="13"/>
      <c r="G7844" s="13"/>
      <c r="H7844" s="41"/>
      <c r="I7844" s="41"/>
      <c r="J7844" s="41"/>
      <c r="K7844" s="41"/>
      <c r="L7844" s="41"/>
      <c r="M7844" s="41"/>
    </row>
    <row r="7845" spans="2:13" x14ac:dyDescent="0.25">
      <c r="B7845" s="66"/>
      <c r="C7845" s="13"/>
      <c r="D7845" s="13"/>
      <c r="E7845" s="13"/>
      <c r="F7845" s="13"/>
      <c r="G7845" s="13"/>
      <c r="H7845" s="41"/>
      <c r="I7845" s="41"/>
      <c r="J7845" s="41"/>
      <c r="K7845" s="41"/>
      <c r="L7845" s="41"/>
      <c r="M7845" s="41"/>
    </row>
    <row r="7846" spans="2:13" x14ac:dyDescent="0.25">
      <c r="B7846" s="66"/>
      <c r="C7846" s="13"/>
      <c r="D7846" s="13"/>
      <c r="E7846" s="13"/>
      <c r="F7846" s="13"/>
      <c r="G7846" s="13"/>
      <c r="H7846" s="41"/>
      <c r="I7846" s="41"/>
      <c r="J7846" s="41"/>
      <c r="K7846" s="41"/>
      <c r="L7846" s="41"/>
      <c r="M7846" s="41"/>
    </row>
    <row r="7847" spans="2:13" x14ac:dyDescent="0.25">
      <c r="B7847" s="66"/>
      <c r="C7847" s="13"/>
      <c r="D7847" s="13"/>
      <c r="E7847" s="13"/>
      <c r="F7847" s="13"/>
      <c r="G7847" s="13"/>
      <c r="H7847" s="41"/>
      <c r="I7847" s="41"/>
      <c r="J7847" s="41"/>
      <c r="K7847" s="41"/>
      <c r="L7847" s="41"/>
      <c r="M7847" s="41"/>
    </row>
    <row r="7848" spans="2:13" x14ac:dyDescent="0.25">
      <c r="B7848" s="66"/>
      <c r="C7848" s="13"/>
      <c r="D7848" s="13"/>
      <c r="E7848" s="13"/>
      <c r="F7848" s="13"/>
      <c r="G7848" s="13"/>
      <c r="H7848" s="41"/>
      <c r="I7848" s="41"/>
      <c r="J7848" s="41"/>
      <c r="K7848" s="41"/>
      <c r="L7848" s="41"/>
      <c r="M7848" s="41"/>
    </row>
    <row r="7849" spans="2:13" x14ac:dyDescent="0.25">
      <c r="B7849" s="66"/>
      <c r="C7849" s="13"/>
      <c r="D7849" s="13"/>
      <c r="E7849" s="13"/>
      <c r="F7849" s="13"/>
      <c r="G7849" s="13"/>
      <c r="H7849" s="41"/>
      <c r="I7849" s="41"/>
      <c r="J7849" s="41"/>
      <c r="K7849" s="41"/>
      <c r="L7849" s="41"/>
      <c r="M7849" s="41"/>
    </row>
    <row r="7850" spans="2:13" x14ac:dyDescent="0.25">
      <c r="B7850" s="66"/>
      <c r="C7850" s="13"/>
      <c r="D7850" s="13"/>
      <c r="E7850" s="13"/>
      <c r="F7850" s="13"/>
      <c r="G7850" s="13"/>
      <c r="H7850" s="41"/>
      <c r="I7850" s="41"/>
      <c r="J7850" s="41"/>
      <c r="K7850" s="41"/>
      <c r="L7850" s="41"/>
      <c r="M7850" s="41"/>
    </row>
    <row r="7851" spans="2:13" x14ac:dyDescent="0.25">
      <c r="B7851" s="66"/>
      <c r="C7851" s="13"/>
      <c r="D7851" s="13"/>
      <c r="E7851" s="13"/>
      <c r="F7851" s="13"/>
      <c r="G7851" s="13"/>
      <c r="H7851" s="41"/>
      <c r="I7851" s="41"/>
      <c r="J7851" s="41"/>
      <c r="K7851" s="41"/>
      <c r="L7851" s="41"/>
      <c r="M7851" s="41"/>
    </row>
    <row r="7852" spans="2:13" x14ac:dyDescent="0.25">
      <c r="B7852" s="66"/>
      <c r="C7852" s="13"/>
      <c r="D7852" s="13"/>
      <c r="E7852" s="13"/>
      <c r="F7852" s="13"/>
      <c r="G7852" s="13"/>
      <c r="H7852" s="41"/>
      <c r="I7852" s="41"/>
      <c r="J7852" s="41"/>
      <c r="K7852" s="41"/>
      <c r="L7852" s="41"/>
      <c r="M7852" s="41"/>
    </row>
    <row r="7853" spans="2:13" x14ac:dyDescent="0.25">
      <c r="B7853" s="66"/>
      <c r="C7853" s="13"/>
      <c r="D7853" s="13"/>
      <c r="E7853" s="13"/>
      <c r="F7853" s="13"/>
      <c r="G7853" s="13"/>
      <c r="H7853" s="41"/>
      <c r="I7853" s="41"/>
      <c r="J7853" s="41"/>
      <c r="K7853" s="41"/>
      <c r="L7853" s="41"/>
      <c r="M7853" s="41"/>
    </row>
    <row r="7854" spans="2:13" x14ac:dyDescent="0.25">
      <c r="B7854" s="66"/>
      <c r="C7854" s="13"/>
      <c r="D7854" s="13"/>
      <c r="E7854" s="13"/>
      <c r="F7854" s="13"/>
      <c r="G7854" s="13"/>
      <c r="H7854" s="41"/>
      <c r="I7854" s="41"/>
      <c r="J7854" s="41"/>
      <c r="K7854" s="41"/>
      <c r="L7854" s="41"/>
      <c r="M7854" s="41"/>
    </row>
    <row r="7855" spans="2:13" x14ac:dyDescent="0.25">
      <c r="B7855" s="66"/>
      <c r="C7855" s="13"/>
      <c r="D7855" s="13"/>
      <c r="E7855" s="13"/>
      <c r="F7855" s="13"/>
      <c r="G7855" s="13"/>
      <c r="H7855" s="41"/>
      <c r="I7855" s="41"/>
      <c r="J7855" s="41"/>
      <c r="K7855" s="41"/>
      <c r="L7855" s="41"/>
      <c r="M7855" s="41"/>
    </row>
    <row r="7856" spans="2:13" x14ac:dyDescent="0.25">
      <c r="B7856" s="66"/>
      <c r="C7856" s="13"/>
      <c r="D7856" s="13"/>
      <c r="E7856" s="13"/>
      <c r="F7856" s="13"/>
      <c r="G7856" s="13"/>
      <c r="H7856" s="41"/>
      <c r="I7856" s="41"/>
      <c r="J7856" s="41"/>
      <c r="K7856" s="41"/>
      <c r="L7856" s="41"/>
      <c r="M7856" s="41"/>
    </row>
    <row r="7857" spans="2:13" x14ac:dyDescent="0.25">
      <c r="B7857" s="66"/>
      <c r="C7857" s="13"/>
      <c r="D7857" s="13"/>
      <c r="E7857" s="13"/>
      <c r="F7857" s="13"/>
      <c r="G7857" s="13"/>
      <c r="H7857" s="41"/>
      <c r="I7857" s="41"/>
      <c r="J7857" s="41"/>
      <c r="K7857" s="41"/>
      <c r="L7857" s="41"/>
      <c r="M7857" s="41"/>
    </row>
    <row r="7858" spans="2:13" x14ac:dyDescent="0.25">
      <c r="B7858" s="66"/>
      <c r="C7858" s="13"/>
      <c r="D7858" s="13"/>
      <c r="E7858" s="13"/>
      <c r="F7858" s="13"/>
      <c r="G7858" s="13"/>
      <c r="H7858" s="41"/>
      <c r="I7858" s="41"/>
      <c r="J7858" s="41"/>
      <c r="K7858" s="41"/>
      <c r="L7858" s="41"/>
      <c r="M7858" s="41"/>
    </row>
    <row r="7859" spans="2:13" x14ac:dyDescent="0.25">
      <c r="B7859" s="66"/>
      <c r="C7859" s="13"/>
      <c r="D7859" s="13"/>
      <c r="E7859" s="13"/>
      <c r="F7859" s="13"/>
      <c r="G7859" s="13"/>
      <c r="H7859" s="41"/>
      <c r="I7859" s="41"/>
      <c r="J7859" s="41"/>
      <c r="K7859" s="41"/>
      <c r="L7859" s="41"/>
      <c r="M7859" s="41"/>
    </row>
    <row r="7860" spans="2:13" x14ac:dyDescent="0.25">
      <c r="B7860" s="66"/>
      <c r="C7860" s="13"/>
      <c r="D7860" s="13"/>
      <c r="E7860" s="13"/>
      <c r="F7860" s="13"/>
      <c r="G7860" s="13"/>
      <c r="H7860" s="41"/>
      <c r="I7860" s="41"/>
      <c r="J7860" s="41"/>
      <c r="K7860" s="41"/>
      <c r="L7860" s="41"/>
      <c r="M7860" s="41"/>
    </row>
    <row r="7861" spans="2:13" x14ac:dyDescent="0.25">
      <c r="B7861" s="66"/>
      <c r="C7861" s="13"/>
      <c r="D7861" s="13"/>
      <c r="E7861" s="13"/>
      <c r="F7861" s="13"/>
      <c r="G7861" s="13"/>
      <c r="H7861" s="41"/>
      <c r="I7861" s="41"/>
      <c r="J7861" s="41"/>
      <c r="K7861" s="41"/>
      <c r="L7861" s="41"/>
      <c r="M7861" s="41"/>
    </row>
    <row r="7862" spans="2:13" x14ac:dyDescent="0.25">
      <c r="B7862" s="66"/>
      <c r="C7862" s="13"/>
      <c r="D7862" s="13"/>
      <c r="E7862" s="13"/>
      <c r="F7862" s="13"/>
      <c r="G7862" s="13"/>
      <c r="H7862" s="41"/>
      <c r="I7862" s="41"/>
      <c r="J7862" s="41"/>
      <c r="K7862" s="41"/>
      <c r="L7862" s="41"/>
      <c r="M7862" s="41"/>
    </row>
    <row r="7863" spans="2:13" x14ac:dyDescent="0.25">
      <c r="B7863" s="66"/>
      <c r="C7863" s="13"/>
      <c r="D7863" s="13"/>
      <c r="E7863" s="13"/>
      <c r="F7863" s="13"/>
      <c r="G7863" s="13"/>
      <c r="H7863" s="41"/>
      <c r="I7863" s="41"/>
      <c r="J7863" s="41"/>
      <c r="K7863" s="41"/>
      <c r="L7863" s="41"/>
      <c r="M7863" s="41"/>
    </row>
    <row r="7864" spans="2:13" x14ac:dyDescent="0.25">
      <c r="B7864" s="66"/>
      <c r="C7864" s="13"/>
      <c r="D7864" s="13"/>
      <c r="E7864" s="13"/>
      <c r="F7864" s="13"/>
      <c r="G7864" s="13"/>
      <c r="H7864" s="41"/>
      <c r="I7864" s="41"/>
      <c r="J7864" s="41"/>
      <c r="K7864" s="41"/>
      <c r="L7864" s="41"/>
      <c r="M7864" s="41"/>
    </row>
    <row r="7865" spans="2:13" x14ac:dyDescent="0.25">
      <c r="B7865" s="66"/>
      <c r="C7865" s="13"/>
      <c r="D7865" s="13"/>
      <c r="E7865" s="13"/>
      <c r="F7865" s="13"/>
      <c r="G7865" s="13"/>
      <c r="H7865" s="41"/>
      <c r="I7865" s="41"/>
      <c r="J7865" s="41"/>
      <c r="K7865" s="41"/>
      <c r="L7865" s="41"/>
      <c r="M7865" s="41"/>
    </row>
    <row r="7866" spans="2:13" x14ac:dyDescent="0.25">
      <c r="B7866" s="66"/>
      <c r="C7866" s="13"/>
      <c r="D7866" s="13"/>
      <c r="E7866" s="13"/>
      <c r="F7866" s="13"/>
      <c r="G7866" s="13"/>
      <c r="H7866" s="41"/>
      <c r="I7866" s="41"/>
      <c r="J7866" s="41"/>
      <c r="K7866" s="41"/>
      <c r="L7866" s="41"/>
      <c r="M7866" s="41"/>
    </row>
    <row r="7867" spans="2:13" x14ac:dyDescent="0.25">
      <c r="B7867" s="66"/>
      <c r="C7867" s="13"/>
      <c r="D7867" s="13"/>
      <c r="E7867" s="13"/>
      <c r="F7867" s="13"/>
      <c r="G7867" s="13"/>
      <c r="H7867" s="41"/>
      <c r="I7867" s="41"/>
      <c r="J7867" s="41"/>
      <c r="K7867" s="41"/>
      <c r="L7867" s="41"/>
      <c r="M7867" s="41"/>
    </row>
    <row r="7868" spans="2:13" x14ac:dyDescent="0.25">
      <c r="B7868" s="66"/>
      <c r="C7868" s="13"/>
      <c r="D7868" s="13"/>
      <c r="E7868" s="13"/>
      <c r="F7868" s="13"/>
      <c r="G7868" s="13"/>
      <c r="H7868" s="41"/>
      <c r="I7868" s="41"/>
      <c r="J7868" s="41"/>
      <c r="K7868" s="41"/>
      <c r="L7868" s="41"/>
      <c r="M7868" s="41"/>
    </row>
    <row r="7869" spans="2:13" x14ac:dyDescent="0.25">
      <c r="B7869" s="66"/>
      <c r="C7869" s="13"/>
      <c r="D7869" s="13"/>
      <c r="E7869" s="13"/>
      <c r="F7869" s="13"/>
      <c r="G7869" s="13"/>
      <c r="H7869" s="41"/>
      <c r="I7869" s="41"/>
      <c r="J7869" s="41"/>
      <c r="K7869" s="41"/>
      <c r="L7869" s="41"/>
      <c r="M7869" s="41"/>
    </row>
    <row r="7870" spans="2:13" x14ac:dyDescent="0.25">
      <c r="B7870" s="66"/>
      <c r="C7870" s="13"/>
      <c r="D7870" s="13"/>
      <c r="E7870" s="13"/>
      <c r="F7870" s="13"/>
      <c r="G7870" s="13"/>
      <c r="H7870" s="41"/>
      <c r="I7870" s="41"/>
      <c r="J7870" s="41"/>
      <c r="K7870" s="41"/>
      <c r="L7870" s="41"/>
      <c r="M7870" s="41"/>
    </row>
    <row r="7871" spans="2:13" x14ac:dyDescent="0.25">
      <c r="B7871" s="66"/>
      <c r="C7871" s="13"/>
      <c r="D7871" s="13"/>
      <c r="E7871" s="13"/>
      <c r="F7871" s="13"/>
      <c r="G7871" s="13"/>
      <c r="H7871" s="41"/>
      <c r="I7871" s="41"/>
      <c r="J7871" s="41"/>
      <c r="K7871" s="41"/>
      <c r="L7871" s="41"/>
      <c r="M7871" s="41"/>
    </row>
    <row r="7872" spans="2:13" x14ac:dyDescent="0.25">
      <c r="B7872" s="66"/>
      <c r="C7872" s="13"/>
      <c r="D7872" s="13"/>
      <c r="E7872" s="13"/>
      <c r="F7872" s="13"/>
      <c r="G7872" s="13"/>
      <c r="H7872" s="41"/>
      <c r="I7872" s="41"/>
      <c r="J7872" s="41"/>
      <c r="K7872" s="41"/>
      <c r="L7872" s="41"/>
      <c r="M7872" s="41"/>
    </row>
    <row r="7873" spans="2:13" x14ac:dyDescent="0.25">
      <c r="B7873" s="66"/>
      <c r="C7873" s="13"/>
      <c r="D7873" s="13"/>
      <c r="E7873" s="13"/>
      <c r="F7873" s="13"/>
      <c r="G7873" s="13"/>
      <c r="H7873" s="41"/>
      <c r="I7873" s="41"/>
      <c r="J7873" s="41"/>
      <c r="K7873" s="41"/>
      <c r="L7873" s="41"/>
      <c r="M7873" s="41"/>
    </row>
    <row r="7874" spans="2:13" x14ac:dyDescent="0.25">
      <c r="B7874" s="66"/>
      <c r="C7874" s="13"/>
      <c r="D7874" s="13"/>
      <c r="E7874" s="13"/>
      <c r="F7874" s="13"/>
      <c r="G7874" s="13"/>
      <c r="H7874" s="41"/>
      <c r="I7874" s="41"/>
      <c r="J7874" s="41"/>
      <c r="K7874" s="41"/>
      <c r="L7874" s="41"/>
      <c r="M7874" s="41"/>
    </row>
    <row r="7875" spans="2:13" x14ac:dyDescent="0.25">
      <c r="B7875" s="66"/>
      <c r="C7875" s="13"/>
      <c r="D7875" s="13"/>
      <c r="E7875" s="13"/>
      <c r="F7875" s="13"/>
      <c r="G7875" s="13"/>
      <c r="H7875" s="41"/>
      <c r="I7875" s="41"/>
      <c r="J7875" s="41"/>
      <c r="K7875" s="41"/>
      <c r="L7875" s="41"/>
      <c r="M7875" s="41"/>
    </row>
    <row r="7876" spans="2:13" x14ac:dyDescent="0.25">
      <c r="B7876" s="66"/>
      <c r="C7876" s="13"/>
      <c r="D7876" s="13"/>
      <c r="E7876" s="13"/>
      <c r="F7876" s="13"/>
      <c r="G7876" s="13"/>
      <c r="H7876" s="41"/>
      <c r="I7876" s="41"/>
      <c r="J7876" s="41"/>
      <c r="K7876" s="41"/>
      <c r="L7876" s="41"/>
      <c r="M7876" s="41"/>
    </row>
    <row r="7877" spans="2:13" x14ac:dyDescent="0.25">
      <c r="B7877" s="66"/>
      <c r="C7877" s="13"/>
      <c r="D7877" s="13"/>
      <c r="E7877" s="13"/>
      <c r="F7877" s="13"/>
      <c r="G7877" s="13"/>
      <c r="H7877" s="41"/>
      <c r="I7877" s="41"/>
      <c r="J7877" s="41"/>
      <c r="K7877" s="41"/>
      <c r="L7877" s="41"/>
      <c r="M7877" s="41"/>
    </row>
    <row r="7878" spans="2:13" x14ac:dyDescent="0.25">
      <c r="B7878" s="66"/>
      <c r="C7878" s="13"/>
      <c r="D7878" s="13"/>
      <c r="E7878" s="13"/>
      <c r="F7878" s="13"/>
      <c r="G7878" s="13"/>
      <c r="H7878" s="41"/>
      <c r="I7878" s="41"/>
      <c r="J7878" s="41"/>
      <c r="K7878" s="41"/>
      <c r="L7878" s="41"/>
      <c r="M7878" s="41"/>
    </row>
    <row r="7879" spans="2:13" x14ac:dyDescent="0.25">
      <c r="B7879" s="66"/>
      <c r="C7879" s="13"/>
      <c r="D7879" s="13"/>
      <c r="E7879" s="13"/>
      <c r="F7879" s="13"/>
      <c r="G7879" s="13"/>
      <c r="H7879" s="41"/>
      <c r="I7879" s="41"/>
      <c r="J7879" s="41"/>
      <c r="K7879" s="41"/>
      <c r="L7879" s="41"/>
      <c r="M7879" s="41"/>
    </row>
    <row r="7880" spans="2:13" x14ac:dyDescent="0.25">
      <c r="B7880" s="66"/>
      <c r="C7880" s="13"/>
      <c r="D7880" s="13"/>
      <c r="E7880" s="13"/>
      <c r="F7880" s="13"/>
      <c r="G7880" s="13"/>
      <c r="H7880" s="41"/>
      <c r="I7880" s="41"/>
      <c r="J7880" s="41"/>
      <c r="K7880" s="41"/>
      <c r="L7880" s="41"/>
      <c r="M7880" s="41"/>
    </row>
    <row r="7881" spans="2:13" x14ac:dyDescent="0.25">
      <c r="B7881" s="66"/>
      <c r="C7881" s="13"/>
      <c r="D7881" s="13"/>
      <c r="E7881" s="13"/>
      <c r="F7881" s="13"/>
      <c r="G7881" s="13"/>
      <c r="H7881" s="41"/>
      <c r="I7881" s="41"/>
      <c r="J7881" s="41"/>
      <c r="K7881" s="41"/>
      <c r="L7881" s="41"/>
      <c r="M7881" s="41"/>
    </row>
    <row r="7882" spans="2:13" x14ac:dyDescent="0.25">
      <c r="B7882" s="66"/>
      <c r="C7882" s="13"/>
      <c r="D7882" s="13"/>
      <c r="E7882" s="13"/>
      <c r="F7882" s="13"/>
      <c r="G7882" s="13"/>
      <c r="H7882" s="41"/>
      <c r="I7882" s="41"/>
      <c r="J7882" s="41"/>
      <c r="K7882" s="41"/>
      <c r="L7882" s="41"/>
      <c r="M7882" s="41"/>
    </row>
    <row r="7883" spans="2:13" x14ac:dyDescent="0.25">
      <c r="B7883" s="66"/>
      <c r="C7883" s="13"/>
      <c r="D7883" s="13"/>
      <c r="E7883" s="13"/>
      <c r="F7883" s="13"/>
      <c r="G7883" s="13"/>
      <c r="H7883" s="41"/>
      <c r="I7883" s="41"/>
      <c r="J7883" s="41"/>
      <c r="K7883" s="41"/>
      <c r="L7883" s="41"/>
      <c r="M7883" s="41"/>
    </row>
    <row r="7884" spans="2:13" x14ac:dyDescent="0.25">
      <c r="B7884" s="66"/>
      <c r="C7884" s="13"/>
      <c r="D7884" s="13"/>
      <c r="E7884" s="13"/>
      <c r="F7884" s="13"/>
      <c r="G7884" s="13"/>
      <c r="H7884" s="41"/>
      <c r="I7884" s="41"/>
      <c r="J7884" s="41"/>
      <c r="K7884" s="41"/>
      <c r="L7884" s="41"/>
      <c r="M7884" s="41"/>
    </row>
    <row r="7885" spans="2:13" x14ac:dyDescent="0.25">
      <c r="B7885" s="66"/>
      <c r="C7885" s="13"/>
      <c r="D7885" s="13"/>
      <c r="E7885" s="13"/>
      <c r="F7885" s="13"/>
      <c r="G7885" s="13"/>
      <c r="H7885" s="41"/>
      <c r="I7885" s="41"/>
      <c r="J7885" s="41"/>
      <c r="K7885" s="41"/>
      <c r="L7885" s="41"/>
      <c r="M7885" s="41"/>
    </row>
    <row r="7886" spans="2:13" x14ac:dyDescent="0.25">
      <c r="B7886" s="66"/>
      <c r="C7886" s="13"/>
      <c r="D7886" s="13"/>
      <c r="E7886" s="13"/>
      <c r="F7886" s="13"/>
      <c r="G7886" s="13"/>
      <c r="H7886" s="41"/>
      <c r="I7886" s="41"/>
      <c r="J7886" s="41"/>
      <c r="K7886" s="41"/>
      <c r="L7886" s="41"/>
      <c r="M7886" s="41"/>
    </row>
    <row r="7887" spans="2:13" x14ac:dyDescent="0.25">
      <c r="B7887" s="66"/>
      <c r="C7887" s="13"/>
      <c r="D7887" s="13"/>
      <c r="E7887" s="13"/>
      <c r="F7887" s="13"/>
      <c r="G7887" s="13"/>
      <c r="H7887" s="41"/>
      <c r="I7887" s="41"/>
      <c r="J7887" s="41"/>
      <c r="K7887" s="41"/>
      <c r="L7887" s="41"/>
      <c r="M7887" s="41"/>
    </row>
    <row r="7888" spans="2:13" x14ac:dyDescent="0.25">
      <c r="B7888" s="66"/>
      <c r="C7888" s="13"/>
      <c r="D7888" s="13"/>
      <c r="E7888" s="13"/>
      <c r="F7888" s="13"/>
      <c r="G7888" s="13"/>
      <c r="H7888" s="41"/>
      <c r="I7888" s="41"/>
      <c r="J7888" s="41"/>
      <c r="K7888" s="41"/>
      <c r="L7888" s="41"/>
      <c r="M7888" s="41"/>
    </row>
    <row r="7889" spans="2:13" x14ac:dyDescent="0.25">
      <c r="B7889" s="66"/>
      <c r="C7889" s="13"/>
      <c r="D7889" s="13"/>
      <c r="E7889" s="13"/>
      <c r="F7889" s="13"/>
      <c r="G7889" s="13"/>
      <c r="H7889" s="41"/>
      <c r="I7889" s="41"/>
      <c r="J7889" s="41"/>
      <c r="K7889" s="41"/>
      <c r="L7889" s="41"/>
      <c r="M7889" s="41"/>
    </row>
    <row r="7890" spans="2:13" x14ac:dyDescent="0.25">
      <c r="B7890" s="66"/>
      <c r="C7890" s="13"/>
      <c r="D7890" s="13"/>
      <c r="E7890" s="13"/>
      <c r="F7890" s="13"/>
      <c r="G7890" s="13"/>
      <c r="H7890" s="41"/>
      <c r="I7890" s="41"/>
      <c r="J7890" s="41"/>
      <c r="K7890" s="41"/>
      <c r="L7890" s="41"/>
      <c r="M7890" s="41"/>
    </row>
    <row r="7891" spans="2:13" x14ac:dyDescent="0.25">
      <c r="B7891" s="66"/>
      <c r="C7891" s="13"/>
      <c r="D7891" s="13"/>
      <c r="E7891" s="13"/>
      <c r="F7891" s="13"/>
      <c r="G7891" s="13"/>
      <c r="H7891" s="41"/>
      <c r="I7891" s="41"/>
      <c r="J7891" s="41"/>
      <c r="K7891" s="41"/>
      <c r="L7891" s="41"/>
      <c r="M7891" s="41"/>
    </row>
    <row r="7892" spans="2:13" x14ac:dyDescent="0.25">
      <c r="B7892" s="66"/>
      <c r="C7892" s="13"/>
      <c r="D7892" s="13"/>
      <c r="E7892" s="13"/>
      <c r="F7892" s="13"/>
      <c r="G7892" s="13"/>
      <c r="H7892" s="41"/>
      <c r="I7892" s="41"/>
      <c r="J7892" s="41"/>
      <c r="K7892" s="41"/>
      <c r="L7892" s="41"/>
      <c r="M7892" s="41"/>
    </row>
    <row r="7893" spans="2:13" x14ac:dyDescent="0.25">
      <c r="B7893" s="66"/>
      <c r="C7893" s="13"/>
      <c r="D7893" s="13"/>
      <c r="E7893" s="13"/>
      <c r="F7893" s="13"/>
      <c r="G7893" s="13"/>
      <c r="H7893" s="41"/>
      <c r="I7893" s="41"/>
      <c r="J7893" s="41"/>
      <c r="K7893" s="41"/>
      <c r="L7893" s="41"/>
      <c r="M7893" s="41"/>
    </row>
    <row r="7894" spans="2:13" x14ac:dyDescent="0.25">
      <c r="B7894" s="66"/>
      <c r="C7894" s="13"/>
      <c r="D7894" s="13"/>
      <c r="E7894" s="13"/>
      <c r="F7894" s="13"/>
      <c r="G7894" s="13"/>
      <c r="H7894" s="41"/>
      <c r="I7894" s="41"/>
      <c r="J7894" s="41"/>
      <c r="K7894" s="41"/>
      <c r="L7894" s="41"/>
      <c r="M7894" s="41"/>
    </row>
    <row r="7895" spans="2:13" x14ac:dyDescent="0.25">
      <c r="B7895" s="66"/>
      <c r="C7895" s="13"/>
      <c r="D7895" s="13"/>
      <c r="E7895" s="13"/>
      <c r="F7895" s="13"/>
      <c r="G7895" s="13"/>
      <c r="H7895" s="41"/>
      <c r="I7895" s="41"/>
      <c r="J7895" s="41"/>
      <c r="K7895" s="41"/>
      <c r="L7895" s="41"/>
      <c r="M7895" s="41"/>
    </row>
    <row r="7896" spans="2:13" x14ac:dyDescent="0.25">
      <c r="B7896" s="66"/>
      <c r="C7896" s="13"/>
      <c r="D7896" s="13"/>
      <c r="E7896" s="13"/>
      <c r="F7896" s="13"/>
      <c r="G7896" s="13"/>
      <c r="H7896" s="41"/>
      <c r="I7896" s="41"/>
      <c r="J7896" s="41"/>
      <c r="K7896" s="41"/>
      <c r="L7896" s="41"/>
      <c r="M7896" s="41"/>
    </row>
    <row r="7897" spans="2:13" x14ac:dyDescent="0.25">
      <c r="B7897" s="66"/>
      <c r="C7897" s="13"/>
      <c r="D7897" s="13"/>
      <c r="E7897" s="13"/>
      <c r="F7897" s="13"/>
      <c r="G7897" s="13"/>
      <c r="H7897" s="41"/>
      <c r="I7897" s="41"/>
      <c r="J7897" s="41"/>
      <c r="K7897" s="41"/>
      <c r="L7897" s="41"/>
      <c r="M7897" s="41"/>
    </row>
    <row r="7898" spans="2:13" x14ac:dyDescent="0.25">
      <c r="B7898" s="66"/>
      <c r="C7898" s="13"/>
      <c r="D7898" s="13"/>
      <c r="E7898" s="13"/>
      <c r="F7898" s="13"/>
      <c r="G7898" s="13"/>
      <c r="H7898" s="41"/>
      <c r="I7898" s="41"/>
      <c r="J7898" s="41"/>
      <c r="K7898" s="41"/>
      <c r="L7898" s="41"/>
      <c r="M7898" s="41"/>
    </row>
    <row r="7899" spans="2:13" x14ac:dyDescent="0.25">
      <c r="B7899" s="66"/>
      <c r="C7899" s="13"/>
      <c r="D7899" s="13"/>
      <c r="E7899" s="13"/>
      <c r="F7899" s="13"/>
      <c r="G7899" s="13"/>
      <c r="H7899" s="41"/>
      <c r="I7899" s="41"/>
      <c r="J7899" s="41"/>
      <c r="K7899" s="41"/>
      <c r="L7899" s="41"/>
      <c r="M7899" s="41"/>
    </row>
    <row r="7900" spans="2:13" x14ac:dyDescent="0.25">
      <c r="B7900" s="66"/>
      <c r="C7900" s="13"/>
      <c r="D7900" s="13"/>
      <c r="E7900" s="13"/>
      <c r="F7900" s="13"/>
      <c r="G7900" s="13"/>
      <c r="H7900" s="41"/>
      <c r="I7900" s="41"/>
      <c r="J7900" s="41"/>
      <c r="K7900" s="41"/>
      <c r="L7900" s="41"/>
      <c r="M7900" s="41"/>
    </row>
    <row r="7901" spans="2:13" x14ac:dyDescent="0.25">
      <c r="B7901" s="66"/>
      <c r="C7901" s="13"/>
      <c r="D7901" s="13"/>
      <c r="E7901" s="13"/>
      <c r="F7901" s="13"/>
      <c r="G7901" s="13"/>
      <c r="H7901" s="41"/>
      <c r="I7901" s="41"/>
      <c r="J7901" s="41"/>
      <c r="K7901" s="41"/>
      <c r="L7901" s="41"/>
      <c r="M7901" s="41"/>
    </row>
    <row r="7902" spans="2:13" x14ac:dyDescent="0.25">
      <c r="B7902" s="66"/>
      <c r="C7902" s="13"/>
      <c r="D7902" s="13"/>
      <c r="E7902" s="13"/>
      <c r="F7902" s="13"/>
      <c r="G7902" s="13"/>
      <c r="H7902" s="41"/>
      <c r="I7902" s="41"/>
      <c r="J7902" s="41"/>
      <c r="K7902" s="41"/>
      <c r="L7902" s="41"/>
      <c r="M7902" s="41"/>
    </row>
    <row r="7903" spans="2:13" x14ac:dyDescent="0.25">
      <c r="B7903" s="66"/>
      <c r="C7903" s="13"/>
      <c r="D7903" s="13"/>
      <c r="E7903" s="13"/>
      <c r="F7903" s="13"/>
      <c r="G7903" s="13"/>
      <c r="H7903" s="41"/>
      <c r="I7903" s="41"/>
      <c r="J7903" s="41"/>
      <c r="K7903" s="41"/>
      <c r="L7903" s="41"/>
      <c r="M7903" s="41"/>
    </row>
    <row r="7904" spans="2:13" x14ac:dyDescent="0.25">
      <c r="B7904" s="66"/>
      <c r="C7904" s="13"/>
      <c r="D7904" s="13"/>
      <c r="E7904" s="13"/>
      <c r="F7904" s="13"/>
      <c r="G7904" s="13"/>
      <c r="H7904" s="41"/>
      <c r="I7904" s="41"/>
      <c r="J7904" s="41"/>
      <c r="K7904" s="41"/>
      <c r="L7904" s="41"/>
      <c r="M7904" s="41"/>
    </row>
    <row r="7905" spans="2:13" x14ac:dyDescent="0.25">
      <c r="B7905" s="66"/>
      <c r="C7905" s="13"/>
      <c r="D7905" s="13"/>
      <c r="E7905" s="13"/>
      <c r="F7905" s="13"/>
      <c r="G7905" s="13"/>
      <c r="H7905" s="41"/>
      <c r="I7905" s="41"/>
      <c r="J7905" s="41"/>
      <c r="K7905" s="41"/>
      <c r="L7905" s="41"/>
      <c r="M7905" s="41"/>
    </row>
    <row r="7906" spans="2:13" x14ac:dyDescent="0.25">
      <c r="B7906" s="66"/>
      <c r="C7906" s="13"/>
      <c r="D7906" s="13"/>
      <c r="E7906" s="13"/>
      <c r="F7906" s="13"/>
      <c r="G7906" s="13"/>
      <c r="H7906" s="41"/>
      <c r="I7906" s="41"/>
      <c r="J7906" s="41"/>
      <c r="K7906" s="41"/>
      <c r="L7906" s="41"/>
      <c r="M7906" s="41"/>
    </row>
    <row r="7907" spans="2:13" x14ac:dyDescent="0.25">
      <c r="B7907" s="66"/>
      <c r="C7907" s="13"/>
      <c r="D7907" s="13"/>
      <c r="E7907" s="13"/>
      <c r="F7907" s="13"/>
      <c r="G7907" s="13"/>
      <c r="H7907" s="41"/>
      <c r="I7907" s="41"/>
      <c r="J7907" s="41"/>
      <c r="K7907" s="41"/>
      <c r="L7907" s="41"/>
      <c r="M7907" s="41"/>
    </row>
    <row r="7908" spans="2:13" x14ac:dyDescent="0.25">
      <c r="B7908" s="66"/>
      <c r="C7908" s="13"/>
      <c r="D7908" s="13"/>
      <c r="E7908" s="13"/>
      <c r="F7908" s="13"/>
      <c r="G7908" s="13"/>
      <c r="H7908" s="41"/>
      <c r="I7908" s="41"/>
      <c r="J7908" s="41"/>
      <c r="K7908" s="41"/>
      <c r="L7908" s="41"/>
      <c r="M7908" s="41"/>
    </row>
    <row r="7909" spans="2:13" x14ac:dyDescent="0.25">
      <c r="B7909" s="66"/>
      <c r="C7909" s="13"/>
      <c r="D7909" s="13"/>
      <c r="E7909" s="13"/>
      <c r="F7909" s="13"/>
      <c r="G7909" s="13"/>
      <c r="H7909" s="41"/>
      <c r="I7909" s="41"/>
      <c r="J7909" s="41"/>
      <c r="K7909" s="41"/>
      <c r="L7909" s="41"/>
      <c r="M7909" s="41"/>
    </row>
    <row r="7910" spans="2:13" x14ac:dyDescent="0.25">
      <c r="B7910" s="66"/>
      <c r="C7910" s="13"/>
      <c r="D7910" s="13"/>
      <c r="E7910" s="13"/>
      <c r="F7910" s="13"/>
      <c r="G7910" s="13"/>
      <c r="H7910" s="41"/>
      <c r="I7910" s="41"/>
      <c r="J7910" s="41"/>
      <c r="K7910" s="41"/>
      <c r="L7910" s="41"/>
      <c r="M7910" s="41"/>
    </row>
    <row r="7911" spans="2:13" x14ac:dyDescent="0.25">
      <c r="B7911" s="66"/>
      <c r="C7911" s="13"/>
      <c r="D7911" s="13"/>
      <c r="E7911" s="13"/>
      <c r="F7911" s="13"/>
      <c r="G7911" s="13"/>
      <c r="H7911" s="41"/>
      <c r="I7911" s="41"/>
      <c r="J7911" s="41"/>
      <c r="K7911" s="41"/>
      <c r="L7911" s="41"/>
      <c r="M7911" s="41"/>
    </row>
    <row r="7912" spans="2:13" x14ac:dyDescent="0.25">
      <c r="B7912" s="66"/>
      <c r="C7912" s="13"/>
      <c r="D7912" s="13"/>
      <c r="E7912" s="13"/>
      <c r="F7912" s="13"/>
      <c r="G7912" s="13"/>
      <c r="H7912" s="41"/>
      <c r="I7912" s="41"/>
      <c r="J7912" s="41"/>
      <c r="K7912" s="41"/>
      <c r="L7912" s="41"/>
      <c r="M7912" s="41"/>
    </row>
    <row r="7913" spans="2:13" x14ac:dyDescent="0.25">
      <c r="B7913" s="66"/>
      <c r="C7913" s="13"/>
      <c r="D7913" s="13"/>
      <c r="E7913" s="13"/>
      <c r="F7913" s="13"/>
      <c r="G7913" s="13"/>
      <c r="H7913" s="41"/>
      <c r="I7913" s="41"/>
      <c r="J7913" s="41"/>
      <c r="K7913" s="41"/>
      <c r="L7913" s="41"/>
      <c r="M7913" s="41"/>
    </row>
    <row r="7914" spans="2:13" x14ac:dyDescent="0.25">
      <c r="B7914" s="66"/>
      <c r="C7914" s="13"/>
      <c r="D7914" s="13"/>
      <c r="E7914" s="13"/>
      <c r="F7914" s="13"/>
      <c r="G7914" s="13"/>
      <c r="H7914" s="41"/>
      <c r="I7914" s="41"/>
      <c r="J7914" s="41"/>
      <c r="K7914" s="41"/>
      <c r="L7914" s="41"/>
      <c r="M7914" s="41"/>
    </row>
    <row r="7915" spans="2:13" x14ac:dyDescent="0.25">
      <c r="B7915" s="66"/>
      <c r="C7915" s="13"/>
      <c r="D7915" s="13"/>
      <c r="E7915" s="13"/>
      <c r="F7915" s="13"/>
      <c r="G7915" s="13"/>
      <c r="H7915" s="41"/>
      <c r="I7915" s="41"/>
      <c r="J7915" s="41"/>
      <c r="K7915" s="41"/>
      <c r="L7915" s="41"/>
      <c r="M7915" s="41"/>
    </row>
    <row r="7916" spans="2:13" x14ac:dyDescent="0.25">
      <c r="B7916" s="66"/>
      <c r="C7916" s="13"/>
      <c r="D7916" s="13"/>
      <c r="E7916" s="13"/>
      <c r="F7916" s="13"/>
      <c r="G7916" s="13"/>
      <c r="H7916" s="41"/>
      <c r="I7916" s="41"/>
      <c r="J7916" s="41"/>
      <c r="K7916" s="41"/>
      <c r="L7916" s="41"/>
      <c r="M7916" s="41"/>
    </row>
    <row r="7917" spans="2:13" x14ac:dyDescent="0.25">
      <c r="B7917" s="66"/>
      <c r="C7917" s="13"/>
      <c r="D7917" s="13"/>
      <c r="E7917" s="13"/>
      <c r="F7917" s="13"/>
      <c r="G7917" s="13"/>
      <c r="H7917" s="41"/>
      <c r="I7917" s="41"/>
      <c r="J7917" s="41"/>
      <c r="K7917" s="41"/>
      <c r="L7917" s="41"/>
      <c r="M7917" s="41"/>
    </row>
    <row r="7918" spans="2:13" x14ac:dyDescent="0.25">
      <c r="B7918" s="66"/>
      <c r="C7918" s="13"/>
      <c r="D7918" s="13"/>
      <c r="E7918" s="13"/>
      <c r="F7918" s="13"/>
      <c r="G7918" s="13"/>
      <c r="H7918" s="41"/>
      <c r="I7918" s="41"/>
      <c r="J7918" s="41"/>
      <c r="K7918" s="41"/>
      <c r="L7918" s="41"/>
      <c r="M7918" s="41"/>
    </row>
    <row r="7919" spans="2:13" x14ac:dyDescent="0.25">
      <c r="B7919" s="66"/>
      <c r="C7919" s="13"/>
      <c r="D7919" s="13"/>
      <c r="E7919" s="13"/>
      <c r="F7919" s="13"/>
      <c r="G7919" s="13"/>
      <c r="H7919" s="41"/>
      <c r="I7919" s="41"/>
      <c r="J7919" s="41"/>
      <c r="K7919" s="41"/>
      <c r="L7919" s="41"/>
      <c r="M7919" s="41"/>
    </row>
    <row r="7920" spans="2:13" x14ac:dyDescent="0.25">
      <c r="B7920" s="66"/>
      <c r="C7920" s="13"/>
      <c r="D7920" s="13"/>
      <c r="E7920" s="13"/>
      <c r="F7920" s="13"/>
      <c r="G7920" s="13"/>
      <c r="H7920" s="41"/>
      <c r="I7920" s="41"/>
      <c r="J7920" s="41"/>
      <c r="K7920" s="41"/>
      <c r="L7920" s="41"/>
      <c r="M7920" s="41"/>
    </row>
    <row r="7921" spans="2:13" x14ac:dyDescent="0.25">
      <c r="B7921" s="66"/>
      <c r="C7921" s="13"/>
      <c r="D7921" s="13"/>
      <c r="E7921" s="13"/>
      <c r="F7921" s="13"/>
      <c r="G7921" s="13"/>
      <c r="H7921" s="41"/>
      <c r="I7921" s="41"/>
      <c r="J7921" s="41"/>
      <c r="K7921" s="41"/>
      <c r="L7921" s="41"/>
      <c r="M7921" s="41"/>
    </row>
    <row r="7922" spans="2:13" x14ac:dyDescent="0.25">
      <c r="B7922" s="66"/>
      <c r="C7922" s="13"/>
      <c r="D7922" s="13"/>
      <c r="E7922" s="13"/>
      <c r="F7922" s="13"/>
      <c r="G7922" s="13"/>
      <c r="H7922" s="41"/>
      <c r="I7922" s="41"/>
      <c r="J7922" s="41"/>
      <c r="K7922" s="41"/>
      <c r="L7922" s="41"/>
      <c r="M7922" s="41"/>
    </row>
    <row r="7923" spans="2:13" x14ac:dyDescent="0.25">
      <c r="B7923" s="66"/>
      <c r="C7923" s="13"/>
      <c r="D7923" s="13"/>
      <c r="E7923" s="13"/>
      <c r="F7923" s="13"/>
      <c r="G7923" s="13"/>
      <c r="H7923" s="41"/>
      <c r="I7923" s="41"/>
      <c r="J7923" s="41"/>
      <c r="K7923" s="41"/>
      <c r="L7923" s="41"/>
      <c r="M7923" s="41"/>
    </row>
    <row r="7924" spans="2:13" x14ac:dyDescent="0.25">
      <c r="B7924" s="66"/>
      <c r="C7924" s="13"/>
      <c r="D7924" s="13"/>
      <c r="E7924" s="13"/>
      <c r="F7924" s="13"/>
      <c r="G7924" s="13"/>
      <c r="H7924" s="41"/>
      <c r="I7924" s="41"/>
      <c r="J7924" s="41"/>
      <c r="K7924" s="41"/>
      <c r="L7924" s="41"/>
      <c r="M7924" s="41"/>
    </row>
    <row r="7925" spans="2:13" x14ac:dyDescent="0.25">
      <c r="B7925" s="66"/>
      <c r="C7925" s="13"/>
      <c r="D7925" s="13"/>
      <c r="E7925" s="13"/>
      <c r="F7925" s="13"/>
      <c r="G7925" s="13"/>
      <c r="H7925" s="41"/>
      <c r="I7925" s="41"/>
      <c r="J7925" s="41"/>
      <c r="K7925" s="41"/>
      <c r="L7925" s="41"/>
      <c r="M7925" s="41"/>
    </row>
    <row r="7926" spans="2:13" x14ac:dyDescent="0.25">
      <c r="B7926" s="66"/>
      <c r="C7926" s="13"/>
      <c r="D7926" s="13"/>
      <c r="E7926" s="13"/>
      <c r="F7926" s="13"/>
      <c r="G7926" s="13"/>
      <c r="H7926" s="41"/>
      <c r="I7926" s="41"/>
      <c r="J7926" s="41"/>
      <c r="K7926" s="41"/>
      <c r="L7926" s="41"/>
      <c r="M7926" s="41"/>
    </row>
    <row r="7927" spans="2:13" x14ac:dyDescent="0.25">
      <c r="B7927" s="66"/>
      <c r="C7927" s="13"/>
      <c r="D7927" s="13"/>
      <c r="E7927" s="13"/>
      <c r="F7927" s="13"/>
      <c r="G7927" s="13"/>
      <c r="H7927" s="41"/>
      <c r="I7927" s="41"/>
      <c r="J7927" s="41"/>
      <c r="K7927" s="41"/>
      <c r="L7927" s="41"/>
      <c r="M7927" s="41"/>
    </row>
    <row r="7928" spans="2:13" x14ac:dyDescent="0.25">
      <c r="B7928" s="66"/>
      <c r="C7928" s="13"/>
      <c r="D7928" s="13"/>
      <c r="E7928" s="13"/>
      <c r="F7928" s="13"/>
      <c r="G7928" s="13"/>
      <c r="H7928" s="41"/>
      <c r="I7928" s="41"/>
      <c r="J7928" s="41"/>
      <c r="K7928" s="41"/>
      <c r="L7928" s="41"/>
      <c r="M7928" s="41"/>
    </row>
    <row r="7929" spans="2:13" x14ac:dyDescent="0.25">
      <c r="B7929" s="66"/>
      <c r="C7929" s="13"/>
      <c r="D7929" s="13"/>
      <c r="E7929" s="13"/>
      <c r="F7929" s="13"/>
      <c r="G7929" s="13"/>
      <c r="H7929" s="41"/>
      <c r="I7929" s="41"/>
      <c r="J7929" s="41"/>
      <c r="K7929" s="41"/>
      <c r="L7929" s="41"/>
      <c r="M7929" s="41"/>
    </row>
    <row r="7930" spans="2:13" x14ac:dyDescent="0.25">
      <c r="B7930" s="66"/>
      <c r="C7930" s="13"/>
      <c r="D7930" s="13"/>
      <c r="E7930" s="13"/>
      <c r="F7930" s="13"/>
      <c r="G7930" s="13"/>
      <c r="H7930" s="41"/>
      <c r="I7930" s="41"/>
      <c r="J7930" s="41"/>
      <c r="K7930" s="41"/>
      <c r="L7930" s="41"/>
      <c r="M7930" s="41"/>
    </row>
    <row r="7931" spans="2:13" x14ac:dyDescent="0.25">
      <c r="B7931" s="66"/>
      <c r="C7931" s="13"/>
      <c r="D7931" s="13"/>
      <c r="E7931" s="13"/>
      <c r="F7931" s="13"/>
      <c r="G7931" s="13"/>
      <c r="H7931" s="41"/>
      <c r="I7931" s="41"/>
      <c r="J7931" s="41"/>
      <c r="K7931" s="41"/>
      <c r="L7931" s="41"/>
      <c r="M7931" s="41"/>
    </row>
    <row r="7932" spans="2:13" x14ac:dyDescent="0.25">
      <c r="B7932" s="66"/>
      <c r="C7932" s="13"/>
      <c r="D7932" s="13"/>
      <c r="E7932" s="13"/>
      <c r="F7932" s="13"/>
      <c r="G7932" s="13"/>
      <c r="H7932" s="41"/>
      <c r="I7932" s="41"/>
      <c r="J7932" s="41"/>
      <c r="K7932" s="41"/>
      <c r="L7932" s="41"/>
      <c r="M7932" s="41"/>
    </row>
    <row r="7933" spans="2:13" x14ac:dyDescent="0.25">
      <c r="B7933" s="66"/>
      <c r="C7933" s="13"/>
      <c r="D7933" s="13"/>
      <c r="E7933" s="13"/>
      <c r="F7933" s="13"/>
      <c r="G7933" s="13"/>
      <c r="H7933" s="41"/>
      <c r="I7933" s="41"/>
      <c r="J7933" s="41"/>
      <c r="K7933" s="41"/>
      <c r="L7933" s="41"/>
      <c r="M7933" s="41"/>
    </row>
    <row r="7934" spans="2:13" x14ac:dyDescent="0.25">
      <c r="B7934" s="66"/>
      <c r="C7934" s="13"/>
      <c r="D7934" s="13"/>
      <c r="E7934" s="13"/>
      <c r="F7934" s="13"/>
      <c r="G7934" s="13"/>
      <c r="H7934" s="41"/>
      <c r="I7934" s="41"/>
      <c r="J7934" s="41"/>
      <c r="K7934" s="41"/>
      <c r="L7934" s="41"/>
      <c r="M7934" s="41"/>
    </row>
    <row r="7935" spans="2:13" x14ac:dyDescent="0.25">
      <c r="B7935" s="66"/>
      <c r="C7935" s="13"/>
      <c r="D7935" s="13"/>
      <c r="E7935" s="13"/>
      <c r="F7935" s="13"/>
      <c r="G7935" s="13"/>
      <c r="H7935" s="41"/>
      <c r="I7935" s="41"/>
      <c r="J7935" s="41"/>
      <c r="K7935" s="41"/>
      <c r="L7935" s="41"/>
      <c r="M7935" s="41"/>
    </row>
    <row r="7936" spans="2:13" x14ac:dyDescent="0.25">
      <c r="B7936" s="66"/>
      <c r="C7936" s="13"/>
      <c r="D7936" s="13"/>
      <c r="E7936" s="13"/>
      <c r="F7936" s="13"/>
      <c r="G7936" s="13"/>
      <c r="H7936" s="41"/>
      <c r="I7936" s="41"/>
      <c r="J7936" s="41"/>
      <c r="K7936" s="41"/>
      <c r="L7936" s="41"/>
      <c r="M7936" s="41"/>
    </row>
    <row r="7937" spans="2:13" x14ac:dyDescent="0.25">
      <c r="B7937" s="66"/>
      <c r="C7937" s="13"/>
      <c r="D7937" s="13"/>
      <c r="E7937" s="13"/>
      <c r="F7937" s="13"/>
      <c r="G7937" s="13"/>
      <c r="H7937" s="41"/>
      <c r="I7937" s="41"/>
      <c r="J7937" s="41"/>
      <c r="K7937" s="41"/>
      <c r="L7937" s="41"/>
      <c r="M7937" s="41"/>
    </row>
    <row r="7938" spans="2:13" x14ac:dyDescent="0.25">
      <c r="B7938" s="66"/>
      <c r="C7938" s="13"/>
      <c r="D7938" s="13"/>
      <c r="E7938" s="13"/>
      <c r="F7938" s="13"/>
      <c r="G7938" s="13"/>
      <c r="H7938" s="41"/>
      <c r="I7938" s="41"/>
      <c r="J7938" s="41"/>
      <c r="K7938" s="41"/>
      <c r="L7938" s="41"/>
      <c r="M7938" s="41"/>
    </row>
    <row r="7939" spans="2:13" x14ac:dyDescent="0.25">
      <c r="B7939" s="66"/>
      <c r="C7939" s="13"/>
      <c r="D7939" s="13"/>
      <c r="E7939" s="13"/>
      <c r="F7939" s="13"/>
      <c r="G7939" s="13"/>
      <c r="H7939" s="41"/>
      <c r="I7939" s="41"/>
      <c r="J7939" s="41"/>
      <c r="K7939" s="41"/>
      <c r="L7939" s="41"/>
      <c r="M7939" s="41"/>
    </row>
    <row r="7940" spans="2:13" x14ac:dyDescent="0.25">
      <c r="B7940" s="66"/>
      <c r="C7940" s="13"/>
      <c r="D7940" s="13"/>
      <c r="E7940" s="13"/>
      <c r="F7940" s="13"/>
      <c r="G7940" s="13"/>
      <c r="H7940" s="41"/>
      <c r="I7940" s="41"/>
      <c r="J7940" s="41"/>
      <c r="K7940" s="41"/>
      <c r="L7940" s="41"/>
      <c r="M7940" s="41"/>
    </row>
    <row r="7941" spans="2:13" x14ac:dyDescent="0.25">
      <c r="B7941" s="66"/>
      <c r="C7941" s="13"/>
      <c r="D7941" s="13"/>
      <c r="E7941" s="13"/>
      <c r="F7941" s="13"/>
      <c r="G7941" s="13"/>
      <c r="H7941" s="41"/>
      <c r="I7941" s="41"/>
      <c r="J7941" s="41"/>
      <c r="K7941" s="41"/>
      <c r="L7941" s="41"/>
      <c r="M7941" s="41"/>
    </row>
    <row r="7942" spans="2:13" x14ac:dyDescent="0.25">
      <c r="B7942" s="66"/>
      <c r="C7942" s="13"/>
      <c r="D7942" s="13"/>
      <c r="E7942" s="13"/>
      <c r="F7942" s="13"/>
      <c r="G7942" s="13"/>
      <c r="H7942" s="41"/>
      <c r="I7942" s="41"/>
      <c r="J7942" s="41"/>
      <c r="K7942" s="41"/>
      <c r="L7942" s="41"/>
      <c r="M7942" s="41"/>
    </row>
    <row r="7943" spans="2:13" x14ac:dyDescent="0.25">
      <c r="B7943" s="66"/>
      <c r="C7943" s="13"/>
      <c r="D7943" s="13"/>
      <c r="E7943" s="13"/>
      <c r="F7943" s="13"/>
      <c r="G7943" s="13"/>
      <c r="H7943" s="41"/>
      <c r="I7943" s="41"/>
      <c r="J7943" s="41"/>
      <c r="K7943" s="41"/>
      <c r="L7943" s="41"/>
      <c r="M7943" s="41"/>
    </row>
    <row r="7944" spans="2:13" x14ac:dyDescent="0.25">
      <c r="B7944" s="66"/>
      <c r="C7944" s="13"/>
      <c r="D7944" s="13"/>
      <c r="E7944" s="13"/>
      <c r="F7944" s="13"/>
      <c r="G7944" s="13"/>
      <c r="H7944" s="41"/>
      <c r="I7944" s="41"/>
      <c r="J7944" s="41"/>
      <c r="K7944" s="41"/>
      <c r="L7944" s="41"/>
      <c r="M7944" s="41"/>
    </row>
    <row r="7945" spans="2:13" x14ac:dyDescent="0.25">
      <c r="B7945" s="66"/>
      <c r="C7945" s="13"/>
      <c r="D7945" s="13"/>
      <c r="E7945" s="13"/>
      <c r="F7945" s="13"/>
      <c r="G7945" s="13"/>
      <c r="H7945" s="41"/>
      <c r="I7945" s="41"/>
      <c r="J7945" s="41"/>
      <c r="K7945" s="41"/>
      <c r="L7945" s="41"/>
      <c r="M7945" s="41"/>
    </row>
    <row r="7946" spans="2:13" x14ac:dyDescent="0.25">
      <c r="B7946" s="66"/>
      <c r="C7946" s="13"/>
      <c r="D7946" s="13"/>
      <c r="E7946" s="13"/>
      <c r="F7946" s="13"/>
      <c r="G7946" s="13"/>
      <c r="H7946" s="41"/>
      <c r="I7946" s="41"/>
      <c r="J7946" s="41"/>
      <c r="K7946" s="41"/>
      <c r="L7946" s="41"/>
      <c r="M7946" s="41"/>
    </row>
    <row r="7947" spans="2:13" x14ac:dyDescent="0.25">
      <c r="B7947" s="66"/>
      <c r="C7947" s="13"/>
      <c r="D7947" s="13"/>
      <c r="E7947" s="13"/>
      <c r="F7947" s="13"/>
      <c r="G7947" s="13"/>
      <c r="H7947" s="41"/>
      <c r="I7947" s="41"/>
      <c r="J7947" s="41"/>
      <c r="K7947" s="41"/>
      <c r="L7947" s="41"/>
      <c r="M7947" s="41"/>
    </row>
    <row r="7948" spans="2:13" x14ac:dyDescent="0.25">
      <c r="B7948" s="66"/>
      <c r="C7948" s="13"/>
      <c r="D7948" s="13"/>
      <c r="E7948" s="13"/>
      <c r="F7948" s="13"/>
      <c r="G7948" s="13"/>
      <c r="H7948" s="41"/>
      <c r="I7948" s="41"/>
      <c r="J7948" s="41"/>
      <c r="K7948" s="41"/>
      <c r="L7948" s="41"/>
      <c r="M7948" s="41"/>
    </row>
    <row r="7949" spans="2:13" x14ac:dyDescent="0.25">
      <c r="B7949" s="66"/>
      <c r="C7949" s="13"/>
      <c r="D7949" s="13"/>
      <c r="E7949" s="13"/>
      <c r="F7949" s="13"/>
      <c r="G7949" s="13"/>
      <c r="H7949" s="41"/>
      <c r="I7949" s="41"/>
      <c r="J7949" s="41"/>
      <c r="K7949" s="41"/>
      <c r="L7949" s="41"/>
      <c r="M7949" s="41"/>
    </row>
    <row r="7950" spans="2:13" x14ac:dyDescent="0.25">
      <c r="B7950" s="66"/>
      <c r="C7950" s="13"/>
      <c r="D7950" s="13"/>
      <c r="E7950" s="13"/>
      <c r="F7950" s="13"/>
      <c r="G7950" s="13"/>
      <c r="H7950" s="41"/>
      <c r="I7950" s="41"/>
      <c r="J7950" s="41"/>
      <c r="K7950" s="41"/>
      <c r="L7950" s="41"/>
      <c r="M7950" s="41"/>
    </row>
    <row r="7951" spans="2:13" x14ac:dyDescent="0.25">
      <c r="B7951" s="66"/>
      <c r="C7951" s="13"/>
      <c r="D7951" s="13"/>
      <c r="E7951" s="13"/>
      <c r="F7951" s="13"/>
      <c r="G7951" s="13"/>
      <c r="H7951" s="41"/>
      <c r="I7951" s="41"/>
      <c r="J7951" s="41"/>
      <c r="K7951" s="41"/>
      <c r="L7951" s="41"/>
      <c r="M7951" s="41"/>
    </row>
    <row r="7952" spans="2:13" x14ac:dyDescent="0.25">
      <c r="B7952" s="66"/>
      <c r="C7952" s="13"/>
      <c r="D7952" s="13"/>
      <c r="E7952" s="13"/>
      <c r="F7952" s="13"/>
      <c r="G7952" s="13"/>
      <c r="H7952" s="41"/>
      <c r="I7952" s="41"/>
      <c r="J7952" s="41"/>
      <c r="K7952" s="41"/>
      <c r="L7952" s="41"/>
      <c r="M7952" s="41"/>
    </row>
    <row r="7953" spans="2:13" x14ac:dyDescent="0.25">
      <c r="B7953" s="66"/>
      <c r="C7953" s="13"/>
      <c r="D7953" s="13"/>
      <c r="E7953" s="13"/>
      <c r="F7953" s="13"/>
      <c r="G7953" s="13"/>
      <c r="H7953" s="41"/>
      <c r="I7953" s="41"/>
      <c r="J7953" s="41"/>
      <c r="K7953" s="41"/>
      <c r="L7953" s="41"/>
      <c r="M7953" s="41"/>
    </row>
    <row r="7954" spans="2:13" x14ac:dyDescent="0.25">
      <c r="B7954" s="66"/>
      <c r="C7954" s="13"/>
      <c r="D7954" s="13"/>
      <c r="E7954" s="13"/>
      <c r="F7954" s="13"/>
      <c r="G7954" s="13"/>
      <c r="H7954" s="41"/>
      <c r="I7954" s="41"/>
      <c r="J7954" s="41"/>
      <c r="K7954" s="41"/>
      <c r="L7954" s="41"/>
      <c r="M7954" s="41"/>
    </row>
    <row r="7955" spans="2:13" x14ac:dyDescent="0.25">
      <c r="B7955" s="66"/>
      <c r="C7955" s="13"/>
      <c r="D7955" s="13"/>
      <c r="E7955" s="13"/>
      <c r="F7955" s="13"/>
      <c r="G7955" s="13"/>
      <c r="H7955" s="41"/>
      <c r="I7955" s="41"/>
      <c r="J7955" s="41"/>
      <c r="K7955" s="41"/>
      <c r="L7955" s="41"/>
      <c r="M7955" s="41"/>
    </row>
    <row r="7956" spans="2:13" x14ac:dyDescent="0.25">
      <c r="B7956" s="66"/>
      <c r="C7956" s="13"/>
      <c r="D7956" s="13"/>
      <c r="E7956" s="13"/>
      <c r="F7956" s="13"/>
      <c r="G7956" s="13"/>
      <c r="H7956" s="41"/>
      <c r="I7956" s="41"/>
      <c r="J7956" s="41"/>
      <c r="K7956" s="41"/>
      <c r="L7956" s="41"/>
      <c r="M7956" s="41"/>
    </row>
    <row r="7957" spans="2:13" x14ac:dyDescent="0.25">
      <c r="B7957" s="66"/>
      <c r="C7957" s="13"/>
      <c r="D7957" s="13"/>
      <c r="E7957" s="13"/>
      <c r="F7957" s="13"/>
      <c r="G7957" s="13"/>
      <c r="H7957" s="41"/>
      <c r="I7957" s="41"/>
      <c r="J7957" s="41"/>
      <c r="K7957" s="41"/>
      <c r="L7957" s="41"/>
      <c r="M7957" s="41"/>
    </row>
    <row r="7958" spans="2:13" x14ac:dyDescent="0.25">
      <c r="B7958" s="66"/>
      <c r="C7958" s="13"/>
      <c r="D7958" s="13"/>
      <c r="E7958" s="13"/>
      <c r="F7958" s="13"/>
      <c r="G7958" s="13"/>
      <c r="H7958" s="41"/>
      <c r="I7958" s="41"/>
      <c r="J7958" s="41"/>
      <c r="K7958" s="41"/>
      <c r="L7958" s="41"/>
      <c r="M7958" s="41"/>
    </row>
    <row r="7959" spans="2:13" x14ac:dyDescent="0.25">
      <c r="B7959" s="66"/>
      <c r="C7959" s="13"/>
      <c r="D7959" s="13"/>
      <c r="E7959" s="13"/>
      <c r="F7959" s="13"/>
      <c r="G7959" s="13"/>
      <c r="H7959" s="41"/>
      <c r="I7959" s="41"/>
      <c r="J7959" s="41"/>
      <c r="K7959" s="41"/>
      <c r="L7959" s="41"/>
      <c r="M7959" s="41"/>
    </row>
    <row r="7960" spans="2:13" x14ac:dyDescent="0.25">
      <c r="B7960" s="66"/>
      <c r="C7960" s="13"/>
      <c r="D7960" s="13"/>
      <c r="E7960" s="13"/>
      <c r="F7960" s="13"/>
      <c r="G7960" s="13"/>
      <c r="H7960" s="41"/>
      <c r="I7960" s="41"/>
      <c r="J7960" s="41"/>
      <c r="K7960" s="41"/>
      <c r="L7960" s="41"/>
      <c r="M7960" s="41"/>
    </row>
    <row r="7961" spans="2:13" x14ac:dyDescent="0.25">
      <c r="B7961" s="66"/>
      <c r="C7961" s="13"/>
      <c r="D7961" s="13"/>
      <c r="E7961" s="13"/>
      <c r="F7961" s="13"/>
      <c r="G7961" s="13"/>
      <c r="H7961" s="41"/>
      <c r="I7961" s="41"/>
      <c r="J7961" s="41"/>
      <c r="K7961" s="41"/>
      <c r="L7961" s="41"/>
      <c r="M7961" s="41"/>
    </row>
    <row r="7962" spans="2:13" x14ac:dyDescent="0.25">
      <c r="B7962" s="66"/>
      <c r="C7962" s="13"/>
      <c r="D7962" s="13"/>
      <c r="E7962" s="13"/>
      <c r="F7962" s="13"/>
      <c r="G7962" s="13"/>
      <c r="H7962" s="41"/>
      <c r="I7962" s="41"/>
      <c r="J7962" s="41"/>
      <c r="K7962" s="41"/>
      <c r="L7962" s="41"/>
      <c r="M7962" s="41"/>
    </row>
    <row r="7963" spans="2:13" x14ac:dyDescent="0.25">
      <c r="B7963" s="66"/>
      <c r="C7963" s="13"/>
      <c r="D7963" s="13"/>
      <c r="E7963" s="13"/>
      <c r="F7963" s="13"/>
      <c r="G7963" s="13"/>
      <c r="H7963" s="41"/>
      <c r="I7963" s="41"/>
      <c r="J7963" s="41"/>
      <c r="K7963" s="41"/>
      <c r="L7963" s="41"/>
      <c r="M7963" s="41"/>
    </row>
    <row r="7964" spans="2:13" x14ac:dyDescent="0.25">
      <c r="B7964" s="66"/>
      <c r="C7964" s="13"/>
      <c r="D7964" s="13"/>
      <c r="E7964" s="13"/>
      <c r="F7964" s="13"/>
      <c r="G7964" s="13"/>
      <c r="H7964" s="41"/>
      <c r="I7964" s="41"/>
      <c r="J7964" s="41"/>
      <c r="K7964" s="41"/>
      <c r="L7964" s="41"/>
      <c r="M7964" s="41"/>
    </row>
    <row r="7965" spans="2:13" x14ac:dyDescent="0.25">
      <c r="B7965" s="66"/>
      <c r="C7965" s="13"/>
      <c r="D7965" s="13"/>
      <c r="E7965" s="13"/>
      <c r="F7965" s="13"/>
      <c r="G7965" s="13"/>
      <c r="H7965" s="41"/>
      <c r="I7965" s="41"/>
      <c r="J7965" s="41"/>
      <c r="K7965" s="41"/>
      <c r="L7965" s="41"/>
      <c r="M7965" s="41"/>
    </row>
    <row r="7966" spans="2:13" x14ac:dyDescent="0.25">
      <c r="B7966" s="66"/>
      <c r="C7966" s="13"/>
      <c r="D7966" s="13"/>
      <c r="E7966" s="13"/>
      <c r="F7966" s="13"/>
      <c r="G7966" s="13"/>
      <c r="H7966" s="41"/>
      <c r="I7966" s="41"/>
      <c r="J7966" s="41"/>
      <c r="K7966" s="41"/>
      <c r="L7966" s="41"/>
      <c r="M7966" s="41"/>
    </row>
    <row r="7967" spans="2:13" x14ac:dyDescent="0.25">
      <c r="B7967" s="66"/>
      <c r="C7967" s="13"/>
      <c r="D7967" s="13"/>
      <c r="E7967" s="13"/>
      <c r="F7967" s="13"/>
      <c r="G7967" s="13"/>
      <c r="H7967" s="41"/>
      <c r="I7967" s="41"/>
      <c r="J7967" s="41"/>
      <c r="K7967" s="41"/>
      <c r="L7967" s="41"/>
      <c r="M7967" s="41"/>
    </row>
    <row r="7968" spans="2:13" x14ac:dyDescent="0.25">
      <c r="B7968" s="66"/>
      <c r="C7968" s="13"/>
      <c r="D7968" s="13"/>
      <c r="E7968" s="13"/>
      <c r="F7968" s="13"/>
      <c r="G7968" s="13"/>
      <c r="H7968" s="41"/>
      <c r="I7968" s="41"/>
      <c r="J7968" s="41"/>
      <c r="K7968" s="41"/>
      <c r="L7968" s="41"/>
      <c r="M7968" s="41"/>
    </row>
    <row r="7969" spans="2:13" x14ac:dyDescent="0.25">
      <c r="B7969" s="66"/>
      <c r="C7969" s="13"/>
      <c r="D7969" s="13"/>
      <c r="E7969" s="13"/>
      <c r="F7969" s="13"/>
      <c r="G7969" s="13"/>
      <c r="H7969" s="41"/>
      <c r="I7969" s="41"/>
      <c r="J7969" s="41"/>
      <c r="K7969" s="41"/>
      <c r="L7969" s="41"/>
      <c r="M7969" s="41"/>
    </row>
    <row r="7970" spans="2:13" x14ac:dyDescent="0.25">
      <c r="B7970" s="66"/>
      <c r="C7970" s="13"/>
      <c r="D7970" s="13"/>
      <c r="E7970" s="13"/>
      <c r="F7970" s="13"/>
      <c r="G7970" s="13"/>
      <c r="H7970" s="41"/>
      <c r="I7970" s="41"/>
      <c r="J7970" s="41"/>
      <c r="K7970" s="41"/>
      <c r="L7970" s="41"/>
      <c r="M7970" s="41"/>
    </row>
    <row r="7971" spans="2:13" x14ac:dyDescent="0.25">
      <c r="B7971" s="66"/>
      <c r="C7971" s="13"/>
      <c r="D7971" s="13"/>
      <c r="E7971" s="13"/>
      <c r="F7971" s="13"/>
      <c r="G7971" s="13"/>
      <c r="H7971" s="41"/>
      <c r="I7971" s="41"/>
      <c r="J7971" s="41"/>
      <c r="K7971" s="41"/>
      <c r="L7971" s="41"/>
      <c r="M7971" s="41"/>
    </row>
    <row r="7972" spans="2:13" x14ac:dyDescent="0.25">
      <c r="B7972" s="66"/>
      <c r="C7972" s="13"/>
      <c r="D7972" s="13"/>
      <c r="E7972" s="13"/>
      <c r="F7972" s="13"/>
      <c r="G7972" s="13"/>
      <c r="H7972" s="41"/>
      <c r="I7972" s="41"/>
      <c r="J7972" s="41"/>
      <c r="K7972" s="41"/>
      <c r="L7972" s="41"/>
      <c r="M7972" s="41"/>
    </row>
    <row r="7973" spans="2:13" x14ac:dyDescent="0.25">
      <c r="B7973" s="66"/>
      <c r="C7973" s="13"/>
      <c r="D7973" s="13"/>
      <c r="E7973" s="13"/>
      <c r="F7973" s="13"/>
      <c r="G7973" s="13"/>
      <c r="H7973" s="41"/>
      <c r="I7973" s="41"/>
      <c r="J7973" s="41"/>
      <c r="K7973" s="41"/>
      <c r="L7973" s="41"/>
      <c r="M7973" s="41"/>
    </row>
    <row r="7974" spans="2:13" x14ac:dyDescent="0.25">
      <c r="B7974" s="66"/>
      <c r="C7974" s="13"/>
      <c r="D7974" s="13"/>
      <c r="E7974" s="13"/>
      <c r="F7974" s="13"/>
      <c r="G7974" s="13"/>
      <c r="H7974" s="41"/>
      <c r="I7974" s="41"/>
      <c r="J7974" s="41"/>
      <c r="K7974" s="41"/>
      <c r="L7974" s="41"/>
      <c r="M7974" s="41"/>
    </row>
    <row r="7975" spans="2:13" x14ac:dyDescent="0.25">
      <c r="B7975" s="66"/>
      <c r="C7975" s="13"/>
      <c r="D7975" s="13"/>
      <c r="E7975" s="13"/>
      <c r="F7975" s="13"/>
      <c r="G7975" s="13"/>
      <c r="H7975" s="41"/>
      <c r="I7975" s="41"/>
      <c r="J7975" s="41"/>
      <c r="K7975" s="41"/>
      <c r="L7975" s="41"/>
      <c r="M7975" s="41"/>
    </row>
    <row r="7976" spans="2:13" x14ac:dyDescent="0.25">
      <c r="B7976" s="66"/>
      <c r="C7976" s="13"/>
      <c r="D7976" s="13"/>
      <c r="E7976" s="13"/>
      <c r="F7976" s="13"/>
      <c r="G7976" s="13"/>
      <c r="H7976" s="41"/>
      <c r="I7976" s="41"/>
      <c r="J7976" s="41"/>
      <c r="K7976" s="41"/>
      <c r="L7976" s="41"/>
      <c r="M7976" s="41"/>
    </row>
    <row r="7977" spans="2:13" x14ac:dyDescent="0.25">
      <c r="B7977" s="66"/>
      <c r="C7977" s="13"/>
      <c r="D7977" s="13"/>
      <c r="E7977" s="13"/>
      <c r="F7977" s="13"/>
      <c r="G7977" s="13"/>
      <c r="H7977" s="41"/>
      <c r="I7977" s="41"/>
      <c r="J7977" s="41"/>
      <c r="K7977" s="41"/>
      <c r="L7977" s="41"/>
      <c r="M7977" s="41"/>
    </row>
    <row r="7978" spans="2:13" x14ac:dyDescent="0.25">
      <c r="B7978" s="66"/>
      <c r="C7978" s="13"/>
      <c r="D7978" s="13"/>
      <c r="E7978" s="13"/>
      <c r="F7978" s="13"/>
      <c r="G7978" s="13"/>
      <c r="H7978" s="41"/>
      <c r="I7978" s="41"/>
      <c r="J7978" s="41"/>
      <c r="K7978" s="41"/>
      <c r="L7978" s="41"/>
      <c r="M7978" s="41"/>
    </row>
    <row r="7979" spans="2:13" x14ac:dyDescent="0.25">
      <c r="B7979" s="66"/>
      <c r="C7979" s="13"/>
      <c r="D7979" s="13"/>
      <c r="E7979" s="13"/>
      <c r="F7979" s="13"/>
      <c r="G7979" s="13"/>
      <c r="H7979" s="41"/>
      <c r="I7979" s="41"/>
      <c r="J7979" s="41"/>
      <c r="K7979" s="41"/>
      <c r="L7979" s="41"/>
      <c r="M7979" s="41"/>
    </row>
    <row r="7980" spans="2:13" x14ac:dyDescent="0.25">
      <c r="B7980" s="66"/>
      <c r="C7980" s="13"/>
      <c r="D7980" s="13"/>
      <c r="E7980" s="13"/>
      <c r="F7980" s="13"/>
      <c r="G7980" s="13"/>
      <c r="H7980" s="41"/>
      <c r="I7980" s="41"/>
      <c r="J7980" s="41"/>
      <c r="K7980" s="41"/>
      <c r="L7980" s="41"/>
      <c r="M7980" s="41"/>
    </row>
    <row r="7981" spans="2:13" x14ac:dyDescent="0.25">
      <c r="B7981" s="66"/>
      <c r="C7981" s="13"/>
      <c r="D7981" s="13"/>
      <c r="E7981" s="13"/>
      <c r="F7981" s="13"/>
      <c r="G7981" s="13"/>
      <c r="H7981" s="41"/>
      <c r="I7981" s="41"/>
      <c r="J7981" s="41"/>
      <c r="K7981" s="41"/>
      <c r="L7981" s="41"/>
      <c r="M7981" s="41"/>
    </row>
    <row r="7982" spans="2:13" x14ac:dyDescent="0.25">
      <c r="B7982" s="66"/>
      <c r="C7982" s="13"/>
      <c r="D7982" s="13"/>
      <c r="E7982" s="13"/>
      <c r="F7982" s="13"/>
      <c r="G7982" s="13"/>
      <c r="H7982" s="41"/>
      <c r="I7982" s="41"/>
      <c r="J7982" s="41"/>
      <c r="K7982" s="41"/>
      <c r="L7982" s="41"/>
      <c r="M7982" s="41"/>
    </row>
    <row r="7983" spans="2:13" x14ac:dyDescent="0.25">
      <c r="B7983" s="66"/>
      <c r="C7983" s="13"/>
      <c r="D7983" s="13"/>
      <c r="E7983" s="13"/>
      <c r="F7983" s="13"/>
      <c r="G7983" s="13"/>
      <c r="H7983" s="41"/>
      <c r="I7983" s="41"/>
      <c r="J7983" s="41"/>
      <c r="K7983" s="41"/>
      <c r="L7983" s="41"/>
      <c r="M7983" s="41"/>
    </row>
    <row r="7984" spans="2:13" x14ac:dyDescent="0.25">
      <c r="B7984" s="66"/>
      <c r="C7984" s="13"/>
      <c r="D7984" s="13"/>
      <c r="E7984" s="13"/>
      <c r="F7984" s="13"/>
      <c r="G7984" s="13"/>
      <c r="H7984" s="41"/>
      <c r="I7984" s="41"/>
      <c r="J7984" s="41"/>
      <c r="K7984" s="41"/>
      <c r="L7984" s="41"/>
      <c r="M7984" s="41"/>
    </row>
    <row r="7985" spans="2:13" x14ac:dyDescent="0.25">
      <c r="B7985" s="66"/>
      <c r="C7985" s="13"/>
      <c r="D7985" s="13"/>
      <c r="E7985" s="13"/>
      <c r="F7985" s="13"/>
      <c r="G7985" s="13"/>
      <c r="H7985" s="41"/>
      <c r="I7985" s="41"/>
      <c r="J7985" s="41"/>
      <c r="K7985" s="41"/>
      <c r="L7985" s="41"/>
      <c r="M7985" s="41"/>
    </row>
    <row r="7986" spans="2:13" x14ac:dyDescent="0.25">
      <c r="B7986" s="66"/>
      <c r="C7986" s="13"/>
      <c r="D7986" s="13"/>
      <c r="E7986" s="13"/>
      <c r="F7986" s="13"/>
      <c r="G7986" s="13"/>
      <c r="H7986" s="41"/>
      <c r="I7986" s="41"/>
      <c r="J7986" s="41"/>
      <c r="K7986" s="41"/>
      <c r="L7986" s="41"/>
      <c r="M7986" s="41"/>
    </row>
    <row r="7987" spans="2:13" x14ac:dyDescent="0.25">
      <c r="B7987" s="66"/>
      <c r="C7987" s="13"/>
      <c r="D7987" s="13"/>
      <c r="E7987" s="13"/>
      <c r="F7987" s="13"/>
      <c r="G7987" s="13"/>
      <c r="H7987" s="41"/>
      <c r="I7987" s="41"/>
      <c r="J7987" s="41"/>
      <c r="K7987" s="41"/>
      <c r="L7987" s="41"/>
      <c r="M7987" s="41"/>
    </row>
    <row r="7988" spans="2:13" x14ac:dyDescent="0.25">
      <c r="B7988" s="66"/>
      <c r="C7988" s="13"/>
      <c r="D7988" s="13"/>
      <c r="E7988" s="13"/>
      <c r="F7988" s="13"/>
      <c r="G7988" s="13"/>
      <c r="H7988" s="41"/>
      <c r="I7988" s="41"/>
      <c r="J7988" s="41"/>
      <c r="K7988" s="41"/>
      <c r="L7988" s="41"/>
      <c r="M7988" s="41"/>
    </row>
    <row r="7989" spans="2:13" x14ac:dyDescent="0.25">
      <c r="B7989" s="66"/>
      <c r="C7989" s="13"/>
      <c r="D7989" s="13"/>
      <c r="E7989" s="13"/>
      <c r="F7989" s="13"/>
      <c r="G7989" s="13"/>
      <c r="H7989" s="41"/>
      <c r="I7989" s="41"/>
      <c r="J7989" s="41"/>
      <c r="K7989" s="41"/>
      <c r="L7989" s="41"/>
      <c r="M7989" s="41"/>
    </row>
    <row r="7990" spans="2:13" x14ac:dyDescent="0.25">
      <c r="B7990" s="66"/>
      <c r="C7990" s="13"/>
      <c r="D7990" s="13"/>
      <c r="E7990" s="13"/>
      <c r="F7990" s="13"/>
      <c r="G7990" s="13"/>
      <c r="H7990" s="41"/>
      <c r="I7990" s="41"/>
      <c r="J7990" s="41"/>
      <c r="K7990" s="41"/>
      <c r="L7990" s="41"/>
      <c r="M7990" s="41"/>
    </row>
    <row r="7991" spans="2:13" x14ac:dyDescent="0.25">
      <c r="B7991" s="66"/>
      <c r="C7991" s="13"/>
      <c r="D7991" s="13"/>
      <c r="E7991" s="13"/>
      <c r="F7991" s="13"/>
      <c r="G7991" s="13"/>
      <c r="H7991" s="41"/>
      <c r="I7991" s="41"/>
      <c r="J7991" s="41"/>
      <c r="K7991" s="41"/>
      <c r="L7991" s="41"/>
      <c r="M7991" s="41"/>
    </row>
    <row r="7992" spans="2:13" x14ac:dyDescent="0.25">
      <c r="B7992" s="66"/>
      <c r="C7992" s="13"/>
      <c r="D7992" s="13"/>
      <c r="E7992" s="13"/>
      <c r="F7992" s="13"/>
      <c r="G7992" s="13"/>
      <c r="H7992" s="41"/>
      <c r="I7992" s="41"/>
      <c r="J7992" s="41"/>
      <c r="K7992" s="41"/>
      <c r="L7992" s="41"/>
      <c r="M7992" s="41"/>
    </row>
    <row r="7993" spans="2:13" x14ac:dyDescent="0.25">
      <c r="B7993" s="66"/>
      <c r="C7993" s="13"/>
      <c r="D7993" s="13"/>
      <c r="E7993" s="13"/>
      <c r="F7993" s="13"/>
      <c r="G7993" s="13"/>
      <c r="H7993" s="41"/>
      <c r="I7993" s="41"/>
      <c r="J7993" s="41"/>
      <c r="K7993" s="41"/>
      <c r="L7993" s="41"/>
      <c r="M7993" s="41"/>
    </row>
    <row r="7994" spans="2:13" x14ac:dyDescent="0.25">
      <c r="B7994" s="66"/>
      <c r="C7994" s="13"/>
      <c r="D7994" s="13"/>
      <c r="E7994" s="13"/>
      <c r="F7994" s="13"/>
      <c r="G7994" s="13"/>
      <c r="H7994" s="41"/>
      <c r="I7994" s="41"/>
      <c r="J7994" s="41"/>
      <c r="K7994" s="41"/>
      <c r="L7994" s="41"/>
      <c r="M7994" s="41"/>
    </row>
    <row r="7995" spans="2:13" x14ac:dyDescent="0.25">
      <c r="B7995" s="66"/>
      <c r="C7995" s="13"/>
      <c r="D7995" s="13"/>
      <c r="E7995" s="13"/>
      <c r="F7995" s="13"/>
      <c r="G7995" s="13"/>
      <c r="H7995" s="41"/>
      <c r="I7995" s="41"/>
      <c r="J7995" s="41"/>
      <c r="K7995" s="41"/>
      <c r="L7995" s="41"/>
      <c r="M7995" s="41"/>
    </row>
    <row r="7996" spans="2:13" x14ac:dyDescent="0.25">
      <c r="B7996" s="66"/>
      <c r="C7996" s="13"/>
      <c r="D7996" s="13"/>
      <c r="E7996" s="13"/>
      <c r="F7996" s="13"/>
      <c r="G7996" s="13"/>
      <c r="H7996" s="41"/>
      <c r="I7996" s="41"/>
      <c r="J7996" s="41"/>
      <c r="K7996" s="41"/>
      <c r="L7996" s="41"/>
      <c r="M7996" s="41"/>
    </row>
    <row r="7997" spans="2:13" x14ac:dyDescent="0.25">
      <c r="B7997" s="66"/>
      <c r="C7997" s="13"/>
      <c r="D7997" s="13"/>
      <c r="E7997" s="13"/>
      <c r="F7997" s="13"/>
      <c r="G7997" s="13"/>
      <c r="H7997" s="41"/>
      <c r="I7997" s="41"/>
      <c r="J7997" s="41"/>
      <c r="K7997" s="41"/>
      <c r="L7997" s="41"/>
      <c r="M7997" s="41"/>
    </row>
    <row r="7998" spans="2:13" x14ac:dyDescent="0.25">
      <c r="B7998" s="66"/>
      <c r="C7998" s="13"/>
      <c r="D7998" s="13"/>
      <c r="E7998" s="13"/>
      <c r="F7998" s="13"/>
      <c r="G7998" s="13"/>
      <c r="H7998" s="41"/>
      <c r="I7998" s="41"/>
      <c r="J7998" s="41"/>
      <c r="K7998" s="41"/>
      <c r="L7998" s="41"/>
      <c r="M7998" s="41"/>
    </row>
    <row r="7999" spans="2:13" x14ac:dyDescent="0.25">
      <c r="B7999" s="66"/>
      <c r="C7999" s="13"/>
      <c r="D7999" s="13"/>
      <c r="E7999" s="13"/>
      <c r="F7999" s="13"/>
      <c r="G7999" s="13"/>
      <c r="H7999" s="41"/>
      <c r="I7999" s="41"/>
      <c r="J7999" s="41"/>
      <c r="K7999" s="41"/>
      <c r="L7999" s="41"/>
      <c r="M7999" s="41"/>
    </row>
    <row r="8000" spans="2:13" x14ac:dyDescent="0.25">
      <c r="B8000" s="66"/>
      <c r="C8000" s="13"/>
      <c r="D8000" s="13"/>
      <c r="E8000" s="13"/>
      <c r="F8000" s="13"/>
      <c r="G8000" s="13"/>
      <c r="H8000" s="41"/>
      <c r="I8000" s="41"/>
      <c r="J8000" s="41"/>
      <c r="K8000" s="41"/>
      <c r="L8000" s="41"/>
      <c r="M8000" s="41"/>
    </row>
    <row r="8001" spans="2:13" x14ac:dyDescent="0.25">
      <c r="B8001" s="66"/>
      <c r="C8001" s="13"/>
      <c r="D8001" s="13"/>
      <c r="E8001" s="13"/>
      <c r="F8001" s="13"/>
      <c r="G8001" s="13"/>
      <c r="H8001" s="41"/>
      <c r="I8001" s="41"/>
      <c r="J8001" s="41"/>
      <c r="K8001" s="41"/>
      <c r="L8001" s="41"/>
      <c r="M8001" s="41"/>
    </row>
    <row r="8002" spans="2:13" x14ac:dyDescent="0.25">
      <c r="B8002" s="66"/>
      <c r="C8002" s="13"/>
      <c r="D8002" s="13"/>
      <c r="E8002" s="13"/>
      <c r="F8002" s="13"/>
      <c r="G8002" s="13"/>
      <c r="H8002" s="41"/>
      <c r="I8002" s="41"/>
      <c r="J8002" s="41"/>
      <c r="K8002" s="41"/>
      <c r="L8002" s="41"/>
      <c r="M8002" s="41"/>
    </row>
    <row r="8003" spans="2:13" x14ac:dyDescent="0.25">
      <c r="B8003" s="66"/>
      <c r="C8003" s="13"/>
      <c r="D8003" s="13"/>
      <c r="E8003" s="13"/>
      <c r="F8003" s="13"/>
      <c r="G8003" s="13"/>
      <c r="H8003" s="41"/>
      <c r="I8003" s="41"/>
      <c r="J8003" s="41"/>
      <c r="K8003" s="41"/>
      <c r="L8003" s="41"/>
      <c r="M8003" s="41"/>
    </row>
    <row r="8004" spans="2:13" x14ac:dyDescent="0.25">
      <c r="B8004" s="66"/>
      <c r="C8004" s="13"/>
      <c r="D8004" s="13"/>
      <c r="E8004" s="13"/>
      <c r="F8004" s="13"/>
      <c r="G8004" s="13"/>
      <c r="H8004" s="41"/>
      <c r="I8004" s="41"/>
      <c r="J8004" s="41"/>
      <c r="K8004" s="41"/>
      <c r="L8004" s="41"/>
      <c r="M8004" s="41"/>
    </row>
    <row r="8005" spans="2:13" x14ac:dyDescent="0.25">
      <c r="B8005" s="66"/>
      <c r="C8005" s="13"/>
      <c r="D8005" s="13"/>
      <c r="E8005" s="13"/>
      <c r="F8005" s="13"/>
      <c r="G8005" s="13"/>
      <c r="H8005" s="41"/>
      <c r="I8005" s="41"/>
      <c r="J8005" s="41"/>
      <c r="K8005" s="41"/>
      <c r="L8005" s="41"/>
      <c r="M8005" s="41"/>
    </row>
    <row r="8006" spans="2:13" x14ac:dyDescent="0.25">
      <c r="B8006" s="66"/>
      <c r="C8006" s="13"/>
      <c r="D8006" s="13"/>
      <c r="E8006" s="13"/>
      <c r="F8006" s="13"/>
      <c r="G8006" s="13"/>
      <c r="H8006" s="41"/>
      <c r="I8006" s="41"/>
      <c r="J8006" s="41"/>
      <c r="K8006" s="41"/>
      <c r="L8006" s="41"/>
      <c r="M8006" s="41"/>
    </row>
    <row r="8007" spans="2:13" x14ac:dyDescent="0.25">
      <c r="B8007" s="66"/>
      <c r="C8007" s="13"/>
      <c r="D8007" s="13"/>
      <c r="E8007" s="13"/>
      <c r="F8007" s="13"/>
      <c r="G8007" s="13"/>
      <c r="H8007" s="41"/>
      <c r="I8007" s="41"/>
      <c r="J8007" s="41"/>
      <c r="K8007" s="41"/>
      <c r="L8007" s="41"/>
      <c r="M8007" s="41"/>
    </row>
    <row r="8008" spans="2:13" x14ac:dyDescent="0.25">
      <c r="B8008" s="66"/>
      <c r="C8008" s="13"/>
      <c r="D8008" s="13"/>
      <c r="E8008" s="13"/>
      <c r="F8008" s="13"/>
      <c r="G8008" s="13"/>
      <c r="H8008" s="41"/>
      <c r="I8008" s="41"/>
      <c r="J8008" s="41"/>
      <c r="K8008" s="41"/>
      <c r="L8008" s="41"/>
      <c r="M8008" s="41"/>
    </row>
    <row r="8009" spans="2:13" x14ac:dyDescent="0.25">
      <c r="B8009" s="66"/>
      <c r="C8009" s="13"/>
      <c r="D8009" s="13"/>
      <c r="E8009" s="13"/>
      <c r="F8009" s="13"/>
      <c r="G8009" s="13"/>
      <c r="H8009" s="41"/>
      <c r="I8009" s="41"/>
      <c r="J8009" s="41"/>
      <c r="K8009" s="41"/>
      <c r="L8009" s="41"/>
      <c r="M8009" s="41"/>
    </row>
    <row r="8010" spans="2:13" x14ac:dyDescent="0.25">
      <c r="B8010" s="66"/>
      <c r="C8010" s="13"/>
      <c r="D8010" s="13"/>
      <c r="E8010" s="13"/>
      <c r="F8010" s="13"/>
      <c r="G8010" s="13"/>
      <c r="H8010" s="41"/>
      <c r="I8010" s="41"/>
      <c r="J8010" s="41"/>
      <c r="K8010" s="41"/>
      <c r="L8010" s="41"/>
      <c r="M8010" s="41"/>
    </row>
    <row r="8011" spans="2:13" x14ac:dyDescent="0.25">
      <c r="B8011" s="66"/>
      <c r="C8011" s="13"/>
      <c r="D8011" s="13"/>
      <c r="E8011" s="13"/>
      <c r="F8011" s="13"/>
      <c r="G8011" s="13"/>
      <c r="H8011" s="41"/>
      <c r="I8011" s="41"/>
      <c r="J8011" s="41"/>
      <c r="K8011" s="41"/>
      <c r="L8011" s="41"/>
      <c r="M8011" s="41"/>
    </row>
    <row r="8012" spans="2:13" x14ac:dyDescent="0.25">
      <c r="B8012" s="66"/>
      <c r="C8012" s="13"/>
      <c r="D8012" s="13"/>
      <c r="E8012" s="13"/>
      <c r="F8012" s="13"/>
      <c r="G8012" s="13"/>
      <c r="H8012" s="41"/>
      <c r="I8012" s="41"/>
      <c r="J8012" s="41"/>
      <c r="K8012" s="41"/>
      <c r="L8012" s="41"/>
      <c r="M8012" s="41"/>
    </row>
    <row r="8013" spans="2:13" x14ac:dyDescent="0.25">
      <c r="B8013" s="66"/>
      <c r="C8013" s="13"/>
      <c r="D8013" s="13"/>
      <c r="E8013" s="13"/>
      <c r="F8013" s="13"/>
      <c r="G8013" s="13"/>
      <c r="H8013" s="41"/>
      <c r="I8013" s="41"/>
      <c r="J8013" s="41"/>
      <c r="K8013" s="41"/>
      <c r="L8013" s="41"/>
      <c r="M8013" s="41"/>
    </row>
    <row r="8014" spans="2:13" x14ac:dyDescent="0.25">
      <c r="B8014" s="66"/>
      <c r="C8014" s="13"/>
      <c r="D8014" s="13"/>
      <c r="E8014" s="13"/>
      <c r="F8014" s="13"/>
      <c r="G8014" s="13"/>
      <c r="H8014" s="41"/>
      <c r="I8014" s="41"/>
      <c r="J8014" s="41"/>
      <c r="K8014" s="41"/>
      <c r="L8014" s="41"/>
      <c r="M8014" s="41"/>
    </row>
    <row r="8015" spans="2:13" x14ac:dyDescent="0.25">
      <c r="B8015" s="66"/>
      <c r="C8015" s="13"/>
      <c r="D8015" s="13"/>
      <c r="E8015" s="13"/>
      <c r="F8015" s="13"/>
      <c r="G8015" s="13"/>
      <c r="H8015" s="41"/>
      <c r="I8015" s="41"/>
      <c r="J8015" s="41"/>
      <c r="K8015" s="41"/>
      <c r="L8015" s="41"/>
      <c r="M8015" s="41"/>
    </row>
    <row r="8016" spans="2:13" x14ac:dyDescent="0.25">
      <c r="B8016" s="66"/>
      <c r="C8016" s="13"/>
      <c r="D8016" s="13"/>
      <c r="E8016" s="13"/>
      <c r="F8016" s="13"/>
      <c r="G8016" s="13"/>
      <c r="H8016" s="41"/>
      <c r="I8016" s="41"/>
      <c r="J8016" s="41"/>
      <c r="K8016" s="41"/>
      <c r="L8016" s="41"/>
      <c r="M8016" s="41"/>
    </row>
    <row r="8017" spans="2:13" x14ac:dyDescent="0.25">
      <c r="B8017" s="66"/>
      <c r="C8017" s="13"/>
      <c r="D8017" s="13"/>
      <c r="E8017" s="13"/>
      <c r="F8017" s="13"/>
      <c r="G8017" s="13"/>
      <c r="H8017" s="41"/>
      <c r="I8017" s="41"/>
      <c r="J8017" s="41"/>
      <c r="K8017" s="41"/>
      <c r="L8017" s="41"/>
      <c r="M8017" s="41"/>
    </row>
    <row r="8018" spans="2:13" x14ac:dyDescent="0.25">
      <c r="B8018" s="66"/>
      <c r="C8018" s="13"/>
      <c r="D8018" s="13"/>
      <c r="E8018" s="13"/>
      <c r="F8018" s="13"/>
      <c r="G8018" s="13"/>
      <c r="H8018" s="41"/>
      <c r="I8018" s="41"/>
      <c r="J8018" s="41"/>
      <c r="K8018" s="41"/>
      <c r="L8018" s="41"/>
      <c r="M8018" s="41"/>
    </row>
    <row r="8019" spans="2:13" x14ac:dyDescent="0.25">
      <c r="B8019" s="66"/>
      <c r="C8019" s="13"/>
      <c r="D8019" s="13"/>
      <c r="E8019" s="13"/>
      <c r="F8019" s="13"/>
      <c r="G8019" s="13"/>
      <c r="H8019" s="41"/>
      <c r="I8019" s="41"/>
      <c r="J8019" s="41"/>
      <c r="K8019" s="41"/>
      <c r="L8019" s="41"/>
      <c r="M8019" s="41"/>
    </row>
    <row r="8020" spans="2:13" x14ac:dyDescent="0.25">
      <c r="B8020" s="66"/>
      <c r="C8020" s="13"/>
      <c r="D8020" s="13"/>
      <c r="E8020" s="13"/>
      <c r="F8020" s="13"/>
      <c r="G8020" s="13"/>
      <c r="H8020" s="41"/>
      <c r="I8020" s="41"/>
      <c r="J8020" s="41"/>
      <c r="K8020" s="41"/>
      <c r="L8020" s="41"/>
      <c r="M8020" s="41"/>
    </row>
    <row r="8021" spans="2:13" x14ac:dyDescent="0.25">
      <c r="B8021" s="66"/>
      <c r="C8021" s="13"/>
      <c r="D8021" s="13"/>
      <c r="E8021" s="13"/>
      <c r="F8021" s="13"/>
      <c r="G8021" s="13"/>
      <c r="H8021" s="41"/>
      <c r="I8021" s="41"/>
      <c r="J8021" s="41"/>
      <c r="K8021" s="41"/>
      <c r="L8021" s="41"/>
      <c r="M8021" s="41"/>
    </row>
    <row r="8022" spans="2:13" x14ac:dyDescent="0.25">
      <c r="B8022" s="66"/>
      <c r="C8022" s="13"/>
      <c r="D8022" s="13"/>
      <c r="E8022" s="13"/>
      <c r="F8022" s="13"/>
      <c r="G8022" s="13"/>
      <c r="H8022" s="41"/>
      <c r="I8022" s="41"/>
      <c r="J8022" s="41"/>
      <c r="K8022" s="41"/>
      <c r="L8022" s="41"/>
      <c r="M8022" s="41"/>
    </row>
    <row r="8023" spans="2:13" x14ac:dyDescent="0.25">
      <c r="B8023" s="66"/>
      <c r="C8023" s="13"/>
      <c r="D8023" s="13"/>
      <c r="E8023" s="13"/>
      <c r="F8023" s="13"/>
      <c r="G8023" s="13"/>
      <c r="H8023" s="41"/>
      <c r="I8023" s="41"/>
      <c r="J8023" s="41"/>
      <c r="K8023" s="41"/>
      <c r="L8023" s="41"/>
      <c r="M8023" s="41"/>
    </row>
    <row r="8024" spans="2:13" x14ac:dyDescent="0.25">
      <c r="B8024" s="66"/>
      <c r="C8024" s="13"/>
      <c r="D8024" s="13"/>
      <c r="E8024" s="13"/>
      <c r="F8024" s="13"/>
      <c r="G8024" s="13"/>
      <c r="H8024" s="41"/>
      <c r="I8024" s="41"/>
      <c r="J8024" s="41"/>
      <c r="K8024" s="41"/>
      <c r="L8024" s="41"/>
      <c r="M8024" s="41"/>
    </row>
    <row r="8025" spans="2:13" x14ac:dyDescent="0.25">
      <c r="B8025" s="66"/>
      <c r="C8025" s="13"/>
      <c r="D8025" s="13"/>
      <c r="E8025" s="13"/>
      <c r="F8025" s="13"/>
      <c r="G8025" s="13"/>
      <c r="H8025" s="41"/>
      <c r="I8025" s="41"/>
      <c r="J8025" s="41"/>
      <c r="K8025" s="41"/>
      <c r="L8025" s="41"/>
      <c r="M8025" s="41"/>
    </row>
    <row r="8026" spans="2:13" x14ac:dyDescent="0.25">
      <c r="B8026" s="66"/>
      <c r="C8026" s="13"/>
      <c r="D8026" s="13"/>
      <c r="E8026" s="13"/>
      <c r="F8026" s="13"/>
      <c r="G8026" s="13"/>
      <c r="H8026" s="41"/>
      <c r="I8026" s="41"/>
      <c r="J8026" s="41"/>
      <c r="K8026" s="41"/>
      <c r="L8026" s="41"/>
      <c r="M8026" s="41"/>
    </row>
    <row r="8027" spans="2:13" x14ac:dyDescent="0.25">
      <c r="B8027" s="66"/>
      <c r="C8027" s="13"/>
      <c r="D8027" s="13"/>
      <c r="E8027" s="13"/>
      <c r="F8027" s="13"/>
      <c r="G8027" s="13"/>
      <c r="H8027" s="41"/>
      <c r="I8027" s="41"/>
      <c r="J8027" s="41"/>
      <c r="K8027" s="41"/>
      <c r="L8027" s="41"/>
      <c r="M8027" s="41"/>
    </row>
    <row r="8028" spans="2:13" x14ac:dyDescent="0.25">
      <c r="B8028" s="66"/>
      <c r="C8028" s="13"/>
      <c r="D8028" s="13"/>
      <c r="E8028" s="13"/>
      <c r="F8028" s="13"/>
      <c r="G8028" s="13"/>
      <c r="H8028" s="41"/>
      <c r="I8028" s="41"/>
      <c r="J8028" s="41"/>
      <c r="K8028" s="41"/>
      <c r="L8028" s="41"/>
      <c r="M8028" s="41"/>
    </row>
    <row r="8029" spans="2:13" x14ac:dyDescent="0.25">
      <c r="B8029" s="66"/>
      <c r="C8029" s="13"/>
      <c r="D8029" s="13"/>
      <c r="E8029" s="13"/>
      <c r="F8029" s="13"/>
      <c r="G8029" s="13"/>
      <c r="H8029" s="41"/>
      <c r="I8029" s="41"/>
      <c r="J8029" s="41"/>
      <c r="K8029" s="41"/>
      <c r="L8029" s="41"/>
      <c r="M8029" s="41"/>
    </row>
    <row r="8030" spans="2:13" x14ac:dyDescent="0.25">
      <c r="B8030" s="66"/>
      <c r="C8030" s="13"/>
      <c r="D8030" s="13"/>
      <c r="E8030" s="13"/>
      <c r="F8030" s="13"/>
      <c r="G8030" s="13"/>
      <c r="H8030" s="41"/>
      <c r="I8030" s="41"/>
      <c r="J8030" s="41"/>
      <c r="K8030" s="41"/>
      <c r="L8030" s="41"/>
      <c r="M8030" s="41"/>
    </row>
    <row r="8031" spans="2:13" x14ac:dyDescent="0.25">
      <c r="B8031" s="66"/>
      <c r="C8031" s="13"/>
      <c r="D8031" s="13"/>
      <c r="E8031" s="13"/>
      <c r="F8031" s="13"/>
      <c r="G8031" s="13"/>
      <c r="H8031" s="41"/>
      <c r="I8031" s="41"/>
      <c r="J8031" s="41"/>
      <c r="K8031" s="41"/>
      <c r="L8031" s="41"/>
      <c r="M8031" s="41"/>
    </row>
    <row r="8032" spans="2:13" x14ac:dyDescent="0.25">
      <c r="B8032" s="66"/>
      <c r="C8032" s="13"/>
      <c r="D8032" s="13"/>
      <c r="E8032" s="13"/>
      <c r="F8032" s="13"/>
      <c r="G8032" s="13"/>
      <c r="H8032" s="41"/>
      <c r="I8032" s="41"/>
      <c r="J8032" s="41"/>
      <c r="K8032" s="41"/>
      <c r="L8032" s="41"/>
      <c r="M8032" s="41"/>
    </row>
    <row r="8033" spans="2:13" x14ac:dyDescent="0.25">
      <c r="B8033" s="66"/>
      <c r="C8033" s="13"/>
      <c r="D8033" s="13"/>
      <c r="E8033" s="13"/>
      <c r="F8033" s="13"/>
      <c r="G8033" s="13"/>
      <c r="H8033" s="41"/>
      <c r="I8033" s="41"/>
      <c r="J8033" s="41"/>
      <c r="K8033" s="41"/>
      <c r="L8033" s="41"/>
      <c r="M8033" s="41"/>
    </row>
    <row r="8034" spans="2:13" x14ac:dyDescent="0.25">
      <c r="B8034" s="66"/>
      <c r="C8034" s="13"/>
      <c r="D8034" s="13"/>
      <c r="E8034" s="13"/>
      <c r="F8034" s="13"/>
      <c r="G8034" s="13"/>
      <c r="H8034" s="41"/>
      <c r="I8034" s="41"/>
      <c r="J8034" s="41"/>
      <c r="K8034" s="41"/>
      <c r="L8034" s="41"/>
      <c r="M8034" s="41"/>
    </row>
    <row r="8035" spans="2:13" x14ac:dyDescent="0.25">
      <c r="B8035" s="66"/>
      <c r="C8035" s="13"/>
      <c r="D8035" s="13"/>
      <c r="E8035" s="13"/>
      <c r="F8035" s="13"/>
      <c r="G8035" s="13"/>
      <c r="H8035" s="41"/>
      <c r="I8035" s="41"/>
      <c r="J8035" s="41"/>
      <c r="K8035" s="41"/>
      <c r="L8035" s="41"/>
      <c r="M8035" s="41"/>
    </row>
    <row r="8036" spans="2:13" x14ac:dyDescent="0.25">
      <c r="B8036" s="66"/>
      <c r="C8036" s="13"/>
      <c r="D8036" s="13"/>
      <c r="E8036" s="13"/>
      <c r="F8036" s="13"/>
      <c r="G8036" s="13"/>
      <c r="H8036" s="41"/>
      <c r="I8036" s="41"/>
      <c r="J8036" s="41"/>
      <c r="K8036" s="41"/>
      <c r="L8036" s="41"/>
      <c r="M8036" s="41"/>
    </row>
    <row r="8037" spans="2:13" x14ac:dyDescent="0.25">
      <c r="B8037" s="66"/>
      <c r="C8037" s="13"/>
      <c r="D8037" s="13"/>
      <c r="E8037" s="13"/>
      <c r="F8037" s="13"/>
      <c r="G8037" s="13"/>
      <c r="H8037" s="41"/>
      <c r="I8037" s="41"/>
      <c r="J8037" s="41"/>
      <c r="K8037" s="41"/>
      <c r="L8037" s="41"/>
      <c r="M8037" s="41"/>
    </row>
    <row r="8038" spans="2:13" x14ac:dyDescent="0.25">
      <c r="B8038" s="66"/>
      <c r="C8038" s="13"/>
      <c r="D8038" s="13"/>
      <c r="E8038" s="13"/>
      <c r="F8038" s="13"/>
      <c r="G8038" s="13"/>
      <c r="H8038" s="41"/>
      <c r="I8038" s="41"/>
      <c r="J8038" s="41"/>
      <c r="K8038" s="41"/>
      <c r="L8038" s="41"/>
      <c r="M8038" s="41"/>
    </row>
    <row r="8039" spans="2:13" x14ac:dyDescent="0.25">
      <c r="B8039" s="66"/>
      <c r="C8039" s="13"/>
      <c r="D8039" s="13"/>
      <c r="E8039" s="13"/>
      <c r="F8039" s="13"/>
      <c r="G8039" s="13"/>
      <c r="H8039" s="41"/>
      <c r="I8039" s="41"/>
      <c r="J8039" s="41"/>
      <c r="K8039" s="41"/>
      <c r="L8039" s="41"/>
      <c r="M8039" s="41"/>
    </row>
    <row r="8040" spans="2:13" x14ac:dyDescent="0.25">
      <c r="B8040" s="66"/>
      <c r="C8040" s="13"/>
      <c r="D8040" s="13"/>
      <c r="E8040" s="13"/>
      <c r="F8040" s="13"/>
      <c r="G8040" s="13"/>
      <c r="H8040" s="41"/>
      <c r="I8040" s="41"/>
      <c r="J8040" s="41"/>
      <c r="K8040" s="41"/>
      <c r="L8040" s="41"/>
      <c r="M8040" s="41"/>
    </row>
    <row r="8041" spans="2:13" x14ac:dyDescent="0.25">
      <c r="B8041" s="66"/>
      <c r="C8041" s="13"/>
      <c r="D8041" s="13"/>
      <c r="E8041" s="13"/>
      <c r="F8041" s="13"/>
      <c r="G8041" s="13"/>
      <c r="H8041" s="41"/>
      <c r="I8041" s="41"/>
      <c r="J8041" s="41"/>
      <c r="K8041" s="41"/>
      <c r="L8041" s="41"/>
      <c r="M8041" s="41"/>
    </row>
    <row r="8042" spans="2:13" x14ac:dyDescent="0.25">
      <c r="B8042" s="66"/>
      <c r="C8042" s="13"/>
      <c r="D8042" s="13"/>
      <c r="E8042" s="13"/>
      <c r="F8042" s="13"/>
      <c r="G8042" s="13"/>
      <c r="H8042" s="41"/>
      <c r="I8042" s="41"/>
      <c r="J8042" s="41"/>
      <c r="K8042" s="41"/>
      <c r="L8042" s="41"/>
      <c r="M8042" s="41"/>
    </row>
    <row r="8043" spans="2:13" x14ac:dyDescent="0.25">
      <c r="B8043" s="66"/>
      <c r="C8043" s="13"/>
      <c r="D8043" s="13"/>
      <c r="E8043" s="13"/>
      <c r="F8043" s="13"/>
      <c r="G8043" s="13"/>
      <c r="H8043" s="41"/>
      <c r="I8043" s="41"/>
      <c r="J8043" s="41"/>
      <c r="K8043" s="41"/>
      <c r="L8043" s="41"/>
      <c r="M8043" s="41"/>
    </row>
    <row r="8044" spans="2:13" x14ac:dyDescent="0.25">
      <c r="B8044" s="66"/>
      <c r="C8044" s="13"/>
      <c r="D8044" s="13"/>
      <c r="E8044" s="13"/>
      <c r="F8044" s="13"/>
      <c r="G8044" s="13"/>
      <c r="H8044" s="41"/>
      <c r="I8044" s="41"/>
      <c r="J8044" s="41"/>
      <c r="K8044" s="41"/>
      <c r="L8044" s="41"/>
      <c r="M8044" s="41"/>
    </row>
    <row r="8045" spans="2:13" x14ac:dyDescent="0.25">
      <c r="B8045" s="66"/>
      <c r="C8045" s="13"/>
      <c r="D8045" s="13"/>
      <c r="E8045" s="13"/>
      <c r="F8045" s="13"/>
      <c r="G8045" s="13"/>
      <c r="H8045" s="41"/>
      <c r="I8045" s="41"/>
      <c r="J8045" s="41"/>
      <c r="K8045" s="41"/>
      <c r="L8045" s="41"/>
      <c r="M8045" s="41"/>
    </row>
    <row r="8046" spans="2:13" x14ac:dyDescent="0.25">
      <c r="B8046" s="66"/>
      <c r="C8046" s="13"/>
      <c r="D8046" s="13"/>
      <c r="E8046" s="13"/>
      <c r="F8046" s="13"/>
      <c r="G8046" s="13"/>
      <c r="H8046" s="41"/>
      <c r="I8046" s="41"/>
      <c r="J8046" s="41"/>
      <c r="K8046" s="41"/>
      <c r="L8046" s="41"/>
      <c r="M8046" s="41"/>
    </row>
    <row r="8047" spans="2:13" x14ac:dyDescent="0.25">
      <c r="B8047" s="66"/>
      <c r="C8047" s="13"/>
      <c r="D8047" s="13"/>
      <c r="E8047" s="13"/>
      <c r="F8047" s="13"/>
      <c r="G8047" s="13"/>
      <c r="H8047" s="41"/>
      <c r="I8047" s="41"/>
      <c r="J8047" s="41"/>
      <c r="K8047" s="41"/>
      <c r="L8047" s="41"/>
      <c r="M8047" s="41"/>
    </row>
    <row r="8048" spans="2:13" x14ac:dyDescent="0.25">
      <c r="B8048" s="66"/>
      <c r="C8048" s="13"/>
      <c r="D8048" s="13"/>
      <c r="E8048" s="13"/>
      <c r="F8048" s="13"/>
      <c r="G8048" s="13"/>
      <c r="H8048" s="41"/>
      <c r="I8048" s="41"/>
      <c r="J8048" s="41"/>
      <c r="K8048" s="41"/>
      <c r="L8048" s="41"/>
      <c r="M8048" s="41"/>
    </row>
    <row r="8049" spans="2:13" x14ac:dyDescent="0.25">
      <c r="B8049" s="66"/>
      <c r="C8049" s="13"/>
      <c r="D8049" s="13"/>
      <c r="E8049" s="13"/>
      <c r="F8049" s="13"/>
      <c r="G8049" s="13"/>
      <c r="H8049" s="41"/>
      <c r="I8049" s="41"/>
      <c r="J8049" s="41"/>
      <c r="K8049" s="41"/>
      <c r="L8049" s="41"/>
      <c r="M8049" s="41"/>
    </row>
    <row r="8050" spans="2:13" x14ac:dyDescent="0.25">
      <c r="B8050" s="66"/>
      <c r="C8050" s="13"/>
      <c r="D8050" s="13"/>
      <c r="E8050" s="13"/>
      <c r="F8050" s="13"/>
      <c r="G8050" s="13"/>
      <c r="H8050" s="41"/>
      <c r="I8050" s="41"/>
      <c r="J8050" s="41"/>
      <c r="K8050" s="41"/>
      <c r="L8050" s="41"/>
      <c r="M8050" s="41"/>
    </row>
    <row r="8051" spans="2:13" x14ac:dyDescent="0.25">
      <c r="B8051" s="66"/>
      <c r="C8051" s="13"/>
      <c r="D8051" s="13"/>
      <c r="E8051" s="13"/>
      <c r="F8051" s="13"/>
      <c r="G8051" s="13"/>
      <c r="H8051" s="41"/>
      <c r="I8051" s="41"/>
      <c r="J8051" s="41"/>
      <c r="K8051" s="41"/>
      <c r="L8051" s="41"/>
      <c r="M8051" s="41"/>
    </row>
    <row r="8052" spans="2:13" x14ac:dyDescent="0.25">
      <c r="B8052" s="66"/>
      <c r="C8052" s="13"/>
      <c r="D8052" s="13"/>
      <c r="E8052" s="13"/>
      <c r="F8052" s="13"/>
      <c r="G8052" s="13"/>
      <c r="H8052" s="41"/>
      <c r="I8052" s="41"/>
      <c r="J8052" s="41"/>
      <c r="K8052" s="41"/>
      <c r="L8052" s="41"/>
      <c r="M8052" s="41"/>
    </row>
    <row r="8053" spans="2:13" x14ac:dyDescent="0.25">
      <c r="B8053" s="66"/>
      <c r="C8053" s="13"/>
      <c r="D8053" s="13"/>
      <c r="E8053" s="13"/>
      <c r="F8053" s="13"/>
      <c r="G8053" s="13"/>
      <c r="H8053" s="41"/>
      <c r="I8053" s="41"/>
      <c r="J8053" s="41"/>
      <c r="K8053" s="41"/>
      <c r="L8053" s="41"/>
      <c r="M8053" s="41"/>
    </row>
    <row r="8054" spans="2:13" x14ac:dyDescent="0.25">
      <c r="B8054" s="66"/>
      <c r="C8054" s="13"/>
      <c r="D8054" s="13"/>
      <c r="E8054" s="13"/>
      <c r="F8054" s="13"/>
      <c r="G8054" s="13"/>
      <c r="H8054" s="41"/>
      <c r="I8054" s="41"/>
      <c r="J8054" s="41"/>
      <c r="K8054" s="41"/>
      <c r="L8054" s="41"/>
      <c r="M8054" s="41"/>
    </row>
    <row r="8055" spans="2:13" x14ac:dyDescent="0.25">
      <c r="B8055" s="66"/>
      <c r="C8055" s="13"/>
      <c r="D8055" s="13"/>
      <c r="E8055" s="13"/>
      <c r="F8055" s="13"/>
      <c r="G8055" s="13"/>
      <c r="H8055" s="41"/>
      <c r="I8055" s="41"/>
      <c r="J8055" s="41"/>
      <c r="K8055" s="41"/>
      <c r="L8055" s="41"/>
      <c r="M8055" s="41"/>
    </row>
    <row r="8056" spans="2:13" x14ac:dyDescent="0.25">
      <c r="B8056" s="66"/>
      <c r="C8056" s="13"/>
      <c r="D8056" s="13"/>
      <c r="E8056" s="13"/>
      <c r="F8056" s="13"/>
      <c r="G8056" s="13"/>
      <c r="H8056" s="41"/>
      <c r="I8056" s="41"/>
      <c r="J8056" s="41"/>
      <c r="K8056" s="41"/>
      <c r="L8056" s="41"/>
      <c r="M8056" s="41"/>
    </row>
    <row r="8057" spans="2:13" x14ac:dyDescent="0.25">
      <c r="B8057" s="66"/>
      <c r="C8057" s="13"/>
      <c r="D8057" s="13"/>
      <c r="E8057" s="13"/>
      <c r="F8057" s="13"/>
      <c r="G8057" s="13"/>
      <c r="H8057" s="41"/>
      <c r="I8057" s="41"/>
      <c r="J8057" s="41"/>
      <c r="K8057" s="41"/>
      <c r="L8057" s="41"/>
      <c r="M8057" s="41"/>
    </row>
    <row r="8058" spans="2:13" x14ac:dyDescent="0.25">
      <c r="B8058" s="66"/>
      <c r="C8058" s="13"/>
      <c r="D8058" s="13"/>
      <c r="E8058" s="13"/>
      <c r="F8058" s="13"/>
      <c r="G8058" s="13"/>
      <c r="H8058" s="41"/>
      <c r="I8058" s="41"/>
      <c r="J8058" s="41"/>
      <c r="K8058" s="41"/>
      <c r="L8058" s="41"/>
      <c r="M8058" s="41"/>
    </row>
    <row r="8059" spans="2:13" x14ac:dyDescent="0.25">
      <c r="B8059" s="66"/>
      <c r="C8059" s="13"/>
      <c r="D8059" s="13"/>
      <c r="E8059" s="13"/>
      <c r="F8059" s="13"/>
      <c r="G8059" s="13"/>
      <c r="H8059" s="41"/>
      <c r="I8059" s="41"/>
      <c r="J8059" s="41"/>
      <c r="K8059" s="41"/>
      <c r="L8059" s="41"/>
      <c r="M8059" s="41"/>
    </row>
    <row r="8060" spans="2:13" x14ac:dyDescent="0.25">
      <c r="B8060" s="66"/>
      <c r="C8060" s="13"/>
      <c r="D8060" s="13"/>
      <c r="E8060" s="13"/>
      <c r="F8060" s="13"/>
      <c r="G8060" s="13"/>
      <c r="H8060" s="41"/>
      <c r="I8060" s="41"/>
      <c r="J8060" s="41"/>
      <c r="K8060" s="41"/>
      <c r="L8060" s="41"/>
      <c r="M8060" s="41"/>
    </row>
    <row r="8061" spans="2:13" x14ac:dyDescent="0.25">
      <c r="B8061" s="66"/>
      <c r="C8061" s="13"/>
      <c r="D8061" s="13"/>
      <c r="E8061" s="13"/>
      <c r="F8061" s="13"/>
      <c r="G8061" s="13"/>
      <c r="H8061" s="41"/>
      <c r="I8061" s="41"/>
      <c r="J8061" s="41"/>
      <c r="K8061" s="41"/>
      <c r="L8061" s="41"/>
      <c r="M8061" s="41"/>
    </row>
    <row r="8062" spans="2:13" x14ac:dyDescent="0.25">
      <c r="B8062" s="66"/>
      <c r="C8062" s="13"/>
      <c r="D8062" s="13"/>
      <c r="E8062" s="13"/>
      <c r="F8062" s="13"/>
      <c r="G8062" s="13"/>
      <c r="H8062" s="41"/>
      <c r="I8062" s="41"/>
      <c r="J8062" s="41"/>
      <c r="K8062" s="41"/>
      <c r="L8062" s="41"/>
      <c r="M8062" s="41"/>
    </row>
    <row r="8063" spans="2:13" x14ac:dyDescent="0.25">
      <c r="B8063" s="66"/>
      <c r="C8063" s="13"/>
      <c r="D8063" s="13"/>
      <c r="E8063" s="13"/>
      <c r="F8063" s="13"/>
      <c r="G8063" s="13"/>
      <c r="H8063" s="41"/>
      <c r="I8063" s="41"/>
      <c r="J8063" s="41"/>
      <c r="K8063" s="41"/>
      <c r="L8063" s="41"/>
      <c r="M8063" s="41"/>
    </row>
    <row r="8064" spans="2:13" x14ac:dyDescent="0.25">
      <c r="B8064" s="66"/>
      <c r="C8064" s="13"/>
      <c r="D8064" s="13"/>
      <c r="E8064" s="13"/>
      <c r="F8064" s="13"/>
      <c r="G8064" s="13"/>
      <c r="H8064" s="41"/>
      <c r="I8064" s="41"/>
      <c r="J8064" s="41"/>
      <c r="K8064" s="41"/>
      <c r="L8064" s="41"/>
      <c r="M8064" s="41"/>
    </row>
    <row r="8065" spans="2:13" x14ac:dyDescent="0.25">
      <c r="B8065" s="66"/>
      <c r="C8065" s="13"/>
      <c r="D8065" s="13"/>
      <c r="E8065" s="13"/>
      <c r="F8065" s="13"/>
      <c r="G8065" s="13"/>
      <c r="H8065" s="41"/>
      <c r="I8065" s="41"/>
      <c r="J8065" s="41"/>
      <c r="K8065" s="41"/>
      <c r="L8065" s="41"/>
      <c r="M8065" s="41"/>
    </row>
    <row r="8066" spans="2:13" x14ac:dyDescent="0.25">
      <c r="B8066" s="66"/>
      <c r="C8066" s="13"/>
      <c r="D8066" s="13"/>
      <c r="E8066" s="13"/>
      <c r="F8066" s="13"/>
      <c r="G8066" s="13"/>
      <c r="H8066" s="41"/>
      <c r="I8066" s="41"/>
      <c r="J8066" s="41"/>
      <c r="K8066" s="41"/>
      <c r="L8066" s="41"/>
      <c r="M8066" s="41"/>
    </row>
    <row r="8067" spans="2:13" x14ac:dyDescent="0.25">
      <c r="B8067" s="66"/>
      <c r="C8067" s="13"/>
      <c r="D8067" s="13"/>
      <c r="E8067" s="13"/>
      <c r="F8067" s="13"/>
      <c r="G8067" s="13"/>
      <c r="H8067" s="41"/>
      <c r="I8067" s="41"/>
      <c r="J8067" s="41"/>
      <c r="K8067" s="41"/>
      <c r="L8067" s="41"/>
      <c r="M8067" s="41"/>
    </row>
    <row r="8068" spans="2:13" x14ac:dyDescent="0.25">
      <c r="B8068" s="66"/>
      <c r="C8068" s="13"/>
      <c r="D8068" s="13"/>
      <c r="E8068" s="13"/>
      <c r="F8068" s="13"/>
      <c r="G8068" s="13"/>
      <c r="H8068" s="41"/>
      <c r="I8068" s="41"/>
      <c r="J8068" s="41"/>
      <c r="K8068" s="41"/>
      <c r="L8068" s="41"/>
      <c r="M8068" s="41"/>
    </row>
    <row r="8069" spans="2:13" x14ac:dyDescent="0.25">
      <c r="B8069" s="66"/>
      <c r="C8069" s="13"/>
      <c r="D8069" s="13"/>
      <c r="E8069" s="13"/>
      <c r="F8069" s="13"/>
      <c r="G8069" s="13"/>
      <c r="H8069" s="41"/>
      <c r="I8069" s="41"/>
      <c r="J8069" s="41"/>
      <c r="K8069" s="41"/>
      <c r="L8069" s="41"/>
      <c r="M8069" s="41"/>
    </row>
    <row r="8070" spans="2:13" x14ac:dyDescent="0.25">
      <c r="B8070" s="66"/>
      <c r="C8070" s="13"/>
      <c r="D8070" s="13"/>
      <c r="E8070" s="13"/>
      <c r="F8070" s="13"/>
      <c r="G8070" s="13"/>
      <c r="H8070" s="41"/>
      <c r="I8070" s="41"/>
      <c r="J8070" s="41"/>
      <c r="K8070" s="41"/>
      <c r="L8070" s="41"/>
      <c r="M8070" s="41"/>
    </row>
    <row r="8071" spans="2:13" x14ac:dyDescent="0.25">
      <c r="B8071" s="66"/>
      <c r="C8071" s="13"/>
      <c r="D8071" s="13"/>
      <c r="E8071" s="13"/>
      <c r="F8071" s="13"/>
      <c r="G8071" s="13"/>
      <c r="H8071" s="41"/>
      <c r="I8071" s="41"/>
      <c r="J8071" s="41"/>
      <c r="K8071" s="41"/>
      <c r="L8071" s="41"/>
      <c r="M8071" s="41"/>
    </row>
    <row r="8072" spans="2:13" x14ac:dyDescent="0.25">
      <c r="B8072" s="66"/>
      <c r="C8072" s="13"/>
      <c r="D8072" s="13"/>
      <c r="E8072" s="13"/>
      <c r="F8072" s="13"/>
      <c r="G8072" s="13"/>
      <c r="H8072" s="41"/>
      <c r="I8072" s="41"/>
      <c r="J8072" s="41"/>
      <c r="K8072" s="41"/>
      <c r="L8072" s="41"/>
      <c r="M8072" s="41"/>
    </row>
    <row r="8073" spans="2:13" x14ac:dyDescent="0.25">
      <c r="B8073" s="66"/>
      <c r="C8073" s="13"/>
      <c r="D8073" s="13"/>
      <c r="E8073" s="13"/>
      <c r="F8073" s="13"/>
      <c r="G8073" s="13"/>
      <c r="H8073" s="41"/>
      <c r="I8073" s="41"/>
      <c r="J8073" s="41"/>
      <c r="K8073" s="41"/>
      <c r="L8073" s="41"/>
      <c r="M8073" s="41"/>
    </row>
    <row r="8074" spans="2:13" x14ac:dyDescent="0.25">
      <c r="B8074" s="66"/>
      <c r="C8074" s="13"/>
      <c r="D8074" s="13"/>
      <c r="E8074" s="13"/>
      <c r="F8074" s="13"/>
      <c r="G8074" s="13"/>
      <c r="H8074" s="41"/>
      <c r="I8074" s="41"/>
      <c r="J8074" s="41"/>
      <c r="K8074" s="41"/>
      <c r="L8074" s="41"/>
      <c r="M8074" s="41"/>
    </row>
    <row r="8075" spans="2:13" x14ac:dyDescent="0.25">
      <c r="B8075" s="66"/>
      <c r="C8075" s="13"/>
      <c r="D8075" s="13"/>
      <c r="E8075" s="13"/>
      <c r="F8075" s="13"/>
      <c r="G8075" s="13"/>
      <c r="H8075" s="41"/>
      <c r="I8075" s="41"/>
      <c r="J8075" s="41"/>
      <c r="K8075" s="41"/>
      <c r="L8075" s="41"/>
      <c r="M8075" s="41"/>
    </row>
    <row r="8076" spans="2:13" x14ac:dyDescent="0.25">
      <c r="B8076" s="66"/>
      <c r="C8076" s="13"/>
      <c r="D8076" s="13"/>
      <c r="E8076" s="13"/>
      <c r="F8076" s="13"/>
      <c r="G8076" s="13"/>
      <c r="H8076" s="41"/>
      <c r="I8076" s="41"/>
      <c r="J8076" s="41"/>
      <c r="K8076" s="41"/>
      <c r="L8076" s="41"/>
      <c r="M8076" s="41"/>
    </row>
    <row r="8077" spans="2:13" x14ac:dyDescent="0.25">
      <c r="B8077" s="66"/>
      <c r="C8077" s="13"/>
      <c r="D8077" s="13"/>
      <c r="E8077" s="13"/>
      <c r="F8077" s="13"/>
      <c r="G8077" s="13"/>
      <c r="H8077" s="41"/>
      <c r="I8077" s="41"/>
      <c r="J8077" s="41"/>
      <c r="K8077" s="41"/>
      <c r="L8077" s="41"/>
      <c r="M8077" s="41"/>
    </row>
    <row r="8078" spans="2:13" x14ac:dyDescent="0.25">
      <c r="B8078" s="66"/>
      <c r="C8078" s="13"/>
      <c r="D8078" s="13"/>
      <c r="E8078" s="13"/>
      <c r="F8078" s="13"/>
      <c r="G8078" s="13"/>
      <c r="H8078" s="41"/>
      <c r="I8078" s="41"/>
      <c r="J8078" s="41"/>
      <c r="K8078" s="41"/>
      <c r="L8078" s="41"/>
      <c r="M8078" s="41"/>
    </row>
    <row r="8079" spans="2:13" x14ac:dyDescent="0.25">
      <c r="B8079" s="66"/>
      <c r="C8079" s="13"/>
      <c r="D8079" s="13"/>
      <c r="E8079" s="13"/>
      <c r="F8079" s="13"/>
      <c r="G8079" s="13"/>
      <c r="H8079" s="41"/>
      <c r="I8079" s="41"/>
      <c r="J8079" s="41"/>
      <c r="K8079" s="41"/>
      <c r="L8079" s="41"/>
      <c r="M8079" s="41"/>
    </row>
    <row r="8080" spans="2:13" x14ac:dyDescent="0.25">
      <c r="B8080" s="66"/>
      <c r="C8080" s="13"/>
      <c r="D8080" s="13"/>
      <c r="E8080" s="13"/>
      <c r="F8080" s="13"/>
      <c r="G8080" s="13"/>
      <c r="H8080" s="41"/>
      <c r="I8080" s="41"/>
      <c r="J8080" s="41"/>
      <c r="K8080" s="41"/>
      <c r="L8080" s="41"/>
      <c r="M8080" s="41"/>
    </row>
    <row r="8081" spans="2:13" x14ac:dyDescent="0.25">
      <c r="B8081" s="66"/>
      <c r="C8081" s="13"/>
      <c r="D8081" s="13"/>
      <c r="E8081" s="13"/>
      <c r="F8081" s="13"/>
      <c r="G8081" s="13"/>
      <c r="H8081" s="41"/>
      <c r="I8081" s="41"/>
      <c r="J8081" s="41"/>
      <c r="K8081" s="41"/>
      <c r="L8081" s="41"/>
      <c r="M8081" s="41"/>
    </row>
    <row r="8082" spans="2:13" x14ac:dyDescent="0.25">
      <c r="B8082" s="66"/>
      <c r="C8082" s="13"/>
      <c r="D8082" s="13"/>
      <c r="E8082" s="13"/>
      <c r="F8082" s="13"/>
      <c r="G8082" s="13"/>
      <c r="H8082" s="41"/>
      <c r="I8082" s="41"/>
      <c r="J8082" s="41"/>
      <c r="K8082" s="41"/>
      <c r="L8082" s="41"/>
      <c r="M8082" s="41"/>
    </row>
    <row r="8083" spans="2:13" x14ac:dyDescent="0.25">
      <c r="B8083" s="66"/>
      <c r="C8083" s="13"/>
      <c r="D8083" s="13"/>
      <c r="E8083" s="13"/>
      <c r="F8083" s="13"/>
      <c r="G8083" s="13"/>
      <c r="H8083" s="41"/>
      <c r="I8083" s="41"/>
      <c r="J8083" s="41"/>
      <c r="K8083" s="41"/>
      <c r="L8083" s="41"/>
      <c r="M8083" s="41"/>
    </row>
    <row r="8084" spans="2:13" x14ac:dyDescent="0.25">
      <c r="B8084" s="66"/>
      <c r="C8084" s="13"/>
      <c r="D8084" s="13"/>
      <c r="E8084" s="13"/>
      <c r="F8084" s="13"/>
      <c r="G8084" s="13"/>
      <c r="H8084" s="41"/>
      <c r="I8084" s="41"/>
      <c r="J8084" s="41"/>
      <c r="K8084" s="41"/>
      <c r="L8084" s="41"/>
      <c r="M8084" s="41"/>
    </row>
    <row r="8085" spans="2:13" x14ac:dyDescent="0.25">
      <c r="B8085" s="66"/>
      <c r="C8085" s="13"/>
      <c r="D8085" s="13"/>
      <c r="E8085" s="13"/>
      <c r="F8085" s="13"/>
      <c r="G8085" s="13"/>
      <c r="H8085" s="41"/>
      <c r="I8085" s="41"/>
      <c r="J8085" s="41"/>
      <c r="K8085" s="41"/>
      <c r="L8085" s="41"/>
      <c r="M8085" s="41"/>
    </row>
    <row r="8086" spans="2:13" x14ac:dyDescent="0.25">
      <c r="B8086" s="66"/>
      <c r="C8086" s="13"/>
      <c r="D8086" s="13"/>
      <c r="E8086" s="13"/>
      <c r="F8086" s="13"/>
      <c r="G8086" s="13"/>
      <c r="H8086" s="41"/>
      <c r="I8086" s="41"/>
      <c r="J8086" s="41"/>
      <c r="K8086" s="41"/>
      <c r="L8086" s="41"/>
      <c r="M8086" s="41"/>
    </row>
    <row r="8087" spans="2:13" x14ac:dyDescent="0.25">
      <c r="B8087" s="66"/>
      <c r="C8087" s="13"/>
      <c r="D8087" s="13"/>
      <c r="E8087" s="13"/>
      <c r="F8087" s="13"/>
      <c r="G8087" s="13"/>
      <c r="H8087" s="41"/>
      <c r="I8087" s="41"/>
      <c r="J8087" s="41"/>
      <c r="K8087" s="41"/>
      <c r="L8087" s="41"/>
      <c r="M8087" s="41"/>
    </row>
    <row r="8088" spans="2:13" x14ac:dyDescent="0.25">
      <c r="B8088" s="66"/>
      <c r="C8088" s="13"/>
      <c r="D8088" s="13"/>
      <c r="E8088" s="13"/>
      <c r="F8088" s="13"/>
      <c r="G8088" s="13"/>
      <c r="H8088" s="41"/>
      <c r="I8088" s="41"/>
      <c r="J8088" s="41"/>
      <c r="K8088" s="41"/>
      <c r="L8088" s="41"/>
      <c r="M8088" s="41"/>
    </row>
    <row r="8089" spans="2:13" x14ac:dyDescent="0.25">
      <c r="B8089" s="66"/>
      <c r="C8089" s="13"/>
      <c r="D8089" s="13"/>
      <c r="E8089" s="13"/>
      <c r="F8089" s="13"/>
      <c r="G8089" s="13"/>
      <c r="H8089" s="41"/>
      <c r="I8089" s="41"/>
      <c r="J8089" s="41"/>
      <c r="K8089" s="41"/>
      <c r="L8089" s="41"/>
      <c r="M8089" s="41"/>
    </row>
    <row r="8090" spans="2:13" x14ac:dyDescent="0.25">
      <c r="B8090" s="66"/>
      <c r="C8090" s="13"/>
      <c r="D8090" s="13"/>
      <c r="E8090" s="13"/>
      <c r="F8090" s="13"/>
      <c r="G8090" s="13"/>
      <c r="H8090" s="41"/>
      <c r="I8090" s="41"/>
      <c r="J8090" s="41"/>
      <c r="K8090" s="41"/>
      <c r="L8090" s="41"/>
      <c r="M8090" s="41"/>
    </row>
    <row r="8091" spans="2:13" x14ac:dyDescent="0.25">
      <c r="B8091" s="66"/>
      <c r="C8091" s="13"/>
      <c r="D8091" s="13"/>
      <c r="E8091" s="13"/>
      <c r="F8091" s="13"/>
      <c r="G8091" s="13"/>
      <c r="H8091" s="41"/>
      <c r="I8091" s="41"/>
      <c r="J8091" s="41"/>
      <c r="K8091" s="41"/>
      <c r="L8091" s="41"/>
      <c r="M8091" s="41"/>
    </row>
    <row r="8092" spans="2:13" x14ac:dyDescent="0.25">
      <c r="B8092" s="66"/>
      <c r="C8092" s="13"/>
      <c r="D8092" s="13"/>
      <c r="E8092" s="13"/>
      <c r="F8092" s="13"/>
      <c r="G8092" s="13"/>
      <c r="H8092" s="41"/>
      <c r="I8092" s="41"/>
      <c r="J8092" s="41"/>
      <c r="K8092" s="41"/>
      <c r="L8092" s="41"/>
      <c r="M8092" s="41"/>
    </row>
    <row r="8093" spans="2:13" x14ac:dyDescent="0.25">
      <c r="B8093" s="66"/>
      <c r="C8093" s="13"/>
      <c r="D8093" s="13"/>
      <c r="E8093" s="13"/>
      <c r="F8093" s="13"/>
      <c r="G8093" s="13"/>
      <c r="H8093" s="41"/>
      <c r="I8093" s="41"/>
      <c r="J8093" s="41"/>
      <c r="K8093" s="41"/>
      <c r="L8093" s="41"/>
      <c r="M8093" s="41"/>
    </row>
    <row r="8094" spans="2:13" x14ac:dyDescent="0.25">
      <c r="B8094" s="66"/>
      <c r="C8094" s="13"/>
      <c r="D8094" s="13"/>
      <c r="E8094" s="13"/>
      <c r="F8094" s="13"/>
      <c r="G8094" s="13"/>
      <c r="H8094" s="41"/>
      <c r="I8094" s="41"/>
      <c r="J8094" s="41"/>
      <c r="K8094" s="41"/>
      <c r="L8094" s="41"/>
      <c r="M8094" s="41"/>
    </row>
    <row r="8095" spans="2:13" x14ac:dyDescent="0.25">
      <c r="B8095" s="66"/>
      <c r="C8095" s="13"/>
      <c r="D8095" s="13"/>
      <c r="E8095" s="13"/>
      <c r="F8095" s="13"/>
      <c r="G8095" s="13"/>
      <c r="H8095" s="41"/>
      <c r="I8095" s="41"/>
      <c r="J8095" s="41"/>
      <c r="K8095" s="41"/>
      <c r="L8095" s="41"/>
      <c r="M8095" s="41"/>
    </row>
    <row r="8096" spans="2:13" x14ac:dyDescent="0.25">
      <c r="B8096" s="66"/>
      <c r="C8096" s="13"/>
      <c r="D8096" s="13"/>
      <c r="E8096" s="13"/>
      <c r="F8096" s="13"/>
      <c r="G8096" s="13"/>
      <c r="H8096" s="41"/>
      <c r="I8096" s="41"/>
      <c r="J8096" s="41"/>
      <c r="K8096" s="41"/>
      <c r="L8096" s="41"/>
      <c r="M8096" s="41"/>
    </row>
    <row r="8097" spans="2:13" x14ac:dyDescent="0.25">
      <c r="B8097" s="66"/>
      <c r="C8097" s="13"/>
      <c r="D8097" s="13"/>
      <c r="E8097" s="13"/>
      <c r="F8097" s="13"/>
      <c r="G8097" s="13"/>
      <c r="H8097" s="41"/>
      <c r="I8097" s="41"/>
      <c r="J8097" s="41"/>
      <c r="K8097" s="41"/>
      <c r="L8097" s="41"/>
      <c r="M8097" s="41"/>
    </row>
    <row r="8098" spans="2:13" x14ac:dyDescent="0.25">
      <c r="B8098" s="66"/>
      <c r="C8098" s="13"/>
      <c r="D8098" s="13"/>
      <c r="E8098" s="13"/>
      <c r="F8098" s="13"/>
      <c r="G8098" s="13"/>
      <c r="H8098" s="41"/>
      <c r="I8098" s="41"/>
      <c r="J8098" s="41"/>
      <c r="K8098" s="41"/>
      <c r="L8098" s="41"/>
      <c r="M8098" s="41"/>
    </row>
    <row r="8099" spans="2:13" x14ac:dyDescent="0.25">
      <c r="B8099" s="66"/>
      <c r="C8099" s="13"/>
      <c r="D8099" s="13"/>
      <c r="E8099" s="13"/>
      <c r="F8099" s="13"/>
      <c r="G8099" s="13"/>
      <c r="H8099" s="41"/>
      <c r="I8099" s="41"/>
      <c r="J8099" s="41"/>
      <c r="K8099" s="41"/>
      <c r="L8099" s="41"/>
      <c r="M8099" s="41"/>
    </row>
    <row r="8100" spans="2:13" x14ac:dyDescent="0.25">
      <c r="B8100" s="66"/>
      <c r="C8100" s="13"/>
      <c r="D8100" s="13"/>
      <c r="E8100" s="13"/>
      <c r="F8100" s="13"/>
      <c r="G8100" s="13"/>
      <c r="H8100" s="41"/>
      <c r="I8100" s="41"/>
      <c r="J8100" s="41"/>
      <c r="K8100" s="41"/>
      <c r="L8100" s="41"/>
      <c r="M8100" s="41"/>
    </row>
    <row r="8101" spans="2:13" x14ac:dyDescent="0.25">
      <c r="B8101" s="66"/>
      <c r="C8101" s="13"/>
      <c r="D8101" s="13"/>
      <c r="E8101" s="13"/>
      <c r="F8101" s="13"/>
      <c r="G8101" s="13"/>
      <c r="H8101" s="41"/>
      <c r="I8101" s="41"/>
      <c r="J8101" s="41"/>
      <c r="K8101" s="41"/>
      <c r="L8101" s="41"/>
      <c r="M8101" s="41"/>
    </row>
    <row r="8102" spans="2:13" x14ac:dyDescent="0.25">
      <c r="B8102" s="66"/>
      <c r="C8102" s="13"/>
      <c r="D8102" s="13"/>
      <c r="E8102" s="13"/>
      <c r="F8102" s="13"/>
      <c r="G8102" s="13"/>
      <c r="H8102" s="41"/>
      <c r="I8102" s="41"/>
      <c r="J8102" s="41"/>
      <c r="K8102" s="41"/>
      <c r="L8102" s="41"/>
      <c r="M8102" s="41"/>
    </row>
    <row r="8103" spans="2:13" x14ac:dyDescent="0.25">
      <c r="B8103" s="66"/>
      <c r="C8103" s="13"/>
      <c r="D8103" s="13"/>
      <c r="E8103" s="13"/>
      <c r="F8103" s="13"/>
      <c r="G8103" s="13"/>
      <c r="H8103" s="41"/>
      <c r="I8103" s="41"/>
      <c r="J8103" s="41"/>
      <c r="K8103" s="41"/>
      <c r="L8103" s="41"/>
      <c r="M8103" s="41"/>
    </row>
    <row r="8104" spans="2:13" x14ac:dyDescent="0.25">
      <c r="B8104" s="66"/>
      <c r="C8104" s="13"/>
      <c r="D8104" s="13"/>
      <c r="E8104" s="13"/>
      <c r="F8104" s="13"/>
      <c r="G8104" s="13"/>
      <c r="H8104" s="41"/>
      <c r="I8104" s="41"/>
      <c r="J8104" s="41"/>
      <c r="K8104" s="41"/>
      <c r="L8104" s="41"/>
      <c r="M8104" s="41"/>
    </row>
    <row r="8105" spans="2:13" x14ac:dyDescent="0.25">
      <c r="B8105" s="66"/>
      <c r="C8105" s="13"/>
      <c r="D8105" s="13"/>
      <c r="E8105" s="13"/>
      <c r="F8105" s="13"/>
      <c r="G8105" s="13"/>
      <c r="H8105" s="41"/>
      <c r="I8105" s="41"/>
      <c r="J8105" s="41"/>
      <c r="K8105" s="41"/>
      <c r="L8105" s="41"/>
      <c r="M8105" s="41"/>
    </row>
    <row r="8106" spans="2:13" x14ac:dyDescent="0.25">
      <c r="B8106" s="66"/>
      <c r="C8106" s="13"/>
      <c r="D8106" s="13"/>
      <c r="E8106" s="13"/>
      <c r="F8106" s="13"/>
      <c r="G8106" s="13"/>
      <c r="H8106" s="41"/>
      <c r="I8106" s="41"/>
      <c r="J8106" s="41"/>
      <c r="K8106" s="41"/>
      <c r="L8106" s="41"/>
      <c r="M8106" s="41"/>
    </row>
    <row r="8107" spans="2:13" x14ac:dyDescent="0.25">
      <c r="B8107" s="66"/>
      <c r="C8107" s="13"/>
      <c r="D8107" s="13"/>
      <c r="E8107" s="13"/>
      <c r="F8107" s="13"/>
      <c r="G8107" s="13"/>
      <c r="H8107" s="41"/>
      <c r="I8107" s="41"/>
      <c r="J8107" s="41"/>
      <c r="K8107" s="41"/>
      <c r="L8107" s="41"/>
      <c r="M8107" s="41"/>
    </row>
    <row r="8108" spans="2:13" x14ac:dyDescent="0.25">
      <c r="B8108" s="66"/>
      <c r="C8108" s="13"/>
      <c r="D8108" s="13"/>
      <c r="E8108" s="13"/>
      <c r="F8108" s="13"/>
      <c r="G8108" s="13"/>
      <c r="H8108" s="41"/>
      <c r="I8108" s="41"/>
      <c r="J8108" s="41"/>
      <c r="K8108" s="41"/>
      <c r="L8108" s="41"/>
      <c r="M8108" s="41"/>
    </row>
    <row r="8109" spans="2:13" x14ac:dyDescent="0.25">
      <c r="B8109" s="66"/>
      <c r="C8109" s="13"/>
      <c r="D8109" s="13"/>
      <c r="E8109" s="13"/>
      <c r="F8109" s="13"/>
      <c r="G8109" s="13"/>
      <c r="H8109" s="41"/>
      <c r="I8109" s="41"/>
      <c r="J8109" s="41"/>
      <c r="K8109" s="41"/>
      <c r="L8109" s="41"/>
      <c r="M8109" s="41"/>
    </row>
    <row r="8110" spans="2:13" x14ac:dyDescent="0.25">
      <c r="B8110" s="66"/>
      <c r="C8110" s="13"/>
      <c r="D8110" s="13"/>
      <c r="E8110" s="13"/>
      <c r="F8110" s="13"/>
      <c r="G8110" s="13"/>
      <c r="H8110" s="41"/>
      <c r="I8110" s="41"/>
      <c r="J8110" s="41"/>
      <c r="K8110" s="41"/>
      <c r="L8110" s="41"/>
      <c r="M8110" s="41"/>
    </row>
    <row r="8111" spans="2:13" x14ac:dyDescent="0.25">
      <c r="B8111" s="66"/>
      <c r="C8111" s="13"/>
      <c r="D8111" s="13"/>
      <c r="E8111" s="13"/>
      <c r="F8111" s="13"/>
      <c r="G8111" s="13"/>
      <c r="H8111" s="41"/>
      <c r="I8111" s="41"/>
      <c r="J8111" s="41"/>
      <c r="K8111" s="41"/>
      <c r="L8111" s="41"/>
      <c r="M8111" s="41"/>
    </row>
    <row r="8112" spans="2:13" x14ac:dyDescent="0.25">
      <c r="B8112" s="66"/>
      <c r="C8112" s="13"/>
      <c r="D8112" s="13"/>
      <c r="E8112" s="13"/>
      <c r="F8112" s="13"/>
      <c r="G8112" s="13"/>
      <c r="H8112" s="41"/>
      <c r="I8112" s="41"/>
      <c r="J8112" s="41"/>
      <c r="K8112" s="41"/>
      <c r="L8112" s="41"/>
      <c r="M8112" s="41"/>
    </row>
    <row r="8113" spans="2:13" x14ac:dyDescent="0.25">
      <c r="B8113" s="66"/>
      <c r="C8113" s="13"/>
      <c r="D8113" s="13"/>
      <c r="E8113" s="13"/>
      <c r="F8113" s="13"/>
      <c r="G8113" s="13"/>
      <c r="H8113" s="41"/>
      <c r="I8113" s="41"/>
      <c r="J8113" s="41"/>
      <c r="K8113" s="41"/>
      <c r="L8113" s="41"/>
      <c r="M8113" s="41"/>
    </row>
    <row r="8114" spans="2:13" x14ac:dyDescent="0.25">
      <c r="B8114" s="66"/>
      <c r="C8114" s="13"/>
      <c r="D8114" s="13"/>
      <c r="E8114" s="13"/>
      <c r="F8114" s="13"/>
      <c r="G8114" s="13"/>
      <c r="H8114" s="41"/>
      <c r="I8114" s="41"/>
      <c r="J8114" s="41"/>
      <c r="K8114" s="41"/>
      <c r="L8114" s="41"/>
      <c r="M8114" s="41"/>
    </row>
    <row r="8115" spans="2:13" x14ac:dyDescent="0.25">
      <c r="B8115" s="66"/>
      <c r="C8115" s="13"/>
      <c r="D8115" s="13"/>
      <c r="E8115" s="13"/>
      <c r="F8115" s="13"/>
      <c r="G8115" s="13"/>
      <c r="H8115" s="41"/>
      <c r="I8115" s="41"/>
      <c r="J8115" s="41"/>
      <c r="K8115" s="41"/>
      <c r="L8115" s="41"/>
      <c r="M8115" s="41"/>
    </row>
    <row r="8116" spans="2:13" x14ac:dyDescent="0.25">
      <c r="B8116" s="66"/>
      <c r="C8116" s="13"/>
      <c r="D8116" s="13"/>
      <c r="E8116" s="13"/>
      <c r="F8116" s="13"/>
      <c r="G8116" s="13"/>
      <c r="H8116" s="41"/>
      <c r="I8116" s="41"/>
      <c r="J8116" s="41"/>
      <c r="K8116" s="41"/>
      <c r="L8116" s="41"/>
      <c r="M8116" s="41"/>
    </row>
    <row r="8117" spans="2:13" x14ac:dyDescent="0.25">
      <c r="B8117" s="66"/>
      <c r="C8117" s="13"/>
      <c r="D8117" s="13"/>
      <c r="E8117" s="13"/>
      <c r="F8117" s="13"/>
      <c r="G8117" s="13"/>
      <c r="H8117" s="41"/>
      <c r="I8117" s="41"/>
      <c r="J8117" s="41"/>
      <c r="K8117" s="41"/>
      <c r="L8117" s="41"/>
      <c r="M8117" s="41"/>
    </row>
    <row r="8118" spans="2:13" x14ac:dyDescent="0.25">
      <c r="B8118" s="66"/>
      <c r="C8118" s="13"/>
      <c r="D8118" s="13"/>
      <c r="E8118" s="13"/>
      <c r="F8118" s="13"/>
      <c r="G8118" s="13"/>
      <c r="H8118" s="41"/>
      <c r="I8118" s="41"/>
      <c r="J8118" s="41"/>
      <c r="K8118" s="41"/>
      <c r="L8118" s="41"/>
      <c r="M8118" s="41"/>
    </row>
    <row r="8119" spans="2:13" x14ac:dyDescent="0.25">
      <c r="B8119" s="66"/>
      <c r="C8119" s="13"/>
      <c r="D8119" s="13"/>
      <c r="E8119" s="13"/>
      <c r="F8119" s="13"/>
      <c r="G8119" s="13"/>
      <c r="H8119" s="41"/>
      <c r="I8119" s="41"/>
      <c r="J8119" s="41"/>
      <c r="K8119" s="41"/>
      <c r="L8119" s="41"/>
      <c r="M8119" s="41"/>
    </row>
    <row r="8120" spans="2:13" x14ac:dyDescent="0.25">
      <c r="B8120" s="66"/>
      <c r="C8120" s="13"/>
      <c r="D8120" s="13"/>
      <c r="E8120" s="13"/>
      <c r="F8120" s="13"/>
      <c r="G8120" s="13"/>
      <c r="H8120" s="41"/>
      <c r="I8120" s="41"/>
      <c r="J8120" s="41"/>
      <c r="K8120" s="41"/>
      <c r="L8120" s="41"/>
      <c r="M8120" s="41"/>
    </row>
    <row r="8121" spans="2:13" x14ac:dyDescent="0.25">
      <c r="B8121" s="66"/>
      <c r="C8121" s="13"/>
      <c r="D8121" s="13"/>
      <c r="E8121" s="13"/>
      <c r="F8121" s="13"/>
      <c r="G8121" s="13"/>
      <c r="H8121" s="41"/>
      <c r="I8121" s="41"/>
      <c r="J8121" s="41"/>
      <c r="K8121" s="41"/>
      <c r="L8121" s="41"/>
      <c r="M8121" s="41"/>
    </row>
    <row r="8122" spans="2:13" x14ac:dyDescent="0.25">
      <c r="B8122" s="66"/>
      <c r="C8122" s="13"/>
      <c r="D8122" s="13"/>
      <c r="E8122" s="13"/>
      <c r="F8122" s="13"/>
      <c r="G8122" s="13"/>
      <c r="H8122" s="41"/>
      <c r="I8122" s="41"/>
      <c r="J8122" s="41"/>
      <c r="K8122" s="41"/>
      <c r="L8122" s="41"/>
      <c r="M8122" s="41"/>
    </row>
    <row r="8123" spans="2:13" x14ac:dyDescent="0.25">
      <c r="B8123" s="66"/>
      <c r="C8123" s="13"/>
      <c r="D8123" s="13"/>
      <c r="E8123" s="13"/>
      <c r="F8123" s="13"/>
      <c r="G8123" s="13"/>
      <c r="H8123" s="41"/>
      <c r="I8123" s="41"/>
      <c r="J8123" s="41"/>
      <c r="K8123" s="41"/>
      <c r="L8123" s="41"/>
      <c r="M8123" s="41"/>
    </row>
    <row r="8124" spans="2:13" x14ac:dyDescent="0.25">
      <c r="B8124" s="66"/>
      <c r="C8124" s="13"/>
      <c r="D8124" s="13"/>
      <c r="E8124" s="13"/>
      <c r="F8124" s="13"/>
      <c r="G8124" s="13"/>
      <c r="H8124" s="41"/>
      <c r="I8124" s="41"/>
      <c r="J8124" s="41"/>
      <c r="K8124" s="41"/>
      <c r="L8124" s="41"/>
      <c r="M8124" s="41"/>
    </row>
    <row r="8125" spans="2:13" x14ac:dyDescent="0.25">
      <c r="B8125" s="66"/>
      <c r="C8125" s="13"/>
      <c r="D8125" s="13"/>
      <c r="E8125" s="13"/>
      <c r="F8125" s="13"/>
      <c r="G8125" s="13"/>
      <c r="H8125" s="41"/>
      <c r="I8125" s="41"/>
      <c r="J8125" s="41"/>
      <c r="K8125" s="41"/>
      <c r="L8125" s="41"/>
      <c r="M8125" s="41"/>
    </row>
    <row r="8126" spans="2:13" x14ac:dyDescent="0.25">
      <c r="B8126" s="66"/>
      <c r="C8126" s="13"/>
      <c r="D8126" s="13"/>
      <c r="E8126" s="13"/>
      <c r="F8126" s="13"/>
      <c r="G8126" s="13"/>
      <c r="H8126" s="41"/>
      <c r="I8126" s="41"/>
      <c r="J8126" s="41"/>
      <c r="K8126" s="41"/>
      <c r="L8126" s="41"/>
      <c r="M8126" s="41"/>
    </row>
    <row r="8127" spans="2:13" x14ac:dyDescent="0.25">
      <c r="B8127" s="66"/>
      <c r="C8127" s="13"/>
      <c r="D8127" s="13"/>
      <c r="E8127" s="13"/>
      <c r="F8127" s="13"/>
      <c r="G8127" s="13"/>
      <c r="H8127" s="41"/>
      <c r="I8127" s="41"/>
      <c r="J8127" s="41"/>
      <c r="K8127" s="41"/>
      <c r="L8127" s="41"/>
      <c r="M8127" s="41"/>
    </row>
    <row r="8128" spans="2:13" x14ac:dyDescent="0.25">
      <c r="B8128" s="66"/>
      <c r="C8128" s="13"/>
      <c r="D8128" s="13"/>
      <c r="E8128" s="13"/>
      <c r="F8128" s="13"/>
      <c r="G8128" s="13"/>
      <c r="H8128" s="41"/>
      <c r="I8128" s="41"/>
      <c r="J8128" s="41"/>
      <c r="K8128" s="41"/>
      <c r="L8128" s="41"/>
      <c r="M8128" s="41"/>
    </row>
    <row r="8129" spans="2:13" x14ac:dyDescent="0.25">
      <c r="B8129" s="66"/>
      <c r="C8129" s="13"/>
      <c r="D8129" s="13"/>
      <c r="E8129" s="13"/>
      <c r="F8129" s="13"/>
      <c r="G8129" s="13"/>
      <c r="H8129" s="41"/>
      <c r="I8129" s="41"/>
      <c r="J8129" s="41"/>
      <c r="K8129" s="41"/>
      <c r="L8129" s="41"/>
      <c r="M8129" s="41"/>
    </row>
    <row r="8130" spans="2:13" x14ac:dyDescent="0.25">
      <c r="B8130" s="66"/>
      <c r="C8130" s="13"/>
      <c r="D8130" s="13"/>
      <c r="E8130" s="13"/>
      <c r="F8130" s="13"/>
      <c r="G8130" s="13"/>
      <c r="H8130" s="41"/>
      <c r="I8130" s="41"/>
      <c r="J8130" s="41"/>
      <c r="K8130" s="41"/>
      <c r="L8130" s="41"/>
      <c r="M8130" s="41"/>
    </row>
    <row r="8131" spans="2:13" x14ac:dyDescent="0.25">
      <c r="B8131" s="66"/>
      <c r="C8131" s="13"/>
      <c r="D8131" s="13"/>
      <c r="E8131" s="13"/>
      <c r="F8131" s="13"/>
      <c r="G8131" s="13"/>
      <c r="H8131" s="41"/>
      <c r="I8131" s="41"/>
      <c r="J8131" s="41"/>
      <c r="K8131" s="41"/>
      <c r="L8131" s="41"/>
      <c r="M8131" s="41"/>
    </row>
    <row r="8132" spans="2:13" x14ac:dyDescent="0.25">
      <c r="B8132" s="66"/>
      <c r="C8132" s="13"/>
      <c r="D8132" s="13"/>
      <c r="E8132" s="13"/>
      <c r="F8132" s="13"/>
      <c r="G8132" s="13"/>
      <c r="H8132" s="41"/>
      <c r="I8132" s="41"/>
      <c r="J8132" s="41"/>
      <c r="K8132" s="41"/>
      <c r="L8132" s="41"/>
      <c r="M8132" s="41"/>
    </row>
    <row r="8133" spans="2:13" x14ac:dyDescent="0.25">
      <c r="B8133" s="66"/>
      <c r="C8133" s="13"/>
      <c r="D8133" s="13"/>
      <c r="E8133" s="13"/>
      <c r="F8133" s="13"/>
      <c r="G8133" s="13"/>
      <c r="H8133" s="41"/>
      <c r="I8133" s="41"/>
      <c r="J8133" s="41"/>
      <c r="K8133" s="41"/>
      <c r="L8133" s="41"/>
      <c r="M8133" s="41"/>
    </row>
    <row r="8134" spans="2:13" x14ac:dyDescent="0.25">
      <c r="B8134" s="66"/>
      <c r="C8134" s="13"/>
      <c r="D8134" s="13"/>
      <c r="E8134" s="13"/>
      <c r="F8134" s="13"/>
      <c r="G8134" s="13"/>
      <c r="H8134" s="41"/>
      <c r="I8134" s="41"/>
      <c r="J8134" s="41"/>
      <c r="K8134" s="41"/>
      <c r="L8134" s="41"/>
      <c r="M8134" s="41"/>
    </row>
    <row r="8135" spans="2:13" x14ac:dyDescent="0.25">
      <c r="B8135" s="66"/>
      <c r="C8135" s="13"/>
      <c r="D8135" s="13"/>
      <c r="E8135" s="13"/>
      <c r="F8135" s="13"/>
      <c r="G8135" s="13"/>
      <c r="H8135" s="41"/>
      <c r="I8135" s="41"/>
      <c r="J8135" s="41"/>
      <c r="K8135" s="41"/>
      <c r="L8135" s="41"/>
      <c r="M8135" s="41"/>
    </row>
    <row r="8136" spans="2:13" x14ac:dyDescent="0.25">
      <c r="B8136" s="66"/>
      <c r="C8136" s="13"/>
      <c r="D8136" s="13"/>
      <c r="E8136" s="13"/>
      <c r="F8136" s="13"/>
      <c r="G8136" s="13"/>
      <c r="H8136" s="41"/>
      <c r="I8136" s="41"/>
      <c r="J8136" s="41"/>
      <c r="K8136" s="41"/>
      <c r="L8136" s="41"/>
      <c r="M8136" s="41"/>
    </row>
    <row r="8137" spans="2:13" x14ac:dyDescent="0.25">
      <c r="B8137" s="66"/>
      <c r="C8137" s="13"/>
      <c r="D8137" s="13"/>
      <c r="E8137" s="13"/>
      <c r="F8137" s="13"/>
      <c r="G8137" s="13"/>
      <c r="H8137" s="41"/>
      <c r="I8137" s="41"/>
      <c r="J8137" s="41"/>
      <c r="K8137" s="41"/>
      <c r="L8137" s="41"/>
      <c r="M8137" s="41"/>
    </row>
    <row r="8138" spans="2:13" x14ac:dyDescent="0.25">
      <c r="B8138" s="66"/>
      <c r="C8138" s="13"/>
      <c r="D8138" s="13"/>
      <c r="E8138" s="13"/>
      <c r="F8138" s="13"/>
      <c r="G8138" s="13"/>
      <c r="H8138" s="41"/>
      <c r="I8138" s="41"/>
      <c r="J8138" s="41"/>
      <c r="K8138" s="41"/>
      <c r="L8138" s="41"/>
      <c r="M8138" s="41"/>
    </row>
    <row r="8139" spans="2:13" x14ac:dyDescent="0.25">
      <c r="B8139" s="66"/>
      <c r="C8139" s="13"/>
      <c r="D8139" s="13"/>
      <c r="E8139" s="13"/>
      <c r="F8139" s="13"/>
      <c r="G8139" s="13"/>
      <c r="H8139" s="41"/>
      <c r="I8139" s="41"/>
      <c r="J8139" s="41"/>
      <c r="K8139" s="41"/>
      <c r="L8139" s="41"/>
      <c r="M8139" s="41"/>
    </row>
    <row r="8140" spans="2:13" x14ac:dyDescent="0.25">
      <c r="B8140" s="66"/>
      <c r="C8140" s="13"/>
      <c r="D8140" s="13"/>
      <c r="E8140" s="13"/>
      <c r="F8140" s="13"/>
      <c r="G8140" s="13"/>
      <c r="H8140" s="41"/>
      <c r="I8140" s="41"/>
      <c r="J8140" s="41"/>
      <c r="K8140" s="41"/>
      <c r="L8140" s="41"/>
      <c r="M8140" s="41"/>
    </row>
    <row r="8141" spans="2:13" x14ac:dyDescent="0.25">
      <c r="B8141" s="66"/>
      <c r="C8141" s="13"/>
      <c r="D8141" s="13"/>
      <c r="E8141" s="13"/>
      <c r="F8141" s="13"/>
      <c r="G8141" s="13"/>
      <c r="H8141" s="41"/>
      <c r="I8141" s="41"/>
      <c r="J8141" s="41"/>
      <c r="K8141" s="41"/>
      <c r="L8141" s="41"/>
      <c r="M8141" s="41"/>
    </row>
    <row r="8142" spans="2:13" x14ac:dyDescent="0.25">
      <c r="B8142" s="66"/>
      <c r="C8142" s="13"/>
      <c r="D8142" s="13"/>
      <c r="E8142" s="13"/>
      <c r="F8142" s="13"/>
      <c r="G8142" s="13"/>
      <c r="H8142" s="41"/>
      <c r="I8142" s="41"/>
      <c r="J8142" s="41"/>
      <c r="K8142" s="41"/>
      <c r="L8142" s="41"/>
      <c r="M8142" s="41"/>
    </row>
    <row r="8143" spans="2:13" x14ac:dyDescent="0.25">
      <c r="B8143" s="66"/>
      <c r="C8143" s="13"/>
      <c r="D8143" s="13"/>
      <c r="E8143" s="13"/>
      <c r="F8143" s="13"/>
      <c r="G8143" s="13"/>
      <c r="H8143" s="41"/>
      <c r="I8143" s="41"/>
      <c r="J8143" s="41"/>
      <c r="K8143" s="41"/>
      <c r="L8143" s="41"/>
      <c r="M8143" s="41"/>
    </row>
    <row r="8144" spans="2:13" x14ac:dyDescent="0.25">
      <c r="B8144" s="66"/>
      <c r="C8144" s="13"/>
      <c r="D8144" s="13"/>
      <c r="E8144" s="13"/>
      <c r="F8144" s="13"/>
      <c r="G8144" s="13"/>
      <c r="H8144" s="41"/>
      <c r="I8144" s="41"/>
      <c r="J8144" s="41"/>
      <c r="K8144" s="41"/>
      <c r="L8144" s="41"/>
      <c r="M8144" s="41"/>
    </row>
    <row r="8145" spans="2:13" x14ac:dyDescent="0.25">
      <c r="B8145" s="66"/>
      <c r="C8145" s="13"/>
      <c r="D8145" s="13"/>
      <c r="E8145" s="13"/>
      <c r="F8145" s="13"/>
      <c r="G8145" s="13"/>
      <c r="H8145" s="41"/>
      <c r="I8145" s="41"/>
      <c r="J8145" s="41"/>
      <c r="K8145" s="41"/>
      <c r="L8145" s="41"/>
      <c r="M8145" s="41"/>
    </row>
    <row r="8146" spans="2:13" x14ac:dyDescent="0.25">
      <c r="B8146" s="66"/>
      <c r="C8146" s="13"/>
      <c r="D8146" s="13"/>
      <c r="E8146" s="13"/>
      <c r="F8146" s="13"/>
      <c r="G8146" s="13"/>
      <c r="H8146" s="41"/>
      <c r="I8146" s="41"/>
      <c r="J8146" s="41"/>
      <c r="K8146" s="41"/>
      <c r="L8146" s="41"/>
      <c r="M8146" s="41"/>
    </row>
    <row r="8147" spans="2:13" x14ac:dyDescent="0.25">
      <c r="B8147" s="66"/>
      <c r="C8147" s="13"/>
      <c r="D8147" s="13"/>
      <c r="E8147" s="13"/>
      <c r="F8147" s="13"/>
      <c r="G8147" s="13"/>
      <c r="H8147" s="41"/>
      <c r="I8147" s="41"/>
      <c r="J8147" s="41"/>
      <c r="K8147" s="41"/>
      <c r="L8147" s="41"/>
      <c r="M8147" s="41"/>
    </row>
    <row r="8148" spans="2:13" x14ac:dyDescent="0.25">
      <c r="B8148" s="66"/>
      <c r="C8148" s="13"/>
      <c r="D8148" s="13"/>
      <c r="E8148" s="13"/>
      <c r="F8148" s="13"/>
      <c r="G8148" s="13"/>
      <c r="H8148" s="41"/>
      <c r="I8148" s="41"/>
      <c r="J8148" s="41"/>
      <c r="K8148" s="41"/>
      <c r="L8148" s="41"/>
      <c r="M8148" s="41"/>
    </row>
    <row r="8149" spans="2:13" x14ac:dyDescent="0.25">
      <c r="B8149" s="66"/>
      <c r="C8149" s="13"/>
      <c r="D8149" s="13"/>
      <c r="E8149" s="13"/>
      <c r="F8149" s="13"/>
      <c r="G8149" s="13"/>
      <c r="H8149" s="41"/>
      <c r="I8149" s="41"/>
      <c r="J8149" s="41"/>
      <c r="K8149" s="41"/>
      <c r="L8149" s="41"/>
      <c r="M8149" s="41"/>
    </row>
    <row r="8150" spans="2:13" x14ac:dyDescent="0.25">
      <c r="B8150" s="66"/>
      <c r="C8150" s="13"/>
      <c r="D8150" s="13"/>
      <c r="E8150" s="13"/>
      <c r="F8150" s="13"/>
      <c r="G8150" s="13"/>
      <c r="H8150" s="41"/>
      <c r="I8150" s="41"/>
      <c r="J8150" s="41"/>
      <c r="K8150" s="41"/>
      <c r="L8150" s="41"/>
      <c r="M8150" s="41"/>
    </row>
    <row r="8151" spans="2:13" x14ac:dyDescent="0.25">
      <c r="B8151" s="66"/>
      <c r="C8151" s="13"/>
      <c r="D8151" s="13"/>
      <c r="E8151" s="13"/>
      <c r="F8151" s="13"/>
      <c r="G8151" s="13"/>
      <c r="H8151" s="41"/>
      <c r="I8151" s="41"/>
      <c r="J8151" s="41"/>
      <c r="K8151" s="41"/>
      <c r="L8151" s="41"/>
      <c r="M8151" s="41"/>
    </row>
    <row r="8152" spans="2:13" x14ac:dyDescent="0.25">
      <c r="B8152" s="66"/>
      <c r="C8152" s="13"/>
      <c r="D8152" s="13"/>
      <c r="E8152" s="13"/>
      <c r="F8152" s="13"/>
      <c r="G8152" s="13"/>
      <c r="H8152" s="41"/>
      <c r="I8152" s="41"/>
      <c r="J8152" s="41"/>
      <c r="K8152" s="41"/>
      <c r="L8152" s="41"/>
      <c r="M8152" s="41"/>
    </row>
    <row r="8153" spans="2:13" x14ac:dyDescent="0.25">
      <c r="B8153" s="66"/>
      <c r="C8153" s="13"/>
      <c r="D8153" s="13"/>
      <c r="E8153" s="13"/>
      <c r="F8153" s="13"/>
      <c r="G8153" s="13"/>
      <c r="H8153" s="41"/>
      <c r="I8153" s="41"/>
      <c r="J8153" s="41"/>
      <c r="K8153" s="41"/>
      <c r="L8153" s="41"/>
      <c r="M8153" s="41"/>
    </row>
    <row r="8154" spans="2:13" x14ac:dyDescent="0.25">
      <c r="B8154" s="66"/>
      <c r="C8154" s="13"/>
      <c r="D8154" s="13"/>
      <c r="E8154" s="13"/>
      <c r="F8154" s="13"/>
      <c r="G8154" s="13"/>
      <c r="H8154" s="41"/>
      <c r="I8154" s="41"/>
      <c r="J8154" s="41"/>
      <c r="K8154" s="41"/>
      <c r="L8154" s="41"/>
      <c r="M8154" s="41"/>
    </row>
    <row r="8155" spans="2:13" x14ac:dyDescent="0.25">
      <c r="B8155" s="66"/>
      <c r="C8155" s="13"/>
      <c r="D8155" s="13"/>
      <c r="E8155" s="13"/>
      <c r="F8155" s="13"/>
      <c r="G8155" s="13"/>
      <c r="H8155" s="41"/>
      <c r="I8155" s="41"/>
      <c r="J8155" s="41"/>
      <c r="K8155" s="41"/>
      <c r="L8155" s="41"/>
      <c r="M8155" s="41"/>
    </row>
    <row r="8156" spans="2:13" x14ac:dyDescent="0.25">
      <c r="B8156" s="66"/>
      <c r="C8156" s="13"/>
      <c r="D8156" s="13"/>
      <c r="E8156" s="13"/>
      <c r="F8156" s="13"/>
      <c r="G8156" s="13"/>
      <c r="H8156" s="41"/>
      <c r="I8156" s="41"/>
      <c r="J8156" s="41"/>
      <c r="K8156" s="41"/>
      <c r="L8156" s="41"/>
      <c r="M8156" s="41"/>
    </row>
    <row r="8157" spans="2:13" x14ac:dyDescent="0.25">
      <c r="B8157" s="66"/>
      <c r="C8157" s="13"/>
      <c r="D8157" s="13"/>
      <c r="E8157" s="13"/>
      <c r="F8157" s="13"/>
      <c r="G8157" s="13"/>
      <c r="H8157" s="41"/>
      <c r="I8157" s="41"/>
      <c r="J8157" s="41"/>
      <c r="K8157" s="41"/>
      <c r="L8157" s="41"/>
      <c r="M8157" s="41"/>
    </row>
    <row r="8158" spans="2:13" x14ac:dyDescent="0.25">
      <c r="B8158" s="66"/>
      <c r="C8158" s="13"/>
      <c r="D8158" s="13"/>
      <c r="E8158" s="13"/>
      <c r="F8158" s="13"/>
      <c r="G8158" s="13"/>
      <c r="H8158" s="41"/>
      <c r="I8158" s="41"/>
      <c r="J8158" s="41"/>
      <c r="K8158" s="41"/>
      <c r="L8158" s="41"/>
      <c r="M8158" s="41"/>
    </row>
    <row r="8159" spans="2:13" x14ac:dyDescent="0.25">
      <c r="B8159" s="66"/>
      <c r="C8159" s="13"/>
      <c r="D8159" s="13"/>
      <c r="E8159" s="13"/>
      <c r="F8159" s="13"/>
      <c r="G8159" s="13"/>
      <c r="H8159" s="41"/>
      <c r="I8159" s="41"/>
      <c r="J8159" s="41"/>
      <c r="K8159" s="41"/>
      <c r="L8159" s="41"/>
      <c r="M8159" s="41"/>
    </row>
    <row r="8160" spans="2:13" x14ac:dyDescent="0.25">
      <c r="B8160" s="66"/>
      <c r="C8160" s="13"/>
      <c r="D8160" s="13"/>
      <c r="E8160" s="13"/>
      <c r="F8160" s="13"/>
      <c r="G8160" s="13"/>
      <c r="H8160" s="41"/>
      <c r="I8160" s="41"/>
      <c r="J8160" s="41"/>
      <c r="K8160" s="41"/>
      <c r="L8160" s="41"/>
      <c r="M8160" s="41"/>
    </row>
    <row r="8161" spans="2:13" x14ac:dyDescent="0.25">
      <c r="B8161" s="66"/>
      <c r="C8161" s="13"/>
      <c r="D8161" s="13"/>
      <c r="E8161" s="13"/>
      <c r="F8161" s="13"/>
      <c r="G8161" s="13"/>
      <c r="H8161" s="41"/>
      <c r="I8161" s="41"/>
      <c r="J8161" s="41"/>
      <c r="K8161" s="41"/>
      <c r="L8161" s="41"/>
      <c r="M8161" s="41"/>
    </row>
    <row r="8162" spans="2:13" x14ac:dyDescent="0.25">
      <c r="B8162" s="66"/>
      <c r="C8162" s="13"/>
      <c r="D8162" s="13"/>
      <c r="E8162" s="13"/>
      <c r="F8162" s="13"/>
      <c r="G8162" s="13"/>
      <c r="H8162" s="41"/>
      <c r="I8162" s="41"/>
      <c r="J8162" s="41"/>
      <c r="K8162" s="41"/>
      <c r="L8162" s="41"/>
      <c r="M8162" s="41"/>
    </row>
    <row r="8163" spans="2:13" x14ac:dyDescent="0.25">
      <c r="B8163" s="66"/>
      <c r="C8163" s="13"/>
      <c r="D8163" s="13"/>
      <c r="E8163" s="13"/>
      <c r="F8163" s="13"/>
      <c r="G8163" s="13"/>
      <c r="H8163" s="41"/>
      <c r="I8163" s="41"/>
      <c r="J8163" s="41"/>
      <c r="K8163" s="41"/>
      <c r="L8163" s="41"/>
      <c r="M8163" s="41"/>
    </row>
    <row r="8164" spans="2:13" x14ac:dyDescent="0.25">
      <c r="B8164" s="66"/>
      <c r="C8164" s="13"/>
      <c r="D8164" s="13"/>
      <c r="E8164" s="13"/>
      <c r="F8164" s="13"/>
      <c r="G8164" s="13"/>
      <c r="H8164" s="41"/>
      <c r="I8164" s="41"/>
      <c r="J8164" s="41"/>
      <c r="K8164" s="41"/>
      <c r="L8164" s="41"/>
      <c r="M8164" s="41"/>
    </row>
    <row r="8165" spans="2:13" x14ac:dyDescent="0.25">
      <c r="B8165" s="66"/>
      <c r="C8165" s="13"/>
      <c r="D8165" s="13"/>
      <c r="E8165" s="13"/>
      <c r="F8165" s="13"/>
      <c r="G8165" s="13"/>
      <c r="H8165" s="41"/>
      <c r="I8165" s="41"/>
      <c r="J8165" s="41"/>
      <c r="K8165" s="41"/>
      <c r="L8165" s="41"/>
      <c r="M8165" s="41"/>
    </row>
    <row r="8166" spans="2:13" x14ac:dyDescent="0.25">
      <c r="B8166" s="66"/>
      <c r="C8166" s="13"/>
      <c r="D8166" s="13"/>
      <c r="E8166" s="13"/>
      <c r="F8166" s="13"/>
      <c r="G8166" s="13"/>
      <c r="H8166" s="41"/>
      <c r="I8166" s="41"/>
      <c r="J8166" s="41"/>
      <c r="K8166" s="41"/>
      <c r="L8166" s="41"/>
      <c r="M8166" s="41"/>
    </row>
    <row r="8167" spans="2:13" x14ac:dyDescent="0.25">
      <c r="B8167" s="66"/>
      <c r="C8167" s="13"/>
      <c r="D8167" s="13"/>
      <c r="E8167" s="13"/>
      <c r="F8167" s="13"/>
      <c r="G8167" s="13"/>
      <c r="H8167" s="41"/>
      <c r="I8167" s="41"/>
      <c r="J8167" s="41"/>
      <c r="K8167" s="41"/>
      <c r="L8167" s="41"/>
      <c r="M8167" s="41"/>
    </row>
    <row r="8168" spans="2:13" x14ac:dyDescent="0.25">
      <c r="B8168" s="66"/>
      <c r="C8168" s="13"/>
      <c r="D8168" s="13"/>
      <c r="E8168" s="13"/>
      <c r="F8168" s="13"/>
      <c r="G8168" s="13"/>
      <c r="H8168" s="41"/>
      <c r="I8168" s="41"/>
      <c r="J8168" s="41"/>
      <c r="K8168" s="41"/>
      <c r="L8168" s="41"/>
      <c r="M8168" s="41"/>
    </row>
    <row r="8169" spans="2:13" x14ac:dyDescent="0.25">
      <c r="B8169" s="66"/>
      <c r="C8169" s="13"/>
      <c r="D8169" s="13"/>
      <c r="E8169" s="13"/>
      <c r="F8169" s="13"/>
      <c r="G8169" s="13"/>
      <c r="H8169" s="41"/>
      <c r="I8169" s="41"/>
      <c r="J8169" s="41"/>
      <c r="K8169" s="41"/>
      <c r="L8169" s="41"/>
      <c r="M8169" s="41"/>
    </row>
    <row r="8170" spans="2:13" x14ac:dyDescent="0.25">
      <c r="B8170" s="66"/>
      <c r="C8170" s="13"/>
      <c r="D8170" s="13"/>
      <c r="E8170" s="13"/>
      <c r="F8170" s="13"/>
      <c r="G8170" s="13"/>
      <c r="H8170" s="41"/>
      <c r="I8170" s="41"/>
      <c r="J8170" s="41"/>
      <c r="K8170" s="41"/>
      <c r="L8170" s="41"/>
      <c r="M8170" s="41"/>
    </row>
    <row r="8171" spans="2:13" x14ac:dyDescent="0.25">
      <c r="B8171" s="66"/>
      <c r="C8171" s="13"/>
      <c r="D8171" s="13"/>
      <c r="E8171" s="13"/>
      <c r="F8171" s="13"/>
      <c r="G8171" s="13"/>
      <c r="H8171" s="41"/>
      <c r="I8171" s="41"/>
      <c r="J8171" s="41"/>
      <c r="K8171" s="41"/>
      <c r="L8171" s="41"/>
      <c r="M8171" s="41"/>
    </row>
    <row r="8172" spans="2:13" x14ac:dyDescent="0.25">
      <c r="B8172" s="66"/>
      <c r="C8172" s="13"/>
      <c r="D8172" s="13"/>
      <c r="E8172" s="13"/>
      <c r="F8172" s="13"/>
      <c r="G8172" s="13"/>
      <c r="H8172" s="41"/>
      <c r="I8172" s="41"/>
      <c r="J8172" s="41"/>
      <c r="K8172" s="41"/>
      <c r="L8172" s="41"/>
      <c r="M8172" s="41"/>
    </row>
    <row r="8173" spans="2:13" x14ac:dyDescent="0.25">
      <c r="B8173" s="66"/>
      <c r="C8173" s="13"/>
      <c r="D8173" s="13"/>
      <c r="E8173" s="13"/>
      <c r="F8173" s="13"/>
      <c r="G8173" s="13"/>
      <c r="H8173" s="41"/>
      <c r="I8173" s="41"/>
      <c r="J8173" s="41"/>
      <c r="K8173" s="41"/>
      <c r="L8173" s="41"/>
      <c r="M8173" s="41"/>
    </row>
    <row r="8174" spans="2:13" x14ac:dyDescent="0.25">
      <c r="B8174" s="66"/>
      <c r="C8174" s="13"/>
      <c r="D8174" s="13"/>
      <c r="E8174" s="13"/>
      <c r="F8174" s="13"/>
      <c r="G8174" s="13"/>
      <c r="H8174" s="41"/>
      <c r="I8174" s="41"/>
      <c r="J8174" s="41"/>
      <c r="K8174" s="41"/>
      <c r="L8174" s="41"/>
      <c r="M8174" s="41"/>
    </row>
    <row r="8175" spans="2:13" x14ac:dyDescent="0.25">
      <c r="B8175" s="66"/>
      <c r="C8175" s="13"/>
      <c r="D8175" s="13"/>
      <c r="E8175" s="13"/>
      <c r="F8175" s="13"/>
      <c r="G8175" s="13"/>
      <c r="H8175" s="41"/>
      <c r="I8175" s="41"/>
      <c r="J8175" s="41"/>
      <c r="K8175" s="41"/>
      <c r="L8175" s="41"/>
      <c r="M8175" s="41"/>
    </row>
    <row r="8176" spans="2:13" x14ac:dyDescent="0.25">
      <c r="B8176" s="66"/>
      <c r="C8176" s="13"/>
      <c r="D8176" s="13"/>
      <c r="E8176" s="13"/>
      <c r="F8176" s="13"/>
      <c r="G8176" s="13"/>
      <c r="H8176" s="41"/>
      <c r="I8176" s="41"/>
      <c r="J8176" s="41"/>
      <c r="K8176" s="41"/>
      <c r="L8176" s="41"/>
      <c r="M8176" s="41"/>
    </row>
    <row r="8177" spans="2:13" x14ac:dyDescent="0.25">
      <c r="B8177" s="66"/>
      <c r="C8177" s="13"/>
      <c r="D8177" s="13"/>
      <c r="E8177" s="13"/>
      <c r="F8177" s="13"/>
      <c r="G8177" s="13"/>
      <c r="H8177" s="41"/>
      <c r="I8177" s="41"/>
      <c r="J8177" s="41"/>
      <c r="K8177" s="41"/>
      <c r="L8177" s="41"/>
      <c r="M8177" s="41"/>
    </row>
    <row r="8178" spans="2:13" x14ac:dyDescent="0.25">
      <c r="B8178" s="66"/>
      <c r="C8178" s="13"/>
      <c r="D8178" s="13"/>
      <c r="E8178" s="13"/>
      <c r="F8178" s="13"/>
      <c r="G8178" s="13"/>
      <c r="H8178" s="41"/>
      <c r="I8178" s="41"/>
      <c r="J8178" s="41"/>
      <c r="K8178" s="41"/>
      <c r="L8178" s="41"/>
      <c r="M8178" s="41"/>
    </row>
    <row r="8179" spans="2:13" x14ac:dyDescent="0.25">
      <c r="B8179" s="66"/>
      <c r="C8179" s="13"/>
      <c r="D8179" s="13"/>
      <c r="E8179" s="13"/>
      <c r="F8179" s="13"/>
      <c r="G8179" s="13"/>
      <c r="H8179" s="41"/>
      <c r="I8179" s="41"/>
      <c r="J8179" s="41"/>
      <c r="K8179" s="41"/>
      <c r="L8179" s="41"/>
      <c r="M8179" s="41"/>
    </row>
    <row r="8180" spans="2:13" x14ac:dyDescent="0.25">
      <c r="B8180" s="66"/>
      <c r="C8180" s="13"/>
      <c r="D8180" s="13"/>
      <c r="E8180" s="13"/>
      <c r="F8180" s="13"/>
      <c r="G8180" s="13"/>
      <c r="H8180" s="41"/>
      <c r="I8180" s="41"/>
      <c r="J8180" s="41"/>
      <c r="K8180" s="41"/>
      <c r="L8180" s="41"/>
      <c r="M8180" s="41"/>
    </row>
    <row r="8181" spans="2:13" x14ac:dyDescent="0.25">
      <c r="B8181" s="66"/>
      <c r="C8181" s="13"/>
      <c r="D8181" s="13"/>
      <c r="E8181" s="13"/>
      <c r="F8181" s="13"/>
      <c r="G8181" s="13"/>
      <c r="H8181" s="41"/>
      <c r="I8181" s="41"/>
      <c r="J8181" s="41"/>
      <c r="K8181" s="41"/>
      <c r="L8181" s="41"/>
      <c r="M8181" s="41"/>
    </row>
    <row r="8182" spans="2:13" x14ac:dyDescent="0.25">
      <c r="B8182" s="66"/>
      <c r="C8182" s="13"/>
      <c r="D8182" s="13"/>
      <c r="E8182" s="13"/>
      <c r="F8182" s="13"/>
      <c r="G8182" s="13"/>
      <c r="H8182" s="41"/>
      <c r="I8182" s="41"/>
      <c r="J8182" s="41"/>
      <c r="K8182" s="41"/>
      <c r="L8182" s="41"/>
      <c r="M8182" s="41"/>
    </row>
    <row r="8183" spans="2:13" x14ac:dyDescent="0.25">
      <c r="B8183" s="66"/>
      <c r="C8183" s="13"/>
      <c r="D8183" s="13"/>
      <c r="E8183" s="13"/>
      <c r="F8183" s="13"/>
      <c r="G8183" s="13"/>
      <c r="H8183" s="41"/>
      <c r="I8183" s="41"/>
      <c r="J8183" s="41"/>
      <c r="K8183" s="41"/>
      <c r="L8183" s="41"/>
      <c r="M8183" s="41"/>
    </row>
    <row r="8184" spans="2:13" x14ac:dyDescent="0.25">
      <c r="B8184" s="66"/>
      <c r="C8184" s="13"/>
      <c r="D8184" s="13"/>
      <c r="E8184" s="13"/>
      <c r="F8184" s="13"/>
      <c r="G8184" s="13"/>
      <c r="H8184" s="41"/>
      <c r="I8184" s="41"/>
      <c r="J8184" s="41"/>
      <c r="K8184" s="41"/>
      <c r="L8184" s="41"/>
      <c r="M8184" s="41"/>
    </row>
    <row r="8185" spans="2:13" x14ac:dyDescent="0.25">
      <c r="B8185" s="66"/>
      <c r="C8185" s="13"/>
      <c r="D8185" s="13"/>
      <c r="E8185" s="13"/>
      <c r="F8185" s="13"/>
      <c r="G8185" s="13"/>
      <c r="H8185" s="41"/>
      <c r="I8185" s="41"/>
      <c r="J8185" s="41"/>
      <c r="K8185" s="41"/>
      <c r="L8185" s="41"/>
      <c r="M8185" s="41"/>
    </row>
    <row r="8186" spans="2:13" x14ac:dyDescent="0.25">
      <c r="B8186" s="66"/>
      <c r="C8186" s="13"/>
      <c r="D8186" s="13"/>
      <c r="E8186" s="13"/>
      <c r="F8186" s="13"/>
      <c r="G8186" s="13"/>
      <c r="H8186" s="41"/>
      <c r="I8186" s="41"/>
      <c r="J8186" s="41"/>
      <c r="K8186" s="41"/>
      <c r="L8186" s="41"/>
      <c r="M8186" s="41"/>
    </row>
    <row r="8187" spans="2:13" x14ac:dyDescent="0.25">
      <c r="B8187" s="66"/>
      <c r="C8187" s="13"/>
      <c r="D8187" s="13"/>
      <c r="E8187" s="13"/>
      <c r="F8187" s="13"/>
      <c r="G8187" s="13"/>
      <c r="H8187" s="41"/>
      <c r="I8187" s="41"/>
      <c r="J8187" s="41"/>
      <c r="K8187" s="41"/>
      <c r="L8187" s="41"/>
      <c r="M8187" s="41"/>
    </row>
    <row r="8188" spans="2:13" x14ac:dyDescent="0.25">
      <c r="B8188" s="66"/>
      <c r="C8188" s="13"/>
      <c r="D8188" s="13"/>
      <c r="E8188" s="13"/>
      <c r="F8188" s="13"/>
      <c r="G8188" s="13"/>
      <c r="H8188" s="41"/>
      <c r="I8188" s="41"/>
      <c r="J8188" s="41"/>
      <c r="K8188" s="41"/>
      <c r="L8188" s="41"/>
      <c r="M8188" s="41"/>
    </row>
    <row r="8189" spans="2:13" x14ac:dyDescent="0.25">
      <c r="B8189" s="66"/>
      <c r="C8189" s="13"/>
      <c r="D8189" s="13"/>
      <c r="E8189" s="13"/>
      <c r="F8189" s="13"/>
      <c r="G8189" s="13"/>
      <c r="H8189" s="41"/>
      <c r="I8189" s="41"/>
      <c r="J8189" s="41"/>
      <c r="K8189" s="41"/>
      <c r="L8189" s="41"/>
      <c r="M8189" s="41"/>
    </row>
    <row r="8190" spans="2:13" x14ac:dyDescent="0.25">
      <c r="B8190" s="66"/>
      <c r="C8190" s="13"/>
      <c r="D8190" s="13"/>
      <c r="E8190" s="13"/>
      <c r="F8190" s="13"/>
      <c r="G8190" s="13"/>
      <c r="H8190" s="41"/>
      <c r="I8190" s="41"/>
      <c r="J8190" s="41"/>
      <c r="K8190" s="41"/>
      <c r="L8190" s="41"/>
      <c r="M8190" s="41"/>
    </row>
    <row r="8191" spans="2:13" x14ac:dyDescent="0.25">
      <c r="B8191" s="66"/>
      <c r="C8191" s="13"/>
      <c r="D8191" s="13"/>
      <c r="E8191" s="13"/>
      <c r="F8191" s="13"/>
      <c r="G8191" s="13"/>
      <c r="H8191" s="41"/>
      <c r="I8191" s="41"/>
      <c r="J8191" s="41"/>
      <c r="K8191" s="41"/>
      <c r="L8191" s="41"/>
      <c r="M8191" s="41"/>
    </row>
    <row r="8192" spans="2:13" x14ac:dyDescent="0.25">
      <c r="B8192" s="66"/>
      <c r="C8192" s="13"/>
      <c r="D8192" s="13"/>
      <c r="E8192" s="13"/>
      <c r="F8192" s="13"/>
      <c r="G8192" s="13"/>
      <c r="H8192" s="41"/>
      <c r="I8192" s="41"/>
      <c r="J8192" s="41"/>
      <c r="K8192" s="41"/>
      <c r="L8192" s="41"/>
      <c r="M8192" s="41"/>
    </row>
    <row r="8193" spans="2:13" x14ac:dyDescent="0.25">
      <c r="B8193" s="66"/>
      <c r="C8193" s="13"/>
      <c r="D8193" s="13"/>
      <c r="E8193" s="13"/>
      <c r="F8193" s="13"/>
      <c r="G8193" s="13"/>
      <c r="H8193" s="41"/>
      <c r="I8193" s="41"/>
      <c r="J8193" s="41"/>
      <c r="K8193" s="41"/>
      <c r="L8193" s="41"/>
      <c r="M8193" s="41"/>
    </row>
    <row r="8194" spans="2:13" x14ac:dyDescent="0.25">
      <c r="B8194" s="66"/>
      <c r="C8194" s="13"/>
      <c r="D8194" s="13"/>
      <c r="E8194" s="13"/>
      <c r="F8194" s="13"/>
      <c r="G8194" s="13"/>
      <c r="H8194" s="41"/>
      <c r="I8194" s="41"/>
      <c r="J8194" s="41"/>
      <c r="K8194" s="41"/>
      <c r="L8194" s="41"/>
      <c r="M8194" s="41"/>
    </row>
    <row r="8195" spans="2:13" x14ac:dyDescent="0.25">
      <c r="B8195" s="66"/>
      <c r="C8195" s="13"/>
      <c r="D8195" s="13"/>
      <c r="E8195" s="13"/>
      <c r="F8195" s="13"/>
      <c r="G8195" s="13"/>
      <c r="H8195" s="41"/>
      <c r="I8195" s="41"/>
      <c r="J8195" s="41"/>
      <c r="K8195" s="41"/>
      <c r="L8195" s="41"/>
      <c r="M8195" s="41"/>
    </row>
    <row r="8196" spans="2:13" x14ac:dyDescent="0.25">
      <c r="B8196" s="66"/>
      <c r="C8196" s="13"/>
      <c r="D8196" s="13"/>
      <c r="E8196" s="13"/>
      <c r="F8196" s="13"/>
      <c r="G8196" s="13"/>
      <c r="H8196" s="41"/>
      <c r="I8196" s="41"/>
      <c r="J8196" s="41"/>
      <c r="K8196" s="41"/>
      <c r="L8196" s="41"/>
      <c r="M8196" s="41"/>
    </row>
    <row r="8197" spans="2:13" x14ac:dyDescent="0.25">
      <c r="B8197" s="66"/>
      <c r="C8197" s="13"/>
      <c r="D8197" s="13"/>
      <c r="E8197" s="13"/>
      <c r="F8197" s="13"/>
      <c r="G8197" s="13"/>
      <c r="H8197" s="41"/>
      <c r="I8197" s="41"/>
      <c r="J8197" s="41"/>
      <c r="K8197" s="41"/>
      <c r="L8197" s="41"/>
      <c r="M8197" s="41"/>
    </row>
    <row r="8198" spans="2:13" x14ac:dyDescent="0.25">
      <c r="B8198" s="66"/>
      <c r="C8198" s="13"/>
      <c r="D8198" s="13"/>
      <c r="E8198" s="13"/>
      <c r="F8198" s="13"/>
      <c r="G8198" s="13"/>
      <c r="H8198" s="41"/>
      <c r="I8198" s="41"/>
      <c r="J8198" s="41"/>
      <c r="K8198" s="41"/>
      <c r="L8198" s="41"/>
      <c r="M8198" s="41"/>
    </row>
    <row r="8199" spans="2:13" x14ac:dyDescent="0.25">
      <c r="B8199" s="66"/>
      <c r="C8199" s="13"/>
      <c r="D8199" s="13"/>
      <c r="E8199" s="13"/>
      <c r="F8199" s="13"/>
      <c r="G8199" s="13"/>
      <c r="H8199" s="41"/>
      <c r="I8199" s="41"/>
      <c r="J8199" s="41"/>
      <c r="K8199" s="41"/>
      <c r="L8199" s="41"/>
      <c r="M8199" s="41"/>
    </row>
    <row r="8200" spans="2:13" x14ac:dyDescent="0.25">
      <c r="B8200" s="66"/>
      <c r="C8200" s="13"/>
      <c r="D8200" s="13"/>
      <c r="E8200" s="13"/>
      <c r="F8200" s="13"/>
      <c r="G8200" s="13"/>
      <c r="H8200" s="41"/>
      <c r="I8200" s="41"/>
      <c r="J8200" s="41"/>
      <c r="K8200" s="41"/>
      <c r="L8200" s="41"/>
      <c r="M8200" s="41"/>
    </row>
    <row r="8201" spans="2:13" x14ac:dyDescent="0.25">
      <c r="B8201" s="66"/>
      <c r="C8201" s="13"/>
      <c r="D8201" s="13"/>
      <c r="E8201" s="13"/>
      <c r="F8201" s="13"/>
      <c r="G8201" s="13"/>
      <c r="H8201" s="41"/>
      <c r="I8201" s="41"/>
      <c r="J8201" s="41"/>
      <c r="K8201" s="41"/>
      <c r="L8201" s="41"/>
      <c r="M8201" s="41"/>
    </row>
    <row r="8202" spans="2:13" x14ac:dyDescent="0.25">
      <c r="B8202" s="66"/>
      <c r="C8202" s="13"/>
      <c r="D8202" s="13"/>
      <c r="E8202" s="13"/>
      <c r="F8202" s="13"/>
      <c r="G8202" s="13"/>
      <c r="H8202" s="41"/>
      <c r="I8202" s="41"/>
      <c r="J8202" s="41"/>
      <c r="K8202" s="41"/>
      <c r="L8202" s="41"/>
      <c r="M8202" s="41"/>
    </row>
    <row r="8203" spans="2:13" x14ac:dyDescent="0.25">
      <c r="B8203" s="66"/>
      <c r="C8203" s="13"/>
      <c r="D8203" s="13"/>
      <c r="E8203" s="13"/>
      <c r="F8203" s="13"/>
      <c r="G8203" s="13"/>
      <c r="H8203" s="41"/>
      <c r="I8203" s="41"/>
      <c r="J8203" s="41"/>
      <c r="K8203" s="41"/>
      <c r="L8203" s="41"/>
      <c r="M8203" s="41"/>
    </row>
    <row r="8204" spans="2:13" x14ac:dyDescent="0.25">
      <c r="B8204" s="66"/>
      <c r="C8204" s="13"/>
      <c r="D8204" s="13"/>
      <c r="E8204" s="13"/>
      <c r="F8204" s="13"/>
      <c r="G8204" s="13"/>
      <c r="H8204" s="41"/>
      <c r="I8204" s="41"/>
      <c r="J8204" s="41"/>
      <c r="K8204" s="41"/>
      <c r="L8204" s="41"/>
      <c r="M8204" s="41"/>
    </row>
    <row r="8205" spans="2:13" x14ac:dyDescent="0.25">
      <c r="B8205" s="66"/>
      <c r="C8205" s="13"/>
      <c r="D8205" s="13"/>
      <c r="E8205" s="13"/>
      <c r="F8205" s="13"/>
      <c r="G8205" s="13"/>
      <c r="H8205" s="41"/>
      <c r="I8205" s="41"/>
      <c r="J8205" s="41"/>
      <c r="K8205" s="41"/>
      <c r="L8205" s="41"/>
      <c r="M8205" s="41"/>
    </row>
    <row r="8206" spans="2:13" x14ac:dyDescent="0.25">
      <c r="B8206" s="66"/>
      <c r="C8206" s="13"/>
      <c r="D8206" s="13"/>
      <c r="E8206" s="13"/>
      <c r="F8206" s="13"/>
      <c r="G8206" s="13"/>
      <c r="H8206" s="41"/>
      <c r="I8206" s="41"/>
      <c r="J8206" s="41"/>
      <c r="K8206" s="41"/>
      <c r="L8206" s="41"/>
      <c r="M8206" s="41"/>
    </row>
    <row r="8207" spans="2:13" x14ac:dyDescent="0.25">
      <c r="B8207" s="66"/>
      <c r="C8207" s="13"/>
      <c r="D8207" s="13"/>
      <c r="E8207" s="13"/>
      <c r="F8207" s="13"/>
      <c r="G8207" s="13"/>
      <c r="H8207" s="41"/>
      <c r="I8207" s="41"/>
      <c r="J8207" s="41"/>
      <c r="K8207" s="41"/>
      <c r="L8207" s="41"/>
      <c r="M8207" s="41"/>
    </row>
    <row r="8208" spans="2:13" x14ac:dyDescent="0.25">
      <c r="B8208" s="66"/>
      <c r="C8208" s="13"/>
      <c r="D8208" s="13"/>
      <c r="E8208" s="13"/>
      <c r="F8208" s="13"/>
      <c r="G8208" s="13"/>
      <c r="H8208" s="41"/>
      <c r="I8208" s="41"/>
      <c r="J8208" s="41"/>
      <c r="K8208" s="41"/>
      <c r="L8208" s="41"/>
      <c r="M8208" s="41"/>
    </row>
    <row r="8209" spans="2:13" x14ac:dyDescent="0.25">
      <c r="B8209" s="66"/>
      <c r="C8209" s="13"/>
      <c r="D8209" s="13"/>
      <c r="E8209" s="13"/>
      <c r="F8209" s="13"/>
      <c r="G8209" s="13"/>
      <c r="H8209" s="41"/>
      <c r="I8209" s="41"/>
      <c r="J8209" s="41"/>
      <c r="K8209" s="41"/>
      <c r="L8209" s="41"/>
      <c r="M8209" s="41"/>
    </row>
    <row r="8210" spans="2:13" x14ac:dyDescent="0.25">
      <c r="B8210" s="66"/>
      <c r="C8210" s="13"/>
      <c r="D8210" s="13"/>
      <c r="E8210" s="13"/>
      <c r="F8210" s="13"/>
      <c r="G8210" s="13"/>
      <c r="H8210" s="41"/>
      <c r="I8210" s="41"/>
      <c r="J8210" s="41"/>
      <c r="K8210" s="41"/>
      <c r="L8210" s="41"/>
      <c r="M8210" s="41"/>
    </row>
    <row r="8211" spans="2:13" x14ac:dyDescent="0.25">
      <c r="B8211" s="66"/>
      <c r="C8211" s="13"/>
      <c r="D8211" s="13"/>
      <c r="E8211" s="13"/>
      <c r="F8211" s="13"/>
      <c r="G8211" s="13"/>
      <c r="H8211" s="41"/>
      <c r="I8211" s="41"/>
      <c r="J8211" s="41"/>
      <c r="K8211" s="41"/>
      <c r="L8211" s="41"/>
      <c r="M8211" s="41"/>
    </row>
    <row r="8212" spans="2:13" x14ac:dyDescent="0.25">
      <c r="B8212" s="66"/>
      <c r="C8212" s="13"/>
      <c r="D8212" s="13"/>
      <c r="E8212" s="13"/>
      <c r="F8212" s="13"/>
      <c r="G8212" s="13"/>
      <c r="H8212" s="41"/>
      <c r="I8212" s="41"/>
      <c r="J8212" s="41"/>
      <c r="K8212" s="41"/>
      <c r="L8212" s="41"/>
      <c r="M8212" s="41"/>
    </row>
    <row r="8213" spans="2:13" x14ac:dyDescent="0.25">
      <c r="B8213" s="66"/>
      <c r="C8213" s="13"/>
      <c r="D8213" s="13"/>
      <c r="E8213" s="13"/>
      <c r="F8213" s="13"/>
      <c r="G8213" s="13"/>
      <c r="H8213" s="41"/>
      <c r="I8213" s="41"/>
      <c r="J8213" s="41"/>
      <c r="K8213" s="41"/>
      <c r="L8213" s="41"/>
      <c r="M8213" s="41"/>
    </row>
    <row r="8214" spans="2:13" x14ac:dyDescent="0.25">
      <c r="B8214" s="66"/>
      <c r="C8214" s="13"/>
      <c r="D8214" s="13"/>
      <c r="E8214" s="13"/>
      <c r="F8214" s="13"/>
      <c r="G8214" s="13"/>
      <c r="H8214" s="41"/>
      <c r="I8214" s="41"/>
      <c r="J8214" s="41"/>
      <c r="K8214" s="41"/>
      <c r="L8214" s="41"/>
      <c r="M8214" s="41"/>
    </row>
    <row r="8215" spans="2:13" x14ac:dyDescent="0.25">
      <c r="B8215" s="66"/>
      <c r="C8215" s="13"/>
      <c r="D8215" s="13"/>
      <c r="E8215" s="13"/>
      <c r="F8215" s="13"/>
      <c r="G8215" s="13"/>
      <c r="H8215" s="41"/>
      <c r="I8215" s="41"/>
      <c r="J8215" s="41"/>
      <c r="K8215" s="41"/>
      <c r="L8215" s="41"/>
      <c r="M8215" s="41"/>
    </row>
    <row r="8216" spans="2:13" x14ac:dyDescent="0.25">
      <c r="B8216" s="66"/>
      <c r="C8216" s="13"/>
      <c r="D8216" s="13"/>
      <c r="E8216" s="13"/>
      <c r="F8216" s="13"/>
      <c r="G8216" s="13"/>
      <c r="H8216" s="41"/>
      <c r="I8216" s="41"/>
      <c r="J8216" s="41"/>
      <c r="K8216" s="41"/>
      <c r="L8216" s="41"/>
      <c r="M8216" s="41"/>
    </row>
    <row r="8217" spans="2:13" x14ac:dyDescent="0.25">
      <c r="B8217" s="66"/>
      <c r="C8217" s="13"/>
      <c r="D8217" s="13"/>
      <c r="E8217" s="13"/>
      <c r="F8217" s="13"/>
      <c r="G8217" s="13"/>
      <c r="H8217" s="41"/>
      <c r="I8217" s="41"/>
      <c r="J8217" s="41"/>
      <c r="K8217" s="41"/>
      <c r="L8217" s="41"/>
      <c r="M8217" s="41"/>
    </row>
    <row r="8218" spans="2:13" x14ac:dyDescent="0.25">
      <c r="B8218" s="66"/>
      <c r="C8218" s="13"/>
      <c r="D8218" s="13"/>
      <c r="E8218" s="13"/>
      <c r="F8218" s="13"/>
      <c r="G8218" s="13"/>
      <c r="H8218" s="41"/>
      <c r="I8218" s="41"/>
      <c r="J8218" s="41"/>
      <c r="K8218" s="41"/>
      <c r="L8218" s="41"/>
      <c r="M8218" s="41"/>
    </row>
    <row r="8219" spans="2:13" x14ac:dyDescent="0.25">
      <c r="B8219" s="66"/>
      <c r="C8219" s="13"/>
      <c r="D8219" s="13"/>
      <c r="E8219" s="13"/>
      <c r="F8219" s="13"/>
      <c r="G8219" s="13"/>
      <c r="H8219" s="41"/>
      <c r="I8219" s="41"/>
      <c r="J8219" s="41"/>
      <c r="K8219" s="41"/>
      <c r="L8219" s="41"/>
      <c r="M8219" s="41"/>
    </row>
    <row r="8220" spans="2:13" x14ac:dyDescent="0.25">
      <c r="B8220" s="66"/>
      <c r="C8220" s="13"/>
      <c r="D8220" s="13"/>
      <c r="E8220" s="13"/>
      <c r="F8220" s="13"/>
      <c r="G8220" s="13"/>
      <c r="H8220" s="41"/>
      <c r="I8220" s="41"/>
      <c r="J8220" s="41"/>
      <c r="K8220" s="41"/>
      <c r="L8220" s="41"/>
      <c r="M8220" s="41"/>
    </row>
    <row r="8221" spans="2:13" x14ac:dyDescent="0.25">
      <c r="B8221" s="66"/>
      <c r="C8221" s="13"/>
      <c r="D8221" s="13"/>
      <c r="E8221" s="13"/>
      <c r="F8221" s="13"/>
      <c r="G8221" s="13"/>
      <c r="H8221" s="41"/>
      <c r="I8221" s="41"/>
      <c r="J8221" s="41"/>
      <c r="K8221" s="41"/>
      <c r="L8221" s="41"/>
      <c r="M8221" s="41"/>
    </row>
    <row r="8222" spans="2:13" x14ac:dyDescent="0.25">
      <c r="B8222" s="66"/>
      <c r="C8222" s="13"/>
      <c r="D8222" s="13"/>
      <c r="E8222" s="13"/>
      <c r="F8222" s="13"/>
      <c r="G8222" s="13"/>
      <c r="H8222" s="41"/>
      <c r="I8222" s="41"/>
      <c r="J8222" s="41"/>
      <c r="K8222" s="41"/>
      <c r="L8222" s="41"/>
      <c r="M8222" s="41"/>
    </row>
    <row r="8223" spans="2:13" x14ac:dyDescent="0.25">
      <c r="B8223" s="66"/>
      <c r="C8223" s="13"/>
      <c r="D8223" s="13"/>
      <c r="E8223" s="13"/>
      <c r="F8223" s="13"/>
      <c r="G8223" s="13"/>
      <c r="H8223" s="41"/>
      <c r="I8223" s="41"/>
      <c r="J8223" s="41"/>
      <c r="K8223" s="41"/>
      <c r="L8223" s="41"/>
      <c r="M8223" s="41"/>
    </row>
    <row r="8224" spans="2:13" x14ac:dyDescent="0.25">
      <c r="B8224" s="66"/>
      <c r="C8224" s="13"/>
      <c r="D8224" s="13"/>
      <c r="E8224" s="13"/>
      <c r="F8224" s="13"/>
      <c r="G8224" s="13"/>
      <c r="H8224" s="41"/>
      <c r="I8224" s="41"/>
      <c r="J8224" s="41"/>
      <c r="K8224" s="41"/>
      <c r="L8224" s="41"/>
      <c r="M8224" s="41"/>
    </row>
    <row r="8225" spans="2:13" x14ac:dyDescent="0.25">
      <c r="B8225" s="66"/>
      <c r="C8225" s="13"/>
      <c r="D8225" s="13"/>
      <c r="E8225" s="13"/>
      <c r="F8225" s="13"/>
      <c r="G8225" s="13"/>
      <c r="H8225" s="41"/>
      <c r="I8225" s="41"/>
      <c r="J8225" s="41"/>
      <c r="K8225" s="41"/>
      <c r="L8225" s="41"/>
      <c r="M8225" s="41"/>
    </row>
    <row r="8226" spans="2:13" x14ac:dyDescent="0.25">
      <c r="B8226" s="66"/>
      <c r="C8226" s="13"/>
      <c r="D8226" s="13"/>
      <c r="E8226" s="13"/>
      <c r="F8226" s="13"/>
      <c r="G8226" s="13"/>
      <c r="H8226" s="41"/>
      <c r="I8226" s="41"/>
      <c r="J8226" s="41"/>
      <c r="K8226" s="41"/>
      <c r="L8226" s="41"/>
      <c r="M8226" s="41"/>
    </row>
    <row r="8227" spans="2:13" x14ac:dyDescent="0.25">
      <c r="B8227" s="66"/>
      <c r="C8227" s="13"/>
      <c r="D8227" s="13"/>
      <c r="E8227" s="13"/>
      <c r="F8227" s="13"/>
      <c r="G8227" s="13"/>
      <c r="H8227" s="41"/>
      <c r="I8227" s="41"/>
      <c r="J8227" s="41"/>
      <c r="K8227" s="41"/>
      <c r="L8227" s="41"/>
      <c r="M8227" s="41"/>
    </row>
    <row r="8228" spans="2:13" x14ac:dyDescent="0.25">
      <c r="B8228" s="66"/>
      <c r="C8228" s="13"/>
      <c r="D8228" s="13"/>
      <c r="E8228" s="13"/>
      <c r="F8228" s="13"/>
      <c r="G8228" s="13"/>
      <c r="H8228" s="41"/>
      <c r="I8228" s="41"/>
      <c r="J8228" s="41"/>
      <c r="K8228" s="41"/>
      <c r="L8228" s="41"/>
      <c r="M8228" s="41"/>
    </row>
    <row r="8229" spans="2:13" x14ac:dyDescent="0.25">
      <c r="B8229" s="66"/>
      <c r="C8229" s="13"/>
      <c r="D8229" s="13"/>
      <c r="E8229" s="13"/>
      <c r="F8229" s="13"/>
      <c r="G8229" s="13"/>
      <c r="H8229" s="41"/>
      <c r="I8229" s="41"/>
      <c r="J8229" s="41"/>
      <c r="K8229" s="41"/>
      <c r="L8229" s="41"/>
      <c r="M8229" s="41"/>
    </row>
    <row r="8230" spans="2:13" x14ac:dyDescent="0.25">
      <c r="B8230" s="66"/>
      <c r="C8230" s="13"/>
      <c r="D8230" s="13"/>
      <c r="E8230" s="13"/>
      <c r="F8230" s="13"/>
      <c r="G8230" s="13"/>
      <c r="H8230" s="41"/>
      <c r="I8230" s="41"/>
      <c r="J8230" s="41"/>
      <c r="K8230" s="41"/>
      <c r="L8230" s="41"/>
      <c r="M8230" s="41"/>
    </row>
    <row r="8231" spans="2:13" x14ac:dyDescent="0.25">
      <c r="B8231" s="66"/>
      <c r="C8231" s="13"/>
      <c r="D8231" s="13"/>
      <c r="E8231" s="13"/>
      <c r="F8231" s="13"/>
      <c r="G8231" s="13"/>
      <c r="H8231" s="41"/>
      <c r="I8231" s="41"/>
      <c r="J8231" s="41"/>
      <c r="K8231" s="41"/>
      <c r="L8231" s="41"/>
      <c r="M8231" s="41"/>
    </row>
    <row r="8232" spans="2:13" x14ac:dyDescent="0.25">
      <c r="B8232" s="66"/>
      <c r="C8232" s="13"/>
      <c r="D8232" s="13"/>
      <c r="E8232" s="13"/>
      <c r="F8232" s="13"/>
      <c r="G8232" s="13"/>
      <c r="H8232" s="41"/>
      <c r="I8232" s="41"/>
      <c r="J8232" s="41"/>
      <c r="K8232" s="41"/>
      <c r="L8232" s="41"/>
      <c r="M8232" s="41"/>
    </row>
    <row r="8233" spans="2:13" x14ac:dyDescent="0.25">
      <c r="B8233" s="66"/>
      <c r="C8233" s="13"/>
      <c r="D8233" s="13"/>
      <c r="E8233" s="13"/>
      <c r="F8233" s="13"/>
      <c r="G8233" s="13"/>
      <c r="H8233" s="41"/>
      <c r="I8233" s="41"/>
      <c r="J8233" s="41"/>
      <c r="K8233" s="41"/>
      <c r="L8233" s="41"/>
      <c r="M8233" s="41"/>
    </row>
    <row r="8234" spans="2:13" x14ac:dyDescent="0.25">
      <c r="B8234" s="66"/>
      <c r="C8234" s="13"/>
      <c r="D8234" s="13"/>
      <c r="E8234" s="13"/>
      <c r="F8234" s="13"/>
      <c r="G8234" s="13"/>
      <c r="H8234" s="41"/>
      <c r="I8234" s="41"/>
      <c r="J8234" s="41"/>
      <c r="K8234" s="41"/>
      <c r="L8234" s="41"/>
      <c r="M8234" s="41"/>
    </row>
    <row r="8235" spans="2:13" x14ac:dyDescent="0.25">
      <c r="B8235" s="66"/>
      <c r="C8235" s="13"/>
      <c r="D8235" s="13"/>
      <c r="E8235" s="13"/>
      <c r="F8235" s="13"/>
      <c r="G8235" s="13"/>
      <c r="H8235" s="41"/>
      <c r="I8235" s="41"/>
      <c r="J8235" s="41"/>
      <c r="K8235" s="41"/>
      <c r="L8235" s="41"/>
      <c r="M8235" s="41"/>
    </row>
    <row r="8236" spans="2:13" x14ac:dyDescent="0.25">
      <c r="B8236" s="66"/>
      <c r="C8236" s="13"/>
      <c r="D8236" s="13"/>
      <c r="E8236" s="13"/>
      <c r="F8236" s="13"/>
      <c r="G8236" s="13"/>
      <c r="H8236" s="41"/>
      <c r="I8236" s="41"/>
      <c r="J8236" s="41"/>
      <c r="K8236" s="41"/>
      <c r="L8236" s="41"/>
      <c r="M8236" s="41"/>
    </row>
    <row r="8237" spans="2:13" x14ac:dyDescent="0.25">
      <c r="B8237" s="66"/>
      <c r="C8237" s="13"/>
      <c r="D8237" s="13"/>
      <c r="E8237" s="13"/>
      <c r="F8237" s="13"/>
      <c r="G8237" s="13"/>
      <c r="H8237" s="41"/>
      <c r="I8237" s="41"/>
      <c r="J8237" s="41"/>
      <c r="K8237" s="41"/>
      <c r="L8237" s="41"/>
      <c r="M8237" s="41"/>
    </row>
    <row r="8238" spans="2:13" x14ac:dyDescent="0.25">
      <c r="B8238" s="66"/>
      <c r="C8238" s="13"/>
      <c r="D8238" s="13"/>
      <c r="E8238" s="13"/>
      <c r="F8238" s="13"/>
      <c r="G8238" s="13"/>
      <c r="H8238" s="41"/>
      <c r="I8238" s="41"/>
      <c r="J8238" s="41"/>
      <c r="K8238" s="41"/>
      <c r="L8238" s="41"/>
      <c r="M8238" s="41"/>
    </row>
    <row r="8239" spans="2:13" x14ac:dyDescent="0.25">
      <c r="B8239" s="66"/>
      <c r="C8239" s="13"/>
      <c r="D8239" s="13"/>
      <c r="E8239" s="13"/>
      <c r="F8239" s="13"/>
      <c r="G8239" s="13"/>
      <c r="H8239" s="41"/>
      <c r="I8239" s="41"/>
      <c r="J8239" s="41"/>
      <c r="K8239" s="41"/>
      <c r="L8239" s="41"/>
      <c r="M8239" s="41"/>
    </row>
    <row r="8240" spans="2:13" x14ac:dyDescent="0.25">
      <c r="B8240" s="66"/>
      <c r="C8240" s="13"/>
      <c r="D8240" s="13"/>
      <c r="E8240" s="13"/>
      <c r="F8240" s="13"/>
      <c r="G8240" s="13"/>
      <c r="H8240" s="41"/>
      <c r="I8240" s="41"/>
      <c r="J8240" s="41"/>
      <c r="K8240" s="41"/>
      <c r="L8240" s="41"/>
      <c r="M8240" s="41"/>
    </row>
    <row r="8241" spans="2:13" x14ac:dyDescent="0.25">
      <c r="B8241" s="66"/>
      <c r="C8241" s="13"/>
      <c r="D8241" s="13"/>
      <c r="E8241" s="13"/>
      <c r="F8241" s="13"/>
      <c r="G8241" s="13"/>
      <c r="H8241" s="41"/>
      <c r="I8241" s="41"/>
      <c r="J8241" s="41"/>
      <c r="K8241" s="41"/>
      <c r="L8241" s="41"/>
      <c r="M8241" s="41"/>
    </row>
    <row r="8242" spans="2:13" x14ac:dyDescent="0.25">
      <c r="B8242" s="66"/>
      <c r="C8242" s="13"/>
      <c r="D8242" s="13"/>
      <c r="E8242" s="13"/>
      <c r="F8242" s="13"/>
      <c r="G8242" s="13"/>
      <c r="H8242" s="41"/>
      <c r="I8242" s="41"/>
      <c r="J8242" s="41"/>
      <c r="K8242" s="41"/>
      <c r="L8242" s="41"/>
      <c r="M8242" s="41"/>
    </row>
    <row r="8243" spans="2:13" x14ac:dyDescent="0.25">
      <c r="B8243" s="66"/>
      <c r="C8243" s="13"/>
      <c r="D8243" s="13"/>
      <c r="E8243" s="13"/>
      <c r="F8243" s="13"/>
      <c r="G8243" s="13"/>
      <c r="H8243" s="41"/>
      <c r="I8243" s="41"/>
      <c r="J8243" s="41"/>
      <c r="K8243" s="41"/>
      <c r="L8243" s="41"/>
      <c r="M8243" s="41"/>
    </row>
    <row r="8244" spans="2:13" x14ac:dyDescent="0.25">
      <c r="B8244" s="66"/>
      <c r="C8244" s="13"/>
      <c r="D8244" s="13"/>
      <c r="E8244" s="13"/>
      <c r="F8244" s="13"/>
      <c r="G8244" s="13"/>
      <c r="H8244" s="41"/>
      <c r="I8244" s="41"/>
      <c r="J8244" s="41"/>
      <c r="K8244" s="41"/>
      <c r="L8244" s="41"/>
      <c r="M8244" s="41"/>
    </row>
    <row r="8245" spans="2:13" x14ac:dyDescent="0.25">
      <c r="B8245" s="66"/>
      <c r="C8245" s="13"/>
      <c r="D8245" s="13"/>
      <c r="E8245" s="13"/>
      <c r="F8245" s="13"/>
      <c r="G8245" s="13"/>
      <c r="H8245" s="41"/>
      <c r="I8245" s="41"/>
      <c r="J8245" s="41"/>
      <c r="K8245" s="41"/>
      <c r="L8245" s="41"/>
      <c r="M8245" s="41"/>
    </row>
    <row r="8246" spans="2:13" x14ac:dyDescent="0.25">
      <c r="B8246" s="66"/>
      <c r="C8246" s="13"/>
      <c r="D8246" s="13"/>
      <c r="E8246" s="13"/>
      <c r="F8246" s="13"/>
      <c r="G8246" s="13"/>
      <c r="H8246" s="41"/>
      <c r="I8246" s="41"/>
      <c r="J8246" s="41"/>
      <c r="K8246" s="41"/>
      <c r="L8246" s="41"/>
      <c r="M8246" s="41"/>
    </row>
    <row r="8247" spans="2:13" x14ac:dyDescent="0.25">
      <c r="B8247" s="66"/>
      <c r="C8247" s="13"/>
      <c r="D8247" s="13"/>
      <c r="E8247" s="13"/>
      <c r="F8247" s="13"/>
      <c r="G8247" s="13"/>
      <c r="H8247" s="41"/>
      <c r="I8247" s="41"/>
      <c r="J8247" s="41"/>
      <c r="K8247" s="41"/>
      <c r="L8247" s="41"/>
      <c r="M8247" s="41"/>
    </row>
    <row r="8248" spans="2:13" x14ac:dyDescent="0.25">
      <c r="B8248" s="66"/>
      <c r="C8248" s="13"/>
      <c r="D8248" s="13"/>
      <c r="E8248" s="13"/>
      <c r="F8248" s="13"/>
      <c r="G8248" s="13"/>
      <c r="H8248" s="41"/>
      <c r="I8248" s="41"/>
      <c r="J8248" s="41"/>
      <c r="K8248" s="41"/>
      <c r="L8248" s="41"/>
      <c r="M8248" s="41"/>
    </row>
    <row r="8249" spans="2:13" x14ac:dyDescent="0.25">
      <c r="B8249" s="66"/>
      <c r="C8249" s="13"/>
      <c r="D8249" s="13"/>
      <c r="E8249" s="13"/>
      <c r="F8249" s="13"/>
      <c r="G8249" s="13"/>
      <c r="H8249" s="41"/>
      <c r="I8249" s="41"/>
      <c r="J8249" s="41"/>
      <c r="K8249" s="41"/>
      <c r="L8249" s="41"/>
      <c r="M8249" s="41"/>
    </row>
    <row r="8250" spans="2:13" x14ac:dyDescent="0.25">
      <c r="B8250" s="66"/>
      <c r="C8250" s="13"/>
      <c r="D8250" s="13"/>
      <c r="E8250" s="13"/>
      <c r="F8250" s="13"/>
      <c r="G8250" s="13"/>
      <c r="H8250" s="41"/>
      <c r="I8250" s="41"/>
      <c r="J8250" s="41"/>
      <c r="K8250" s="41"/>
      <c r="L8250" s="41"/>
      <c r="M8250" s="41"/>
    </row>
    <row r="8251" spans="2:13" x14ac:dyDescent="0.25">
      <c r="B8251" s="66"/>
      <c r="C8251" s="13"/>
      <c r="D8251" s="13"/>
      <c r="E8251" s="13"/>
      <c r="F8251" s="13"/>
      <c r="G8251" s="13"/>
      <c r="H8251" s="41"/>
      <c r="I8251" s="41"/>
      <c r="J8251" s="41"/>
      <c r="K8251" s="41"/>
      <c r="L8251" s="41"/>
      <c r="M8251" s="41"/>
    </row>
    <row r="8252" spans="2:13" x14ac:dyDescent="0.25">
      <c r="B8252" s="66"/>
      <c r="C8252" s="13"/>
      <c r="D8252" s="13"/>
      <c r="E8252" s="13"/>
      <c r="F8252" s="13"/>
      <c r="G8252" s="13"/>
      <c r="H8252" s="41"/>
      <c r="I8252" s="41"/>
      <c r="J8252" s="41"/>
      <c r="K8252" s="41"/>
      <c r="L8252" s="41"/>
      <c r="M8252" s="41"/>
    </row>
    <row r="8253" spans="2:13" x14ac:dyDescent="0.25">
      <c r="B8253" s="66"/>
      <c r="C8253" s="13"/>
      <c r="D8253" s="13"/>
      <c r="E8253" s="13"/>
      <c r="F8253" s="13"/>
      <c r="G8253" s="13"/>
      <c r="H8253" s="41"/>
      <c r="I8253" s="41"/>
      <c r="J8253" s="41"/>
      <c r="K8253" s="41"/>
      <c r="L8253" s="41"/>
      <c r="M8253" s="41"/>
    </row>
    <row r="8254" spans="2:13" x14ac:dyDescent="0.25">
      <c r="B8254" s="66"/>
      <c r="C8254" s="13"/>
      <c r="D8254" s="13"/>
      <c r="E8254" s="13"/>
      <c r="F8254" s="13"/>
      <c r="G8254" s="13"/>
      <c r="H8254" s="41"/>
      <c r="I8254" s="41"/>
      <c r="J8254" s="41"/>
      <c r="K8254" s="41"/>
      <c r="L8254" s="41"/>
      <c r="M8254" s="41"/>
    </row>
    <row r="8255" spans="2:13" x14ac:dyDescent="0.25">
      <c r="B8255" s="66"/>
      <c r="C8255" s="13"/>
      <c r="D8255" s="13"/>
      <c r="E8255" s="13"/>
      <c r="F8255" s="13"/>
      <c r="G8255" s="13"/>
      <c r="H8255" s="41"/>
      <c r="I8255" s="41"/>
      <c r="J8255" s="41"/>
      <c r="K8255" s="41"/>
      <c r="L8255" s="41"/>
      <c r="M8255" s="41"/>
    </row>
    <row r="8256" spans="2:13" x14ac:dyDescent="0.25">
      <c r="B8256" s="66"/>
      <c r="C8256" s="13"/>
      <c r="D8256" s="13"/>
      <c r="E8256" s="13"/>
      <c r="F8256" s="13"/>
      <c r="G8256" s="13"/>
      <c r="H8256" s="41"/>
      <c r="I8256" s="41"/>
      <c r="J8256" s="41"/>
      <c r="K8256" s="41"/>
      <c r="L8256" s="41"/>
      <c r="M8256" s="41"/>
    </row>
    <row r="8257" spans="2:13" x14ac:dyDescent="0.25">
      <c r="B8257" s="66"/>
      <c r="C8257" s="13"/>
      <c r="D8257" s="13"/>
      <c r="E8257" s="13"/>
      <c r="F8257" s="13"/>
      <c r="G8257" s="13"/>
      <c r="H8257" s="41"/>
      <c r="I8257" s="41"/>
      <c r="J8257" s="41"/>
      <c r="K8257" s="41"/>
      <c r="L8257" s="41"/>
      <c r="M8257" s="41"/>
    </row>
    <row r="8258" spans="2:13" x14ac:dyDescent="0.25">
      <c r="B8258" s="66"/>
      <c r="C8258" s="13"/>
      <c r="D8258" s="13"/>
      <c r="E8258" s="13"/>
      <c r="F8258" s="13"/>
      <c r="G8258" s="13"/>
      <c r="H8258" s="41"/>
      <c r="I8258" s="41"/>
      <c r="J8258" s="41"/>
      <c r="K8258" s="41"/>
      <c r="L8258" s="41"/>
      <c r="M8258" s="41"/>
    </row>
    <row r="8259" spans="2:13" x14ac:dyDescent="0.25">
      <c r="B8259" s="66"/>
      <c r="C8259" s="13"/>
      <c r="D8259" s="13"/>
      <c r="E8259" s="13"/>
      <c r="F8259" s="13"/>
      <c r="G8259" s="13"/>
      <c r="H8259" s="41"/>
      <c r="I8259" s="41"/>
      <c r="J8259" s="41"/>
      <c r="K8259" s="41"/>
      <c r="L8259" s="41"/>
      <c r="M8259" s="41"/>
    </row>
    <row r="8260" spans="2:13" x14ac:dyDescent="0.25">
      <c r="B8260" s="66"/>
      <c r="C8260" s="13"/>
      <c r="D8260" s="13"/>
      <c r="E8260" s="13"/>
      <c r="F8260" s="13"/>
      <c r="G8260" s="13"/>
      <c r="H8260" s="41"/>
      <c r="I8260" s="41"/>
      <c r="J8260" s="41"/>
      <c r="K8260" s="41"/>
      <c r="L8260" s="41"/>
      <c r="M8260" s="41"/>
    </row>
    <row r="8261" spans="2:13" x14ac:dyDescent="0.25">
      <c r="B8261" s="66"/>
      <c r="C8261" s="13"/>
      <c r="D8261" s="13"/>
      <c r="E8261" s="13"/>
      <c r="F8261" s="13"/>
      <c r="G8261" s="13"/>
      <c r="H8261" s="41"/>
      <c r="I8261" s="41"/>
      <c r="J8261" s="41"/>
      <c r="K8261" s="41"/>
      <c r="L8261" s="41"/>
      <c r="M8261" s="41"/>
    </row>
    <row r="8262" spans="2:13" x14ac:dyDescent="0.25">
      <c r="B8262" s="66"/>
      <c r="C8262" s="13"/>
      <c r="D8262" s="13"/>
      <c r="E8262" s="13"/>
      <c r="F8262" s="13"/>
      <c r="G8262" s="13"/>
      <c r="H8262" s="41"/>
      <c r="I8262" s="41"/>
      <c r="J8262" s="41"/>
      <c r="K8262" s="41"/>
      <c r="L8262" s="41"/>
      <c r="M8262" s="41"/>
    </row>
    <row r="8263" spans="2:13" x14ac:dyDescent="0.25">
      <c r="B8263" s="66"/>
      <c r="C8263" s="13"/>
      <c r="D8263" s="13"/>
      <c r="E8263" s="13"/>
      <c r="F8263" s="13"/>
      <c r="G8263" s="13"/>
      <c r="H8263" s="41"/>
      <c r="I8263" s="41"/>
      <c r="J8263" s="41"/>
      <c r="K8263" s="41"/>
      <c r="L8263" s="41"/>
      <c r="M8263" s="41"/>
    </row>
    <row r="8264" spans="2:13" x14ac:dyDescent="0.25">
      <c r="B8264" s="66"/>
      <c r="C8264" s="13"/>
      <c r="D8264" s="13"/>
      <c r="E8264" s="13"/>
      <c r="F8264" s="13"/>
      <c r="G8264" s="13"/>
      <c r="H8264" s="41"/>
      <c r="I8264" s="41"/>
      <c r="J8264" s="41"/>
      <c r="K8264" s="41"/>
      <c r="L8264" s="41"/>
      <c r="M8264" s="41"/>
    </row>
    <row r="8265" spans="2:13" x14ac:dyDescent="0.25">
      <c r="B8265" s="66"/>
      <c r="C8265" s="13"/>
      <c r="D8265" s="13"/>
      <c r="E8265" s="13"/>
      <c r="F8265" s="13"/>
      <c r="G8265" s="13"/>
      <c r="H8265" s="41"/>
      <c r="I8265" s="41"/>
      <c r="J8265" s="41"/>
      <c r="K8265" s="41"/>
      <c r="L8265" s="41"/>
      <c r="M8265" s="41"/>
    </row>
    <row r="8266" spans="2:13" x14ac:dyDescent="0.25">
      <c r="B8266" s="66"/>
      <c r="C8266" s="13"/>
      <c r="D8266" s="13"/>
      <c r="E8266" s="13"/>
      <c r="F8266" s="13"/>
      <c r="G8266" s="13"/>
      <c r="H8266" s="41"/>
      <c r="I8266" s="41"/>
      <c r="J8266" s="41"/>
      <c r="K8266" s="41"/>
      <c r="L8266" s="41"/>
      <c r="M8266" s="41"/>
    </row>
    <row r="8267" spans="2:13" x14ac:dyDescent="0.25">
      <c r="B8267" s="66"/>
      <c r="C8267" s="13"/>
      <c r="D8267" s="13"/>
      <c r="E8267" s="13"/>
      <c r="F8267" s="13"/>
      <c r="G8267" s="13"/>
      <c r="H8267" s="41"/>
      <c r="I8267" s="41"/>
      <c r="J8267" s="41"/>
      <c r="K8267" s="41"/>
      <c r="L8267" s="41"/>
      <c r="M8267" s="41"/>
    </row>
    <row r="8268" spans="2:13" x14ac:dyDescent="0.25">
      <c r="B8268" s="66"/>
      <c r="C8268" s="13"/>
      <c r="D8268" s="13"/>
      <c r="E8268" s="13"/>
      <c r="F8268" s="13"/>
      <c r="G8268" s="13"/>
      <c r="H8268" s="41"/>
      <c r="I8268" s="41"/>
      <c r="J8268" s="41"/>
      <c r="K8268" s="41"/>
      <c r="L8268" s="41"/>
      <c r="M8268" s="41"/>
    </row>
    <row r="8269" spans="2:13" x14ac:dyDescent="0.25">
      <c r="B8269" s="66"/>
      <c r="C8269" s="13"/>
      <c r="D8269" s="13"/>
      <c r="E8269" s="13"/>
      <c r="F8269" s="13"/>
      <c r="G8269" s="13"/>
      <c r="H8269" s="41"/>
      <c r="I8269" s="41"/>
      <c r="J8269" s="41"/>
      <c r="K8269" s="41"/>
      <c r="L8269" s="41"/>
      <c r="M8269" s="41"/>
    </row>
    <row r="8270" spans="2:13" x14ac:dyDescent="0.25">
      <c r="B8270" s="66"/>
      <c r="C8270" s="13"/>
      <c r="D8270" s="13"/>
      <c r="E8270" s="13"/>
      <c r="F8270" s="13"/>
      <c r="G8270" s="13"/>
      <c r="H8270" s="41"/>
      <c r="I8270" s="41"/>
      <c r="J8270" s="41"/>
      <c r="K8270" s="41"/>
      <c r="L8270" s="41"/>
      <c r="M8270" s="41"/>
    </row>
    <row r="8271" spans="2:13" x14ac:dyDescent="0.25">
      <c r="B8271" s="66"/>
      <c r="C8271" s="13"/>
      <c r="D8271" s="13"/>
      <c r="E8271" s="13"/>
      <c r="F8271" s="13"/>
      <c r="G8271" s="13"/>
      <c r="H8271" s="41"/>
      <c r="I8271" s="41"/>
      <c r="J8271" s="41"/>
      <c r="K8271" s="41"/>
      <c r="L8271" s="41"/>
      <c r="M8271" s="41"/>
    </row>
    <row r="8272" spans="2:13" x14ac:dyDescent="0.25">
      <c r="B8272" s="66"/>
      <c r="C8272" s="13"/>
      <c r="D8272" s="13"/>
      <c r="E8272" s="13"/>
      <c r="F8272" s="13"/>
      <c r="G8272" s="13"/>
      <c r="H8272" s="41"/>
      <c r="I8272" s="41"/>
      <c r="J8272" s="41"/>
      <c r="K8272" s="41"/>
      <c r="L8272" s="41"/>
      <c r="M8272" s="41"/>
    </row>
    <row r="8273" spans="2:13" x14ac:dyDescent="0.25">
      <c r="B8273" s="66"/>
      <c r="C8273" s="13"/>
      <c r="D8273" s="13"/>
      <c r="E8273" s="13"/>
      <c r="F8273" s="13"/>
      <c r="G8273" s="13"/>
      <c r="H8273" s="41"/>
      <c r="I8273" s="41"/>
      <c r="J8273" s="41"/>
      <c r="K8273" s="41"/>
      <c r="L8273" s="41"/>
      <c r="M8273" s="41"/>
    </row>
    <row r="8274" spans="2:13" x14ac:dyDescent="0.25">
      <c r="B8274" s="66"/>
      <c r="C8274" s="13"/>
      <c r="D8274" s="13"/>
      <c r="E8274" s="13"/>
      <c r="F8274" s="13"/>
      <c r="G8274" s="13"/>
      <c r="H8274" s="41"/>
      <c r="I8274" s="41"/>
      <c r="J8274" s="41"/>
      <c r="K8274" s="41"/>
      <c r="L8274" s="41"/>
      <c r="M8274" s="41"/>
    </row>
    <row r="8275" spans="2:13" x14ac:dyDescent="0.25">
      <c r="B8275" s="66"/>
      <c r="C8275" s="13"/>
      <c r="D8275" s="13"/>
      <c r="E8275" s="13"/>
      <c r="F8275" s="13"/>
      <c r="G8275" s="13"/>
      <c r="H8275" s="41"/>
      <c r="I8275" s="41"/>
      <c r="J8275" s="41"/>
      <c r="K8275" s="41"/>
      <c r="L8275" s="41"/>
      <c r="M8275" s="41"/>
    </row>
    <row r="8276" spans="2:13" x14ac:dyDescent="0.25">
      <c r="B8276" s="66"/>
      <c r="C8276" s="13"/>
      <c r="D8276" s="13"/>
      <c r="E8276" s="13"/>
      <c r="F8276" s="13"/>
      <c r="G8276" s="13"/>
      <c r="H8276" s="41"/>
      <c r="I8276" s="41"/>
      <c r="J8276" s="41"/>
      <c r="K8276" s="41"/>
      <c r="L8276" s="41"/>
      <c r="M8276" s="41"/>
    </row>
    <row r="8277" spans="2:13" x14ac:dyDescent="0.25">
      <c r="B8277" s="66"/>
      <c r="C8277" s="13"/>
      <c r="D8277" s="13"/>
      <c r="E8277" s="13"/>
      <c r="F8277" s="13"/>
      <c r="G8277" s="13"/>
      <c r="H8277" s="41"/>
      <c r="I8277" s="41"/>
      <c r="J8277" s="41"/>
      <c r="K8277" s="41"/>
      <c r="L8277" s="41"/>
      <c r="M8277" s="41"/>
    </row>
    <row r="8278" spans="2:13" x14ac:dyDescent="0.25">
      <c r="B8278" s="66"/>
      <c r="C8278" s="13"/>
      <c r="D8278" s="13"/>
      <c r="E8278" s="13"/>
      <c r="F8278" s="13"/>
      <c r="G8278" s="13"/>
      <c r="H8278" s="41"/>
      <c r="I8278" s="41"/>
      <c r="J8278" s="41"/>
      <c r="K8278" s="41"/>
      <c r="L8278" s="41"/>
      <c r="M8278" s="41"/>
    </row>
    <row r="8279" spans="2:13" x14ac:dyDescent="0.25">
      <c r="B8279" s="66"/>
      <c r="C8279" s="13"/>
      <c r="D8279" s="13"/>
      <c r="E8279" s="13"/>
      <c r="F8279" s="13"/>
      <c r="G8279" s="13"/>
      <c r="H8279" s="41"/>
      <c r="I8279" s="41"/>
      <c r="J8279" s="41"/>
      <c r="K8279" s="41"/>
      <c r="L8279" s="41"/>
      <c r="M8279" s="41"/>
    </row>
    <row r="8280" spans="2:13" x14ac:dyDescent="0.25">
      <c r="B8280" s="66"/>
      <c r="C8280" s="13"/>
      <c r="D8280" s="13"/>
      <c r="E8280" s="13"/>
      <c r="F8280" s="13"/>
      <c r="G8280" s="13"/>
      <c r="H8280" s="41"/>
      <c r="I8280" s="41"/>
      <c r="J8280" s="41"/>
      <c r="K8280" s="41"/>
      <c r="L8280" s="41"/>
      <c r="M8280" s="41"/>
    </row>
    <row r="8281" spans="2:13" x14ac:dyDescent="0.25">
      <c r="B8281" s="66"/>
      <c r="C8281" s="13"/>
      <c r="D8281" s="13"/>
      <c r="E8281" s="13"/>
      <c r="F8281" s="13"/>
      <c r="G8281" s="13"/>
      <c r="H8281" s="41"/>
      <c r="I8281" s="41"/>
      <c r="J8281" s="41"/>
      <c r="K8281" s="41"/>
      <c r="L8281" s="41"/>
      <c r="M8281" s="41"/>
    </row>
    <row r="8282" spans="2:13" x14ac:dyDescent="0.25">
      <c r="B8282" s="66"/>
      <c r="C8282" s="13"/>
      <c r="D8282" s="13"/>
      <c r="E8282" s="13"/>
      <c r="F8282" s="13"/>
      <c r="G8282" s="13"/>
      <c r="H8282" s="41"/>
      <c r="I8282" s="41"/>
      <c r="J8282" s="41"/>
      <c r="K8282" s="41"/>
      <c r="L8282" s="41"/>
      <c r="M8282" s="41"/>
    </row>
    <row r="8283" spans="2:13" x14ac:dyDescent="0.25">
      <c r="B8283" s="66"/>
      <c r="C8283" s="13"/>
      <c r="D8283" s="13"/>
      <c r="E8283" s="13"/>
      <c r="F8283" s="13"/>
      <c r="G8283" s="13"/>
      <c r="H8283" s="41"/>
      <c r="I8283" s="41"/>
      <c r="J8283" s="41"/>
      <c r="K8283" s="41"/>
      <c r="L8283" s="41"/>
      <c r="M8283" s="41"/>
    </row>
    <row r="8284" spans="2:13" x14ac:dyDescent="0.25">
      <c r="B8284" s="66"/>
      <c r="C8284" s="13"/>
      <c r="D8284" s="13"/>
      <c r="E8284" s="13"/>
      <c r="F8284" s="13"/>
      <c r="G8284" s="13"/>
      <c r="H8284" s="41"/>
      <c r="I8284" s="41"/>
      <c r="J8284" s="41"/>
      <c r="K8284" s="41"/>
      <c r="L8284" s="41"/>
      <c r="M8284" s="41"/>
    </row>
    <row r="8285" spans="2:13" x14ac:dyDescent="0.25">
      <c r="B8285" s="66"/>
      <c r="C8285" s="13"/>
      <c r="D8285" s="13"/>
      <c r="E8285" s="13"/>
      <c r="F8285" s="13"/>
      <c r="G8285" s="13"/>
      <c r="H8285" s="41"/>
      <c r="I8285" s="41"/>
      <c r="J8285" s="41"/>
      <c r="K8285" s="41"/>
      <c r="L8285" s="41"/>
      <c r="M8285" s="41"/>
    </row>
    <row r="8286" spans="2:13" x14ac:dyDescent="0.25">
      <c r="B8286" s="66"/>
      <c r="C8286" s="13"/>
      <c r="D8286" s="13"/>
      <c r="E8286" s="13"/>
      <c r="F8286" s="13"/>
      <c r="G8286" s="13"/>
      <c r="H8286" s="41"/>
      <c r="I8286" s="41"/>
      <c r="J8286" s="41"/>
      <c r="K8286" s="41"/>
      <c r="L8286" s="41"/>
      <c r="M8286" s="41"/>
    </row>
    <row r="8287" spans="2:13" x14ac:dyDescent="0.25">
      <c r="B8287" s="66"/>
      <c r="C8287" s="13"/>
      <c r="D8287" s="13"/>
      <c r="E8287" s="13"/>
      <c r="F8287" s="13"/>
      <c r="G8287" s="13"/>
      <c r="H8287" s="41"/>
      <c r="I8287" s="41"/>
      <c r="J8287" s="41"/>
      <c r="K8287" s="41"/>
      <c r="L8287" s="41"/>
      <c r="M8287" s="41"/>
    </row>
    <row r="8288" spans="2:13" x14ac:dyDescent="0.25">
      <c r="B8288" s="66"/>
      <c r="C8288" s="13"/>
      <c r="D8288" s="13"/>
      <c r="E8288" s="13"/>
      <c r="F8288" s="13"/>
      <c r="G8288" s="13"/>
      <c r="H8288" s="41"/>
      <c r="I8288" s="41"/>
      <c r="J8288" s="41"/>
      <c r="K8288" s="41"/>
      <c r="L8288" s="41"/>
      <c r="M8288" s="41"/>
    </row>
    <row r="8289" spans="2:13" x14ac:dyDescent="0.25">
      <c r="B8289" s="66"/>
      <c r="C8289" s="13"/>
      <c r="D8289" s="13"/>
      <c r="E8289" s="13"/>
      <c r="F8289" s="13"/>
      <c r="G8289" s="13"/>
      <c r="H8289" s="41"/>
      <c r="I8289" s="41"/>
      <c r="J8289" s="41"/>
      <c r="K8289" s="41"/>
      <c r="L8289" s="41"/>
      <c r="M8289" s="41"/>
    </row>
    <row r="8290" spans="2:13" x14ac:dyDescent="0.25">
      <c r="B8290" s="66"/>
      <c r="C8290" s="13"/>
      <c r="D8290" s="13"/>
      <c r="E8290" s="13"/>
      <c r="F8290" s="13"/>
      <c r="G8290" s="13"/>
      <c r="H8290" s="41"/>
      <c r="I8290" s="41"/>
      <c r="J8290" s="41"/>
      <c r="K8290" s="41"/>
      <c r="L8290" s="41"/>
      <c r="M8290" s="41"/>
    </row>
    <row r="8291" spans="2:13" x14ac:dyDescent="0.25">
      <c r="B8291" s="66"/>
      <c r="C8291" s="13"/>
      <c r="D8291" s="13"/>
      <c r="E8291" s="13"/>
      <c r="F8291" s="13"/>
      <c r="G8291" s="13"/>
      <c r="H8291" s="41"/>
      <c r="I8291" s="41"/>
      <c r="J8291" s="41"/>
      <c r="K8291" s="41"/>
      <c r="L8291" s="41"/>
      <c r="M8291" s="41"/>
    </row>
    <row r="8292" spans="2:13" x14ac:dyDescent="0.25">
      <c r="B8292" s="66"/>
      <c r="C8292" s="13"/>
      <c r="D8292" s="13"/>
      <c r="E8292" s="13"/>
      <c r="F8292" s="13"/>
      <c r="G8292" s="13"/>
      <c r="H8292" s="41"/>
      <c r="I8292" s="41"/>
      <c r="J8292" s="41"/>
      <c r="K8292" s="41"/>
      <c r="L8292" s="41"/>
      <c r="M8292" s="41"/>
    </row>
    <row r="8293" spans="2:13" x14ac:dyDescent="0.25">
      <c r="B8293" s="66"/>
      <c r="C8293" s="13"/>
      <c r="D8293" s="13"/>
      <c r="E8293" s="13"/>
      <c r="F8293" s="13"/>
      <c r="G8293" s="13"/>
      <c r="H8293" s="41"/>
      <c r="I8293" s="41"/>
      <c r="J8293" s="41"/>
      <c r="K8293" s="41"/>
      <c r="L8293" s="41"/>
      <c r="M8293" s="41"/>
    </row>
    <row r="8294" spans="2:13" x14ac:dyDescent="0.25">
      <c r="B8294" s="66"/>
      <c r="C8294" s="13"/>
      <c r="D8294" s="13"/>
      <c r="E8294" s="13"/>
      <c r="F8294" s="13"/>
      <c r="G8294" s="13"/>
      <c r="H8294" s="41"/>
      <c r="I8294" s="41"/>
      <c r="J8294" s="41"/>
      <c r="K8294" s="41"/>
      <c r="L8294" s="41"/>
      <c r="M8294" s="41"/>
    </row>
    <row r="8295" spans="2:13" x14ac:dyDescent="0.25">
      <c r="B8295" s="66"/>
      <c r="C8295" s="13"/>
      <c r="D8295" s="13"/>
      <c r="E8295" s="13"/>
      <c r="F8295" s="13"/>
      <c r="G8295" s="13"/>
      <c r="H8295" s="41"/>
      <c r="I8295" s="41"/>
      <c r="J8295" s="41"/>
      <c r="K8295" s="41"/>
      <c r="L8295" s="41"/>
      <c r="M8295" s="41"/>
    </row>
    <row r="8296" spans="2:13" x14ac:dyDescent="0.25">
      <c r="B8296" s="66"/>
      <c r="C8296" s="13"/>
      <c r="D8296" s="13"/>
      <c r="E8296" s="13"/>
      <c r="F8296" s="13"/>
      <c r="G8296" s="13"/>
      <c r="H8296" s="41"/>
      <c r="I8296" s="41"/>
      <c r="J8296" s="41"/>
      <c r="K8296" s="41"/>
      <c r="L8296" s="41"/>
      <c r="M8296" s="41"/>
    </row>
    <row r="8297" spans="2:13" x14ac:dyDescent="0.25">
      <c r="B8297" s="66"/>
      <c r="C8297" s="13"/>
      <c r="D8297" s="13"/>
      <c r="E8297" s="13"/>
      <c r="F8297" s="13"/>
      <c r="G8297" s="13"/>
      <c r="H8297" s="41"/>
      <c r="I8297" s="41"/>
      <c r="J8297" s="41"/>
      <c r="K8297" s="41"/>
      <c r="L8297" s="41"/>
      <c r="M8297" s="41"/>
    </row>
    <row r="8298" spans="2:13" x14ac:dyDescent="0.25">
      <c r="B8298" s="66"/>
      <c r="C8298" s="13"/>
      <c r="D8298" s="13"/>
      <c r="E8298" s="13"/>
      <c r="F8298" s="13"/>
      <c r="G8298" s="13"/>
      <c r="H8298" s="41"/>
      <c r="I8298" s="41"/>
      <c r="J8298" s="41"/>
      <c r="K8298" s="41"/>
      <c r="L8298" s="41"/>
      <c r="M8298" s="41"/>
    </row>
    <row r="8299" spans="2:13" x14ac:dyDescent="0.25">
      <c r="B8299" s="66"/>
      <c r="C8299" s="13"/>
      <c r="D8299" s="13"/>
      <c r="E8299" s="13"/>
      <c r="F8299" s="13"/>
      <c r="G8299" s="13"/>
      <c r="H8299" s="41"/>
      <c r="I8299" s="41"/>
      <c r="J8299" s="41"/>
      <c r="K8299" s="41"/>
      <c r="L8299" s="41"/>
      <c r="M8299" s="41"/>
    </row>
    <row r="8300" spans="2:13" x14ac:dyDescent="0.25">
      <c r="B8300" s="66"/>
      <c r="C8300" s="13"/>
      <c r="D8300" s="13"/>
      <c r="E8300" s="13"/>
      <c r="F8300" s="13"/>
      <c r="G8300" s="13"/>
      <c r="H8300" s="41"/>
      <c r="I8300" s="41"/>
      <c r="J8300" s="41"/>
      <c r="K8300" s="41"/>
      <c r="L8300" s="41"/>
      <c r="M8300" s="41"/>
    </row>
    <row r="8301" spans="2:13" x14ac:dyDescent="0.25">
      <c r="B8301" s="66"/>
      <c r="C8301" s="13"/>
      <c r="D8301" s="13"/>
      <c r="E8301" s="13"/>
      <c r="F8301" s="13"/>
      <c r="G8301" s="13"/>
      <c r="H8301" s="41"/>
      <c r="I8301" s="41"/>
      <c r="J8301" s="41"/>
      <c r="K8301" s="41"/>
      <c r="L8301" s="41"/>
      <c r="M8301" s="41"/>
    </row>
    <row r="8302" spans="2:13" x14ac:dyDescent="0.25">
      <c r="B8302" s="66"/>
      <c r="C8302" s="13"/>
      <c r="D8302" s="13"/>
      <c r="E8302" s="13"/>
      <c r="F8302" s="13"/>
      <c r="G8302" s="13"/>
      <c r="H8302" s="41"/>
      <c r="I8302" s="41"/>
      <c r="J8302" s="41"/>
      <c r="K8302" s="41"/>
      <c r="L8302" s="41"/>
      <c r="M8302" s="41"/>
    </row>
    <row r="8303" spans="2:13" x14ac:dyDescent="0.25">
      <c r="B8303" s="66"/>
      <c r="C8303" s="13"/>
      <c r="D8303" s="13"/>
      <c r="E8303" s="13"/>
      <c r="F8303" s="13"/>
      <c r="G8303" s="13"/>
      <c r="H8303" s="41"/>
      <c r="I8303" s="41"/>
      <c r="J8303" s="41"/>
      <c r="K8303" s="41"/>
      <c r="L8303" s="41"/>
      <c r="M8303" s="41"/>
    </row>
    <row r="8304" spans="2:13" x14ac:dyDescent="0.25">
      <c r="B8304" s="66"/>
      <c r="C8304" s="13"/>
      <c r="D8304" s="13"/>
      <c r="E8304" s="13"/>
      <c r="F8304" s="13"/>
      <c r="G8304" s="13"/>
      <c r="H8304" s="41"/>
      <c r="I8304" s="41"/>
      <c r="J8304" s="41"/>
      <c r="K8304" s="41"/>
      <c r="L8304" s="41"/>
      <c r="M8304" s="41"/>
    </row>
    <row r="8305" spans="2:13" x14ac:dyDescent="0.25">
      <c r="B8305" s="66"/>
      <c r="C8305" s="13"/>
      <c r="D8305" s="13"/>
      <c r="E8305" s="13"/>
      <c r="F8305" s="13"/>
      <c r="G8305" s="13"/>
      <c r="H8305" s="41"/>
      <c r="I8305" s="41"/>
      <c r="J8305" s="41"/>
      <c r="K8305" s="41"/>
      <c r="L8305" s="41"/>
      <c r="M8305" s="41"/>
    </row>
    <row r="8306" spans="2:13" x14ac:dyDescent="0.25">
      <c r="B8306" s="66"/>
      <c r="C8306" s="13"/>
      <c r="D8306" s="13"/>
      <c r="E8306" s="13"/>
      <c r="F8306" s="13"/>
      <c r="G8306" s="13"/>
      <c r="H8306" s="41"/>
      <c r="I8306" s="41"/>
      <c r="J8306" s="41"/>
      <c r="K8306" s="41"/>
      <c r="L8306" s="41"/>
      <c r="M8306" s="41"/>
    </row>
    <row r="8307" spans="2:13" x14ac:dyDescent="0.25">
      <c r="B8307" s="66"/>
      <c r="C8307" s="13"/>
      <c r="D8307" s="13"/>
      <c r="E8307" s="13"/>
      <c r="F8307" s="13"/>
      <c r="G8307" s="13"/>
      <c r="H8307" s="41"/>
      <c r="I8307" s="41"/>
      <c r="J8307" s="41"/>
      <c r="K8307" s="41"/>
      <c r="L8307" s="41"/>
      <c r="M8307" s="41"/>
    </row>
    <row r="8308" spans="2:13" x14ac:dyDescent="0.25">
      <c r="B8308" s="66"/>
      <c r="C8308" s="13"/>
      <c r="D8308" s="13"/>
      <c r="E8308" s="13"/>
      <c r="F8308" s="13"/>
      <c r="G8308" s="13"/>
      <c r="H8308" s="41"/>
      <c r="I8308" s="41"/>
      <c r="J8308" s="41"/>
      <c r="K8308" s="41"/>
      <c r="L8308" s="41"/>
      <c r="M8308" s="41"/>
    </row>
    <row r="8309" spans="2:13" x14ac:dyDescent="0.25">
      <c r="B8309" s="66"/>
      <c r="C8309" s="13"/>
      <c r="D8309" s="13"/>
      <c r="E8309" s="13"/>
      <c r="F8309" s="13"/>
      <c r="G8309" s="13"/>
      <c r="H8309" s="41"/>
      <c r="I8309" s="41"/>
      <c r="J8309" s="41"/>
      <c r="K8309" s="41"/>
      <c r="L8309" s="41"/>
      <c r="M8309" s="41"/>
    </row>
    <row r="8310" spans="2:13" x14ac:dyDescent="0.25">
      <c r="B8310" s="66"/>
      <c r="C8310" s="13"/>
      <c r="D8310" s="13"/>
      <c r="E8310" s="13"/>
      <c r="F8310" s="13"/>
      <c r="G8310" s="13"/>
      <c r="H8310" s="41"/>
      <c r="I8310" s="41"/>
      <c r="J8310" s="41"/>
      <c r="K8310" s="41"/>
      <c r="L8310" s="41"/>
      <c r="M8310" s="41"/>
    </row>
    <row r="8311" spans="2:13" x14ac:dyDescent="0.25">
      <c r="B8311" s="66"/>
      <c r="C8311" s="13"/>
      <c r="D8311" s="13"/>
      <c r="E8311" s="13"/>
      <c r="F8311" s="13"/>
      <c r="G8311" s="13"/>
      <c r="H8311" s="41"/>
      <c r="I8311" s="41"/>
      <c r="J8311" s="41"/>
      <c r="K8311" s="41"/>
      <c r="L8311" s="41"/>
      <c r="M8311" s="41"/>
    </row>
    <row r="8312" spans="2:13" x14ac:dyDescent="0.25">
      <c r="B8312" s="66"/>
      <c r="C8312" s="13"/>
      <c r="D8312" s="13"/>
      <c r="E8312" s="13"/>
      <c r="F8312" s="13"/>
      <c r="G8312" s="13"/>
      <c r="H8312" s="41"/>
      <c r="I8312" s="41"/>
      <c r="J8312" s="41"/>
      <c r="K8312" s="41"/>
      <c r="L8312" s="41"/>
      <c r="M8312" s="41"/>
    </row>
    <row r="8313" spans="2:13" x14ac:dyDescent="0.25">
      <c r="B8313" s="66"/>
      <c r="C8313" s="13"/>
      <c r="D8313" s="13"/>
      <c r="E8313" s="13"/>
      <c r="F8313" s="13"/>
      <c r="G8313" s="13"/>
      <c r="H8313" s="41"/>
      <c r="I8313" s="41"/>
      <c r="J8313" s="41"/>
      <c r="K8313" s="41"/>
      <c r="L8313" s="41"/>
      <c r="M8313" s="41"/>
    </row>
    <row r="8314" spans="2:13" x14ac:dyDescent="0.25">
      <c r="B8314" s="66"/>
      <c r="C8314" s="13"/>
      <c r="D8314" s="13"/>
      <c r="E8314" s="13"/>
      <c r="F8314" s="13"/>
      <c r="G8314" s="13"/>
      <c r="H8314" s="41"/>
      <c r="I8314" s="41"/>
      <c r="J8314" s="41"/>
      <c r="K8314" s="41"/>
      <c r="L8314" s="41"/>
      <c r="M8314" s="41"/>
    </row>
    <row r="8315" spans="2:13" x14ac:dyDescent="0.25">
      <c r="B8315" s="66"/>
      <c r="C8315" s="13"/>
      <c r="D8315" s="13"/>
      <c r="E8315" s="13"/>
      <c r="F8315" s="13"/>
      <c r="G8315" s="13"/>
      <c r="H8315" s="41"/>
      <c r="I8315" s="41"/>
      <c r="J8315" s="41"/>
      <c r="K8315" s="41"/>
      <c r="L8315" s="41"/>
      <c r="M8315" s="41"/>
    </row>
    <row r="8316" spans="2:13" x14ac:dyDescent="0.25">
      <c r="B8316" s="66"/>
      <c r="C8316" s="13"/>
      <c r="D8316" s="13"/>
      <c r="E8316" s="13"/>
      <c r="F8316" s="13"/>
      <c r="G8316" s="13"/>
      <c r="H8316" s="41"/>
      <c r="I8316" s="41"/>
      <c r="J8316" s="41"/>
      <c r="K8316" s="41"/>
      <c r="L8316" s="41"/>
      <c r="M8316" s="41"/>
    </row>
    <row r="8317" spans="2:13" x14ac:dyDescent="0.25">
      <c r="B8317" s="66"/>
      <c r="C8317" s="13"/>
      <c r="D8317" s="13"/>
      <c r="E8317" s="13"/>
      <c r="F8317" s="13"/>
      <c r="G8317" s="13"/>
      <c r="H8317" s="41"/>
      <c r="I8317" s="41"/>
      <c r="J8317" s="41"/>
      <c r="K8317" s="41"/>
      <c r="L8317" s="41"/>
      <c r="M8317" s="41"/>
    </row>
    <row r="8318" spans="2:13" x14ac:dyDescent="0.25">
      <c r="B8318" s="66"/>
      <c r="C8318" s="13"/>
      <c r="D8318" s="13"/>
      <c r="E8318" s="13"/>
      <c r="F8318" s="13"/>
      <c r="G8318" s="13"/>
      <c r="H8318" s="41"/>
      <c r="I8318" s="41"/>
      <c r="J8318" s="41"/>
      <c r="K8318" s="41"/>
      <c r="L8318" s="41"/>
      <c r="M8318" s="41"/>
    </row>
    <row r="8319" spans="2:13" x14ac:dyDescent="0.25">
      <c r="B8319" s="66"/>
      <c r="C8319" s="13"/>
      <c r="D8319" s="13"/>
      <c r="E8319" s="13"/>
      <c r="F8319" s="13"/>
      <c r="G8319" s="13"/>
      <c r="H8319" s="41"/>
      <c r="I8319" s="41"/>
      <c r="J8319" s="41"/>
      <c r="K8319" s="41"/>
      <c r="L8319" s="41"/>
      <c r="M8319" s="41"/>
    </row>
    <row r="8320" spans="2:13" x14ac:dyDescent="0.25">
      <c r="B8320" s="66"/>
      <c r="C8320" s="13"/>
      <c r="D8320" s="13"/>
      <c r="E8320" s="13"/>
      <c r="F8320" s="13"/>
      <c r="G8320" s="13"/>
      <c r="H8320" s="41"/>
      <c r="I8320" s="41"/>
      <c r="J8320" s="41"/>
      <c r="K8320" s="41"/>
      <c r="L8320" s="41"/>
      <c r="M8320" s="41"/>
    </row>
    <row r="8321" spans="2:13" x14ac:dyDescent="0.25">
      <c r="B8321" s="66"/>
      <c r="C8321" s="13"/>
      <c r="D8321" s="13"/>
      <c r="E8321" s="13"/>
      <c r="F8321" s="13"/>
      <c r="G8321" s="13"/>
      <c r="H8321" s="41"/>
      <c r="I8321" s="41"/>
      <c r="J8321" s="41"/>
      <c r="K8321" s="41"/>
      <c r="L8321" s="41"/>
      <c r="M8321" s="41"/>
    </row>
    <row r="8322" spans="2:13" x14ac:dyDescent="0.25">
      <c r="B8322" s="66"/>
      <c r="C8322" s="13"/>
      <c r="D8322" s="13"/>
      <c r="E8322" s="13"/>
      <c r="F8322" s="13"/>
      <c r="G8322" s="13"/>
      <c r="H8322" s="41"/>
      <c r="I8322" s="41"/>
      <c r="J8322" s="41"/>
      <c r="K8322" s="41"/>
      <c r="L8322" s="41"/>
      <c r="M8322" s="41"/>
    </row>
    <row r="8323" spans="2:13" x14ac:dyDescent="0.25">
      <c r="B8323" s="66"/>
      <c r="C8323" s="13"/>
      <c r="D8323" s="13"/>
      <c r="E8323" s="13"/>
      <c r="F8323" s="13"/>
      <c r="G8323" s="13"/>
      <c r="H8323" s="41"/>
      <c r="I8323" s="41"/>
      <c r="J8323" s="41"/>
      <c r="K8323" s="41"/>
      <c r="L8323" s="41"/>
      <c r="M8323" s="41"/>
    </row>
    <row r="8324" spans="2:13" x14ac:dyDescent="0.25">
      <c r="B8324" s="66"/>
      <c r="C8324" s="13"/>
      <c r="D8324" s="13"/>
      <c r="E8324" s="13"/>
      <c r="F8324" s="13"/>
      <c r="G8324" s="13"/>
      <c r="H8324" s="41"/>
      <c r="I8324" s="41"/>
      <c r="J8324" s="41"/>
      <c r="K8324" s="41"/>
      <c r="L8324" s="41"/>
      <c r="M8324" s="41"/>
    </row>
    <row r="8325" spans="2:13" x14ac:dyDescent="0.25">
      <c r="B8325" s="66"/>
      <c r="C8325" s="13"/>
      <c r="D8325" s="13"/>
      <c r="E8325" s="13"/>
      <c r="F8325" s="13"/>
      <c r="G8325" s="13"/>
      <c r="H8325" s="41"/>
      <c r="I8325" s="41"/>
      <c r="J8325" s="41"/>
      <c r="K8325" s="41"/>
      <c r="L8325" s="41"/>
      <c r="M8325" s="41"/>
    </row>
    <row r="8326" spans="2:13" x14ac:dyDescent="0.25">
      <c r="B8326" s="66"/>
      <c r="C8326" s="13"/>
      <c r="D8326" s="13"/>
      <c r="E8326" s="13"/>
      <c r="F8326" s="13"/>
      <c r="G8326" s="13"/>
      <c r="H8326" s="41"/>
      <c r="I8326" s="41"/>
      <c r="J8326" s="41"/>
      <c r="K8326" s="41"/>
      <c r="L8326" s="41"/>
      <c r="M8326" s="41"/>
    </row>
    <row r="8327" spans="2:13" x14ac:dyDescent="0.25">
      <c r="B8327" s="66"/>
      <c r="C8327" s="13"/>
      <c r="D8327" s="13"/>
      <c r="E8327" s="13"/>
      <c r="F8327" s="13"/>
      <c r="G8327" s="13"/>
      <c r="H8327" s="41"/>
      <c r="I8327" s="41"/>
      <c r="J8327" s="41"/>
      <c r="K8327" s="41"/>
      <c r="L8327" s="41"/>
      <c r="M8327" s="41"/>
    </row>
    <row r="8328" spans="2:13" x14ac:dyDescent="0.25">
      <c r="B8328" s="66"/>
      <c r="C8328" s="13"/>
      <c r="D8328" s="13"/>
      <c r="E8328" s="13"/>
      <c r="F8328" s="13"/>
      <c r="G8328" s="13"/>
      <c r="H8328" s="41"/>
      <c r="I8328" s="41"/>
      <c r="J8328" s="41"/>
      <c r="K8328" s="41"/>
      <c r="L8328" s="41"/>
      <c r="M8328" s="41"/>
    </row>
    <row r="8329" spans="2:13" x14ac:dyDescent="0.25">
      <c r="B8329" s="66"/>
      <c r="C8329" s="13"/>
      <c r="D8329" s="13"/>
      <c r="E8329" s="13"/>
      <c r="F8329" s="13"/>
      <c r="G8329" s="13"/>
      <c r="H8329" s="41"/>
      <c r="I8329" s="41"/>
      <c r="J8329" s="41"/>
      <c r="K8329" s="41"/>
      <c r="L8329" s="41"/>
      <c r="M8329" s="41"/>
    </row>
    <row r="8330" spans="2:13" x14ac:dyDescent="0.25">
      <c r="B8330" s="66"/>
      <c r="C8330" s="13"/>
      <c r="D8330" s="13"/>
      <c r="E8330" s="13"/>
      <c r="F8330" s="13"/>
      <c r="G8330" s="13"/>
      <c r="H8330" s="41"/>
      <c r="I8330" s="41"/>
      <c r="J8330" s="41"/>
      <c r="K8330" s="41"/>
      <c r="L8330" s="41"/>
      <c r="M8330" s="41"/>
    </row>
    <row r="8331" spans="2:13" x14ac:dyDescent="0.25">
      <c r="B8331" s="66"/>
      <c r="C8331" s="13"/>
      <c r="D8331" s="13"/>
      <c r="E8331" s="13"/>
      <c r="F8331" s="13"/>
      <c r="G8331" s="13"/>
      <c r="H8331" s="41"/>
      <c r="I8331" s="41"/>
      <c r="J8331" s="41"/>
      <c r="K8331" s="41"/>
      <c r="L8331" s="41"/>
      <c r="M8331" s="41"/>
    </row>
    <row r="8332" spans="2:13" x14ac:dyDescent="0.25">
      <c r="B8332" s="66"/>
      <c r="C8332" s="13"/>
      <c r="D8332" s="13"/>
      <c r="E8332" s="13"/>
      <c r="F8332" s="13"/>
      <c r="G8332" s="13"/>
      <c r="H8332" s="41"/>
      <c r="I8332" s="41"/>
      <c r="J8332" s="41"/>
      <c r="K8332" s="41"/>
      <c r="L8332" s="41"/>
      <c r="M8332" s="41"/>
    </row>
    <row r="8333" spans="2:13" x14ac:dyDescent="0.25">
      <c r="B8333" s="66"/>
      <c r="C8333" s="13"/>
      <c r="D8333" s="13"/>
      <c r="E8333" s="13"/>
      <c r="F8333" s="13"/>
      <c r="G8333" s="13"/>
      <c r="H8333" s="41"/>
      <c r="I8333" s="41"/>
      <c r="J8333" s="41"/>
      <c r="K8333" s="41"/>
      <c r="L8333" s="41"/>
      <c r="M8333" s="41"/>
    </row>
    <row r="8334" spans="2:13" x14ac:dyDescent="0.25">
      <c r="B8334" s="66"/>
      <c r="C8334" s="13"/>
      <c r="D8334" s="13"/>
      <c r="E8334" s="13"/>
      <c r="F8334" s="13"/>
      <c r="G8334" s="13"/>
      <c r="H8334" s="41"/>
      <c r="I8334" s="41"/>
      <c r="J8334" s="41"/>
      <c r="K8334" s="41"/>
      <c r="L8334" s="41"/>
      <c r="M8334" s="41"/>
    </row>
    <row r="8335" spans="2:13" x14ac:dyDescent="0.25">
      <c r="B8335" s="66"/>
      <c r="C8335" s="13"/>
      <c r="D8335" s="13"/>
      <c r="E8335" s="13"/>
      <c r="F8335" s="13"/>
      <c r="G8335" s="13"/>
      <c r="H8335" s="41"/>
      <c r="I8335" s="41"/>
      <c r="J8335" s="41"/>
      <c r="K8335" s="41"/>
      <c r="L8335" s="41"/>
      <c r="M8335" s="41"/>
    </row>
    <row r="8336" spans="2:13" x14ac:dyDescent="0.25">
      <c r="B8336" s="66"/>
      <c r="C8336" s="13"/>
      <c r="D8336" s="13"/>
      <c r="E8336" s="13"/>
      <c r="F8336" s="13"/>
      <c r="G8336" s="13"/>
      <c r="H8336" s="41"/>
      <c r="I8336" s="41"/>
      <c r="J8336" s="41"/>
      <c r="K8336" s="41"/>
      <c r="L8336" s="41"/>
      <c r="M8336" s="41"/>
    </row>
    <row r="8337" spans="2:13" x14ac:dyDescent="0.25">
      <c r="B8337" s="66"/>
      <c r="C8337" s="13"/>
      <c r="D8337" s="13"/>
      <c r="E8337" s="13"/>
      <c r="F8337" s="13"/>
      <c r="G8337" s="13"/>
      <c r="H8337" s="41"/>
      <c r="I8337" s="41"/>
      <c r="J8337" s="41"/>
      <c r="K8337" s="41"/>
      <c r="L8337" s="41"/>
      <c r="M8337" s="41"/>
    </row>
    <row r="8338" spans="2:13" x14ac:dyDescent="0.25">
      <c r="B8338" s="66"/>
      <c r="C8338" s="13"/>
      <c r="D8338" s="13"/>
      <c r="E8338" s="13"/>
      <c r="F8338" s="13"/>
      <c r="G8338" s="13"/>
      <c r="H8338" s="41"/>
      <c r="I8338" s="41"/>
      <c r="J8338" s="41"/>
      <c r="K8338" s="41"/>
      <c r="L8338" s="41"/>
      <c r="M8338" s="41"/>
    </row>
    <row r="8339" spans="2:13" x14ac:dyDescent="0.25">
      <c r="B8339" s="66"/>
      <c r="C8339" s="13"/>
      <c r="D8339" s="13"/>
      <c r="E8339" s="13"/>
      <c r="F8339" s="13"/>
      <c r="G8339" s="13"/>
      <c r="H8339" s="41"/>
      <c r="I8339" s="41"/>
      <c r="J8339" s="41"/>
      <c r="K8339" s="41"/>
      <c r="L8339" s="41"/>
      <c r="M8339" s="41"/>
    </row>
    <row r="8340" spans="2:13" x14ac:dyDescent="0.25">
      <c r="B8340" s="66"/>
      <c r="C8340" s="13"/>
      <c r="D8340" s="13"/>
      <c r="E8340" s="13"/>
      <c r="F8340" s="13"/>
      <c r="G8340" s="13"/>
      <c r="H8340" s="41"/>
      <c r="I8340" s="41"/>
      <c r="J8340" s="41"/>
      <c r="K8340" s="41"/>
      <c r="L8340" s="41"/>
      <c r="M8340" s="41"/>
    </row>
    <row r="8341" spans="2:13" x14ac:dyDescent="0.25">
      <c r="B8341" s="66"/>
      <c r="C8341" s="13"/>
      <c r="D8341" s="13"/>
      <c r="E8341" s="13"/>
      <c r="F8341" s="13"/>
      <c r="G8341" s="13"/>
      <c r="H8341" s="41"/>
      <c r="I8341" s="41"/>
      <c r="J8341" s="41"/>
      <c r="K8341" s="41"/>
      <c r="L8341" s="41"/>
      <c r="M8341" s="41"/>
    </row>
    <row r="8342" spans="2:13" x14ac:dyDescent="0.25">
      <c r="B8342" s="66"/>
      <c r="C8342" s="13"/>
      <c r="D8342" s="13"/>
      <c r="E8342" s="13"/>
      <c r="F8342" s="13"/>
      <c r="G8342" s="13"/>
      <c r="H8342" s="41"/>
      <c r="I8342" s="41"/>
      <c r="J8342" s="41"/>
      <c r="K8342" s="41"/>
      <c r="L8342" s="41"/>
      <c r="M8342" s="41"/>
    </row>
    <row r="8343" spans="2:13" x14ac:dyDescent="0.25">
      <c r="B8343" s="66"/>
      <c r="C8343" s="13"/>
      <c r="D8343" s="13"/>
      <c r="E8343" s="13"/>
      <c r="F8343" s="13"/>
      <c r="G8343" s="13"/>
      <c r="H8343" s="41"/>
      <c r="I8343" s="41"/>
      <c r="J8343" s="41"/>
      <c r="K8343" s="41"/>
      <c r="L8343" s="41"/>
      <c r="M8343" s="41"/>
    </row>
    <row r="8344" spans="2:13" x14ac:dyDescent="0.25">
      <c r="B8344" s="66"/>
      <c r="C8344" s="13"/>
      <c r="D8344" s="13"/>
      <c r="E8344" s="13"/>
      <c r="F8344" s="13"/>
      <c r="G8344" s="13"/>
      <c r="H8344" s="41"/>
      <c r="I8344" s="41"/>
      <c r="J8344" s="41"/>
      <c r="K8344" s="41"/>
      <c r="L8344" s="41"/>
      <c r="M8344" s="41"/>
    </row>
    <row r="8345" spans="2:13" x14ac:dyDescent="0.25">
      <c r="B8345" s="66"/>
      <c r="C8345" s="13"/>
      <c r="D8345" s="13"/>
      <c r="E8345" s="13"/>
      <c r="F8345" s="13"/>
      <c r="G8345" s="13"/>
      <c r="H8345" s="41"/>
      <c r="I8345" s="41"/>
      <c r="J8345" s="41"/>
      <c r="K8345" s="41"/>
      <c r="L8345" s="41"/>
      <c r="M8345" s="41"/>
    </row>
    <row r="8346" spans="2:13" x14ac:dyDescent="0.25">
      <c r="B8346" s="66"/>
      <c r="C8346" s="13"/>
      <c r="D8346" s="13"/>
      <c r="E8346" s="13"/>
      <c r="F8346" s="13"/>
      <c r="G8346" s="13"/>
      <c r="H8346" s="41"/>
      <c r="I8346" s="41"/>
      <c r="J8346" s="41"/>
      <c r="K8346" s="41"/>
      <c r="L8346" s="41"/>
      <c r="M8346" s="41"/>
    </row>
    <row r="8347" spans="2:13" x14ac:dyDescent="0.25">
      <c r="B8347" s="66"/>
      <c r="C8347" s="13"/>
      <c r="D8347" s="13"/>
      <c r="E8347" s="13"/>
      <c r="F8347" s="13"/>
      <c r="G8347" s="13"/>
      <c r="H8347" s="41"/>
      <c r="I8347" s="41"/>
      <c r="J8347" s="41"/>
      <c r="K8347" s="41"/>
      <c r="L8347" s="41"/>
      <c r="M8347" s="41"/>
    </row>
    <row r="8348" spans="2:13" x14ac:dyDescent="0.25">
      <c r="B8348" s="66"/>
      <c r="C8348" s="13"/>
      <c r="D8348" s="13"/>
      <c r="E8348" s="13"/>
      <c r="F8348" s="13"/>
      <c r="G8348" s="13"/>
      <c r="H8348" s="41"/>
      <c r="I8348" s="41"/>
      <c r="J8348" s="41"/>
      <c r="K8348" s="41"/>
      <c r="L8348" s="41"/>
      <c r="M8348" s="41"/>
    </row>
    <row r="8349" spans="2:13" x14ac:dyDescent="0.25">
      <c r="B8349" s="66"/>
      <c r="C8349" s="13"/>
      <c r="D8349" s="13"/>
      <c r="E8349" s="13"/>
      <c r="F8349" s="13"/>
      <c r="G8349" s="13"/>
      <c r="H8349" s="41"/>
      <c r="I8349" s="41"/>
      <c r="J8349" s="41"/>
      <c r="K8349" s="41"/>
      <c r="L8349" s="41"/>
      <c r="M8349" s="41"/>
    </row>
    <row r="8350" spans="2:13" x14ac:dyDescent="0.25">
      <c r="B8350" s="66"/>
      <c r="C8350" s="13"/>
      <c r="D8350" s="13"/>
      <c r="E8350" s="13"/>
      <c r="F8350" s="13"/>
      <c r="G8350" s="13"/>
      <c r="H8350" s="41"/>
      <c r="I8350" s="41"/>
      <c r="J8350" s="41"/>
      <c r="K8350" s="41"/>
      <c r="L8350" s="41"/>
      <c r="M8350" s="41"/>
    </row>
    <row r="8351" spans="2:13" x14ac:dyDescent="0.25">
      <c r="B8351" s="66"/>
      <c r="C8351" s="13"/>
      <c r="D8351" s="13"/>
      <c r="E8351" s="13"/>
      <c r="F8351" s="13"/>
      <c r="G8351" s="13"/>
      <c r="H8351" s="41"/>
      <c r="I8351" s="41"/>
      <c r="J8351" s="41"/>
      <c r="K8351" s="41"/>
      <c r="L8351" s="41"/>
      <c r="M8351" s="41"/>
    </row>
    <row r="8352" spans="2:13" x14ac:dyDescent="0.25">
      <c r="B8352" s="66"/>
      <c r="C8352" s="13"/>
      <c r="D8352" s="13"/>
      <c r="E8352" s="13"/>
      <c r="F8352" s="13"/>
      <c r="G8352" s="13"/>
      <c r="H8352" s="41"/>
      <c r="I8352" s="41"/>
      <c r="J8352" s="41"/>
      <c r="K8352" s="41"/>
      <c r="L8352" s="41"/>
      <c r="M8352" s="41"/>
    </row>
    <row r="8353" spans="2:13" x14ac:dyDescent="0.25">
      <c r="B8353" s="66"/>
      <c r="C8353" s="13"/>
      <c r="D8353" s="13"/>
      <c r="E8353" s="13"/>
      <c r="F8353" s="13"/>
      <c r="G8353" s="13"/>
      <c r="H8353" s="41"/>
      <c r="I8353" s="41"/>
      <c r="J8353" s="41"/>
      <c r="K8353" s="41"/>
      <c r="L8353" s="41"/>
      <c r="M8353" s="41"/>
    </row>
    <row r="8354" spans="2:13" x14ac:dyDescent="0.25">
      <c r="B8354" s="66"/>
      <c r="C8354" s="13"/>
      <c r="D8354" s="13"/>
      <c r="E8354" s="13"/>
      <c r="F8354" s="13"/>
      <c r="G8354" s="13"/>
      <c r="H8354" s="41"/>
      <c r="I8354" s="41"/>
      <c r="J8354" s="41"/>
      <c r="K8354" s="41"/>
      <c r="L8354" s="41"/>
      <c r="M8354" s="41"/>
    </row>
    <row r="8355" spans="2:13" x14ac:dyDescent="0.25">
      <c r="B8355" s="66"/>
      <c r="C8355" s="13"/>
      <c r="D8355" s="13"/>
      <c r="E8355" s="13"/>
      <c r="F8355" s="13"/>
      <c r="G8355" s="13"/>
      <c r="H8355" s="41"/>
      <c r="I8355" s="41"/>
      <c r="J8355" s="41"/>
      <c r="K8355" s="41"/>
      <c r="L8355" s="41"/>
      <c r="M8355" s="41"/>
    </row>
    <row r="8356" spans="2:13" x14ac:dyDescent="0.25">
      <c r="B8356" s="66"/>
      <c r="C8356" s="13"/>
      <c r="D8356" s="13"/>
      <c r="E8356" s="13"/>
      <c r="F8356" s="13"/>
      <c r="G8356" s="13"/>
      <c r="H8356" s="41"/>
      <c r="I8356" s="41"/>
      <c r="J8356" s="41"/>
      <c r="K8356" s="41"/>
      <c r="L8356" s="41"/>
      <c r="M8356" s="41"/>
    </row>
    <row r="8357" spans="2:13" x14ac:dyDescent="0.25">
      <c r="B8357" s="66"/>
      <c r="C8357" s="13"/>
      <c r="D8357" s="13"/>
      <c r="E8357" s="13"/>
      <c r="F8357" s="13"/>
      <c r="G8357" s="13"/>
      <c r="H8357" s="41"/>
      <c r="I8357" s="41"/>
      <c r="J8357" s="41"/>
      <c r="K8357" s="41"/>
      <c r="L8357" s="41"/>
      <c r="M8357" s="41"/>
    </row>
    <row r="8358" spans="2:13" x14ac:dyDescent="0.25">
      <c r="B8358" s="66"/>
      <c r="C8358" s="13"/>
      <c r="D8358" s="13"/>
      <c r="E8358" s="13"/>
      <c r="F8358" s="13"/>
      <c r="G8358" s="13"/>
      <c r="H8358" s="41"/>
      <c r="I8358" s="41"/>
      <c r="J8358" s="41"/>
      <c r="K8358" s="41"/>
      <c r="L8358" s="41"/>
      <c r="M8358" s="41"/>
    </row>
    <row r="8359" spans="2:13" x14ac:dyDescent="0.25">
      <c r="B8359" s="66"/>
      <c r="C8359" s="13"/>
      <c r="D8359" s="13"/>
      <c r="E8359" s="13"/>
      <c r="F8359" s="13"/>
      <c r="G8359" s="13"/>
      <c r="H8359" s="41"/>
      <c r="I8359" s="41"/>
      <c r="J8359" s="41"/>
      <c r="K8359" s="41"/>
      <c r="L8359" s="41"/>
      <c r="M8359" s="41"/>
    </row>
    <row r="8360" spans="2:13" x14ac:dyDescent="0.25">
      <c r="B8360" s="66"/>
      <c r="C8360" s="13"/>
      <c r="D8360" s="13"/>
      <c r="E8360" s="13"/>
      <c r="F8360" s="13"/>
      <c r="G8360" s="13"/>
      <c r="H8360" s="41"/>
      <c r="I8360" s="41"/>
      <c r="J8360" s="41"/>
      <c r="K8360" s="41"/>
      <c r="L8360" s="41"/>
      <c r="M8360" s="41"/>
    </row>
    <row r="8361" spans="2:13" x14ac:dyDescent="0.25">
      <c r="B8361" s="66"/>
      <c r="C8361" s="13"/>
      <c r="D8361" s="13"/>
      <c r="E8361" s="13"/>
      <c r="F8361" s="13"/>
      <c r="G8361" s="13"/>
      <c r="H8361" s="41"/>
      <c r="I8361" s="41"/>
      <c r="J8361" s="41"/>
      <c r="K8361" s="41"/>
      <c r="L8361" s="41"/>
      <c r="M8361" s="41"/>
    </row>
    <row r="8362" spans="2:13" x14ac:dyDescent="0.25">
      <c r="B8362" s="66"/>
      <c r="C8362" s="13"/>
      <c r="D8362" s="13"/>
      <c r="E8362" s="13"/>
      <c r="F8362" s="13"/>
      <c r="G8362" s="13"/>
      <c r="H8362" s="41"/>
      <c r="I8362" s="41"/>
      <c r="J8362" s="41"/>
      <c r="K8362" s="41"/>
      <c r="L8362" s="41"/>
      <c r="M8362" s="41"/>
    </row>
    <row r="8363" spans="2:13" x14ac:dyDescent="0.25">
      <c r="B8363" s="66"/>
      <c r="C8363" s="13"/>
      <c r="D8363" s="13"/>
      <c r="E8363" s="13"/>
      <c r="F8363" s="13"/>
      <c r="G8363" s="13"/>
      <c r="H8363" s="41"/>
      <c r="I8363" s="41"/>
      <c r="J8363" s="41"/>
      <c r="K8363" s="41"/>
      <c r="L8363" s="41"/>
      <c r="M8363" s="41"/>
    </row>
    <row r="8364" spans="2:13" x14ac:dyDescent="0.25">
      <c r="B8364" s="66"/>
      <c r="C8364" s="13"/>
      <c r="D8364" s="13"/>
      <c r="E8364" s="13"/>
      <c r="F8364" s="13"/>
      <c r="G8364" s="13"/>
      <c r="H8364" s="41"/>
      <c r="I8364" s="41"/>
      <c r="J8364" s="41"/>
      <c r="K8364" s="41"/>
      <c r="L8364" s="41"/>
      <c r="M8364" s="41"/>
    </row>
    <row r="8365" spans="2:13" x14ac:dyDescent="0.25">
      <c r="B8365" s="66"/>
      <c r="C8365" s="13"/>
      <c r="D8365" s="13"/>
      <c r="E8365" s="13"/>
      <c r="F8365" s="13"/>
      <c r="G8365" s="13"/>
      <c r="H8365" s="41"/>
      <c r="I8365" s="41"/>
      <c r="J8365" s="41"/>
      <c r="K8365" s="41"/>
      <c r="L8365" s="41"/>
      <c r="M8365" s="41"/>
    </row>
    <row r="8366" spans="2:13" x14ac:dyDescent="0.25">
      <c r="B8366" s="66"/>
      <c r="C8366" s="13"/>
      <c r="D8366" s="13"/>
      <c r="E8366" s="13"/>
      <c r="F8366" s="13"/>
      <c r="G8366" s="13"/>
      <c r="H8366" s="41"/>
      <c r="I8366" s="41"/>
      <c r="J8366" s="41"/>
      <c r="K8366" s="41"/>
      <c r="L8366" s="41"/>
      <c r="M8366" s="41"/>
    </row>
    <row r="8367" spans="2:13" x14ac:dyDescent="0.25">
      <c r="B8367" s="66"/>
      <c r="C8367" s="13"/>
      <c r="D8367" s="13"/>
      <c r="E8367" s="13"/>
      <c r="F8367" s="13"/>
      <c r="G8367" s="13"/>
      <c r="H8367" s="41"/>
      <c r="I8367" s="41"/>
      <c r="J8367" s="41"/>
      <c r="K8367" s="41"/>
      <c r="L8367" s="41"/>
      <c r="M8367" s="41"/>
    </row>
    <row r="8368" spans="2:13" x14ac:dyDescent="0.25">
      <c r="B8368" s="66"/>
      <c r="C8368" s="13"/>
      <c r="D8368" s="13"/>
      <c r="E8368" s="13"/>
      <c r="F8368" s="13"/>
      <c r="G8368" s="13"/>
      <c r="H8368" s="41"/>
      <c r="I8368" s="41"/>
      <c r="J8368" s="41"/>
      <c r="K8368" s="41"/>
      <c r="L8368" s="41"/>
      <c r="M8368" s="41"/>
    </row>
    <row r="8369" spans="2:13" x14ac:dyDescent="0.25">
      <c r="B8369" s="66"/>
      <c r="C8369" s="13"/>
      <c r="D8369" s="13"/>
      <c r="E8369" s="13"/>
      <c r="F8369" s="13"/>
      <c r="G8369" s="13"/>
      <c r="H8369" s="41"/>
      <c r="I8369" s="41"/>
      <c r="J8369" s="41"/>
      <c r="K8369" s="41"/>
      <c r="L8369" s="41"/>
      <c r="M8369" s="41"/>
    </row>
    <row r="8370" spans="2:13" x14ac:dyDescent="0.25">
      <c r="B8370" s="66"/>
      <c r="C8370" s="13"/>
      <c r="D8370" s="13"/>
      <c r="E8370" s="13"/>
      <c r="F8370" s="13"/>
      <c r="G8370" s="13"/>
      <c r="H8370" s="41"/>
      <c r="I8370" s="41"/>
      <c r="J8370" s="41"/>
      <c r="K8370" s="41"/>
      <c r="L8370" s="41"/>
      <c r="M8370" s="41"/>
    </row>
    <row r="8371" spans="2:13" x14ac:dyDescent="0.25">
      <c r="B8371" s="66"/>
      <c r="C8371" s="13"/>
      <c r="D8371" s="13"/>
      <c r="E8371" s="13"/>
      <c r="F8371" s="13"/>
      <c r="G8371" s="13"/>
      <c r="H8371" s="41"/>
      <c r="I8371" s="41"/>
      <c r="J8371" s="41"/>
      <c r="K8371" s="41"/>
      <c r="L8371" s="41"/>
      <c r="M8371" s="41"/>
    </row>
    <row r="8372" spans="2:13" x14ac:dyDescent="0.25">
      <c r="B8372" s="66"/>
      <c r="C8372" s="13"/>
      <c r="D8372" s="13"/>
      <c r="E8372" s="13"/>
      <c r="F8372" s="13"/>
      <c r="G8372" s="13"/>
      <c r="H8372" s="41"/>
      <c r="I8372" s="41"/>
      <c r="J8372" s="41"/>
      <c r="K8372" s="41"/>
      <c r="L8372" s="41"/>
      <c r="M8372" s="41"/>
    </row>
    <row r="8373" spans="2:13" x14ac:dyDescent="0.25">
      <c r="B8373" s="66"/>
      <c r="C8373" s="13"/>
      <c r="D8373" s="13"/>
      <c r="E8373" s="13"/>
      <c r="F8373" s="13"/>
      <c r="G8373" s="13"/>
      <c r="H8373" s="41"/>
      <c r="I8373" s="41"/>
      <c r="J8373" s="41"/>
      <c r="K8373" s="41"/>
      <c r="L8373" s="41"/>
      <c r="M8373" s="41"/>
    </row>
    <row r="8374" spans="2:13" x14ac:dyDescent="0.25">
      <c r="B8374" s="66"/>
      <c r="C8374" s="13"/>
      <c r="D8374" s="13"/>
      <c r="E8374" s="13"/>
      <c r="F8374" s="13"/>
      <c r="G8374" s="13"/>
      <c r="H8374" s="41"/>
      <c r="I8374" s="41"/>
      <c r="J8374" s="41"/>
      <c r="K8374" s="41"/>
      <c r="L8374" s="41"/>
      <c r="M8374" s="41"/>
    </row>
    <row r="8375" spans="2:13" x14ac:dyDescent="0.25">
      <c r="B8375" s="66"/>
      <c r="C8375" s="13"/>
      <c r="D8375" s="13"/>
      <c r="E8375" s="13"/>
      <c r="F8375" s="13"/>
      <c r="G8375" s="13"/>
      <c r="H8375" s="41"/>
      <c r="I8375" s="41"/>
      <c r="J8375" s="41"/>
      <c r="K8375" s="41"/>
      <c r="L8375" s="41"/>
      <c r="M8375" s="41"/>
    </row>
    <row r="8376" spans="2:13" x14ac:dyDescent="0.25">
      <c r="B8376" s="66"/>
      <c r="C8376" s="13"/>
      <c r="D8376" s="13"/>
      <c r="E8376" s="13"/>
      <c r="F8376" s="13"/>
      <c r="G8376" s="13"/>
      <c r="H8376" s="41"/>
      <c r="I8376" s="41"/>
      <c r="J8376" s="41"/>
      <c r="K8376" s="41"/>
      <c r="L8376" s="41"/>
      <c r="M8376" s="41"/>
    </row>
    <row r="8377" spans="2:13" x14ac:dyDescent="0.25">
      <c r="B8377" s="66"/>
      <c r="C8377" s="13"/>
      <c r="D8377" s="13"/>
      <c r="E8377" s="13"/>
      <c r="F8377" s="13"/>
      <c r="G8377" s="13"/>
      <c r="H8377" s="41"/>
      <c r="I8377" s="41"/>
      <c r="J8377" s="41"/>
      <c r="K8377" s="41"/>
      <c r="L8377" s="41"/>
      <c r="M8377" s="41"/>
    </row>
    <row r="8378" spans="2:13" x14ac:dyDescent="0.25">
      <c r="B8378" s="66"/>
      <c r="C8378" s="13"/>
      <c r="D8378" s="13"/>
      <c r="E8378" s="13"/>
      <c r="F8378" s="13"/>
      <c r="G8378" s="13"/>
      <c r="H8378" s="41"/>
      <c r="I8378" s="41"/>
      <c r="J8378" s="41"/>
      <c r="K8378" s="41"/>
      <c r="L8378" s="41"/>
      <c r="M8378" s="41"/>
    </row>
    <row r="8379" spans="2:13" x14ac:dyDescent="0.25">
      <c r="B8379" s="66"/>
      <c r="C8379" s="13"/>
      <c r="D8379" s="13"/>
      <c r="E8379" s="13"/>
      <c r="F8379" s="13"/>
      <c r="G8379" s="13"/>
      <c r="H8379" s="41"/>
      <c r="I8379" s="41"/>
      <c r="J8379" s="41"/>
      <c r="K8379" s="41"/>
      <c r="L8379" s="41"/>
      <c r="M8379" s="41"/>
    </row>
    <row r="8380" spans="2:13" x14ac:dyDescent="0.25">
      <c r="B8380" s="66"/>
      <c r="C8380" s="13"/>
      <c r="D8380" s="13"/>
      <c r="E8380" s="13"/>
      <c r="F8380" s="13"/>
      <c r="G8380" s="13"/>
      <c r="H8380" s="41"/>
      <c r="I8380" s="41"/>
      <c r="J8380" s="41"/>
      <c r="K8380" s="41"/>
      <c r="L8380" s="41"/>
      <c r="M8380" s="41"/>
    </row>
    <row r="8381" spans="2:13" x14ac:dyDescent="0.25">
      <c r="B8381" s="66"/>
      <c r="C8381" s="13"/>
      <c r="D8381" s="13"/>
      <c r="E8381" s="13"/>
      <c r="F8381" s="13"/>
      <c r="G8381" s="13"/>
      <c r="H8381" s="41"/>
      <c r="I8381" s="41"/>
      <c r="J8381" s="41"/>
      <c r="K8381" s="41"/>
      <c r="L8381" s="41"/>
      <c r="M8381" s="41"/>
    </row>
    <row r="8382" spans="2:13" x14ac:dyDescent="0.25">
      <c r="B8382" s="66"/>
      <c r="C8382" s="13"/>
      <c r="D8382" s="13"/>
      <c r="E8382" s="13"/>
      <c r="F8382" s="13"/>
      <c r="G8382" s="13"/>
      <c r="H8382" s="41"/>
      <c r="I8382" s="41"/>
      <c r="J8382" s="41"/>
      <c r="K8382" s="41"/>
      <c r="L8382" s="41"/>
      <c r="M8382" s="41"/>
    </row>
    <row r="8383" spans="2:13" x14ac:dyDescent="0.25">
      <c r="B8383" s="66"/>
      <c r="C8383" s="13"/>
      <c r="D8383" s="13"/>
      <c r="E8383" s="13"/>
      <c r="F8383" s="13"/>
      <c r="G8383" s="13"/>
      <c r="H8383" s="41"/>
      <c r="I8383" s="41"/>
      <c r="J8383" s="41"/>
      <c r="K8383" s="41"/>
      <c r="L8383" s="41"/>
      <c r="M8383" s="41"/>
    </row>
    <row r="8384" spans="2:13" x14ac:dyDescent="0.25">
      <c r="B8384" s="66"/>
      <c r="C8384" s="13"/>
      <c r="D8384" s="13"/>
      <c r="E8384" s="13"/>
      <c r="F8384" s="13"/>
      <c r="G8384" s="13"/>
      <c r="H8384" s="41"/>
      <c r="I8384" s="41"/>
      <c r="J8384" s="41"/>
      <c r="K8384" s="41"/>
      <c r="L8384" s="41"/>
      <c r="M8384" s="41"/>
    </row>
    <row r="8385" spans="2:13" x14ac:dyDescent="0.25">
      <c r="B8385" s="66"/>
      <c r="C8385" s="13"/>
      <c r="D8385" s="13"/>
      <c r="E8385" s="13"/>
      <c r="F8385" s="13"/>
      <c r="G8385" s="13"/>
      <c r="H8385" s="41"/>
      <c r="I8385" s="41"/>
      <c r="J8385" s="41"/>
      <c r="K8385" s="41"/>
      <c r="L8385" s="41"/>
      <c r="M8385" s="41"/>
    </row>
    <row r="8386" spans="2:13" x14ac:dyDescent="0.25">
      <c r="B8386" s="66"/>
      <c r="C8386" s="13"/>
      <c r="D8386" s="13"/>
      <c r="E8386" s="13"/>
      <c r="F8386" s="13"/>
      <c r="G8386" s="13"/>
      <c r="H8386" s="41"/>
      <c r="I8386" s="41"/>
      <c r="J8386" s="41"/>
      <c r="K8386" s="41"/>
      <c r="L8386" s="41"/>
      <c r="M8386" s="41"/>
    </row>
    <row r="8387" spans="2:13" x14ac:dyDescent="0.25">
      <c r="B8387" s="66"/>
      <c r="C8387" s="13"/>
      <c r="D8387" s="13"/>
      <c r="E8387" s="13"/>
      <c r="F8387" s="13"/>
      <c r="G8387" s="13"/>
      <c r="H8387" s="41"/>
      <c r="I8387" s="41"/>
      <c r="J8387" s="41"/>
      <c r="K8387" s="41"/>
      <c r="L8387" s="41"/>
      <c r="M8387" s="41"/>
    </row>
    <row r="8388" spans="2:13" x14ac:dyDescent="0.25">
      <c r="B8388" s="66"/>
      <c r="C8388" s="13"/>
      <c r="D8388" s="13"/>
      <c r="E8388" s="13"/>
      <c r="F8388" s="13"/>
      <c r="G8388" s="13"/>
      <c r="H8388" s="41"/>
      <c r="I8388" s="41"/>
      <c r="J8388" s="41"/>
      <c r="K8388" s="41"/>
      <c r="L8388" s="41"/>
      <c r="M8388" s="41"/>
    </row>
    <row r="8389" spans="2:13" x14ac:dyDescent="0.25">
      <c r="B8389" s="66"/>
      <c r="C8389" s="13"/>
      <c r="D8389" s="13"/>
      <c r="E8389" s="13"/>
      <c r="F8389" s="13"/>
      <c r="G8389" s="13"/>
      <c r="H8389" s="41"/>
      <c r="I8389" s="41"/>
      <c r="J8389" s="41"/>
      <c r="K8389" s="41"/>
      <c r="L8389" s="41"/>
      <c r="M8389" s="41"/>
    </row>
    <row r="8390" spans="2:13" x14ac:dyDescent="0.25">
      <c r="B8390" s="66"/>
      <c r="C8390" s="13"/>
      <c r="D8390" s="13"/>
      <c r="E8390" s="13"/>
      <c r="F8390" s="13"/>
      <c r="G8390" s="13"/>
      <c r="H8390" s="41"/>
      <c r="I8390" s="41"/>
      <c r="J8390" s="41"/>
      <c r="K8390" s="41"/>
      <c r="L8390" s="41"/>
      <c r="M8390" s="41"/>
    </row>
    <row r="8391" spans="2:13" x14ac:dyDescent="0.25">
      <c r="B8391" s="66"/>
      <c r="C8391" s="13"/>
      <c r="D8391" s="13"/>
      <c r="E8391" s="13"/>
      <c r="F8391" s="13"/>
      <c r="G8391" s="13"/>
      <c r="H8391" s="41"/>
      <c r="I8391" s="41"/>
      <c r="J8391" s="41"/>
      <c r="K8391" s="41"/>
      <c r="L8391" s="41"/>
      <c r="M8391" s="41"/>
    </row>
    <row r="8392" spans="2:13" x14ac:dyDescent="0.25">
      <c r="B8392" s="66"/>
      <c r="C8392" s="13"/>
      <c r="D8392" s="13"/>
      <c r="E8392" s="13"/>
      <c r="F8392" s="13"/>
      <c r="G8392" s="13"/>
      <c r="H8392" s="41"/>
      <c r="I8392" s="41"/>
      <c r="J8392" s="41"/>
      <c r="K8392" s="41"/>
      <c r="L8392" s="41"/>
      <c r="M8392" s="41"/>
    </row>
    <row r="8393" spans="2:13" x14ac:dyDescent="0.25">
      <c r="B8393" s="66"/>
      <c r="C8393" s="13"/>
      <c r="D8393" s="13"/>
      <c r="E8393" s="13"/>
      <c r="F8393" s="13"/>
      <c r="G8393" s="13"/>
      <c r="H8393" s="41"/>
      <c r="I8393" s="41"/>
      <c r="J8393" s="41"/>
      <c r="K8393" s="41"/>
      <c r="L8393" s="41"/>
      <c r="M8393" s="41"/>
    </row>
    <row r="8394" spans="2:13" x14ac:dyDescent="0.25">
      <c r="B8394" s="66"/>
      <c r="C8394" s="13"/>
      <c r="D8394" s="13"/>
      <c r="E8394" s="13"/>
      <c r="F8394" s="13"/>
      <c r="G8394" s="13"/>
      <c r="H8394" s="41"/>
      <c r="I8394" s="41"/>
      <c r="J8394" s="41"/>
      <c r="K8394" s="41"/>
      <c r="L8394" s="41"/>
      <c r="M8394" s="41"/>
    </row>
    <row r="8395" spans="2:13" x14ac:dyDescent="0.25">
      <c r="B8395" s="66"/>
      <c r="C8395" s="13"/>
      <c r="D8395" s="13"/>
      <c r="E8395" s="13"/>
      <c r="F8395" s="13"/>
      <c r="G8395" s="13"/>
      <c r="H8395" s="41"/>
      <c r="I8395" s="41"/>
      <c r="J8395" s="41"/>
      <c r="K8395" s="41"/>
      <c r="L8395" s="41"/>
      <c r="M8395" s="41"/>
    </row>
    <row r="8396" spans="2:13" x14ac:dyDescent="0.25">
      <c r="B8396" s="66"/>
      <c r="C8396" s="13"/>
      <c r="D8396" s="13"/>
      <c r="E8396" s="13"/>
      <c r="F8396" s="13"/>
      <c r="G8396" s="13"/>
      <c r="H8396" s="41"/>
      <c r="I8396" s="41"/>
      <c r="J8396" s="41"/>
      <c r="K8396" s="41"/>
      <c r="L8396" s="41"/>
      <c r="M8396" s="41"/>
    </row>
    <row r="8397" spans="2:13" x14ac:dyDescent="0.25">
      <c r="B8397" s="66"/>
      <c r="C8397" s="13"/>
      <c r="D8397" s="13"/>
      <c r="E8397" s="13"/>
      <c r="F8397" s="13"/>
      <c r="G8397" s="13"/>
      <c r="H8397" s="41"/>
      <c r="I8397" s="41"/>
      <c r="J8397" s="41"/>
      <c r="K8397" s="41"/>
      <c r="L8397" s="41"/>
      <c r="M8397" s="41"/>
    </row>
    <row r="8398" spans="2:13" x14ac:dyDescent="0.25">
      <c r="B8398" s="66"/>
      <c r="C8398" s="13"/>
      <c r="D8398" s="13"/>
      <c r="E8398" s="13"/>
      <c r="F8398" s="13"/>
      <c r="G8398" s="13"/>
      <c r="H8398" s="41"/>
      <c r="I8398" s="41"/>
      <c r="J8398" s="41"/>
      <c r="K8398" s="41"/>
      <c r="L8398" s="41"/>
      <c r="M8398" s="41"/>
    </row>
    <row r="8399" spans="2:13" x14ac:dyDescent="0.25">
      <c r="B8399" s="66"/>
      <c r="C8399" s="13"/>
      <c r="D8399" s="13"/>
      <c r="E8399" s="13"/>
      <c r="F8399" s="13"/>
      <c r="G8399" s="13"/>
      <c r="H8399" s="41"/>
      <c r="I8399" s="41"/>
      <c r="J8399" s="41"/>
      <c r="K8399" s="41"/>
      <c r="L8399" s="41"/>
      <c r="M8399" s="41"/>
    </row>
    <row r="8400" spans="2:13" x14ac:dyDescent="0.25">
      <c r="B8400" s="66"/>
      <c r="C8400" s="13"/>
      <c r="D8400" s="13"/>
      <c r="E8400" s="13"/>
      <c r="F8400" s="13"/>
      <c r="G8400" s="13"/>
      <c r="H8400" s="41"/>
      <c r="I8400" s="41"/>
      <c r="J8400" s="41"/>
      <c r="K8400" s="41"/>
      <c r="L8400" s="41"/>
      <c r="M8400" s="41"/>
    </row>
    <row r="8401" spans="2:13" x14ac:dyDescent="0.25">
      <c r="B8401" s="66"/>
      <c r="C8401" s="13"/>
      <c r="D8401" s="13"/>
      <c r="E8401" s="13"/>
      <c r="F8401" s="13"/>
      <c r="G8401" s="13"/>
      <c r="H8401" s="41"/>
      <c r="I8401" s="41"/>
      <c r="J8401" s="41"/>
      <c r="K8401" s="41"/>
      <c r="L8401" s="41"/>
      <c r="M8401" s="41"/>
    </row>
    <row r="8402" spans="2:13" x14ac:dyDescent="0.25">
      <c r="B8402" s="66"/>
      <c r="C8402" s="13"/>
      <c r="D8402" s="13"/>
      <c r="E8402" s="13"/>
      <c r="F8402" s="13"/>
      <c r="G8402" s="13"/>
      <c r="H8402" s="41"/>
      <c r="I8402" s="41"/>
      <c r="J8402" s="41"/>
      <c r="K8402" s="41"/>
      <c r="L8402" s="41"/>
      <c r="M8402" s="41"/>
    </row>
    <row r="8403" spans="2:13" x14ac:dyDescent="0.25">
      <c r="B8403" s="66"/>
      <c r="C8403" s="13"/>
      <c r="D8403" s="13"/>
      <c r="E8403" s="13"/>
      <c r="F8403" s="13"/>
      <c r="G8403" s="13"/>
      <c r="H8403" s="41"/>
      <c r="I8403" s="41"/>
      <c r="J8403" s="41"/>
      <c r="K8403" s="41"/>
      <c r="L8403" s="41"/>
      <c r="M8403" s="41"/>
    </row>
    <row r="8404" spans="2:13" x14ac:dyDescent="0.25">
      <c r="B8404" s="66"/>
      <c r="C8404" s="13"/>
      <c r="D8404" s="13"/>
      <c r="E8404" s="13"/>
      <c r="F8404" s="13"/>
      <c r="G8404" s="13"/>
      <c r="H8404" s="41"/>
      <c r="I8404" s="41"/>
      <c r="J8404" s="41"/>
      <c r="K8404" s="41"/>
      <c r="L8404" s="41"/>
      <c r="M8404" s="41"/>
    </row>
    <row r="8405" spans="2:13" x14ac:dyDescent="0.25">
      <c r="B8405" s="66"/>
      <c r="C8405" s="13"/>
      <c r="D8405" s="13"/>
      <c r="E8405" s="13"/>
      <c r="F8405" s="13"/>
      <c r="G8405" s="13"/>
      <c r="H8405" s="41"/>
      <c r="I8405" s="41"/>
      <c r="J8405" s="41"/>
      <c r="K8405" s="41"/>
      <c r="L8405" s="41"/>
      <c r="M8405" s="41"/>
    </row>
    <row r="8406" spans="2:13" x14ac:dyDescent="0.25">
      <c r="B8406" s="66"/>
      <c r="C8406" s="13"/>
      <c r="D8406" s="13"/>
      <c r="E8406" s="13"/>
      <c r="F8406" s="13"/>
      <c r="G8406" s="13"/>
      <c r="H8406" s="41"/>
      <c r="I8406" s="41"/>
      <c r="J8406" s="41"/>
      <c r="K8406" s="41"/>
      <c r="L8406" s="41"/>
      <c r="M8406" s="41"/>
    </row>
    <row r="8407" spans="2:13" x14ac:dyDescent="0.25">
      <c r="B8407" s="66"/>
      <c r="C8407" s="13"/>
      <c r="D8407" s="13"/>
      <c r="E8407" s="13"/>
      <c r="F8407" s="13"/>
      <c r="G8407" s="13"/>
      <c r="H8407" s="41"/>
      <c r="I8407" s="41"/>
      <c r="J8407" s="41"/>
      <c r="K8407" s="41"/>
      <c r="L8407" s="41"/>
      <c r="M8407" s="41"/>
    </row>
    <row r="8408" spans="2:13" x14ac:dyDescent="0.25">
      <c r="B8408" s="66"/>
      <c r="C8408" s="13"/>
      <c r="D8408" s="13"/>
      <c r="E8408" s="13"/>
      <c r="F8408" s="13"/>
      <c r="G8408" s="13"/>
      <c r="H8408" s="41"/>
      <c r="I8408" s="41"/>
      <c r="J8408" s="41"/>
      <c r="K8408" s="41"/>
      <c r="L8408" s="41"/>
      <c r="M8408" s="41"/>
    </row>
    <row r="8409" spans="2:13" x14ac:dyDescent="0.25">
      <c r="B8409" s="66"/>
      <c r="C8409" s="13"/>
      <c r="D8409" s="13"/>
      <c r="E8409" s="13"/>
      <c r="F8409" s="13"/>
      <c r="G8409" s="13"/>
      <c r="H8409" s="41"/>
      <c r="I8409" s="41"/>
      <c r="J8409" s="41"/>
      <c r="K8409" s="41"/>
      <c r="L8409" s="41"/>
      <c r="M8409" s="41"/>
    </row>
    <row r="8410" spans="2:13" x14ac:dyDescent="0.25">
      <c r="B8410" s="66"/>
      <c r="C8410" s="13"/>
      <c r="D8410" s="13"/>
      <c r="E8410" s="13"/>
      <c r="F8410" s="13"/>
      <c r="G8410" s="13"/>
      <c r="H8410" s="41"/>
      <c r="I8410" s="41"/>
      <c r="J8410" s="41"/>
      <c r="K8410" s="41"/>
      <c r="L8410" s="41"/>
      <c r="M8410" s="41"/>
    </row>
    <row r="8411" spans="2:13" x14ac:dyDescent="0.25">
      <c r="B8411" s="66"/>
      <c r="C8411" s="13"/>
      <c r="D8411" s="13"/>
      <c r="E8411" s="13"/>
      <c r="F8411" s="13"/>
      <c r="G8411" s="13"/>
      <c r="H8411" s="41"/>
      <c r="I8411" s="41"/>
      <c r="J8411" s="41"/>
      <c r="K8411" s="41"/>
      <c r="L8411" s="41"/>
      <c r="M8411" s="41"/>
    </row>
    <row r="8412" spans="2:13" x14ac:dyDescent="0.25">
      <c r="B8412" s="66"/>
      <c r="C8412" s="13"/>
      <c r="D8412" s="13"/>
      <c r="E8412" s="13"/>
      <c r="F8412" s="13"/>
      <c r="G8412" s="13"/>
      <c r="H8412" s="41"/>
      <c r="I8412" s="41"/>
      <c r="J8412" s="41"/>
      <c r="K8412" s="41"/>
      <c r="L8412" s="41"/>
      <c r="M8412" s="41"/>
    </row>
    <row r="8413" spans="2:13" x14ac:dyDescent="0.25">
      <c r="B8413" s="66"/>
      <c r="C8413" s="13"/>
      <c r="D8413" s="13"/>
      <c r="E8413" s="13"/>
      <c r="F8413" s="13"/>
      <c r="G8413" s="13"/>
      <c r="H8413" s="41"/>
      <c r="I8413" s="41"/>
      <c r="J8413" s="41"/>
      <c r="K8413" s="41"/>
      <c r="L8413" s="41"/>
      <c r="M8413" s="41"/>
    </row>
    <row r="8414" spans="2:13" x14ac:dyDescent="0.25">
      <c r="B8414" s="66"/>
      <c r="C8414" s="13"/>
      <c r="D8414" s="13"/>
      <c r="E8414" s="13"/>
      <c r="F8414" s="13"/>
      <c r="G8414" s="13"/>
      <c r="H8414" s="41"/>
      <c r="I8414" s="41"/>
      <c r="J8414" s="41"/>
      <c r="K8414" s="41"/>
      <c r="L8414" s="41"/>
      <c r="M8414" s="41"/>
    </row>
    <row r="8415" spans="2:13" x14ac:dyDescent="0.25">
      <c r="B8415" s="66"/>
      <c r="C8415" s="13"/>
      <c r="D8415" s="13"/>
      <c r="E8415" s="13"/>
      <c r="F8415" s="13"/>
      <c r="G8415" s="13"/>
      <c r="H8415" s="41"/>
      <c r="I8415" s="41"/>
      <c r="J8415" s="41"/>
      <c r="K8415" s="41"/>
      <c r="L8415" s="41"/>
      <c r="M8415" s="41"/>
    </row>
    <row r="8416" spans="2:13" x14ac:dyDescent="0.25">
      <c r="B8416" s="66"/>
      <c r="C8416" s="13"/>
      <c r="D8416" s="13"/>
      <c r="E8416" s="13"/>
      <c r="F8416" s="13"/>
      <c r="G8416" s="13"/>
      <c r="H8416" s="41"/>
      <c r="I8416" s="41"/>
      <c r="J8416" s="41"/>
      <c r="K8416" s="41"/>
      <c r="L8416" s="41"/>
      <c r="M8416" s="41"/>
    </row>
    <row r="8417" spans="2:13" x14ac:dyDescent="0.25">
      <c r="B8417" s="66"/>
      <c r="C8417" s="13"/>
      <c r="D8417" s="13"/>
      <c r="E8417" s="13"/>
      <c r="F8417" s="13"/>
      <c r="G8417" s="13"/>
      <c r="H8417" s="41"/>
      <c r="I8417" s="41"/>
      <c r="J8417" s="41"/>
      <c r="K8417" s="41"/>
      <c r="L8417" s="41"/>
      <c r="M8417" s="41"/>
    </row>
    <row r="8418" spans="2:13" x14ac:dyDescent="0.25">
      <c r="B8418" s="66"/>
      <c r="C8418" s="13"/>
      <c r="D8418" s="13"/>
      <c r="E8418" s="13"/>
      <c r="F8418" s="13"/>
      <c r="G8418" s="13"/>
      <c r="H8418" s="41"/>
      <c r="I8418" s="41"/>
      <c r="J8418" s="41"/>
      <c r="K8418" s="41"/>
      <c r="L8418" s="41"/>
      <c r="M8418" s="41"/>
    </row>
    <row r="8419" spans="2:13" x14ac:dyDescent="0.25">
      <c r="B8419" s="66"/>
      <c r="C8419" s="13"/>
      <c r="D8419" s="13"/>
      <c r="E8419" s="13"/>
      <c r="F8419" s="13"/>
      <c r="G8419" s="13"/>
      <c r="H8419" s="41"/>
      <c r="I8419" s="41"/>
      <c r="J8419" s="41"/>
      <c r="K8419" s="41"/>
      <c r="L8419" s="41"/>
      <c r="M8419" s="41"/>
    </row>
    <row r="8420" spans="2:13" x14ac:dyDescent="0.25">
      <c r="B8420" s="66"/>
      <c r="C8420" s="13"/>
      <c r="D8420" s="13"/>
      <c r="E8420" s="13"/>
      <c r="F8420" s="13"/>
      <c r="G8420" s="13"/>
      <c r="H8420" s="41"/>
      <c r="I8420" s="41"/>
      <c r="J8420" s="41"/>
      <c r="K8420" s="41"/>
      <c r="L8420" s="41"/>
      <c r="M8420" s="41"/>
    </row>
    <row r="8421" spans="2:13" x14ac:dyDescent="0.25">
      <c r="B8421" s="66"/>
      <c r="C8421" s="13"/>
      <c r="D8421" s="13"/>
      <c r="E8421" s="13"/>
      <c r="F8421" s="13"/>
      <c r="G8421" s="13"/>
      <c r="H8421" s="41"/>
      <c r="I8421" s="41"/>
      <c r="J8421" s="41"/>
      <c r="K8421" s="41"/>
      <c r="L8421" s="41"/>
      <c r="M8421" s="41"/>
    </row>
    <row r="8422" spans="2:13" x14ac:dyDescent="0.25">
      <c r="B8422" s="66"/>
      <c r="C8422" s="13"/>
      <c r="D8422" s="13"/>
      <c r="E8422" s="13"/>
      <c r="F8422" s="13"/>
      <c r="G8422" s="13"/>
      <c r="H8422" s="41"/>
      <c r="I8422" s="41"/>
      <c r="J8422" s="41"/>
      <c r="K8422" s="41"/>
      <c r="L8422" s="41"/>
      <c r="M8422" s="41"/>
    </row>
    <row r="8423" spans="2:13" x14ac:dyDescent="0.25">
      <c r="B8423" s="66"/>
      <c r="C8423" s="13"/>
      <c r="D8423" s="13"/>
      <c r="E8423" s="13"/>
      <c r="F8423" s="13"/>
      <c r="G8423" s="13"/>
      <c r="H8423" s="41"/>
      <c r="I8423" s="41"/>
      <c r="J8423" s="41"/>
      <c r="K8423" s="41"/>
      <c r="L8423" s="41"/>
      <c r="M8423" s="41"/>
    </row>
    <row r="8424" spans="2:13" x14ac:dyDescent="0.25">
      <c r="B8424" s="66"/>
      <c r="C8424" s="13"/>
      <c r="D8424" s="13"/>
      <c r="E8424" s="13"/>
      <c r="F8424" s="13"/>
      <c r="G8424" s="13"/>
      <c r="H8424" s="41"/>
      <c r="I8424" s="41"/>
      <c r="J8424" s="41"/>
      <c r="K8424" s="41"/>
      <c r="L8424" s="41"/>
      <c r="M8424" s="41"/>
    </row>
    <row r="8425" spans="2:13" x14ac:dyDescent="0.25">
      <c r="B8425" s="66"/>
      <c r="C8425" s="13"/>
      <c r="D8425" s="13"/>
      <c r="E8425" s="13"/>
      <c r="F8425" s="13"/>
      <c r="G8425" s="13"/>
      <c r="H8425" s="41"/>
      <c r="I8425" s="41"/>
      <c r="J8425" s="41"/>
      <c r="K8425" s="41"/>
      <c r="L8425" s="41"/>
      <c r="M8425" s="41"/>
    </row>
    <row r="8426" spans="2:13" x14ac:dyDescent="0.25">
      <c r="B8426" s="66"/>
      <c r="C8426" s="13"/>
      <c r="D8426" s="13"/>
      <c r="E8426" s="13"/>
      <c r="F8426" s="13"/>
      <c r="G8426" s="13"/>
      <c r="H8426" s="41"/>
      <c r="I8426" s="41"/>
      <c r="J8426" s="41"/>
      <c r="K8426" s="41"/>
      <c r="L8426" s="41"/>
      <c r="M8426" s="41"/>
    </row>
    <row r="8427" spans="2:13" x14ac:dyDescent="0.25">
      <c r="B8427" s="66"/>
      <c r="C8427" s="13"/>
      <c r="D8427" s="13"/>
      <c r="E8427" s="13"/>
      <c r="F8427" s="13"/>
      <c r="G8427" s="13"/>
      <c r="H8427" s="41"/>
      <c r="I8427" s="41"/>
      <c r="J8427" s="41"/>
      <c r="K8427" s="41"/>
      <c r="L8427" s="41"/>
      <c r="M8427" s="41"/>
    </row>
    <row r="8428" spans="2:13" x14ac:dyDescent="0.25">
      <c r="B8428" s="66"/>
      <c r="C8428" s="13"/>
      <c r="D8428" s="13"/>
      <c r="E8428" s="13"/>
      <c r="F8428" s="13"/>
      <c r="G8428" s="13"/>
      <c r="H8428" s="41"/>
      <c r="I8428" s="41"/>
      <c r="J8428" s="41"/>
      <c r="K8428" s="41"/>
      <c r="L8428" s="41"/>
      <c r="M8428" s="41"/>
    </row>
    <row r="8429" spans="2:13" x14ac:dyDescent="0.25">
      <c r="B8429" s="66"/>
      <c r="C8429" s="13"/>
      <c r="D8429" s="13"/>
      <c r="E8429" s="13"/>
      <c r="F8429" s="13"/>
      <c r="G8429" s="13"/>
      <c r="H8429" s="41"/>
      <c r="I8429" s="41"/>
      <c r="J8429" s="41"/>
      <c r="K8429" s="41"/>
      <c r="L8429" s="41"/>
      <c r="M8429" s="41"/>
    </row>
    <row r="8430" spans="2:13" x14ac:dyDescent="0.25">
      <c r="B8430" s="66"/>
      <c r="C8430" s="13"/>
      <c r="D8430" s="13"/>
      <c r="E8430" s="13"/>
      <c r="F8430" s="13"/>
      <c r="G8430" s="13"/>
      <c r="H8430" s="41"/>
      <c r="I8430" s="41"/>
      <c r="J8430" s="41"/>
      <c r="K8430" s="41"/>
      <c r="L8430" s="41"/>
      <c r="M8430" s="41"/>
    </row>
    <row r="8431" spans="2:13" x14ac:dyDescent="0.25">
      <c r="B8431" s="66"/>
      <c r="C8431" s="13"/>
      <c r="D8431" s="13"/>
      <c r="E8431" s="13"/>
      <c r="F8431" s="13"/>
      <c r="G8431" s="13"/>
      <c r="H8431" s="41"/>
      <c r="I8431" s="41"/>
      <c r="J8431" s="41"/>
      <c r="K8431" s="41"/>
      <c r="L8431" s="41"/>
      <c r="M8431" s="41"/>
    </row>
    <row r="8432" spans="2:13" x14ac:dyDescent="0.25">
      <c r="B8432" s="66"/>
      <c r="C8432" s="13"/>
      <c r="D8432" s="13"/>
      <c r="E8432" s="13"/>
      <c r="F8432" s="13"/>
      <c r="G8432" s="13"/>
      <c r="H8432" s="41"/>
      <c r="I8432" s="41"/>
      <c r="J8432" s="41"/>
      <c r="K8432" s="41"/>
      <c r="L8432" s="41"/>
      <c r="M8432" s="41"/>
    </row>
    <row r="8433" spans="2:13" x14ac:dyDescent="0.25">
      <c r="B8433" s="66"/>
      <c r="C8433" s="13"/>
      <c r="D8433" s="13"/>
      <c r="E8433" s="13"/>
      <c r="F8433" s="13"/>
      <c r="G8433" s="13"/>
      <c r="H8433" s="41"/>
      <c r="I8433" s="41"/>
      <c r="J8433" s="41"/>
      <c r="K8433" s="41"/>
      <c r="L8433" s="41"/>
      <c r="M8433" s="41"/>
    </row>
    <row r="8434" spans="2:13" x14ac:dyDescent="0.25">
      <c r="B8434" s="66"/>
      <c r="C8434" s="13"/>
      <c r="D8434" s="13"/>
      <c r="E8434" s="13"/>
      <c r="F8434" s="13"/>
      <c r="G8434" s="13"/>
      <c r="H8434" s="41"/>
      <c r="I8434" s="41"/>
      <c r="J8434" s="41"/>
      <c r="K8434" s="41"/>
      <c r="L8434" s="41"/>
      <c r="M8434" s="41"/>
    </row>
    <row r="8435" spans="2:13" x14ac:dyDescent="0.25">
      <c r="B8435" s="66"/>
      <c r="C8435" s="13"/>
      <c r="D8435" s="13"/>
      <c r="E8435" s="13"/>
      <c r="F8435" s="13"/>
      <c r="G8435" s="13"/>
      <c r="H8435" s="41"/>
      <c r="I8435" s="41"/>
      <c r="J8435" s="41"/>
      <c r="K8435" s="41"/>
      <c r="L8435" s="41"/>
      <c r="M8435" s="41"/>
    </row>
    <row r="8436" spans="2:13" x14ac:dyDescent="0.25">
      <c r="B8436" s="66"/>
      <c r="C8436" s="13"/>
      <c r="D8436" s="13"/>
      <c r="E8436" s="13"/>
      <c r="F8436" s="13"/>
      <c r="G8436" s="13"/>
      <c r="H8436" s="41"/>
      <c r="I8436" s="41"/>
      <c r="J8436" s="41"/>
      <c r="K8436" s="41"/>
      <c r="L8436" s="41"/>
      <c r="M8436" s="41"/>
    </row>
    <row r="8437" spans="2:13" x14ac:dyDescent="0.25">
      <c r="B8437" s="66"/>
      <c r="C8437" s="13"/>
      <c r="D8437" s="13"/>
      <c r="E8437" s="13"/>
      <c r="F8437" s="13"/>
      <c r="G8437" s="13"/>
      <c r="H8437" s="41"/>
      <c r="I8437" s="41"/>
      <c r="J8437" s="41"/>
      <c r="K8437" s="41"/>
      <c r="L8437" s="41"/>
      <c r="M8437" s="41"/>
    </row>
    <row r="8438" spans="2:13" x14ac:dyDescent="0.25">
      <c r="B8438" s="66"/>
      <c r="C8438" s="13"/>
      <c r="D8438" s="13"/>
      <c r="E8438" s="13"/>
      <c r="F8438" s="13"/>
      <c r="G8438" s="13"/>
      <c r="H8438" s="41"/>
      <c r="I8438" s="41"/>
      <c r="J8438" s="41"/>
      <c r="K8438" s="41"/>
      <c r="L8438" s="41"/>
      <c r="M8438" s="41"/>
    </row>
    <row r="8439" spans="2:13" x14ac:dyDescent="0.25">
      <c r="B8439" s="66"/>
      <c r="C8439" s="13"/>
      <c r="D8439" s="13"/>
      <c r="E8439" s="13"/>
      <c r="F8439" s="13"/>
      <c r="G8439" s="13"/>
      <c r="H8439" s="41"/>
      <c r="I8439" s="41"/>
      <c r="J8439" s="41"/>
      <c r="K8439" s="41"/>
      <c r="L8439" s="41"/>
      <c r="M8439" s="41"/>
    </row>
    <row r="8440" spans="2:13" x14ac:dyDescent="0.25">
      <c r="B8440" s="66"/>
      <c r="C8440" s="13"/>
      <c r="D8440" s="13"/>
      <c r="E8440" s="13"/>
      <c r="F8440" s="13"/>
      <c r="G8440" s="13"/>
      <c r="H8440" s="41"/>
      <c r="I8440" s="41"/>
      <c r="J8440" s="41"/>
      <c r="K8440" s="41"/>
      <c r="L8440" s="41"/>
      <c r="M8440" s="41"/>
    </row>
    <row r="8441" spans="2:13" x14ac:dyDescent="0.25">
      <c r="B8441" s="66"/>
      <c r="C8441" s="13"/>
      <c r="D8441" s="13"/>
      <c r="E8441" s="13"/>
      <c r="F8441" s="13"/>
      <c r="G8441" s="13"/>
      <c r="H8441" s="41"/>
      <c r="I8441" s="41"/>
      <c r="J8441" s="41"/>
      <c r="K8441" s="41"/>
      <c r="L8441" s="41"/>
      <c r="M8441" s="41"/>
    </row>
    <row r="8442" spans="2:13" x14ac:dyDescent="0.25">
      <c r="B8442" s="66"/>
      <c r="C8442" s="13"/>
      <c r="D8442" s="13"/>
      <c r="E8442" s="13"/>
      <c r="F8442" s="13"/>
      <c r="G8442" s="13"/>
      <c r="H8442" s="41"/>
      <c r="I8442" s="41"/>
      <c r="J8442" s="41"/>
      <c r="K8442" s="41"/>
      <c r="L8442" s="41"/>
      <c r="M8442" s="41"/>
    </row>
    <row r="8443" spans="2:13" x14ac:dyDescent="0.25">
      <c r="B8443" s="66"/>
      <c r="C8443" s="13"/>
      <c r="D8443" s="13"/>
      <c r="E8443" s="13"/>
      <c r="F8443" s="13"/>
      <c r="G8443" s="13"/>
      <c r="H8443" s="41"/>
      <c r="I8443" s="41"/>
      <c r="J8443" s="41"/>
      <c r="K8443" s="41"/>
      <c r="L8443" s="41"/>
      <c r="M8443" s="41"/>
    </row>
    <row r="8444" spans="2:13" x14ac:dyDescent="0.25">
      <c r="B8444" s="66"/>
      <c r="C8444" s="13"/>
      <c r="D8444" s="13"/>
      <c r="E8444" s="13"/>
      <c r="F8444" s="13"/>
      <c r="G8444" s="13"/>
      <c r="H8444" s="41"/>
      <c r="I8444" s="41"/>
      <c r="J8444" s="41"/>
      <c r="K8444" s="41"/>
      <c r="L8444" s="41"/>
      <c r="M8444" s="41"/>
    </row>
    <row r="8445" spans="2:13" x14ac:dyDescent="0.25">
      <c r="B8445" s="66"/>
      <c r="C8445" s="13"/>
      <c r="D8445" s="13"/>
      <c r="E8445" s="13"/>
      <c r="F8445" s="13"/>
      <c r="G8445" s="13"/>
      <c r="H8445" s="41"/>
      <c r="I8445" s="41"/>
      <c r="J8445" s="41"/>
      <c r="K8445" s="41"/>
      <c r="L8445" s="41"/>
      <c r="M8445" s="41"/>
    </row>
    <row r="8446" spans="2:13" x14ac:dyDescent="0.25">
      <c r="B8446" s="66"/>
      <c r="C8446" s="13"/>
      <c r="D8446" s="13"/>
      <c r="E8446" s="13"/>
      <c r="F8446" s="13"/>
      <c r="G8446" s="13"/>
      <c r="H8446" s="41"/>
      <c r="I8446" s="41"/>
      <c r="J8446" s="41"/>
      <c r="K8446" s="41"/>
      <c r="L8446" s="41"/>
      <c r="M8446" s="41"/>
    </row>
    <row r="8447" spans="2:13" x14ac:dyDescent="0.25">
      <c r="B8447" s="66"/>
      <c r="C8447" s="13"/>
      <c r="D8447" s="13"/>
      <c r="E8447" s="13"/>
      <c r="F8447" s="13"/>
      <c r="G8447" s="13"/>
      <c r="H8447" s="41"/>
      <c r="I8447" s="41"/>
      <c r="J8447" s="41"/>
      <c r="K8447" s="41"/>
      <c r="L8447" s="41"/>
      <c r="M8447" s="41"/>
    </row>
    <row r="8448" spans="2:13" x14ac:dyDescent="0.25">
      <c r="B8448" s="66"/>
      <c r="C8448" s="13"/>
      <c r="D8448" s="13"/>
      <c r="E8448" s="13"/>
      <c r="F8448" s="13"/>
      <c r="G8448" s="13"/>
      <c r="H8448" s="41"/>
      <c r="I8448" s="41"/>
      <c r="J8448" s="41"/>
      <c r="K8448" s="41"/>
      <c r="L8448" s="41"/>
      <c r="M8448" s="41"/>
    </row>
    <row r="8449" spans="2:13" x14ac:dyDescent="0.25">
      <c r="B8449" s="66"/>
      <c r="C8449" s="13"/>
      <c r="D8449" s="13"/>
      <c r="E8449" s="13"/>
      <c r="F8449" s="13"/>
      <c r="G8449" s="13"/>
      <c r="H8449" s="41"/>
      <c r="I8449" s="41"/>
      <c r="J8449" s="41"/>
      <c r="K8449" s="41"/>
      <c r="L8449" s="41"/>
      <c r="M8449" s="41"/>
    </row>
    <row r="8450" spans="2:13" x14ac:dyDescent="0.25">
      <c r="B8450" s="66"/>
      <c r="C8450" s="13"/>
      <c r="D8450" s="13"/>
      <c r="E8450" s="13"/>
      <c r="F8450" s="13"/>
      <c r="G8450" s="13"/>
      <c r="H8450" s="41"/>
      <c r="I8450" s="41"/>
      <c r="J8450" s="41"/>
      <c r="K8450" s="41"/>
      <c r="L8450" s="41"/>
      <c r="M8450" s="41"/>
    </row>
    <row r="8451" spans="2:13" x14ac:dyDescent="0.25">
      <c r="B8451" s="66"/>
      <c r="C8451" s="13"/>
      <c r="D8451" s="13"/>
      <c r="E8451" s="13"/>
      <c r="F8451" s="13"/>
      <c r="G8451" s="13"/>
      <c r="H8451" s="41"/>
      <c r="I8451" s="41"/>
      <c r="J8451" s="41"/>
      <c r="K8451" s="41"/>
      <c r="L8451" s="41"/>
      <c r="M8451" s="41"/>
    </row>
    <row r="8452" spans="2:13" x14ac:dyDescent="0.25">
      <c r="B8452" s="66"/>
      <c r="C8452" s="13"/>
      <c r="D8452" s="13"/>
      <c r="E8452" s="13"/>
      <c r="F8452" s="13"/>
      <c r="G8452" s="13"/>
      <c r="H8452" s="41"/>
      <c r="I8452" s="41"/>
      <c r="J8452" s="41"/>
      <c r="K8452" s="41"/>
      <c r="L8452" s="41"/>
      <c r="M8452" s="41"/>
    </row>
    <row r="8453" spans="2:13" x14ac:dyDescent="0.25">
      <c r="B8453" s="66"/>
      <c r="C8453" s="13"/>
      <c r="D8453" s="13"/>
      <c r="E8453" s="13"/>
      <c r="F8453" s="13"/>
      <c r="G8453" s="13"/>
      <c r="H8453" s="41"/>
      <c r="I8453" s="41"/>
      <c r="J8453" s="41"/>
      <c r="K8453" s="41"/>
      <c r="L8453" s="41"/>
      <c r="M8453" s="41"/>
    </row>
    <row r="8454" spans="2:13" x14ac:dyDescent="0.25">
      <c r="B8454" s="66"/>
      <c r="C8454" s="13"/>
      <c r="D8454" s="13"/>
      <c r="E8454" s="13"/>
      <c r="F8454" s="13"/>
      <c r="G8454" s="13"/>
      <c r="H8454" s="41"/>
      <c r="I8454" s="41"/>
      <c r="J8454" s="41"/>
      <c r="K8454" s="41"/>
      <c r="L8454" s="41"/>
      <c r="M8454" s="41"/>
    </row>
    <row r="8455" spans="2:13" x14ac:dyDescent="0.25">
      <c r="B8455" s="66"/>
      <c r="C8455" s="13"/>
      <c r="D8455" s="13"/>
      <c r="E8455" s="13"/>
      <c r="F8455" s="13"/>
      <c r="G8455" s="13"/>
      <c r="H8455" s="41"/>
      <c r="I8455" s="41"/>
      <c r="J8455" s="41"/>
      <c r="K8455" s="41"/>
      <c r="L8455" s="41"/>
      <c r="M8455" s="41"/>
    </row>
    <row r="8456" spans="2:13" x14ac:dyDescent="0.25">
      <c r="B8456" s="66"/>
      <c r="C8456" s="13"/>
      <c r="D8456" s="13"/>
      <c r="E8456" s="13"/>
      <c r="F8456" s="13"/>
      <c r="G8456" s="13"/>
      <c r="H8456" s="41"/>
      <c r="I8456" s="41"/>
      <c r="J8456" s="41"/>
      <c r="K8456" s="41"/>
      <c r="L8456" s="41"/>
      <c r="M8456" s="41"/>
    </row>
    <row r="8457" spans="2:13" x14ac:dyDescent="0.25">
      <c r="B8457" s="66"/>
      <c r="C8457" s="13"/>
      <c r="D8457" s="13"/>
      <c r="E8457" s="13"/>
      <c r="F8457" s="13"/>
      <c r="G8457" s="13"/>
      <c r="H8457" s="41"/>
      <c r="I8457" s="41"/>
      <c r="J8457" s="41"/>
      <c r="K8457" s="41"/>
      <c r="L8457" s="41"/>
      <c r="M8457" s="41"/>
    </row>
    <row r="8458" spans="2:13" x14ac:dyDescent="0.25">
      <c r="B8458" s="66"/>
      <c r="C8458" s="13"/>
      <c r="D8458" s="13"/>
      <c r="E8458" s="13"/>
      <c r="F8458" s="13"/>
      <c r="G8458" s="13"/>
      <c r="H8458" s="41"/>
      <c r="I8458" s="41"/>
      <c r="J8458" s="41"/>
      <c r="K8458" s="41"/>
      <c r="L8458" s="41"/>
      <c r="M8458" s="41"/>
    </row>
    <row r="8459" spans="2:13" x14ac:dyDescent="0.25">
      <c r="B8459" s="66"/>
      <c r="C8459" s="13"/>
      <c r="D8459" s="13"/>
      <c r="E8459" s="13"/>
      <c r="F8459" s="13"/>
      <c r="G8459" s="13"/>
      <c r="H8459" s="41"/>
      <c r="I8459" s="41"/>
      <c r="J8459" s="41"/>
      <c r="K8459" s="41"/>
      <c r="L8459" s="41"/>
      <c r="M8459" s="41"/>
    </row>
    <row r="8460" spans="2:13" x14ac:dyDescent="0.25">
      <c r="B8460" s="66"/>
      <c r="C8460" s="13"/>
      <c r="D8460" s="13"/>
      <c r="E8460" s="13"/>
      <c r="F8460" s="13"/>
      <c r="G8460" s="13"/>
      <c r="H8460" s="41"/>
      <c r="I8460" s="41"/>
      <c r="J8460" s="41"/>
      <c r="K8460" s="41"/>
      <c r="L8460" s="41"/>
      <c r="M8460" s="41"/>
    </row>
    <row r="8461" spans="2:13" x14ac:dyDescent="0.25">
      <c r="B8461" s="66"/>
      <c r="C8461" s="13"/>
      <c r="D8461" s="13"/>
      <c r="E8461" s="13"/>
      <c r="F8461" s="13"/>
      <c r="G8461" s="13"/>
      <c r="H8461" s="41"/>
      <c r="I8461" s="41"/>
      <c r="J8461" s="41"/>
      <c r="K8461" s="41"/>
      <c r="L8461" s="41"/>
      <c r="M8461" s="41"/>
    </row>
    <row r="8462" spans="2:13" x14ac:dyDescent="0.25">
      <c r="B8462" s="66"/>
      <c r="C8462" s="13"/>
      <c r="D8462" s="13"/>
      <c r="E8462" s="13"/>
      <c r="F8462" s="13"/>
      <c r="G8462" s="13"/>
      <c r="H8462" s="41"/>
      <c r="I8462" s="41"/>
      <c r="J8462" s="41"/>
      <c r="K8462" s="41"/>
      <c r="L8462" s="41"/>
      <c r="M8462" s="41"/>
    </row>
    <row r="8463" spans="2:13" x14ac:dyDescent="0.25">
      <c r="B8463" s="66"/>
      <c r="C8463" s="13"/>
      <c r="D8463" s="13"/>
      <c r="E8463" s="13"/>
      <c r="F8463" s="13"/>
      <c r="G8463" s="13"/>
      <c r="H8463" s="41"/>
      <c r="I8463" s="41"/>
      <c r="J8463" s="41"/>
      <c r="K8463" s="41"/>
      <c r="L8463" s="41"/>
      <c r="M8463" s="41"/>
    </row>
    <row r="8464" spans="2:13" x14ac:dyDescent="0.25">
      <c r="B8464" s="66"/>
      <c r="C8464" s="13"/>
      <c r="D8464" s="13"/>
      <c r="E8464" s="13"/>
      <c r="F8464" s="13"/>
      <c r="G8464" s="13"/>
      <c r="H8464" s="41"/>
      <c r="I8464" s="41"/>
      <c r="J8464" s="41"/>
      <c r="K8464" s="41"/>
      <c r="L8464" s="41"/>
      <c r="M8464" s="41"/>
    </row>
    <row r="8465" spans="2:13" x14ac:dyDescent="0.25">
      <c r="B8465" s="66"/>
      <c r="C8465" s="13"/>
      <c r="D8465" s="13"/>
      <c r="E8465" s="13"/>
      <c r="F8465" s="13"/>
      <c r="G8465" s="13"/>
      <c r="H8465" s="41"/>
      <c r="I8465" s="41"/>
      <c r="J8465" s="41"/>
      <c r="K8465" s="41"/>
      <c r="L8465" s="41"/>
      <c r="M8465" s="41"/>
    </row>
    <row r="8466" spans="2:13" x14ac:dyDescent="0.25">
      <c r="B8466" s="66"/>
      <c r="C8466" s="13"/>
      <c r="D8466" s="13"/>
      <c r="E8466" s="13"/>
      <c r="F8466" s="13"/>
      <c r="G8466" s="13"/>
      <c r="H8466" s="41"/>
      <c r="I8466" s="41"/>
      <c r="J8466" s="41"/>
      <c r="K8466" s="41"/>
      <c r="L8466" s="41"/>
      <c r="M8466" s="41"/>
    </row>
    <row r="8467" spans="2:13" x14ac:dyDescent="0.25">
      <c r="B8467" s="66"/>
      <c r="C8467" s="13"/>
      <c r="D8467" s="13"/>
      <c r="E8467" s="13"/>
      <c r="F8467" s="13"/>
      <c r="G8467" s="13"/>
      <c r="H8467" s="41"/>
      <c r="I8467" s="41"/>
      <c r="J8467" s="41"/>
      <c r="K8467" s="41"/>
      <c r="L8467" s="41"/>
      <c r="M8467" s="41"/>
    </row>
    <row r="8468" spans="2:13" x14ac:dyDescent="0.25">
      <c r="B8468" s="66"/>
      <c r="C8468" s="13"/>
      <c r="D8468" s="13"/>
      <c r="E8468" s="13"/>
      <c r="F8468" s="13"/>
      <c r="G8468" s="13"/>
      <c r="H8468" s="41"/>
      <c r="I8468" s="41"/>
      <c r="J8468" s="41"/>
      <c r="K8468" s="41"/>
      <c r="L8468" s="41"/>
      <c r="M8468" s="41"/>
    </row>
    <row r="8469" spans="2:13" x14ac:dyDescent="0.25">
      <c r="B8469" s="66"/>
      <c r="C8469" s="13"/>
      <c r="D8469" s="13"/>
      <c r="E8469" s="13"/>
      <c r="F8469" s="13"/>
      <c r="G8469" s="13"/>
      <c r="H8469" s="41"/>
      <c r="I8469" s="41"/>
      <c r="J8469" s="41"/>
      <c r="K8469" s="41"/>
      <c r="L8469" s="41"/>
      <c r="M8469" s="41"/>
    </row>
    <row r="8470" spans="2:13" x14ac:dyDescent="0.25">
      <c r="B8470" s="66"/>
      <c r="C8470" s="13"/>
      <c r="D8470" s="13"/>
      <c r="E8470" s="13"/>
      <c r="F8470" s="13"/>
      <c r="G8470" s="13"/>
      <c r="H8470" s="41"/>
      <c r="I8470" s="41"/>
      <c r="J8470" s="41"/>
      <c r="K8470" s="41"/>
      <c r="L8470" s="41"/>
      <c r="M8470" s="41"/>
    </row>
    <row r="8471" spans="2:13" x14ac:dyDescent="0.25">
      <c r="B8471" s="66"/>
      <c r="C8471" s="13"/>
      <c r="D8471" s="13"/>
      <c r="E8471" s="13"/>
      <c r="F8471" s="13"/>
      <c r="G8471" s="13"/>
      <c r="H8471" s="41"/>
      <c r="I8471" s="41"/>
      <c r="J8471" s="41"/>
      <c r="K8471" s="41"/>
      <c r="L8471" s="41"/>
      <c r="M8471" s="41"/>
    </row>
    <row r="8472" spans="2:13" x14ac:dyDescent="0.25">
      <c r="B8472" s="66"/>
      <c r="C8472" s="13"/>
      <c r="D8472" s="13"/>
      <c r="E8472" s="13"/>
      <c r="F8472" s="13"/>
      <c r="G8472" s="13"/>
      <c r="H8472" s="41"/>
      <c r="I8472" s="41"/>
      <c r="J8472" s="41"/>
      <c r="K8472" s="41"/>
      <c r="L8472" s="41"/>
      <c r="M8472" s="41"/>
    </row>
    <row r="8473" spans="2:13" x14ac:dyDescent="0.25">
      <c r="B8473" s="66"/>
      <c r="C8473" s="13"/>
      <c r="D8473" s="13"/>
      <c r="E8473" s="13"/>
      <c r="F8473" s="13"/>
      <c r="G8473" s="13"/>
      <c r="H8473" s="41"/>
      <c r="I8473" s="41"/>
      <c r="J8473" s="41"/>
      <c r="K8473" s="41"/>
      <c r="L8473" s="41"/>
      <c r="M8473" s="41"/>
    </row>
    <row r="8474" spans="2:13" x14ac:dyDescent="0.25">
      <c r="B8474" s="66"/>
      <c r="C8474" s="13"/>
      <c r="D8474" s="13"/>
      <c r="E8474" s="13"/>
      <c r="F8474" s="13"/>
      <c r="G8474" s="13"/>
      <c r="H8474" s="41"/>
      <c r="I8474" s="41"/>
      <c r="J8474" s="41"/>
      <c r="K8474" s="41"/>
      <c r="L8474" s="41"/>
      <c r="M8474" s="41"/>
    </row>
    <row r="8475" spans="2:13" x14ac:dyDescent="0.25">
      <c r="B8475" s="66"/>
      <c r="C8475" s="13"/>
      <c r="D8475" s="13"/>
      <c r="E8475" s="13"/>
      <c r="F8475" s="13"/>
      <c r="G8475" s="13"/>
      <c r="H8475" s="41"/>
      <c r="I8475" s="41"/>
      <c r="J8475" s="41"/>
      <c r="K8475" s="41"/>
      <c r="L8475" s="41"/>
      <c r="M8475" s="41"/>
    </row>
    <row r="8476" spans="2:13" x14ac:dyDescent="0.25">
      <c r="B8476" s="66"/>
      <c r="C8476" s="13"/>
      <c r="D8476" s="13"/>
      <c r="E8476" s="13"/>
      <c r="F8476" s="13"/>
      <c r="G8476" s="13"/>
      <c r="H8476" s="41"/>
      <c r="I8476" s="41"/>
      <c r="J8476" s="41"/>
      <c r="K8476" s="41"/>
      <c r="L8476" s="41"/>
      <c r="M8476" s="41"/>
    </row>
    <row r="8477" spans="2:13" x14ac:dyDescent="0.25">
      <c r="B8477" s="66"/>
      <c r="C8477" s="13"/>
      <c r="D8477" s="13"/>
      <c r="E8477" s="13"/>
      <c r="F8477" s="13"/>
      <c r="G8477" s="13"/>
      <c r="H8477" s="41"/>
      <c r="I8477" s="41"/>
      <c r="J8477" s="41"/>
      <c r="K8477" s="41"/>
      <c r="L8477" s="41"/>
      <c r="M8477" s="41"/>
    </row>
    <row r="8478" spans="2:13" x14ac:dyDescent="0.25">
      <c r="B8478" s="66"/>
      <c r="C8478" s="13"/>
      <c r="D8478" s="13"/>
      <c r="E8478" s="13"/>
      <c r="F8478" s="13"/>
      <c r="G8478" s="13"/>
      <c r="H8478" s="41"/>
      <c r="I8478" s="41"/>
      <c r="J8478" s="41"/>
      <c r="K8478" s="41"/>
      <c r="L8478" s="41"/>
      <c r="M8478" s="41"/>
    </row>
    <row r="8479" spans="2:13" x14ac:dyDescent="0.25">
      <c r="B8479" s="66"/>
      <c r="C8479" s="13"/>
      <c r="D8479" s="13"/>
      <c r="E8479" s="13"/>
      <c r="F8479" s="13"/>
      <c r="G8479" s="13"/>
      <c r="H8479" s="41"/>
      <c r="I8479" s="41"/>
      <c r="J8479" s="41"/>
      <c r="K8479" s="41"/>
      <c r="L8479" s="41"/>
      <c r="M8479" s="41"/>
    </row>
    <row r="8480" spans="2:13" x14ac:dyDescent="0.25">
      <c r="B8480" s="66"/>
      <c r="C8480" s="13"/>
      <c r="D8480" s="13"/>
      <c r="E8480" s="13"/>
      <c r="F8480" s="13"/>
      <c r="G8480" s="13"/>
      <c r="H8480" s="41"/>
      <c r="I8480" s="41"/>
      <c r="J8480" s="41"/>
      <c r="K8480" s="41"/>
      <c r="L8480" s="41"/>
      <c r="M8480" s="41"/>
    </row>
    <row r="8481" spans="2:13" x14ac:dyDescent="0.25">
      <c r="B8481" s="66"/>
      <c r="C8481" s="13"/>
      <c r="D8481" s="13"/>
      <c r="E8481" s="13"/>
      <c r="F8481" s="13"/>
      <c r="G8481" s="13"/>
      <c r="H8481" s="41"/>
      <c r="I8481" s="41"/>
      <c r="J8481" s="41"/>
      <c r="K8481" s="41"/>
      <c r="L8481" s="41"/>
      <c r="M8481" s="41"/>
    </row>
    <row r="8482" spans="2:13" x14ac:dyDescent="0.25">
      <c r="B8482" s="66"/>
      <c r="C8482" s="13"/>
      <c r="D8482" s="13"/>
      <c r="E8482" s="13"/>
      <c r="F8482" s="13"/>
      <c r="G8482" s="13"/>
      <c r="H8482" s="41"/>
      <c r="I8482" s="41"/>
      <c r="J8482" s="41"/>
      <c r="K8482" s="41"/>
      <c r="L8482" s="41"/>
      <c r="M8482" s="41"/>
    </row>
    <row r="8483" spans="2:13" x14ac:dyDescent="0.25">
      <c r="B8483" s="66"/>
      <c r="C8483" s="13"/>
      <c r="D8483" s="13"/>
      <c r="E8483" s="13"/>
      <c r="F8483" s="13"/>
      <c r="G8483" s="13"/>
      <c r="H8483" s="41"/>
      <c r="I8483" s="41"/>
      <c r="J8483" s="41"/>
      <c r="K8483" s="41"/>
      <c r="L8483" s="41"/>
      <c r="M8483" s="41"/>
    </row>
    <row r="8484" spans="2:13" x14ac:dyDescent="0.25">
      <c r="B8484" s="66"/>
      <c r="C8484" s="13"/>
      <c r="D8484" s="13"/>
      <c r="E8484" s="13"/>
      <c r="F8484" s="13"/>
      <c r="G8484" s="13"/>
      <c r="H8484" s="41"/>
      <c r="I8484" s="41"/>
      <c r="J8484" s="41"/>
      <c r="K8484" s="41"/>
      <c r="L8484" s="41"/>
      <c r="M8484" s="41"/>
    </row>
    <row r="8485" spans="2:13" x14ac:dyDescent="0.25">
      <c r="B8485" s="66"/>
      <c r="C8485" s="13"/>
      <c r="D8485" s="13"/>
      <c r="E8485" s="13"/>
      <c r="F8485" s="13"/>
      <c r="G8485" s="13"/>
      <c r="H8485" s="41"/>
      <c r="I8485" s="41"/>
      <c r="J8485" s="41"/>
      <c r="K8485" s="41"/>
      <c r="L8485" s="41"/>
      <c r="M8485" s="41"/>
    </row>
    <row r="8486" spans="2:13" x14ac:dyDescent="0.25">
      <c r="B8486" s="66"/>
      <c r="C8486" s="13"/>
      <c r="D8486" s="13"/>
      <c r="E8486" s="13"/>
      <c r="F8486" s="13"/>
      <c r="G8486" s="13"/>
      <c r="H8486" s="41"/>
      <c r="I8486" s="41"/>
      <c r="J8486" s="41"/>
      <c r="K8486" s="41"/>
      <c r="L8486" s="41"/>
      <c r="M8486" s="41"/>
    </row>
    <row r="8487" spans="2:13" x14ac:dyDescent="0.25">
      <c r="B8487" s="66"/>
      <c r="C8487" s="13"/>
      <c r="D8487" s="13"/>
      <c r="E8487" s="13"/>
      <c r="F8487" s="13"/>
      <c r="G8487" s="13"/>
      <c r="H8487" s="41"/>
      <c r="I8487" s="41"/>
      <c r="J8487" s="41"/>
      <c r="K8487" s="41"/>
      <c r="L8487" s="41"/>
      <c r="M8487" s="41"/>
    </row>
    <row r="8488" spans="2:13" x14ac:dyDescent="0.25">
      <c r="B8488" s="66"/>
      <c r="C8488" s="13"/>
      <c r="D8488" s="13"/>
      <c r="E8488" s="13"/>
      <c r="F8488" s="13"/>
      <c r="G8488" s="13"/>
      <c r="H8488" s="41"/>
      <c r="I8488" s="41"/>
      <c r="J8488" s="41"/>
      <c r="K8488" s="41"/>
      <c r="L8488" s="41"/>
      <c r="M8488" s="41"/>
    </row>
    <row r="8489" spans="2:13" x14ac:dyDescent="0.25">
      <c r="B8489" s="66"/>
      <c r="C8489" s="13"/>
      <c r="D8489" s="13"/>
      <c r="E8489" s="13"/>
      <c r="F8489" s="13"/>
      <c r="G8489" s="13"/>
      <c r="H8489" s="41"/>
      <c r="I8489" s="41"/>
      <c r="J8489" s="41"/>
      <c r="K8489" s="41"/>
      <c r="L8489" s="41"/>
      <c r="M8489" s="41"/>
    </row>
    <row r="8490" spans="2:13" x14ac:dyDescent="0.25">
      <c r="B8490" s="66"/>
      <c r="C8490" s="13"/>
      <c r="D8490" s="13"/>
      <c r="E8490" s="13"/>
      <c r="F8490" s="13"/>
      <c r="G8490" s="13"/>
      <c r="H8490" s="41"/>
      <c r="I8490" s="41"/>
      <c r="J8490" s="41"/>
      <c r="K8490" s="41"/>
      <c r="L8490" s="41"/>
      <c r="M8490" s="41"/>
    </row>
    <row r="8491" spans="2:13" x14ac:dyDescent="0.25">
      <c r="B8491" s="66"/>
      <c r="C8491" s="13"/>
      <c r="D8491" s="13"/>
      <c r="E8491" s="13"/>
      <c r="F8491" s="13"/>
      <c r="G8491" s="13"/>
      <c r="H8491" s="41"/>
      <c r="I8491" s="41"/>
      <c r="J8491" s="41"/>
      <c r="K8491" s="41"/>
      <c r="L8491" s="41"/>
      <c r="M8491" s="41"/>
    </row>
    <row r="8492" spans="2:13" x14ac:dyDescent="0.25">
      <c r="B8492" s="66"/>
      <c r="C8492" s="13"/>
      <c r="D8492" s="13"/>
      <c r="E8492" s="13"/>
      <c r="F8492" s="13"/>
      <c r="G8492" s="13"/>
      <c r="H8492" s="41"/>
      <c r="I8492" s="41"/>
      <c r="J8492" s="41"/>
      <c r="K8492" s="41"/>
      <c r="L8492" s="41"/>
      <c r="M8492" s="41"/>
    </row>
    <row r="8493" spans="2:13" x14ac:dyDescent="0.25">
      <c r="B8493" s="66"/>
      <c r="C8493" s="13"/>
      <c r="D8493" s="13"/>
      <c r="E8493" s="13"/>
      <c r="F8493" s="13"/>
      <c r="G8493" s="13"/>
      <c r="H8493" s="41"/>
      <c r="I8493" s="41"/>
      <c r="J8493" s="41"/>
      <c r="K8493" s="41"/>
      <c r="L8493" s="41"/>
      <c r="M8493" s="41"/>
    </row>
    <row r="8494" spans="2:13" x14ac:dyDescent="0.25">
      <c r="B8494" s="66"/>
      <c r="C8494" s="13"/>
      <c r="D8494" s="13"/>
      <c r="E8494" s="13"/>
      <c r="F8494" s="13"/>
      <c r="G8494" s="13"/>
      <c r="H8494" s="41"/>
      <c r="I8494" s="41"/>
      <c r="J8494" s="41"/>
      <c r="K8494" s="41"/>
      <c r="L8494" s="41"/>
      <c r="M8494" s="41"/>
    </row>
    <row r="8495" spans="2:13" x14ac:dyDescent="0.25">
      <c r="B8495" s="66"/>
      <c r="C8495" s="13"/>
      <c r="D8495" s="13"/>
      <c r="E8495" s="13"/>
      <c r="F8495" s="13"/>
      <c r="G8495" s="13"/>
      <c r="H8495" s="41"/>
      <c r="I8495" s="41"/>
      <c r="J8495" s="41"/>
      <c r="K8495" s="41"/>
      <c r="L8495" s="41"/>
      <c r="M8495" s="41"/>
    </row>
    <row r="8496" spans="2:13" x14ac:dyDescent="0.25">
      <c r="B8496" s="66"/>
      <c r="C8496" s="13"/>
      <c r="D8496" s="13"/>
      <c r="E8496" s="13"/>
      <c r="F8496" s="13"/>
      <c r="G8496" s="13"/>
      <c r="H8496" s="41"/>
      <c r="I8496" s="41"/>
      <c r="J8496" s="41"/>
      <c r="K8496" s="41"/>
      <c r="L8496" s="41"/>
      <c r="M8496" s="41"/>
    </row>
    <row r="8497" spans="2:13" x14ac:dyDescent="0.25">
      <c r="B8497" s="66"/>
      <c r="C8497" s="13"/>
      <c r="D8497" s="13"/>
      <c r="E8497" s="13"/>
      <c r="F8497" s="13"/>
      <c r="G8497" s="13"/>
      <c r="H8497" s="41"/>
      <c r="I8497" s="41"/>
      <c r="J8497" s="41"/>
      <c r="K8497" s="41"/>
      <c r="L8497" s="41"/>
      <c r="M8497" s="41"/>
    </row>
    <row r="8498" spans="2:13" x14ac:dyDescent="0.25">
      <c r="B8498" s="66"/>
      <c r="C8498" s="13"/>
      <c r="D8498" s="13"/>
      <c r="E8498" s="13"/>
      <c r="F8498" s="13"/>
      <c r="G8498" s="13"/>
      <c r="H8498" s="41"/>
      <c r="I8498" s="41"/>
      <c r="J8498" s="41"/>
      <c r="K8498" s="41"/>
      <c r="L8498" s="41"/>
      <c r="M8498" s="41"/>
    </row>
    <row r="8499" spans="2:13" x14ac:dyDescent="0.25">
      <c r="B8499" s="66"/>
      <c r="C8499" s="13"/>
      <c r="D8499" s="13"/>
      <c r="E8499" s="13"/>
      <c r="F8499" s="13"/>
      <c r="G8499" s="13"/>
      <c r="H8499" s="41"/>
      <c r="I8499" s="41"/>
      <c r="J8499" s="41"/>
      <c r="K8499" s="41"/>
      <c r="L8499" s="41"/>
      <c r="M8499" s="41"/>
    </row>
    <row r="8500" spans="2:13" x14ac:dyDescent="0.25">
      <c r="B8500" s="66"/>
      <c r="C8500" s="13"/>
      <c r="D8500" s="13"/>
      <c r="E8500" s="13"/>
      <c r="F8500" s="13"/>
      <c r="G8500" s="13"/>
      <c r="H8500" s="41"/>
      <c r="I8500" s="41"/>
      <c r="J8500" s="41"/>
      <c r="K8500" s="41"/>
      <c r="L8500" s="41"/>
      <c r="M8500" s="41"/>
    </row>
    <row r="8501" spans="2:13" x14ac:dyDescent="0.25">
      <c r="B8501" s="66"/>
      <c r="C8501" s="13"/>
      <c r="D8501" s="13"/>
      <c r="E8501" s="13"/>
      <c r="F8501" s="13"/>
      <c r="G8501" s="13"/>
      <c r="H8501" s="41"/>
      <c r="I8501" s="41"/>
      <c r="J8501" s="41"/>
      <c r="K8501" s="41"/>
      <c r="L8501" s="41"/>
      <c r="M8501" s="41"/>
    </row>
    <row r="8502" spans="2:13" x14ac:dyDescent="0.25">
      <c r="B8502" s="66"/>
      <c r="C8502" s="13"/>
      <c r="D8502" s="13"/>
      <c r="E8502" s="13"/>
      <c r="F8502" s="13"/>
      <c r="G8502" s="13"/>
      <c r="H8502" s="41"/>
      <c r="I8502" s="41"/>
      <c r="J8502" s="41"/>
      <c r="K8502" s="41"/>
      <c r="L8502" s="41"/>
      <c r="M8502" s="41"/>
    </row>
    <row r="8503" spans="2:13" x14ac:dyDescent="0.25">
      <c r="B8503" s="66"/>
      <c r="C8503" s="13"/>
      <c r="D8503" s="13"/>
      <c r="E8503" s="13"/>
      <c r="F8503" s="13"/>
      <c r="G8503" s="13"/>
      <c r="H8503" s="41"/>
      <c r="I8503" s="41"/>
      <c r="J8503" s="41"/>
      <c r="K8503" s="41"/>
      <c r="L8503" s="41"/>
      <c r="M8503" s="41"/>
    </row>
    <row r="8504" spans="2:13" x14ac:dyDescent="0.25">
      <c r="B8504" s="66"/>
      <c r="C8504" s="13"/>
      <c r="D8504" s="13"/>
      <c r="E8504" s="13"/>
      <c r="F8504" s="13"/>
      <c r="G8504" s="13"/>
      <c r="H8504" s="41"/>
      <c r="I8504" s="41"/>
      <c r="J8504" s="41"/>
      <c r="K8504" s="41"/>
      <c r="L8504" s="41"/>
      <c r="M8504" s="41"/>
    </row>
    <row r="8505" spans="2:13" x14ac:dyDescent="0.25">
      <c r="B8505" s="66"/>
      <c r="C8505" s="13"/>
      <c r="D8505" s="13"/>
      <c r="E8505" s="13"/>
      <c r="F8505" s="13"/>
      <c r="G8505" s="13"/>
      <c r="H8505" s="41"/>
      <c r="I8505" s="41"/>
      <c r="J8505" s="41"/>
      <c r="K8505" s="41"/>
      <c r="L8505" s="41"/>
      <c r="M8505" s="41"/>
    </row>
    <row r="8506" spans="2:13" x14ac:dyDescent="0.25">
      <c r="B8506" s="66"/>
      <c r="C8506" s="13"/>
      <c r="D8506" s="13"/>
      <c r="E8506" s="13"/>
      <c r="F8506" s="13"/>
      <c r="G8506" s="13"/>
      <c r="H8506" s="41"/>
      <c r="I8506" s="41"/>
      <c r="J8506" s="41"/>
      <c r="K8506" s="41"/>
      <c r="L8506" s="41"/>
      <c r="M8506" s="41"/>
    </row>
    <row r="8507" spans="2:13" x14ac:dyDescent="0.25">
      <c r="B8507" s="66"/>
      <c r="C8507" s="13"/>
      <c r="D8507" s="13"/>
      <c r="E8507" s="13"/>
      <c r="F8507" s="13"/>
      <c r="G8507" s="13"/>
      <c r="H8507" s="41"/>
      <c r="I8507" s="41"/>
      <c r="J8507" s="41"/>
      <c r="K8507" s="41"/>
      <c r="L8507" s="41"/>
      <c r="M8507" s="41"/>
    </row>
    <row r="8508" spans="2:13" x14ac:dyDescent="0.25">
      <c r="B8508" s="66"/>
      <c r="C8508" s="13"/>
      <c r="D8508" s="13"/>
      <c r="E8508" s="13"/>
      <c r="F8508" s="13"/>
      <c r="G8508" s="13"/>
      <c r="H8508" s="41"/>
      <c r="I8508" s="41"/>
      <c r="J8508" s="41"/>
      <c r="K8508" s="41"/>
      <c r="L8508" s="41"/>
      <c r="M8508" s="41"/>
    </row>
    <row r="8509" spans="2:13" x14ac:dyDescent="0.25">
      <c r="B8509" s="66"/>
      <c r="C8509" s="13"/>
      <c r="D8509" s="13"/>
      <c r="E8509" s="13"/>
      <c r="F8509" s="13"/>
      <c r="G8509" s="13"/>
      <c r="H8509" s="41"/>
      <c r="I8509" s="41"/>
      <c r="J8509" s="41"/>
      <c r="K8509" s="41"/>
      <c r="L8509" s="41"/>
      <c r="M8509" s="41"/>
    </row>
    <row r="8510" spans="2:13" x14ac:dyDescent="0.25">
      <c r="B8510" s="66"/>
      <c r="C8510" s="13"/>
      <c r="D8510" s="13"/>
      <c r="E8510" s="13"/>
      <c r="F8510" s="13"/>
      <c r="G8510" s="13"/>
      <c r="H8510" s="41"/>
      <c r="I8510" s="41"/>
      <c r="J8510" s="41"/>
      <c r="K8510" s="41"/>
      <c r="L8510" s="41"/>
      <c r="M8510" s="41"/>
    </row>
    <row r="8511" spans="2:13" x14ac:dyDescent="0.25">
      <c r="B8511" s="66"/>
      <c r="C8511" s="13"/>
      <c r="D8511" s="13"/>
      <c r="E8511" s="13"/>
      <c r="F8511" s="13"/>
      <c r="G8511" s="13"/>
      <c r="H8511" s="41"/>
      <c r="I8511" s="41"/>
      <c r="J8511" s="41"/>
      <c r="K8511" s="41"/>
      <c r="L8511" s="41"/>
      <c r="M8511" s="41"/>
    </row>
    <row r="8512" spans="2:13" x14ac:dyDescent="0.25">
      <c r="B8512" s="66"/>
      <c r="C8512" s="13"/>
      <c r="D8512" s="13"/>
      <c r="E8512" s="13"/>
      <c r="F8512" s="13"/>
      <c r="G8512" s="13"/>
      <c r="H8512" s="41"/>
      <c r="I8512" s="41"/>
      <c r="J8512" s="41"/>
      <c r="K8512" s="41"/>
      <c r="L8512" s="41"/>
      <c r="M8512" s="41"/>
    </row>
    <row r="8513" spans="2:13" x14ac:dyDescent="0.25">
      <c r="B8513" s="66"/>
      <c r="C8513" s="13"/>
      <c r="D8513" s="13"/>
      <c r="E8513" s="13"/>
      <c r="F8513" s="13"/>
      <c r="G8513" s="13"/>
      <c r="H8513" s="41"/>
      <c r="I8513" s="41"/>
      <c r="J8513" s="41"/>
      <c r="K8513" s="41"/>
      <c r="L8513" s="41"/>
      <c r="M8513" s="41"/>
    </row>
    <row r="8514" spans="2:13" x14ac:dyDescent="0.25">
      <c r="B8514" s="66"/>
      <c r="C8514" s="13"/>
      <c r="D8514" s="13"/>
      <c r="E8514" s="13"/>
      <c r="F8514" s="13"/>
      <c r="G8514" s="13"/>
      <c r="H8514" s="41"/>
      <c r="I8514" s="41"/>
      <c r="J8514" s="41"/>
      <c r="K8514" s="41"/>
      <c r="L8514" s="41"/>
      <c r="M8514" s="41"/>
    </row>
    <row r="8515" spans="2:13" x14ac:dyDescent="0.25">
      <c r="B8515" s="66"/>
      <c r="C8515" s="13"/>
      <c r="D8515" s="13"/>
      <c r="E8515" s="13"/>
      <c r="F8515" s="13"/>
      <c r="G8515" s="13"/>
      <c r="H8515" s="41"/>
      <c r="I8515" s="41"/>
      <c r="J8515" s="41"/>
      <c r="K8515" s="41"/>
      <c r="L8515" s="41"/>
      <c r="M8515" s="41"/>
    </row>
    <row r="8516" spans="2:13" x14ac:dyDescent="0.25">
      <c r="B8516" s="66"/>
      <c r="C8516" s="13"/>
      <c r="D8516" s="13"/>
      <c r="E8516" s="13"/>
      <c r="F8516" s="13"/>
      <c r="G8516" s="13"/>
      <c r="H8516" s="41"/>
      <c r="I8516" s="41"/>
      <c r="J8516" s="41"/>
      <c r="K8516" s="41"/>
      <c r="L8516" s="41"/>
      <c r="M8516" s="41"/>
    </row>
    <row r="8517" spans="2:13" x14ac:dyDescent="0.25">
      <c r="B8517" s="66"/>
      <c r="C8517" s="13"/>
      <c r="D8517" s="13"/>
      <c r="E8517" s="13"/>
      <c r="F8517" s="13"/>
      <c r="G8517" s="13"/>
      <c r="H8517" s="41"/>
      <c r="I8517" s="41"/>
      <c r="J8517" s="41"/>
      <c r="K8517" s="41"/>
      <c r="L8517" s="41"/>
      <c r="M8517" s="41"/>
    </row>
    <row r="8518" spans="2:13" x14ac:dyDescent="0.25">
      <c r="B8518" s="66"/>
      <c r="C8518" s="13"/>
      <c r="D8518" s="13"/>
      <c r="E8518" s="13"/>
      <c r="F8518" s="13"/>
      <c r="G8518" s="13"/>
      <c r="H8518" s="41"/>
      <c r="I8518" s="41"/>
      <c r="J8518" s="41"/>
      <c r="K8518" s="41"/>
      <c r="L8518" s="41"/>
      <c r="M8518" s="41"/>
    </row>
    <row r="8519" spans="2:13" x14ac:dyDescent="0.25">
      <c r="B8519" s="66"/>
      <c r="C8519" s="13"/>
      <c r="D8519" s="13"/>
      <c r="E8519" s="13"/>
      <c r="F8519" s="13"/>
      <c r="G8519" s="13"/>
      <c r="H8519" s="41"/>
      <c r="I8519" s="41"/>
      <c r="J8519" s="41"/>
      <c r="K8519" s="41"/>
      <c r="L8519" s="41"/>
      <c r="M8519" s="41"/>
    </row>
    <row r="8520" spans="2:13" x14ac:dyDescent="0.25">
      <c r="B8520" s="66"/>
      <c r="C8520" s="13"/>
      <c r="D8520" s="13"/>
      <c r="E8520" s="13"/>
      <c r="F8520" s="13"/>
      <c r="G8520" s="13"/>
      <c r="H8520" s="41"/>
      <c r="I8520" s="41"/>
      <c r="J8520" s="41"/>
      <c r="K8520" s="41"/>
      <c r="L8520" s="41"/>
      <c r="M8520" s="41"/>
    </row>
    <row r="8521" spans="2:13" x14ac:dyDescent="0.25">
      <c r="B8521" s="66"/>
      <c r="C8521" s="13"/>
      <c r="D8521" s="13"/>
      <c r="E8521" s="13"/>
      <c r="F8521" s="13"/>
      <c r="G8521" s="13"/>
      <c r="H8521" s="41"/>
      <c r="I8521" s="41"/>
      <c r="J8521" s="41"/>
      <c r="K8521" s="41"/>
      <c r="L8521" s="41"/>
      <c r="M8521" s="41"/>
    </row>
    <row r="8522" spans="2:13" x14ac:dyDescent="0.25">
      <c r="B8522" s="66"/>
      <c r="C8522" s="13"/>
      <c r="D8522" s="13"/>
      <c r="E8522" s="13"/>
      <c r="F8522" s="13"/>
      <c r="G8522" s="13"/>
      <c r="H8522" s="41"/>
      <c r="I8522" s="41"/>
      <c r="J8522" s="41"/>
      <c r="K8522" s="41"/>
      <c r="L8522" s="41"/>
      <c r="M8522" s="41"/>
    </row>
    <row r="8523" spans="2:13" x14ac:dyDescent="0.25">
      <c r="B8523" s="66"/>
      <c r="C8523" s="13"/>
      <c r="D8523" s="13"/>
      <c r="E8523" s="13"/>
      <c r="F8523" s="13"/>
      <c r="G8523" s="13"/>
      <c r="H8523" s="41"/>
      <c r="I8523" s="41"/>
      <c r="J8523" s="41"/>
      <c r="K8523" s="41"/>
      <c r="L8523" s="41"/>
      <c r="M8523" s="41"/>
    </row>
    <row r="8524" spans="2:13" x14ac:dyDescent="0.25">
      <c r="B8524" s="66"/>
      <c r="C8524" s="13"/>
      <c r="D8524" s="13"/>
      <c r="E8524" s="13"/>
      <c r="F8524" s="13"/>
      <c r="G8524" s="13"/>
      <c r="H8524" s="41"/>
      <c r="I8524" s="41"/>
      <c r="J8524" s="41"/>
      <c r="K8524" s="41"/>
      <c r="L8524" s="41"/>
      <c r="M8524" s="41"/>
    </row>
    <row r="8525" spans="2:13" x14ac:dyDescent="0.25">
      <c r="B8525" s="66"/>
      <c r="C8525" s="13"/>
      <c r="D8525" s="13"/>
      <c r="E8525" s="13"/>
      <c r="F8525" s="13"/>
      <c r="G8525" s="13"/>
      <c r="H8525" s="41"/>
      <c r="I8525" s="41"/>
      <c r="J8525" s="41"/>
      <c r="K8525" s="41"/>
      <c r="L8525" s="41"/>
      <c r="M8525" s="41"/>
    </row>
    <row r="8526" spans="2:13" x14ac:dyDescent="0.25">
      <c r="B8526" s="66"/>
      <c r="C8526" s="13"/>
      <c r="D8526" s="13"/>
      <c r="E8526" s="13"/>
      <c r="F8526" s="13"/>
      <c r="G8526" s="13"/>
      <c r="H8526" s="41"/>
      <c r="I8526" s="41"/>
      <c r="J8526" s="41"/>
      <c r="K8526" s="41"/>
      <c r="L8526" s="41"/>
      <c r="M8526" s="41"/>
    </row>
    <row r="8527" spans="2:13" x14ac:dyDescent="0.25">
      <c r="B8527" s="66"/>
      <c r="C8527" s="13"/>
      <c r="D8527" s="13"/>
      <c r="E8527" s="13"/>
      <c r="F8527" s="13"/>
      <c r="G8527" s="13"/>
      <c r="H8527" s="41"/>
      <c r="I8527" s="41"/>
      <c r="J8527" s="41"/>
      <c r="K8527" s="41"/>
      <c r="L8527" s="41"/>
      <c r="M8527" s="41"/>
    </row>
    <row r="8528" spans="2:13" x14ac:dyDescent="0.25">
      <c r="B8528" s="66"/>
      <c r="C8528" s="13"/>
      <c r="D8528" s="13"/>
      <c r="E8528" s="13"/>
      <c r="F8528" s="13"/>
      <c r="G8528" s="13"/>
      <c r="H8528" s="41"/>
      <c r="I8528" s="41"/>
      <c r="J8528" s="41"/>
      <c r="K8528" s="41"/>
      <c r="L8528" s="41"/>
      <c r="M8528" s="41"/>
    </row>
    <row r="8529" spans="2:13" x14ac:dyDescent="0.25">
      <c r="B8529" s="66"/>
      <c r="C8529" s="13"/>
      <c r="D8529" s="13"/>
      <c r="E8529" s="13"/>
      <c r="F8529" s="13"/>
      <c r="G8529" s="13"/>
      <c r="H8529" s="41"/>
      <c r="I8529" s="41"/>
      <c r="J8529" s="41"/>
      <c r="K8529" s="41"/>
      <c r="L8529" s="41"/>
      <c r="M8529" s="41"/>
    </row>
    <row r="8530" spans="2:13" x14ac:dyDescent="0.25">
      <c r="B8530" s="66"/>
      <c r="C8530" s="13"/>
      <c r="D8530" s="13"/>
      <c r="E8530" s="13"/>
      <c r="F8530" s="13"/>
      <c r="G8530" s="13"/>
      <c r="H8530" s="41"/>
      <c r="I8530" s="41"/>
      <c r="J8530" s="41"/>
      <c r="K8530" s="41"/>
      <c r="L8530" s="41"/>
      <c r="M8530" s="41"/>
    </row>
    <row r="8531" spans="2:13" x14ac:dyDescent="0.25">
      <c r="B8531" s="66"/>
      <c r="C8531" s="13"/>
      <c r="D8531" s="13"/>
      <c r="E8531" s="13"/>
      <c r="F8531" s="13"/>
      <c r="G8531" s="13"/>
      <c r="H8531" s="41"/>
      <c r="I8531" s="41"/>
      <c r="J8531" s="41"/>
      <c r="K8531" s="41"/>
      <c r="L8531" s="41"/>
      <c r="M8531" s="41"/>
    </row>
    <row r="8532" spans="2:13" x14ac:dyDescent="0.25">
      <c r="B8532" s="66"/>
      <c r="C8532" s="13"/>
      <c r="D8532" s="13"/>
      <c r="E8532" s="13"/>
      <c r="F8532" s="13"/>
      <c r="G8532" s="13"/>
      <c r="H8532" s="41"/>
      <c r="I8532" s="41"/>
      <c r="J8532" s="41"/>
      <c r="K8532" s="41"/>
      <c r="L8532" s="41"/>
      <c r="M8532" s="41"/>
    </row>
    <row r="8533" spans="2:13" x14ac:dyDescent="0.25">
      <c r="B8533" s="66"/>
      <c r="C8533" s="13"/>
      <c r="D8533" s="13"/>
      <c r="E8533" s="13"/>
      <c r="F8533" s="13"/>
      <c r="G8533" s="13"/>
      <c r="H8533" s="41"/>
      <c r="I8533" s="41"/>
      <c r="J8533" s="41"/>
      <c r="K8533" s="41"/>
      <c r="L8533" s="41"/>
      <c r="M8533" s="41"/>
    </row>
    <row r="8534" spans="2:13" x14ac:dyDescent="0.25">
      <c r="B8534" s="66"/>
      <c r="C8534" s="13"/>
      <c r="D8534" s="13"/>
      <c r="E8534" s="13"/>
      <c r="F8534" s="13"/>
      <c r="G8534" s="13"/>
      <c r="H8534" s="41"/>
      <c r="I8534" s="41"/>
      <c r="J8534" s="41"/>
      <c r="K8534" s="41"/>
      <c r="L8534" s="41"/>
      <c r="M8534" s="41"/>
    </row>
    <row r="8535" spans="2:13" x14ac:dyDescent="0.25">
      <c r="B8535" s="66"/>
      <c r="C8535" s="13"/>
      <c r="D8535" s="13"/>
      <c r="E8535" s="13"/>
      <c r="F8535" s="13"/>
      <c r="G8535" s="13"/>
      <c r="H8535" s="41"/>
      <c r="I8535" s="41"/>
      <c r="J8535" s="41"/>
      <c r="K8535" s="41"/>
      <c r="L8535" s="41"/>
      <c r="M8535" s="41"/>
    </row>
    <row r="8536" spans="2:13" x14ac:dyDescent="0.25">
      <c r="B8536" s="66"/>
      <c r="C8536" s="13"/>
      <c r="D8536" s="13"/>
      <c r="E8536" s="13"/>
      <c r="F8536" s="13"/>
      <c r="G8536" s="13"/>
      <c r="H8536" s="41"/>
      <c r="I8536" s="41"/>
      <c r="J8536" s="41"/>
      <c r="K8536" s="41"/>
      <c r="L8536" s="41"/>
      <c r="M8536" s="41"/>
    </row>
    <row r="8537" spans="2:13" x14ac:dyDescent="0.25">
      <c r="B8537" s="66"/>
      <c r="C8537" s="13"/>
      <c r="D8537" s="13"/>
      <c r="E8537" s="13"/>
      <c r="F8537" s="13"/>
      <c r="G8537" s="13"/>
      <c r="H8537" s="41"/>
      <c r="I8537" s="41"/>
      <c r="J8537" s="41"/>
      <c r="K8537" s="41"/>
      <c r="L8537" s="41"/>
      <c r="M8537" s="41"/>
    </row>
    <row r="8538" spans="2:13" x14ac:dyDescent="0.25">
      <c r="B8538" s="66"/>
      <c r="C8538" s="13"/>
      <c r="D8538" s="13"/>
      <c r="E8538" s="13"/>
      <c r="F8538" s="13"/>
      <c r="G8538" s="13"/>
      <c r="H8538" s="41"/>
      <c r="I8538" s="41"/>
      <c r="J8538" s="41"/>
      <c r="K8538" s="41"/>
      <c r="L8538" s="41"/>
      <c r="M8538" s="41"/>
    </row>
    <row r="8539" spans="2:13" x14ac:dyDescent="0.25">
      <c r="B8539" s="66"/>
      <c r="C8539" s="13"/>
      <c r="D8539" s="13"/>
      <c r="E8539" s="13"/>
      <c r="F8539" s="13"/>
      <c r="G8539" s="13"/>
      <c r="H8539" s="41"/>
      <c r="I8539" s="41"/>
      <c r="J8539" s="41"/>
      <c r="K8539" s="41"/>
      <c r="L8539" s="41"/>
      <c r="M8539" s="41"/>
    </row>
    <row r="8540" spans="2:13" x14ac:dyDescent="0.25">
      <c r="B8540" s="66"/>
      <c r="C8540" s="13"/>
      <c r="D8540" s="13"/>
      <c r="E8540" s="13"/>
      <c r="F8540" s="13"/>
      <c r="G8540" s="13"/>
      <c r="H8540" s="41"/>
      <c r="I8540" s="41"/>
      <c r="J8540" s="41"/>
      <c r="K8540" s="41"/>
      <c r="L8540" s="41"/>
      <c r="M8540" s="41"/>
    </row>
    <row r="8541" spans="2:13" x14ac:dyDescent="0.25">
      <c r="B8541" s="66"/>
      <c r="C8541" s="13"/>
      <c r="D8541" s="13"/>
      <c r="E8541" s="13"/>
      <c r="F8541" s="13"/>
      <c r="G8541" s="13"/>
      <c r="H8541" s="41"/>
      <c r="I8541" s="41"/>
      <c r="J8541" s="41"/>
      <c r="K8541" s="41"/>
      <c r="L8541" s="41"/>
      <c r="M8541" s="41"/>
    </row>
    <row r="8542" spans="2:13" x14ac:dyDescent="0.25">
      <c r="B8542" s="66"/>
      <c r="C8542" s="13"/>
      <c r="D8542" s="13"/>
      <c r="E8542" s="13"/>
      <c r="F8542" s="13"/>
      <c r="G8542" s="13"/>
      <c r="H8542" s="41"/>
      <c r="I8542" s="41"/>
      <c r="J8542" s="41"/>
      <c r="K8542" s="41"/>
      <c r="L8542" s="41"/>
      <c r="M8542" s="41"/>
    </row>
    <row r="8543" spans="2:13" x14ac:dyDescent="0.25">
      <c r="B8543" s="66"/>
      <c r="C8543" s="13"/>
      <c r="D8543" s="13"/>
      <c r="E8543" s="13"/>
      <c r="F8543" s="13"/>
      <c r="G8543" s="13"/>
      <c r="H8543" s="41"/>
      <c r="I8543" s="41"/>
      <c r="J8543" s="41"/>
      <c r="K8543" s="41"/>
      <c r="L8543" s="41"/>
      <c r="M8543" s="41"/>
    </row>
    <row r="8544" spans="2:13" x14ac:dyDescent="0.25">
      <c r="B8544" s="66"/>
      <c r="C8544" s="13"/>
      <c r="D8544" s="13"/>
      <c r="E8544" s="13"/>
      <c r="F8544" s="13"/>
      <c r="G8544" s="13"/>
      <c r="H8544" s="41"/>
      <c r="I8544" s="41"/>
      <c r="J8544" s="41"/>
      <c r="K8544" s="41"/>
      <c r="L8544" s="41"/>
      <c r="M8544" s="41"/>
    </row>
    <row r="8545" spans="2:13" x14ac:dyDescent="0.25">
      <c r="B8545" s="66"/>
      <c r="C8545" s="13"/>
      <c r="D8545" s="13"/>
      <c r="E8545" s="13"/>
      <c r="F8545" s="13"/>
      <c r="G8545" s="13"/>
      <c r="H8545" s="41"/>
      <c r="I8545" s="41"/>
      <c r="J8545" s="41"/>
      <c r="K8545" s="41"/>
      <c r="L8545" s="41"/>
      <c r="M8545" s="41"/>
    </row>
    <row r="8546" spans="2:13" x14ac:dyDescent="0.25">
      <c r="B8546" s="66"/>
      <c r="C8546" s="13"/>
      <c r="D8546" s="13"/>
      <c r="E8546" s="13"/>
      <c r="F8546" s="13"/>
      <c r="G8546" s="13"/>
      <c r="H8546" s="41"/>
      <c r="I8546" s="41"/>
      <c r="J8546" s="41"/>
      <c r="K8546" s="41"/>
      <c r="L8546" s="41"/>
      <c r="M8546" s="41"/>
    </row>
    <row r="8547" spans="2:13" x14ac:dyDescent="0.25">
      <c r="B8547" s="66"/>
      <c r="C8547" s="13"/>
      <c r="D8547" s="13"/>
      <c r="E8547" s="13"/>
      <c r="F8547" s="13"/>
      <c r="G8547" s="13"/>
      <c r="H8547" s="41"/>
      <c r="I8547" s="41"/>
      <c r="J8547" s="41"/>
      <c r="K8547" s="41"/>
      <c r="L8547" s="41"/>
      <c r="M8547" s="41"/>
    </row>
    <row r="8548" spans="2:13" x14ac:dyDescent="0.25">
      <c r="B8548" s="66"/>
      <c r="C8548" s="13"/>
      <c r="D8548" s="13"/>
      <c r="E8548" s="13"/>
      <c r="F8548" s="13"/>
      <c r="G8548" s="13"/>
      <c r="H8548" s="41"/>
      <c r="I8548" s="41"/>
      <c r="J8548" s="41"/>
      <c r="K8548" s="41"/>
      <c r="L8548" s="41"/>
      <c r="M8548" s="41"/>
    </row>
    <row r="8549" spans="2:13" x14ac:dyDescent="0.25">
      <c r="B8549" s="66"/>
      <c r="C8549" s="13"/>
      <c r="D8549" s="13"/>
      <c r="E8549" s="13"/>
      <c r="F8549" s="13"/>
      <c r="G8549" s="13"/>
      <c r="H8549" s="41"/>
      <c r="I8549" s="41"/>
      <c r="J8549" s="41"/>
      <c r="K8549" s="41"/>
      <c r="L8549" s="41"/>
      <c r="M8549" s="41"/>
    </row>
    <row r="8550" spans="2:13" x14ac:dyDescent="0.25">
      <c r="B8550" s="66"/>
      <c r="C8550" s="13"/>
      <c r="D8550" s="13"/>
      <c r="E8550" s="13"/>
      <c r="F8550" s="13"/>
      <c r="G8550" s="13"/>
      <c r="H8550" s="41"/>
      <c r="I8550" s="41"/>
      <c r="J8550" s="41"/>
      <c r="K8550" s="41"/>
      <c r="L8550" s="41"/>
      <c r="M8550" s="41"/>
    </row>
    <row r="8551" spans="2:13" x14ac:dyDescent="0.25">
      <c r="B8551" s="66"/>
      <c r="C8551" s="13"/>
      <c r="D8551" s="13"/>
      <c r="E8551" s="13"/>
      <c r="F8551" s="13"/>
      <c r="G8551" s="13"/>
      <c r="H8551" s="41"/>
      <c r="I8551" s="41"/>
      <c r="J8551" s="41"/>
      <c r="K8551" s="41"/>
      <c r="L8551" s="41"/>
      <c r="M8551" s="41"/>
    </row>
    <row r="8552" spans="2:13" x14ac:dyDescent="0.25">
      <c r="B8552" s="66"/>
      <c r="C8552" s="13"/>
      <c r="D8552" s="13"/>
      <c r="E8552" s="13"/>
      <c r="F8552" s="13"/>
      <c r="G8552" s="13"/>
      <c r="H8552" s="41"/>
      <c r="I8552" s="41"/>
      <c r="J8552" s="41"/>
      <c r="K8552" s="41"/>
      <c r="L8552" s="41"/>
      <c r="M8552" s="41"/>
    </row>
    <row r="8553" spans="2:13" x14ac:dyDescent="0.25">
      <c r="B8553" s="66"/>
      <c r="C8553" s="13"/>
      <c r="D8553" s="13"/>
      <c r="E8553" s="13"/>
      <c r="F8553" s="13"/>
      <c r="G8553" s="13"/>
      <c r="H8553" s="41"/>
      <c r="I8553" s="41"/>
      <c r="J8553" s="41"/>
      <c r="K8553" s="41"/>
      <c r="L8553" s="41"/>
      <c r="M8553" s="41"/>
    </row>
    <row r="8554" spans="2:13" x14ac:dyDescent="0.25">
      <c r="B8554" s="66"/>
      <c r="C8554" s="13"/>
      <c r="D8554" s="13"/>
      <c r="E8554" s="13"/>
      <c r="F8554" s="13"/>
      <c r="G8554" s="13"/>
      <c r="H8554" s="41"/>
      <c r="I8554" s="41"/>
      <c r="J8554" s="41"/>
      <c r="K8554" s="41"/>
      <c r="L8554" s="41"/>
      <c r="M8554" s="41"/>
    </row>
    <row r="8555" spans="2:13" x14ac:dyDescent="0.25">
      <c r="B8555" s="66"/>
      <c r="C8555" s="13"/>
      <c r="D8555" s="13"/>
      <c r="E8555" s="13"/>
      <c r="F8555" s="13"/>
      <c r="G8555" s="13"/>
      <c r="H8555" s="41"/>
      <c r="I8555" s="41"/>
      <c r="J8555" s="41"/>
      <c r="K8555" s="41"/>
      <c r="L8555" s="41"/>
      <c r="M8555" s="41"/>
    </row>
    <row r="8556" spans="2:13" x14ac:dyDescent="0.25">
      <c r="B8556" s="66"/>
      <c r="C8556" s="13"/>
      <c r="D8556" s="13"/>
      <c r="E8556" s="13"/>
      <c r="F8556" s="13"/>
      <c r="G8556" s="13"/>
      <c r="H8556" s="41"/>
      <c r="I8556" s="41"/>
      <c r="J8556" s="41"/>
      <c r="K8556" s="41"/>
      <c r="L8556" s="41"/>
      <c r="M8556" s="41"/>
    </row>
    <row r="8557" spans="2:13" x14ac:dyDescent="0.25">
      <c r="B8557" s="66"/>
      <c r="C8557" s="13"/>
      <c r="D8557" s="13"/>
      <c r="E8557" s="13"/>
      <c r="F8557" s="13"/>
      <c r="G8557" s="13"/>
      <c r="H8557" s="41"/>
      <c r="I8557" s="41"/>
      <c r="J8557" s="41"/>
      <c r="K8557" s="41"/>
      <c r="L8557" s="41"/>
      <c r="M8557" s="41"/>
    </row>
    <row r="8558" spans="2:13" x14ac:dyDescent="0.25">
      <c r="B8558" s="66"/>
      <c r="C8558" s="13"/>
      <c r="D8558" s="13"/>
      <c r="E8558" s="13"/>
      <c r="F8558" s="13"/>
      <c r="G8558" s="13"/>
      <c r="H8558" s="41"/>
      <c r="I8558" s="41"/>
      <c r="J8558" s="41"/>
      <c r="K8558" s="41"/>
      <c r="L8558" s="41"/>
      <c r="M8558" s="41"/>
    </row>
    <row r="8559" spans="2:13" x14ac:dyDescent="0.25">
      <c r="B8559" s="66"/>
      <c r="C8559" s="13"/>
      <c r="D8559" s="13"/>
      <c r="E8559" s="13"/>
      <c r="F8559" s="13"/>
      <c r="G8559" s="13"/>
      <c r="H8559" s="41"/>
      <c r="I8559" s="41"/>
      <c r="J8559" s="41"/>
      <c r="K8559" s="41"/>
      <c r="L8559" s="41"/>
      <c r="M8559" s="41"/>
    </row>
    <row r="8560" spans="2:13" x14ac:dyDescent="0.25">
      <c r="B8560" s="66"/>
      <c r="C8560" s="13"/>
      <c r="D8560" s="13"/>
      <c r="E8560" s="13"/>
      <c r="F8560" s="13"/>
      <c r="G8560" s="13"/>
      <c r="H8560" s="41"/>
      <c r="I8560" s="41"/>
      <c r="J8560" s="41"/>
      <c r="K8560" s="41"/>
      <c r="L8560" s="41"/>
      <c r="M8560" s="41"/>
    </row>
    <row r="8561" spans="2:13" x14ac:dyDescent="0.25">
      <c r="B8561" s="66"/>
      <c r="C8561" s="13"/>
      <c r="D8561" s="13"/>
      <c r="E8561" s="13"/>
      <c r="F8561" s="13"/>
      <c r="G8561" s="13"/>
      <c r="H8561" s="41"/>
      <c r="I8561" s="41"/>
      <c r="J8561" s="41"/>
      <c r="K8561" s="41"/>
      <c r="L8561" s="41"/>
      <c r="M8561" s="41"/>
    </row>
    <row r="8562" spans="2:13" x14ac:dyDescent="0.25">
      <c r="B8562" s="66"/>
      <c r="C8562" s="13"/>
      <c r="D8562" s="13"/>
      <c r="E8562" s="13"/>
      <c r="F8562" s="13"/>
      <c r="G8562" s="13"/>
      <c r="H8562" s="41"/>
      <c r="I8562" s="41"/>
      <c r="J8562" s="41"/>
      <c r="K8562" s="41"/>
      <c r="L8562" s="41"/>
      <c r="M8562" s="41"/>
    </row>
    <row r="8563" spans="2:13" x14ac:dyDescent="0.25">
      <c r="B8563" s="66"/>
      <c r="C8563" s="13"/>
      <c r="D8563" s="13"/>
      <c r="E8563" s="13"/>
      <c r="F8563" s="13"/>
      <c r="G8563" s="13"/>
      <c r="H8563" s="41"/>
      <c r="I8563" s="41"/>
      <c r="J8563" s="41"/>
      <c r="K8563" s="41"/>
      <c r="L8563" s="41"/>
      <c r="M8563" s="41"/>
    </row>
    <row r="8564" spans="2:13" x14ac:dyDescent="0.25">
      <c r="B8564" s="66"/>
      <c r="C8564" s="13"/>
      <c r="D8564" s="13"/>
      <c r="E8564" s="13"/>
      <c r="F8564" s="13"/>
      <c r="G8564" s="13"/>
      <c r="H8564" s="41"/>
      <c r="I8564" s="41"/>
      <c r="J8564" s="41"/>
      <c r="K8564" s="41"/>
      <c r="L8564" s="41"/>
      <c r="M8564" s="41"/>
    </row>
    <row r="8565" spans="2:13" x14ac:dyDescent="0.25">
      <c r="B8565" s="66"/>
      <c r="C8565" s="13"/>
      <c r="D8565" s="13"/>
      <c r="E8565" s="13"/>
      <c r="F8565" s="13"/>
      <c r="G8565" s="13"/>
      <c r="H8565" s="41"/>
      <c r="I8565" s="41"/>
      <c r="J8565" s="41"/>
      <c r="K8565" s="41"/>
      <c r="L8565" s="41"/>
      <c r="M8565" s="41"/>
    </row>
    <row r="8566" spans="2:13" x14ac:dyDescent="0.25">
      <c r="B8566" s="66"/>
      <c r="C8566" s="13"/>
      <c r="D8566" s="13"/>
      <c r="E8566" s="13"/>
      <c r="F8566" s="13"/>
      <c r="G8566" s="13"/>
      <c r="H8566" s="41"/>
      <c r="I8566" s="41"/>
      <c r="J8566" s="41"/>
      <c r="K8566" s="41"/>
      <c r="L8566" s="41"/>
      <c r="M8566" s="41"/>
    </row>
    <row r="8567" spans="2:13" x14ac:dyDescent="0.25">
      <c r="B8567" s="66"/>
      <c r="C8567" s="13"/>
      <c r="D8567" s="13"/>
      <c r="E8567" s="13"/>
      <c r="F8567" s="13"/>
      <c r="G8567" s="13"/>
      <c r="H8567" s="41"/>
      <c r="I8567" s="41"/>
      <c r="J8567" s="41"/>
      <c r="K8567" s="41"/>
      <c r="L8567" s="41"/>
      <c r="M8567" s="41"/>
    </row>
    <row r="8568" spans="2:13" x14ac:dyDescent="0.25">
      <c r="B8568" s="66"/>
      <c r="C8568" s="13"/>
      <c r="D8568" s="13"/>
      <c r="E8568" s="13"/>
      <c r="F8568" s="13"/>
      <c r="G8568" s="13"/>
      <c r="H8568" s="41"/>
      <c r="I8568" s="41"/>
      <c r="J8568" s="41"/>
      <c r="K8568" s="41"/>
      <c r="L8568" s="41"/>
      <c r="M8568" s="41"/>
    </row>
    <row r="8569" spans="2:13" x14ac:dyDescent="0.25">
      <c r="B8569" s="66"/>
      <c r="C8569" s="13"/>
      <c r="D8569" s="13"/>
      <c r="E8569" s="13"/>
      <c r="F8569" s="13"/>
      <c r="G8569" s="13"/>
      <c r="H8569" s="41"/>
      <c r="I8569" s="41"/>
      <c r="J8569" s="41"/>
      <c r="K8569" s="41"/>
      <c r="L8569" s="41"/>
      <c r="M8569" s="41"/>
    </row>
    <row r="8570" spans="2:13" x14ac:dyDescent="0.25">
      <c r="B8570" s="66"/>
      <c r="C8570" s="13"/>
      <c r="D8570" s="13"/>
      <c r="E8570" s="13"/>
      <c r="F8570" s="13"/>
      <c r="G8570" s="13"/>
      <c r="H8570" s="41"/>
      <c r="I8570" s="41"/>
      <c r="J8570" s="41"/>
      <c r="K8570" s="41"/>
      <c r="L8570" s="41"/>
      <c r="M8570" s="41"/>
    </row>
    <row r="8571" spans="2:13" x14ac:dyDescent="0.25">
      <c r="B8571" s="66"/>
      <c r="C8571" s="13"/>
      <c r="D8571" s="13"/>
      <c r="E8571" s="13"/>
      <c r="F8571" s="13"/>
      <c r="G8571" s="13"/>
      <c r="H8571" s="41"/>
      <c r="I8571" s="41"/>
      <c r="J8571" s="41"/>
      <c r="K8571" s="41"/>
      <c r="L8571" s="41"/>
      <c r="M8571" s="41"/>
    </row>
    <row r="8572" spans="2:13" x14ac:dyDescent="0.25">
      <c r="B8572" s="66"/>
      <c r="C8572" s="13"/>
      <c r="D8572" s="13"/>
      <c r="E8572" s="13"/>
      <c r="F8572" s="13"/>
      <c r="G8572" s="13"/>
      <c r="H8572" s="41"/>
      <c r="I8572" s="41"/>
      <c r="J8572" s="41"/>
      <c r="K8572" s="41"/>
      <c r="L8572" s="41"/>
      <c r="M8572" s="41"/>
    </row>
    <row r="8573" spans="2:13" x14ac:dyDescent="0.25">
      <c r="B8573" s="66"/>
      <c r="C8573" s="13"/>
      <c r="D8573" s="13"/>
      <c r="E8573" s="13"/>
      <c r="F8573" s="13"/>
      <c r="G8573" s="13"/>
      <c r="H8573" s="41"/>
      <c r="I8573" s="41"/>
      <c r="J8573" s="41"/>
      <c r="K8573" s="41"/>
      <c r="L8573" s="41"/>
      <c r="M8573" s="41"/>
    </row>
    <row r="8574" spans="2:13" x14ac:dyDescent="0.25">
      <c r="B8574" s="66"/>
      <c r="C8574" s="13"/>
      <c r="D8574" s="13"/>
      <c r="E8574" s="13"/>
      <c r="F8574" s="13"/>
      <c r="G8574" s="13"/>
      <c r="H8574" s="41"/>
      <c r="I8574" s="41"/>
      <c r="J8574" s="41"/>
      <c r="K8574" s="41"/>
      <c r="L8574" s="41"/>
      <c r="M8574" s="41"/>
    </row>
    <row r="8575" spans="2:13" x14ac:dyDescent="0.25">
      <c r="B8575" s="66"/>
      <c r="C8575" s="13"/>
      <c r="D8575" s="13"/>
      <c r="E8575" s="13"/>
      <c r="F8575" s="13"/>
      <c r="G8575" s="13"/>
      <c r="H8575" s="41"/>
      <c r="I8575" s="41"/>
      <c r="J8575" s="41"/>
      <c r="K8575" s="41"/>
      <c r="L8575" s="41"/>
      <c r="M8575" s="41"/>
    </row>
    <row r="8576" spans="2:13" x14ac:dyDescent="0.25">
      <c r="B8576" s="66"/>
      <c r="C8576" s="13"/>
      <c r="D8576" s="13"/>
      <c r="E8576" s="13"/>
      <c r="F8576" s="13"/>
      <c r="G8576" s="13"/>
      <c r="H8576" s="41"/>
      <c r="I8576" s="41"/>
      <c r="J8576" s="41"/>
      <c r="K8576" s="41"/>
      <c r="L8576" s="41"/>
      <c r="M8576" s="41"/>
    </row>
    <row r="8577" spans="2:13" x14ac:dyDescent="0.25">
      <c r="B8577" s="66"/>
      <c r="C8577" s="13"/>
      <c r="D8577" s="13"/>
      <c r="E8577" s="13"/>
      <c r="F8577" s="13"/>
      <c r="G8577" s="13"/>
      <c r="H8577" s="41"/>
      <c r="I8577" s="41"/>
      <c r="J8577" s="41"/>
      <c r="K8577" s="41"/>
      <c r="L8577" s="41"/>
      <c r="M8577" s="41"/>
    </row>
    <row r="8578" spans="2:13" x14ac:dyDescent="0.25">
      <c r="B8578" s="66"/>
      <c r="C8578" s="13"/>
      <c r="D8578" s="13"/>
      <c r="E8578" s="13"/>
      <c r="F8578" s="13"/>
      <c r="G8578" s="13"/>
      <c r="H8578" s="41"/>
      <c r="I8578" s="41"/>
      <c r="J8578" s="41"/>
      <c r="K8578" s="41"/>
      <c r="L8578" s="41"/>
      <c r="M8578" s="41"/>
    </row>
    <row r="8579" spans="2:13" x14ac:dyDescent="0.25">
      <c r="B8579" s="66"/>
      <c r="C8579" s="13"/>
      <c r="D8579" s="13"/>
      <c r="E8579" s="13"/>
      <c r="F8579" s="13"/>
      <c r="G8579" s="13"/>
      <c r="H8579" s="41"/>
      <c r="I8579" s="41"/>
      <c r="J8579" s="41"/>
      <c r="K8579" s="41"/>
      <c r="L8579" s="41"/>
      <c r="M8579" s="41"/>
    </row>
    <row r="8580" spans="2:13" x14ac:dyDescent="0.25">
      <c r="B8580" s="66"/>
      <c r="C8580" s="13"/>
      <c r="D8580" s="13"/>
      <c r="E8580" s="13"/>
      <c r="F8580" s="13"/>
      <c r="G8580" s="13"/>
      <c r="H8580" s="41"/>
      <c r="I8580" s="41"/>
      <c r="J8580" s="41"/>
      <c r="K8580" s="41"/>
      <c r="L8580" s="41"/>
      <c r="M8580" s="41"/>
    </row>
    <row r="8581" spans="2:13" x14ac:dyDescent="0.25">
      <c r="B8581" s="66"/>
      <c r="C8581" s="13"/>
      <c r="D8581" s="13"/>
      <c r="E8581" s="13"/>
      <c r="F8581" s="13"/>
      <c r="G8581" s="13"/>
      <c r="H8581" s="41"/>
      <c r="I8581" s="41"/>
      <c r="J8581" s="41"/>
      <c r="K8581" s="41"/>
      <c r="L8581" s="41"/>
      <c r="M8581" s="41"/>
    </row>
    <row r="8582" spans="2:13" x14ac:dyDescent="0.25">
      <c r="B8582" s="66"/>
      <c r="C8582" s="13"/>
      <c r="D8582" s="13"/>
      <c r="E8582" s="13"/>
      <c r="F8582" s="13"/>
      <c r="G8582" s="13"/>
      <c r="H8582" s="41"/>
      <c r="I8582" s="41"/>
      <c r="J8582" s="41"/>
      <c r="K8582" s="41"/>
      <c r="L8582" s="41"/>
      <c r="M8582" s="41"/>
    </row>
    <row r="8583" spans="2:13" x14ac:dyDescent="0.25">
      <c r="B8583" s="66"/>
      <c r="C8583" s="13"/>
      <c r="D8583" s="13"/>
      <c r="E8583" s="13"/>
      <c r="F8583" s="13"/>
      <c r="G8583" s="13"/>
      <c r="H8583" s="41"/>
      <c r="I8583" s="41"/>
      <c r="J8583" s="41"/>
      <c r="K8583" s="41"/>
      <c r="L8583" s="41"/>
      <c r="M8583" s="41"/>
    </row>
    <row r="8584" spans="2:13" x14ac:dyDescent="0.25">
      <c r="B8584" s="66"/>
      <c r="C8584" s="13"/>
      <c r="D8584" s="13"/>
      <c r="E8584" s="13"/>
      <c r="F8584" s="13"/>
      <c r="G8584" s="13"/>
      <c r="H8584" s="41"/>
      <c r="I8584" s="41"/>
      <c r="J8584" s="41"/>
      <c r="K8584" s="41"/>
      <c r="L8584" s="41"/>
      <c r="M8584" s="41"/>
    </row>
    <row r="8585" spans="2:13" x14ac:dyDescent="0.25">
      <c r="B8585" s="66"/>
      <c r="C8585" s="13"/>
      <c r="D8585" s="13"/>
      <c r="E8585" s="13"/>
      <c r="F8585" s="13"/>
      <c r="G8585" s="13"/>
      <c r="H8585" s="41"/>
      <c r="I8585" s="41"/>
      <c r="J8585" s="41"/>
      <c r="K8585" s="41"/>
      <c r="L8585" s="41"/>
      <c r="M8585" s="41"/>
    </row>
    <row r="8586" spans="2:13" x14ac:dyDescent="0.25">
      <c r="B8586" s="66"/>
      <c r="C8586" s="13"/>
      <c r="D8586" s="13"/>
      <c r="E8586" s="13"/>
      <c r="F8586" s="13"/>
      <c r="G8586" s="13"/>
      <c r="H8586" s="41"/>
      <c r="I8586" s="41"/>
      <c r="J8586" s="41"/>
      <c r="K8586" s="41"/>
      <c r="L8586" s="41"/>
      <c r="M8586" s="41"/>
    </row>
    <row r="8587" spans="2:13" x14ac:dyDescent="0.25">
      <c r="B8587" s="66"/>
      <c r="C8587" s="13"/>
      <c r="D8587" s="13"/>
      <c r="E8587" s="13"/>
      <c r="F8587" s="13"/>
      <c r="G8587" s="13"/>
      <c r="H8587" s="41"/>
      <c r="I8587" s="41"/>
      <c r="J8587" s="41"/>
      <c r="K8587" s="41"/>
      <c r="L8587" s="41"/>
      <c r="M8587" s="41"/>
    </row>
    <row r="8588" spans="2:13" x14ac:dyDescent="0.25">
      <c r="B8588" s="66"/>
      <c r="C8588" s="13"/>
      <c r="D8588" s="13"/>
      <c r="E8588" s="13"/>
      <c r="F8588" s="13"/>
      <c r="G8588" s="13"/>
      <c r="H8588" s="41"/>
      <c r="I8588" s="41"/>
      <c r="J8588" s="41"/>
      <c r="K8588" s="41"/>
      <c r="L8588" s="41"/>
      <c r="M8588" s="41"/>
    </row>
    <row r="8589" spans="2:13" x14ac:dyDescent="0.25">
      <c r="B8589" s="66"/>
      <c r="C8589" s="13"/>
      <c r="D8589" s="13"/>
      <c r="E8589" s="13"/>
      <c r="F8589" s="13"/>
      <c r="G8589" s="13"/>
      <c r="H8589" s="41"/>
      <c r="I8589" s="41"/>
      <c r="J8589" s="41"/>
      <c r="K8589" s="41"/>
      <c r="L8589" s="41"/>
      <c r="M8589" s="41"/>
    </row>
    <row r="8590" spans="2:13" x14ac:dyDescent="0.25">
      <c r="B8590" s="66"/>
      <c r="C8590" s="13"/>
      <c r="D8590" s="13"/>
      <c r="E8590" s="13"/>
      <c r="F8590" s="13"/>
      <c r="G8590" s="13"/>
      <c r="H8590" s="41"/>
      <c r="I8590" s="41"/>
      <c r="J8590" s="41"/>
      <c r="K8590" s="41"/>
      <c r="L8590" s="41"/>
      <c r="M8590" s="41"/>
    </row>
    <row r="8591" spans="2:13" x14ac:dyDescent="0.25">
      <c r="B8591" s="66"/>
      <c r="C8591" s="13"/>
      <c r="D8591" s="13"/>
      <c r="E8591" s="13"/>
      <c r="F8591" s="13"/>
      <c r="G8591" s="13"/>
      <c r="H8591" s="41"/>
      <c r="I8591" s="41"/>
      <c r="J8591" s="41"/>
      <c r="K8591" s="41"/>
      <c r="L8591" s="41"/>
      <c r="M8591" s="41"/>
    </row>
    <row r="8592" spans="2:13" x14ac:dyDescent="0.25">
      <c r="B8592" s="66"/>
      <c r="C8592" s="13"/>
      <c r="D8592" s="13"/>
      <c r="E8592" s="13"/>
      <c r="F8592" s="13"/>
      <c r="G8592" s="13"/>
      <c r="H8592" s="41"/>
      <c r="I8592" s="41"/>
      <c r="J8592" s="41"/>
      <c r="K8592" s="41"/>
      <c r="L8592" s="41"/>
      <c r="M8592" s="41"/>
    </row>
    <row r="8593" spans="2:13" x14ac:dyDescent="0.25">
      <c r="B8593" s="66"/>
      <c r="C8593" s="13"/>
      <c r="D8593" s="13"/>
      <c r="E8593" s="13"/>
      <c r="F8593" s="13"/>
      <c r="G8593" s="13"/>
      <c r="H8593" s="41"/>
      <c r="I8593" s="41"/>
      <c r="J8593" s="41"/>
      <c r="K8593" s="41"/>
      <c r="L8593" s="41"/>
      <c r="M8593" s="41"/>
    </row>
    <row r="8594" spans="2:13" x14ac:dyDescent="0.25">
      <c r="B8594" s="66"/>
      <c r="C8594" s="13"/>
      <c r="D8594" s="13"/>
      <c r="E8594" s="13"/>
      <c r="F8594" s="13"/>
      <c r="G8594" s="13"/>
      <c r="H8594" s="41"/>
      <c r="I8594" s="41"/>
      <c r="J8594" s="41"/>
      <c r="K8594" s="41"/>
      <c r="L8594" s="41"/>
      <c r="M8594" s="41"/>
    </row>
    <row r="8595" spans="2:13" x14ac:dyDescent="0.25">
      <c r="B8595" s="66"/>
      <c r="C8595" s="13"/>
      <c r="D8595" s="13"/>
      <c r="E8595" s="13"/>
      <c r="F8595" s="13"/>
      <c r="G8595" s="13"/>
      <c r="H8595" s="41"/>
      <c r="I8595" s="41"/>
      <c r="J8595" s="41"/>
      <c r="K8595" s="41"/>
      <c r="L8595" s="41"/>
      <c r="M8595" s="41"/>
    </row>
    <row r="8596" spans="2:13" x14ac:dyDescent="0.25">
      <c r="B8596" s="66"/>
      <c r="C8596" s="13"/>
      <c r="D8596" s="13"/>
      <c r="E8596" s="13"/>
      <c r="F8596" s="13"/>
      <c r="G8596" s="13"/>
      <c r="H8596" s="41"/>
      <c r="I8596" s="41"/>
      <c r="J8596" s="41"/>
      <c r="K8596" s="41"/>
      <c r="L8596" s="41"/>
      <c r="M8596" s="41"/>
    </row>
    <row r="8597" spans="2:13" x14ac:dyDescent="0.25">
      <c r="B8597" s="66"/>
      <c r="C8597" s="13"/>
      <c r="D8597" s="13"/>
      <c r="E8597" s="13"/>
      <c r="F8597" s="13"/>
      <c r="G8597" s="13"/>
      <c r="H8597" s="41"/>
      <c r="I8597" s="41"/>
      <c r="J8597" s="41"/>
      <c r="K8597" s="41"/>
      <c r="L8597" s="41"/>
      <c r="M8597" s="41"/>
    </row>
    <row r="8598" spans="2:13" x14ac:dyDescent="0.25">
      <c r="B8598" s="66"/>
      <c r="C8598" s="13"/>
      <c r="D8598" s="13"/>
      <c r="E8598" s="13"/>
      <c r="F8598" s="13"/>
      <c r="G8598" s="13"/>
      <c r="H8598" s="41"/>
      <c r="I8598" s="41"/>
      <c r="J8598" s="41"/>
      <c r="K8598" s="41"/>
      <c r="L8598" s="41"/>
      <c r="M8598" s="41"/>
    </row>
    <row r="8599" spans="2:13" x14ac:dyDescent="0.25">
      <c r="B8599" s="66"/>
      <c r="C8599" s="13"/>
      <c r="D8599" s="13"/>
      <c r="E8599" s="13"/>
      <c r="F8599" s="13"/>
      <c r="G8599" s="13"/>
      <c r="H8599" s="41"/>
      <c r="I8599" s="41"/>
      <c r="J8599" s="41"/>
      <c r="K8599" s="41"/>
      <c r="L8599" s="41"/>
      <c r="M8599" s="41"/>
    </row>
    <row r="8600" spans="2:13" x14ac:dyDescent="0.25">
      <c r="B8600" s="66"/>
      <c r="C8600" s="13"/>
      <c r="D8600" s="13"/>
      <c r="E8600" s="13"/>
      <c r="F8600" s="13"/>
      <c r="G8600" s="13"/>
      <c r="H8600" s="41"/>
      <c r="I8600" s="41"/>
      <c r="J8600" s="41"/>
      <c r="K8600" s="41"/>
      <c r="L8600" s="41"/>
      <c r="M8600" s="41"/>
    </row>
    <row r="8601" spans="2:13" x14ac:dyDescent="0.25">
      <c r="B8601" s="66"/>
      <c r="C8601" s="13"/>
      <c r="D8601" s="13"/>
      <c r="E8601" s="13"/>
      <c r="F8601" s="13"/>
      <c r="G8601" s="13"/>
      <c r="H8601" s="41"/>
      <c r="I8601" s="41"/>
      <c r="J8601" s="41"/>
      <c r="K8601" s="41"/>
      <c r="L8601" s="41"/>
      <c r="M8601" s="41"/>
    </row>
    <row r="8602" spans="2:13" x14ac:dyDescent="0.25">
      <c r="B8602" s="66"/>
      <c r="C8602" s="13"/>
      <c r="D8602" s="13"/>
      <c r="E8602" s="13"/>
      <c r="F8602" s="13"/>
      <c r="G8602" s="13"/>
      <c r="H8602" s="41"/>
      <c r="I8602" s="41"/>
      <c r="J8602" s="41"/>
      <c r="K8602" s="41"/>
      <c r="L8602" s="41"/>
      <c r="M8602" s="41"/>
    </row>
    <row r="8603" spans="2:13" x14ac:dyDescent="0.25">
      <c r="B8603" s="66"/>
      <c r="C8603" s="13"/>
      <c r="D8603" s="13"/>
      <c r="E8603" s="13"/>
      <c r="F8603" s="13"/>
      <c r="G8603" s="13"/>
      <c r="H8603" s="41"/>
      <c r="I8603" s="41"/>
      <c r="J8603" s="41"/>
      <c r="K8603" s="41"/>
      <c r="L8603" s="41"/>
      <c r="M8603" s="41"/>
    </row>
    <row r="8604" spans="2:13" x14ac:dyDescent="0.25">
      <c r="B8604" s="66"/>
      <c r="C8604" s="13"/>
      <c r="D8604" s="13"/>
      <c r="E8604" s="13"/>
      <c r="F8604" s="13"/>
      <c r="G8604" s="13"/>
      <c r="H8604" s="41"/>
      <c r="I8604" s="41"/>
      <c r="J8604" s="41"/>
      <c r="K8604" s="41"/>
      <c r="L8604" s="41"/>
      <c r="M8604" s="41"/>
    </row>
    <row r="8605" spans="2:13" x14ac:dyDescent="0.25">
      <c r="B8605" s="66"/>
      <c r="C8605" s="13"/>
      <c r="D8605" s="13"/>
      <c r="E8605" s="13"/>
      <c r="F8605" s="13"/>
      <c r="G8605" s="13"/>
      <c r="H8605" s="41"/>
      <c r="I8605" s="41"/>
      <c r="J8605" s="41"/>
      <c r="K8605" s="41"/>
      <c r="L8605" s="41"/>
      <c r="M8605" s="41"/>
    </row>
    <row r="8606" spans="2:13" x14ac:dyDescent="0.25">
      <c r="B8606" s="66"/>
      <c r="C8606" s="13"/>
      <c r="D8606" s="13"/>
      <c r="E8606" s="13"/>
      <c r="F8606" s="13"/>
      <c r="G8606" s="13"/>
      <c r="H8606" s="41"/>
      <c r="I8606" s="41"/>
      <c r="J8606" s="41"/>
      <c r="K8606" s="41"/>
      <c r="L8606" s="41"/>
      <c r="M8606" s="41"/>
    </row>
    <row r="8607" spans="2:13" x14ac:dyDescent="0.25">
      <c r="B8607" s="66"/>
      <c r="C8607" s="13"/>
      <c r="D8607" s="13"/>
      <c r="E8607" s="13"/>
      <c r="F8607" s="13"/>
      <c r="G8607" s="13"/>
      <c r="H8607" s="41"/>
      <c r="I8607" s="41"/>
      <c r="J8607" s="41"/>
      <c r="K8607" s="41"/>
      <c r="L8607" s="41"/>
      <c r="M8607" s="41"/>
    </row>
    <row r="8608" spans="2:13" x14ac:dyDescent="0.25">
      <c r="B8608" s="66"/>
      <c r="C8608" s="13"/>
      <c r="D8608" s="13"/>
      <c r="E8608" s="13"/>
      <c r="F8608" s="13"/>
      <c r="G8608" s="13"/>
      <c r="H8608" s="41"/>
      <c r="I8608" s="41"/>
      <c r="J8608" s="41"/>
      <c r="K8608" s="41"/>
      <c r="L8608" s="41"/>
      <c r="M8608" s="41"/>
    </row>
    <row r="8609" spans="2:13" x14ac:dyDescent="0.25">
      <c r="B8609" s="66"/>
      <c r="C8609" s="13"/>
      <c r="D8609" s="13"/>
      <c r="E8609" s="13"/>
      <c r="F8609" s="13"/>
      <c r="G8609" s="13"/>
      <c r="H8609" s="41"/>
      <c r="I8609" s="41"/>
      <c r="J8609" s="41"/>
      <c r="K8609" s="41"/>
      <c r="L8609" s="41"/>
      <c r="M8609" s="41"/>
    </row>
    <row r="8610" spans="2:13" x14ac:dyDescent="0.25">
      <c r="B8610" s="66"/>
      <c r="C8610" s="13"/>
      <c r="D8610" s="13"/>
      <c r="E8610" s="13"/>
      <c r="F8610" s="13"/>
      <c r="G8610" s="13"/>
      <c r="H8610" s="41"/>
      <c r="I8610" s="41"/>
      <c r="J8610" s="41"/>
      <c r="K8610" s="41"/>
      <c r="L8610" s="41"/>
      <c r="M8610" s="41"/>
    </row>
    <row r="8611" spans="2:13" x14ac:dyDescent="0.25">
      <c r="B8611" s="66"/>
      <c r="C8611" s="13"/>
      <c r="D8611" s="13"/>
      <c r="E8611" s="13"/>
      <c r="F8611" s="13"/>
      <c r="G8611" s="13"/>
      <c r="H8611" s="41"/>
      <c r="I8611" s="41"/>
      <c r="J8611" s="41"/>
      <c r="K8611" s="41"/>
      <c r="L8611" s="41"/>
      <c r="M8611" s="41"/>
    </row>
    <row r="8612" spans="2:13" x14ac:dyDescent="0.25">
      <c r="B8612" s="66"/>
      <c r="C8612" s="13"/>
      <c r="D8612" s="13"/>
      <c r="E8612" s="13"/>
      <c r="F8612" s="13"/>
      <c r="G8612" s="13"/>
      <c r="H8612" s="41"/>
      <c r="I8612" s="41"/>
      <c r="J8612" s="41"/>
      <c r="K8612" s="41"/>
      <c r="L8612" s="41"/>
      <c r="M8612" s="41"/>
    </row>
    <row r="8613" spans="2:13" x14ac:dyDescent="0.25">
      <c r="B8613" s="66"/>
      <c r="C8613" s="13"/>
      <c r="D8613" s="13"/>
      <c r="E8613" s="13"/>
      <c r="F8613" s="13"/>
      <c r="G8613" s="13"/>
      <c r="H8613" s="41"/>
      <c r="I8613" s="41"/>
      <c r="J8613" s="41"/>
      <c r="K8613" s="41"/>
      <c r="L8613" s="41"/>
      <c r="M8613" s="41"/>
    </row>
    <row r="8614" spans="2:13" x14ac:dyDescent="0.25">
      <c r="B8614" s="66"/>
      <c r="C8614" s="13"/>
      <c r="D8614" s="13"/>
      <c r="E8614" s="13"/>
      <c r="F8614" s="13"/>
      <c r="G8614" s="13"/>
      <c r="H8614" s="41"/>
      <c r="I8614" s="41"/>
      <c r="J8614" s="41"/>
      <c r="K8614" s="41"/>
      <c r="L8614" s="41"/>
      <c r="M8614" s="41"/>
    </row>
    <row r="8615" spans="2:13" x14ac:dyDescent="0.25">
      <c r="B8615" s="66"/>
      <c r="C8615" s="13"/>
      <c r="D8615" s="13"/>
      <c r="E8615" s="13"/>
      <c r="F8615" s="13"/>
      <c r="G8615" s="13"/>
      <c r="H8615" s="41"/>
      <c r="I8615" s="41"/>
      <c r="J8615" s="41"/>
      <c r="K8615" s="41"/>
      <c r="L8615" s="41"/>
      <c r="M8615" s="41"/>
    </row>
    <row r="8616" spans="2:13" x14ac:dyDescent="0.25">
      <c r="B8616" s="66"/>
      <c r="C8616" s="13"/>
      <c r="D8616" s="13"/>
      <c r="E8616" s="13"/>
      <c r="F8616" s="13"/>
      <c r="G8616" s="13"/>
      <c r="H8616" s="41"/>
      <c r="I8616" s="41"/>
      <c r="J8616" s="41"/>
      <c r="K8616" s="41"/>
      <c r="L8616" s="41"/>
      <c r="M8616" s="41"/>
    </row>
    <row r="8617" spans="2:13" x14ac:dyDescent="0.25">
      <c r="B8617" s="66"/>
      <c r="C8617" s="13"/>
      <c r="D8617" s="13"/>
      <c r="E8617" s="13"/>
      <c r="F8617" s="13"/>
      <c r="G8617" s="13"/>
      <c r="H8617" s="41"/>
      <c r="I8617" s="41"/>
      <c r="J8617" s="41"/>
      <c r="K8617" s="41"/>
      <c r="L8617" s="41"/>
      <c r="M8617" s="41"/>
    </row>
    <row r="8618" spans="2:13" x14ac:dyDescent="0.25">
      <c r="B8618" s="66"/>
      <c r="C8618" s="13"/>
      <c r="D8618" s="13"/>
      <c r="E8618" s="13"/>
      <c r="F8618" s="13"/>
      <c r="G8618" s="13"/>
      <c r="H8618" s="41"/>
      <c r="I8618" s="41"/>
      <c r="J8618" s="41"/>
      <c r="K8618" s="41"/>
      <c r="L8618" s="41"/>
      <c r="M8618" s="41"/>
    </row>
    <row r="8619" spans="2:13" x14ac:dyDescent="0.25">
      <c r="B8619" s="66"/>
      <c r="C8619" s="13"/>
      <c r="D8619" s="13"/>
      <c r="E8619" s="13"/>
      <c r="F8619" s="13"/>
      <c r="G8619" s="13"/>
      <c r="H8619" s="41"/>
      <c r="I8619" s="41"/>
      <c r="J8619" s="41"/>
      <c r="K8619" s="41"/>
      <c r="L8619" s="41"/>
      <c r="M8619" s="41"/>
    </row>
    <row r="8620" spans="2:13" x14ac:dyDescent="0.25">
      <c r="B8620" s="66"/>
      <c r="C8620" s="13"/>
      <c r="D8620" s="13"/>
      <c r="E8620" s="13"/>
      <c r="F8620" s="13"/>
      <c r="G8620" s="13"/>
      <c r="H8620" s="41"/>
      <c r="I8620" s="41"/>
      <c r="J8620" s="41"/>
      <c r="K8620" s="41"/>
      <c r="L8620" s="41"/>
      <c r="M8620" s="41"/>
    </row>
    <row r="8621" spans="2:13" x14ac:dyDescent="0.25">
      <c r="B8621" s="66"/>
      <c r="C8621" s="13"/>
      <c r="D8621" s="13"/>
      <c r="E8621" s="13"/>
      <c r="F8621" s="13"/>
      <c r="G8621" s="13"/>
      <c r="H8621" s="41"/>
      <c r="I8621" s="41"/>
      <c r="J8621" s="41"/>
      <c r="K8621" s="41"/>
      <c r="L8621" s="41"/>
      <c r="M8621" s="41"/>
    </row>
    <row r="8622" spans="2:13" x14ac:dyDescent="0.25">
      <c r="B8622" s="66"/>
      <c r="C8622" s="13"/>
      <c r="D8622" s="13"/>
      <c r="E8622" s="13"/>
      <c r="F8622" s="13"/>
      <c r="G8622" s="13"/>
      <c r="H8622" s="41"/>
      <c r="I8622" s="41"/>
      <c r="J8622" s="41"/>
      <c r="K8622" s="41"/>
      <c r="L8622" s="41"/>
      <c r="M8622" s="41"/>
    </row>
    <row r="8623" spans="2:13" x14ac:dyDescent="0.25">
      <c r="B8623" s="66"/>
      <c r="C8623" s="13"/>
      <c r="D8623" s="13"/>
      <c r="E8623" s="13"/>
      <c r="F8623" s="13"/>
      <c r="G8623" s="13"/>
      <c r="H8623" s="41"/>
      <c r="I8623" s="41"/>
      <c r="J8623" s="41"/>
      <c r="K8623" s="41"/>
      <c r="L8623" s="41"/>
      <c r="M8623" s="41"/>
    </row>
    <row r="8624" spans="2:13" x14ac:dyDescent="0.25">
      <c r="B8624" s="66"/>
      <c r="C8624" s="13"/>
      <c r="D8624" s="13"/>
      <c r="E8624" s="13"/>
      <c r="F8624" s="13"/>
      <c r="G8624" s="13"/>
      <c r="H8624" s="41"/>
      <c r="I8624" s="41"/>
      <c r="J8624" s="41"/>
      <c r="K8624" s="41"/>
      <c r="L8624" s="41"/>
      <c r="M8624" s="41"/>
    </row>
    <row r="8625" spans="2:13" x14ac:dyDescent="0.25">
      <c r="B8625" s="66"/>
      <c r="C8625" s="13"/>
      <c r="D8625" s="13"/>
      <c r="E8625" s="13"/>
      <c r="F8625" s="13"/>
      <c r="G8625" s="13"/>
      <c r="H8625" s="41"/>
      <c r="I8625" s="41"/>
      <c r="J8625" s="41"/>
      <c r="K8625" s="41"/>
      <c r="L8625" s="41"/>
      <c r="M8625" s="41"/>
    </row>
    <row r="8626" spans="2:13" x14ac:dyDescent="0.25">
      <c r="B8626" s="66"/>
      <c r="C8626" s="13"/>
      <c r="D8626" s="13"/>
      <c r="E8626" s="13"/>
      <c r="F8626" s="13"/>
      <c r="G8626" s="13"/>
      <c r="H8626" s="41"/>
      <c r="I8626" s="41"/>
      <c r="J8626" s="41"/>
      <c r="K8626" s="41"/>
      <c r="L8626" s="41"/>
      <c r="M8626" s="41"/>
    </row>
    <row r="8627" spans="2:13" x14ac:dyDescent="0.25">
      <c r="B8627" s="66"/>
      <c r="C8627" s="13"/>
      <c r="D8627" s="13"/>
      <c r="E8627" s="13"/>
      <c r="F8627" s="13"/>
      <c r="G8627" s="13"/>
      <c r="H8627" s="41"/>
      <c r="I8627" s="41"/>
      <c r="J8627" s="41"/>
      <c r="K8627" s="41"/>
      <c r="L8627" s="41"/>
      <c r="M8627" s="41"/>
    </row>
    <row r="8628" spans="2:13" x14ac:dyDescent="0.25">
      <c r="B8628" s="66"/>
      <c r="C8628" s="13"/>
      <c r="D8628" s="13"/>
      <c r="E8628" s="13"/>
      <c r="F8628" s="13"/>
      <c r="G8628" s="13"/>
      <c r="H8628" s="41"/>
      <c r="I8628" s="41"/>
      <c r="J8628" s="41"/>
      <c r="K8628" s="41"/>
      <c r="L8628" s="41"/>
      <c r="M8628" s="41"/>
    </row>
    <row r="8629" spans="2:13" x14ac:dyDescent="0.25">
      <c r="B8629" s="66"/>
      <c r="C8629" s="13"/>
      <c r="D8629" s="13"/>
      <c r="E8629" s="13"/>
      <c r="F8629" s="13"/>
      <c r="G8629" s="13"/>
      <c r="H8629" s="41"/>
      <c r="I8629" s="41"/>
      <c r="J8629" s="41"/>
      <c r="K8629" s="41"/>
      <c r="L8629" s="41"/>
      <c r="M8629" s="41"/>
    </row>
    <row r="8630" spans="2:13" x14ac:dyDescent="0.25">
      <c r="B8630" s="66"/>
      <c r="C8630" s="13"/>
      <c r="D8630" s="13"/>
      <c r="E8630" s="13"/>
      <c r="F8630" s="13"/>
      <c r="G8630" s="13"/>
      <c r="H8630" s="41"/>
      <c r="I8630" s="41"/>
      <c r="J8630" s="41"/>
      <c r="K8630" s="41"/>
      <c r="L8630" s="41"/>
      <c r="M8630" s="41"/>
    </row>
    <row r="8631" spans="2:13" x14ac:dyDescent="0.25">
      <c r="B8631" s="66"/>
      <c r="C8631" s="13"/>
      <c r="D8631" s="13"/>
      <c r="E8631" s="13"/>
      <c r="F8631" s="13"/>
      <c r="G8631" s="13"/>
      <c r="H8631" s="41"/>
      <c r="I8631" s="41"/>
      <c r="J8631" s="41"/>
      <c r="K8631" s="41"/>
      <c r="L8631" s="41"/>
      <c r="M8631" s="41"/>
    </row>
    <row r="8632" spans="2:13" x14ac:dyDescent="0.25">
      <c r="B8632" s="66"/>
      <c r="C8632" s="13"/>
      <c r="D8632" s="13"/>
      <c r="E8632" s="13"/>
      <c r="F8632" s="13"/>
      <c r="G8632" s="13"/>
      <c r="H8632" s="41"/>
      <c r="I8632" s="41"/>
      <c r="J8632" s="41"/>
      <c r="K8632" s="41"/>
      <c r="L8632" s="41"/>
      <c r="M8632" s="41"/>
    </row>
    <row r="8633" spans="2:13" x14ac:dyDescent="0.25">
      <c r="B8633" s="66"/>
      <c r="C8633" s="13"/>
      <c r="D8633" s="13"/>
      <c r="E8633" s="13"/>
      <c r="F8633" s="13"/>
      <c r="G8633" s="13"/>
      <c r="H8633" s="41"/>
      <c r="I8633" s="41"/>
      <c r="J8633" s="41"/>
      <c r="K8633" s="41"/>
      <c r="L8633" s="41"/>
      <c r="M8633" s="41"/>
    </row>
    <row r="8634" spans="2:13" x14ac:dyDescent="0.25">
      <c r="B8634" s="66"/>
      <c r="C8634" s="13"/>
      <c r="D8634" s="13"/>
      <c r="E8634" s="13"/>
      <c r="F8634" s="13"/>
      <c r="G8634" s="13"/>
      <c r="H8634" s="41"/>
      <c r="I8634" s="41"/>
      <c r="J8634" s="41"/>
      <c r="K8634" s="41"/>
      <c r="L8634" s="41"/>
      <c r="M8634" s="41"/>
    </row>
    <row r="8635" spans="2:13" x14ac:dyDescent="0.25">
      <c r="B8635" s="66"/>
      <c r="C8635" s="13"/>
      <c r="D8635" s="13"/>
      <c r="E8635" s="13"/>
      <c r="F8635" s="13"/>
      <c r="G8635" s="13"/>
      <c r="H8635" s="41"/>
      <c r="I8635" s="41"/>
      <c r="J8635" s="41"/>
      <c r="K8635" s="41"/>
      <c r="L8635" s="41"/>
      <c r="M8635" s="41"/>
    </row>
    <row r="8636" spans="2:13" x14ac:dyDescent="0.25">
      <c r="B8636" s="66"/>
      <c r="C8636" s="13"/>
      <c r="D8636" s="13"/>
      <c r="E8636" s="13"/>
      <c r="F8636" s="13"/>
      <c r="G8636" s="13"/>
      <c r="H8636" s="41"/>
      <c r="I8636" s="41"/>
      <c r="J8636" s="41"/>
      <c r="K8636" s="41"/>
      <c r="L8636" s="41"/>
      <c r="M8636" s="41"/>
    </row>
    <row r="8637" spans="2:13" x14ac:dyDescent="0.25">
      <c r="B8637" s="66"/>
      <c r="C8637" s="13"/>
      <c r="D8637" s="13"/>
      <c r="E8637" s="13"/>
      <c r="F8637" s="13"/>
      <c r="G8637" s="13"/>
      <c r="H8637" s="41"/>
      <c r="I8637" s="41"/>
      <c r="J8637" s="41"/>
      <c r="K8637" s="41"/>
      <c r="L8637" s="41"/>
      <c r="M8637" s="41"/>
    </row>
    <row r="8638" spans="2:13" x14ac:dyDescent="0.25">
      <c r="B8638" s="66"/>
      <c r="C8638" s="13"/>
      <c r="D8638" s="13"/>
      <c r="E8638" s="13"/>
      <c r="F8638" s="13"/>
      <c r="G8638" s="13"/>
      <c r="H8638" s="41"/>
      <c r="I8638" s="41"/>
      <c r="J8638" s="41"/>
      <c r="K8638" s="41"/>
      <c r="L8638" s="41"/>
      <c r="M8638" s="41"/>
    </row>
    <row r="8639" spans="2:13" x14ac:dyDescent="0.25">
      <c r="B8639" s="66"/>
      <c r="C8639" s="13"/>
      <c r="D8639" s="13"/>
      <c r="E8639" s="13"/>
      <c r="F8639" s="13"/>
      <c r="G8639" s="13"/>
      <c r="H8639" s="41"/>
      <c r="I8639" s="41"/>
      <c r="J8639" s="41"/>
      <c r="K8639" s="41"/>
      <c r="L8639" s="41"/>
      <c r="M8639" s="41"/>
    </row>
    <row r="8640" spans="2:13" x14ac:dyDescent="0.25">
      <c r="B8640" s="66"/>
      <c r="C8640" s="13"/>
      <c r="D8640" s="13"/>
      <c r="E8640" s="13"/>
      <c r="F8640" s="13"/>
      <c r="G8640" s="13"/>
      <c r="H8640" s="41"/>
      <c r="I8640" s="41"/>
      <c r="J8640" s="41"/>
      <c r="K8640" s="41"/>
      <c r="L8640" s="41"/>
      <c r="M8640" s="41"/>
    </row>
    <row r="8641" spans="2:13" x14ac:dyDescent="0.25">
      <c r="B8641" s="66"/>
      <c r="C8641" s="13"/>
      <c r="D8641" s="13"/>
      <c r="E8641" s="13"/>
      <c r="F8641" s="13"/>
      <c r="G8641" s="13"/>
      <c r="H8641" s="41"/>
      <c r="I8641" s="41"/>
      <c r="J8641" s="41"/>
      <c r="K8641" s="41"/>
      <c r="L8641" s="41"/>
      <c r="M8641" s="41"/>
    </row>
    <row r="8642" spans="2:13" x14ac:dyDescent="0.25">
      <c r="B8642" s="66"/>
      <c r="C8642" s="13"/>
      <c r="D8642" s="13"/>
      <c r="E8642" s="13"/>
      <c r="F8642" s="13"/>
      <c r="G8642" s="13"/>
      <c r="H8642" s="41"/>
      <c r="I8642" s="41"/>
      <c r="J8642" s="41"/>
      <c r="K8642" s="41"/>
      <c r="L8642" s="41"/>
      <c r="M8642" s="41"/>
    </row>
    <row r="8643" spans="2:13" x14ac:dyDescent="0.25">
      <c r="B8643" s="66"/>
      <c r="C8643" s="13"/>
      <c r="D8643" s="13"/>
      <c r="E8643" s="13"/>
      <c r="F8643" s="13"/>
      <c r="G8643" s="13"/>
      <c r="H8643" s="41"/>
      <c r="I8643" s="41"/>
      <c r="J8643" s="41"/>
      <c r="K8643" s="41"/>
      <c r="L8643" s="41"/>
      <c r="M8643" s="41"/>
    </row>
    <row r="8644" spans="2:13" x14ac:dyDescent="0.25">
      <c r="B8644" s="66"/>
      <c r="C8644" s="13"/>
      <c r="D8644" s="13"/>
      <c r="E8644" s="13"/>
      <c r="F8644" s="13"/>
      <c r="G8644" s="13"/>
      <c r="H8644" s="41"/>
      <c r="I8644" s="41"/>
      <c r="J8644" s="41"/>
      <c r="K8644" s="41"/>
      <c r="L8644" s="41"/>
      <c r="M8644" s="41"/>
    </row>
    <row r="8645" spans="2:13" x14ac:dyDescent="0.25">
      <c r="B8645" s="66"/>
      <c r="C8645" s="13"/>
      <c r="D8645" s="13"/>
      <c r="E8645" s="13"/>
      <c r="F8645" s="13"/>
      <c r="G8645" s="13"/>
      <c r="H8645" s="41"/>
      <c r="I8645" s="41"/>
      <c r="J8645" s="41"/>
      <c r="K8645" s="41"/>
      <c r="L8645" s="41"/>
      <c r="M8645" s="41"/>
    </row>
    <row r="8646" spans="2:13" x14ac:dyDescent="0.25">
      <c r="B8646" s="66"/>
      <c r="C8646" s="13"/>
      <c r="D8646" s="13"/>
      <c r="E8646" s="13"/>
      <c r="F8646" s="13"/>
      <c r="G8646" s="13"/>
      <c r="H8646" s="41"/>
      <c r="I8646" s="41"/>
      <c r="J8646" s="41"/>
      <c r="K8646" s="41"/>
      <c r="L8646" s="41"/>
      <c r="M8646" s="41"/>
    </row>
    <row r="8647" spans="2:13" x14ac:dyDescent="0.25">
      <c r="B8647" s="66"/>
      <c r="C8647" s="13"/>
      <c r="D8647" s="13"/>
      <c r="E8647" s="13"/>
      <c r="F8647" s="13"/>
      <c r="G8647" s="13"/>
      <c r="H8647" s="41"/>
      <c r="I8647" s="41"/>
      <c r="J8647" s="41"/>
      <c r="K8647" s="41"/>
      <c r="L8647" s="41"/>
      <c r="M8647" s="41"/>
    </row>
    <row r="8648" spans="2:13" x14ac:dyDescent="0.25">
      <c r="B8648" s="66"/>
      <c r="C8648" s="13"/>
      <c r="D8648" s="13"/>
      <c r="E8648" s="13"/>
      <c r="F8648" s="13"/>
      <c r="G8648" s="13"/>
      <c r="H8648" s="41"/>
      <c r="I8648" s="41"/>
      <c r="J8648" s="41"/>
      <c r="K8648" s="41"/>
      <c r="L8648" s="41"/>
      <c r="M8648" s="41"/>
    </row>
    <row r="8649" spans="2:13" x14ac:dyDescent="0.25">
      <c r="B8649" s="66"/>
      <c r="C8649" s="13"/>
      <c r="D8649" s="13"/>
      <c r="E8649" s="13"/>
      <c r="F8649" s="13"/>
      <c r="G8649" s="13"/>
      <c r="H8649" s="41"/>
      <c r="I8649" s="41"/>
      <c r="J8649" s="41"/>
      <c r="K8649" s="41"/>
      <c r="L8649" s="41"/>
      <c r="M8649" s="41"/>
    </row>
    <row r="8650" spans="2:13" x14ac:dyDescent="0.25">
      <c r="B8650" s="66"/>
      <c r="C8650" s="13"/>
      <c r="D8650" s="13"/>
      <c r="E8650" s="13"/>
      <c r="F8650" s="13"/>
      <c r="G8650" s="13"/>
      <c r="H8650" s="41"/>
      <c r="I8650" s="41"/>
      <c r="J8650" s="41"/>
      <c r="K8650" s="41"/>
      <c r="L8650" s="41"/>
      <c r="M8650" s="41"/>
    </row>
    <row r="8651" spans="2:13" x14ac:dyDescent="0.25">
      <c r="B8651" s="66"/>
      <c r="C8651" s="13"/>
      <c r="D8651" s="13"/>
      <c r="E8651" s="13"/>
      <c r="F8651" s="13"/>
      <c r="G8651" s="13"/>
      <c r="H8651" s="41"/>
      <c r="I8651" s="41"/>
      <c r="J8651" s="41"/>
      <c r="K8651" s="41"/>
      <c r="L8651" s="41"/>
      <c r="M8651" s="41"/>
    </row>
    <row r="8652" spans="2:13" x14ac:dyDescent="0.25">
      <c r="B8652" s="66"/>
      <c r="C8652" s="13"/>
      <c r="D8652" s="13"/>
      <c r="E8652" s="13"/>
      <c r="F8652" s="13"/>
      <c r="G8652" s="13"/>
      <c r="H8652" s="41"/>
      <c r="I8652" s="41"/>
      <c r="J8652" s="41"/>
      <c r="K8652" s="41"/>
      <c r="L8652" s="41"/>
      <c r="M8652" s="41"/>
    </row>
    <row r="8653" spans="2:13" x14ac:dyDescent="0.25">
      <c r="B8653" s="66"/>
      <c r="C8653" s="13"/>
      <c r="D8653" s="13"/>
      <c r="E8653" s="13"/>
      <c r="F8653" s="13"/>
      <c r="G8653" s="13"/>
      <c r="H8653" s="41"/>
      <c r="I8653" s="41"/>
      <c r="J8653" s="41"/>
      <c r="K8653" s="41"/>
      <c r="L8653" s="41"/>
      <c r="M8653" s="41"/>
    </row>
    <row r="8654" spans="2:13" x14ac:dyDescent="0.25">
      <c r="B8654" s="66"/>
      <c r="C8654" s="13"/>
      <c r="D8654" s="13"/>
      <c r="E8654" s="13"/>
      <c r="F8654" s="13"/>
      <c r="G8654" s="13"/>
      <c r="H8654" s="41"/>
      <c r="I8654" s="41"/>
      <c r="J8654" s="41"/>
      <c r="K8654" s="41"/>
      <c r="L8654" s="41"/>
      <c r="M8654" s="41"/>
    </row>
    <row r="8655" spans="2:13" x14ac:dyDescent="0.25">
      <c r="B8655" s="66"/>
      <c r="C8655" s="13"/>
      <c r="D8655" s="13"/>
      <c r="E8655" s="13"/>
      <c r="F8655" s="13"/>
      <c r="G8655" s="13"/>
      <c r="H8655" s="41"/>
      <c r="I8655" s="41"/>
      <c r="J8655" s="41"/>
      <c r="K8655" s="41"/>
      <c r="L8655" s="41"/>
      <c r="M8655" s="41"/>
    </row>
    <row r="8656" spans="2:13" x14ac:dyDescent="0.25">
      <c r="B8656" s="66"/>
      <c r="C8656" s="13"/>
      <c r="D8656" s="13"/>
      <c r="E8656" s="13"/>
      <c r="F8656" s="13"/>
      <c r="G8656" s="13"/>
      <c r="H8656" s="41"/>
      <c r="I8656" s="41"/>
      <c r="J8656" s="41"/>
      <c r="K8656" s="41"/>
      <c r="L8656" s="41"/>
      <c r="M8656" s="41"/>
    </row>
    <row r="8657" spans="2:13" x14ac:dyDescent="0.25">
      <c r="B8657" s="66"/>
      <c r="C8657" s="13"/>
      <c r="D8657" s="13"/>
      <c r="E8657" s="13"/>
      <c r="F8657" s="13"/>
      <c r="G8657" s="13"/>
      <c r="H8657" s="41"/>
      <c r="I8657" s="41"/>
      <c r="J8657" s="41"/>
      <c r="K8657" s="41"/>
      <c r="L8657" s="41"/>
      <c r="M8657" s="41"/>
    </row>
    <row r="8658" spans="2:13" x14ac:dyDescent="0.25">
      <c r="B8658" s="66"/>
      <c r="C8658" s="13"/>
      <c r="D8658" s="13"/>
      <c r="E8658" s="13"/>
      <c r="F8658" s="13"/>
      <c r="G8658" s="13"/>
      <c r="H8658" s="41"/>
      <c r="I8658" s="41"/>
      <c r="J8658" s="41"/>
      <c r="K8658" s="41"/>
      <c r="L8658" s="41"/>
      <c r="M8658" s="41"/>
    </row>
    <row r="8659" spans="2:13" x14ac:dyDescent="0.25">
      <c r="B8659" s="66"/>
      <c r="C8659" s="13"/>
      <c r="D8659" s="13"/>
      <c r="E8659" s="13"/>
      <c r="F8659" s="13"/>
      <c r="G8659" s="13"/>
      <c r="H8659" s="41"/>
      <c r="I8659" s="41"/>
      <c r="J8659" s="41"/>
      <c r="K8659" s="41"/>
      <c r="L8659" s="41"/>
      <c r="M8659" s="41"/>
    </row>
    <row r="8660" spans="2:13" x14ac:dyDescent="0.25">
      <c r="B8660" s="66"/>
      <c r="C8660" s="13"/>
      <c r="D8660" s="13"/>
      <c r="E8660" s="13"/>
      <c r="F8660" s="13"/>
      <c r="G8660" s="13"/>
      <c r="H8660" s="41"/>
      <c r="I8660" s="41"/>
      <c r="J8660" s="41"/>
      <c r="K8660" s="41"/>
      <c r="L8660" s="41"/>
      <c r="M8660" s="41"/>
    </row>
    <row r="8661" spans="2:13" x14ac:dyDescent="0.25">
      <c r="B8661" s="66"/>
      <c r="C8661" s="13"/>
      <c r="D8661" s="13"/>
      <c r="E8661" s="13"/>
      <c r="F8661" s="13"/>
      <c r="G8661" s="13"/>
      <c r="H8661" s="41"/>
      <c r="I8661" s="41"/>
      <c r="J8661" s="41"/>
      <c r="K8661" s="41"/>
      <c r="L8661" s="41"/>
      <c r="M8661" s="41"/>
    </row>
    <row r="8662" spans="2:13" x14ac:dyDescent="0.25">
      <c r="B8662" s="66"/>
      <c r="C8662" s="13"/>
      <c r="D8662" s="13"/>
      <c r="E8662" s="13"/>
      <c r="F8662" s="13"/>
      <c r="G8662" s="13"/>
      <c r="H8662" s="41"/>
      <c r="I8662" s="41"/>
      <c r="J8662" s="41"/>
      <c r="K8662" s="41"/>
      <c r="L8662" s="41"/>
      <c r="M8662" s="41"/>
    </row>
    <row r="8663" spans="2:13" x14ac:dyDescent="0.25">
      <c r="B8663" s="66"/>
      <c r="C8663" s="13"/>
      <c r="D8663" s="13"/>
      <c r="E8663" s="13"/>
      <c r="F8663" s="13"/>
      <c r="G8663" s="13"/>
      <c r="H8663" s="41"/>
      <c r="I8663" s="41"/>
      <c r="J8663" s="41"/>
      <c r="K8663" s="41"/>
      <c r="L8663" s="41"/>
      <c r="M8663" s="41"/>
    </row>
    <row r="8664" spans="2:13" x14ac:dyDescent="0.25">
      <c r="B8664" s="66"/>
      <c r="C8664" s="13"/>
      <c r="D8664" s="13"/>
      <c r="E8664" s="13"/>
      <c r="F8664" s="13"/>
      <c r="G8664" s="13"/>
      <c r="H8664" s="41"/>
      <c r="I8664" s="41"/>
      <c r="J8664" s="41"/>
      <c r="K8664" s="41"/>
      <c r="L8664" s="41"/>
      <c r="M8664" s="41"/>
    </row>
    <row r="8665" spans="2:13" x14ac:dyDescent="0.25">
      <c r="B8665" s="66"/>
      <c r="C8665" s="13"/>
      <c r="D8665" s="13"/>
      <c r="E8665" s="13"/>
      <c r="F8665" s="13"/>
      <c r="G8665" s="13"/>
      <c r="H8665" s="41"/>
      <c r="I8665" s="41"/>
      <c r="J8665" s="41"/>
      <c r="K8665" s="41"/>
      <c r="L8665" s="41"/>
      <c r="M8665" s="41"/>
    </row>
    <row r="8666" spans="2:13" x14ac:dyDescent="0.25">
      <c r="B8666" s="66"/>
      <c r="C8666" s="13"/>
      <c r="D8666" s="13"/>
      <c r="E8666" s="13"/>
      <c r="F8666" s="13"/>
      <c r="G8666" s="13"/>
      <c r="H8666" s="41"/>
      <c r="I8666" s="41"/>
      <c r="J8666" s="41"/>
      <c r="K8666" s="41"/>
      <c r="L8666" s="41"/>
      <c r="M8666" s="41"/>
    </row>
    <row r="8667" spans="2:13" x14ac:dyDescent="0.25">
      <c r="B8667" s="66"/>
      <c r="C8667" s="13"/>
      <c r="D8667" s="13"/>
      <c r="E8667" s="13"/>
      <c r="F8667" s="13"/>
      <c r="G8667" s="13"/>
      <c r="H8667" s="41"/>
      <c r="I8667" s="41"/>
      <c r="J8667" s="41"/>
      <c r="K8667" s="41"/>
      <c r="L8667" s="41"/>
      <c r="M8667" s="41"/>
    </row>
    <row r="8668" spans="2:13" x14ac:dyDescent="0.25">
      <c r="B8668" s="66"/>
      <c r="C8668" s="13"/>
      <c r="D8668" s="13"/>
      <c r="E8668" s="13"/>
      <c r="F8668" s="13"/>
      <c r="G8668" s="13"/>
      <c r="H8668" s="41"/>
      <c r="I8668" s="41"/>
      <c r="J8668" s="41"/>
      <c r="K8668" s="41"/>
      <c r="L8668" s="41"/>
      <c r="M8668" s="41"/>
    </row>
    <row r="8669" spans="2:13" x14ac:dyDescent="0.25">
      <c r="B8669" s="66"/>
      <c r="C8669" s="13"/>
      <c r="D8669" s="13"/>
      <c r="E8669" s="13"/>
      <c r="F8669" s="13"/>
      <c r="G8669" s="13"/>
      <c r="H8669" s="41"/>
      <c r="I8669" s="41"/>
      <c r="J8669" s="41"/>
      <c r="K8669" s="41"/>
      <c r="L8669" s="41"/>
      <c r="M8669" s="41"/>
    </row>
    <row r="8670" spans="2:13" x14ac:dyDescent="0.25">
      <c r="B8670" s="66"/>
      <c r="C8670" s="13"/>
      <c r="D8670" s="13"/>
      <c r="E8670" s="13"/>
      <c r="F8670" s="13"/>
      <c r="G8670" s="13"/>
      <c r="H8670" s="41"/>
      <c r="I8670" s="41"/>
      <c r="J8670" s="41"/>
      <c r="K8670" s="41"/>
      <c r="L8670" s="41"/>
      <c r="M8670" s="41"/>
    </row>
    <row r="8671" spans="2:13" x14ac:dyDescent="0.25">
      <c r="B8671" s="66"/>
      <c r="C8671" s="13"/>
      <c r="D8671" s="13"/>
      <c r="E8671" s="13"/>
      <c r="F8671" s="13"/>
      <c r="G8671" s="13"/>
      <c r="H8671" s="41"/>
      <c r="I8671" s="41"/>
      <c r="J8671" s="41"/>
      <c r="K8671" s="41"/>
      <c r="L8671" s="41"/>
      <c r="M8671" s="41"/>
    </row>
    <row r="8672" spans="2:13" x14ac:dyDescent="0.25">
      <c r="B8672" s="66"/>
      <c r="C8672" s="13"/>
      <c r="D8672" s="13"/>
      <c r="E8672" s="13"/>
      <c r="F8672" s="13"/>
      <c r="G8672" s="13"/>
      <c r="H8672" s="41"/>
      <c r="I8672" s="41"/>
      <c r="J8672" s="41"/>
      <c r="K8672" s="41"/>
      <c r="L8672" s="41"/>
      <c r="M8672" s="41"/>
    </row>
    <row r="8673" spans="2:13" x14ac:dyDescent="0.25">
      <c r="B8673" s="66"/>
      <c r="C8673" s="13"/>
      <c r="D8673" s="13"/>
      <c r="E8673" s="13"/>
      <c r="F8673" s="13"/>
      <c r="G8673" s="13"/>
      <c r="H8673" s="41"/>
      <c r="I8673" s="41"/>
      <c r="J8673" s="41"/>
      <c r="K8673" s="41"/>
      <c r="L8673" s="41"/>
      <c r="M8673" s="41"/>
    </row>
    <row r="8674" spans="2:13" x14ac:dyDescent="0.25">
      <c r="B8674" s="66"/>
      <c r="C8674" s="13"/>
      <c r="D8674" s="13"/>
      <c r="E8674" s="13"/>
      <c r="F8674" s="13"/>
      <c r="G8674" s="13"/>
      <c r="H8674" s="41"/>
      <c r="I8674" s="41"/>
      <c r="J8674" s="41"/>
      <c r="K8674" s="41"/>
      <c r="L8674" s="41"/>
      <c r="M8674" s="41"/>
    </row>
    <row r="8675" spans="2:13" x14ac:dyDescent="0.25">
      <c r="B8675" s="66"/>
      <c r="C8675" s="13"/>
      <c r="D8675" s="13"/>
      <c r="E8675" s="13"/>
      <c r="F8675" s="13"/>
      <c r="G8675" s="13"/>
      <c r="H8675" s="41"/>
      <c r="I8675" s="41"/>
      <c r="J8675" s="41"/>
      <c r="K8675" s="41"/>
      <c r="L8675" s="41"/>
      <c r="M8675" s="41"/>
    </row>
    <row r="8676" spans="2:13" x14ac:dyDescent="0.25">
      <c r="B8676" s="66"/>
      <c r="C8676" s="13"/>
      <c r="D8676" s="13"/>
      <c r="E8676" s="13"/>
      <c r="F8676" s="13"/>
      <c r="G8676" s="13"/>
      <c r="H8676" s="41"/>
      <c r="I8676" s="41"/>
      <c r="J8676" s="41"/>
      <c r="K8676" s="41"/>
      <c r="L8676" s="41"/>
      <c r="M8676" s="41"/>
    </row>
    <row r="8677" spans="2:13" x14ac:dyDescent="0.25">
      <c r="B8677" s="66"/>
      <c r="C8677" s="13"/>
      <c r="D8677" s="13"/>
      <c r="E8677" s="13"/>
      <c r="F8677" s="13"/>
      <c r="G8677" s="13"/>
      <c r="H8677" s="41"/>
      <c r="I8677" s="41"/>
      <c r="J8677" s="41"/>
      <c r="K8677" s="41"/>
      <c r="L8677" s="41"/>
      <c r="M8677" s="41"/>
    </row>
    <row r="8678" spans="2:13" x14ac:dyDescent="0.25">
      <c r="B8678" s="66"/>
      <c r="C8678" s="13"/>
      <c r="D8678" s="13"/>
      <c r="E8678" s="13"/>
      <c r="F8678" s="13"/>
      <c r="G8678" s="13"/>
      <c r="H8678" s="41"/>
      <c r="I8678" s="41"/>
      <c r="J8678" s="41"/>
      <c r="K8678" s="41"/>
      <c r="L8678" s="41"/>
      <c r="M8678" s="41"/>
    </row>
    <row r="8679" spans="2:13" x14ac:dyDescent="0.25">
      <c r="B8679" s="66"/>
      <c r="C8679" s="13"/>
      <c r="D8679" s="13"/>
      <c r="E8679" s="13"/>
      <c r="F8679" s="13"/>
      <c r="G8679" s="13"/>
      <c r="H8679" s="41"/>
      <c r="I8679" s="41"/>
      <c r="J8679" s="41"/>
      <c r="K8679" s="41"/>
      <c r="L8679" s="41"/>
      <c r="M8679" s="41"/>
    </row>
    <row r="8680" spans="2:13" x14ac:dyDescent="0.25">
      <c r="B8680" s="66"/>
      <c r="C8680" s="13"/>
      <c r="D8680" s="13"/>
      <c r="E8680" s="13"/>
      <c r="F8680" s="13"/>
      <c r="G8680" s="13"/>
      <c r="H8680" s="41"/>
      <c r="I8680" s="41"/>
      <c r="J8680" s="41"/>
      <c r="K8680" s="41"/>
      <c r="L8680" s="41"/>
      <c r="M8680" s="41"/>
    </row>
    <row r="8681" spans="2:13" x14ac:dyDescent="0.25">
      <c r="B8681" s="66"/>
      <c r="C8681" s="13"/>
      <c r="D8681" s="13"/>
      <c r="E8681" s="13"/>
      <c r="F8681" s="13"/>
      <c r="G8681" s="13"/>
      <c r="H8681" s="41"/>
      <c r="I8681" s="41"/>
      <c r="J8681" s="41"/>
      <c r="K8681" s="41"/>
      <c r="L8681" s="41"/>
      <c r="M8681" s="41"/>
    </row>
    <row r="8682" spans="2:13" x14ac:dyDescent="0.25">
      <c r="B8682" s="66"/>
      <c r="C8682" s="13"/>
      <c r="D8682" s="13"/>
      <c r="E8682" s="13"/>
      <c r="F8682" s="13"/>
      <c r="G8682" s="13"/>
      <c r="H8682" s="41"/>
      <c r="I8682" s="41"/>
      <c r="J8682" s="41"/>
      <c r="K8682" s="41"/>
      <c r="L8682" s="41"/>
      <c r="M8682" s="41"/>
    </row>
    <row r="8683" spans="2:13" x14ac:dyDescent="0.25">
      <c r="B8683" s="66"/>
      <c r="C8683" s="13"/>
      <c r="D8683" s="13"/>
      <c r="E8683" s="13"/>
      <c r="F8683" s="13"/>
      <c r="G8683" s="13"/>
      <c r="H8683" s="41"/>
      <c r="I8683" s="41"/>
      <c r="J8683" s="41"/>
      <c r="K8683" s="41"/>
      <c r="L8683" s="41"/>
      <c r="M8683" s="41"/>
    </row>
    <row r="8684" spans="2:13" x14ac:dyDescent="0.25">
      <c r="B8684" s="66"/>
      <c r="C8684" s="13"/>
      <c r="D8684" s="13"/>
      <c r="E8684" s="13"/>
      <c r="F8684" s="13"/>
      <c r="G8684" s="13"/>
      <c r="H8684" s="41"/>
      <c r="I8684" s="41"/>
      <c r="J8684" s="41"/>
      <c r="K8684" s="41"/>
      <c r="L8684" s="41"/>
      <c r="M8684" s="41"/>
    </row>
    <row r="8685" spans="2:13" x14ac:dyDescent="0.25">
      <c r="B8685" s="66"/>
      <c r="C8685" s="13"/>
      <c r="D8685" s="13"/>
      <c r="E8685" s="13"/>
      <c r="F8685" s="13"/>
      <c r="G8685" s="13"/>
      <c r="H8685" s="41"/>
      <c r="I8685" s="41"/>
      <c r="J8685" s="41"/>
      <c r="K8685" s="41"/>
      <c r="L8685" s="41"/>
      <c r="M8685" s="41"/>
    </row>
    <row r="8686" spans="2:13" x14ac:dyDescent="0.25">
      <c r="B8686" s="66"/>
      <c r="C8686" s="13"/>
      <c r="D8686" s="13"/>
      <c r="E8686" s="13"/>
      <c r="F8686" s="13"/>
      <c r="G8686" s="13"/>
      <c r="H8686" s="41"/>
      <c r="I8686" s="41"/>
      <c r="J8686" s="41"/>
      <c r="K8686" s="41"/>
      <c r="L8686" s="41"/>
      <c r="M8686" s="41"/>
    </row>
    <row r="8687" spans="2:13" x14ac:dyDescent="0.25">
      <c r="B8687" s="66"/>
      <c r="C8687" s="13"/>
      <c r="D8687" s="13"/>
      <c r="E8687" s="13"/>
      <c r="F8687" s="13"/>
      <c r="G8687" s="13"/>
      <c r="H8687" s="41"/>
      <c r="I8687" s="41"/>
      <c r="J8687" s="41"/>
      <c r="K8687" s="41"/>
      <c r="L8687" s="41"/>
      <c r="M8687" s="41"/>
    </row>
    <row r="8688" spans="2:13" x14ac:dyDescent="0.25">
      <c r="B8688" s="66"/>
      <c r="C8688" s="13"/>
      <c r="D8688" s="13"/>
      <c r="E8688" s="13"/>
      <c r="F8688" s="13"/>
      <c r="G8688" s="13"/>
      <c r="H8688" s="41"/>
      <c r="I8688" s="41"/>
      <c r="J8688" s="41"/>
      <c r="K8688" s="41"/>
      <c r="L8688" s="41"/>
      <c r="M8688" s="41"/>
    </row>
    <row r="8689" spans="2:13" x14ac:dyDescent="0.25">
      <c r="B8689" s="66"/>
      <c r="C8689" s="13"/>
      <c r="D8689" s="13"/>
      <c r="E8689" s="13"/>
      <c r="F8689" s="13"/>
      <c r="G8689" s="13"/>
      <c r="H8689" s="41"/>
      <c r="I8689" s="41"/>
      <c r="J8689" s="41"/>
      <c r="K8689" s="41"/>
      <c r="L8689" s="41"/>
      <c r="M8689" s="41"/>
    </row>
    <row r="8690" spans="2:13" x14ac:dyDescent="0.25">
      <c r="B8690" s="66"/>
      <c r="C8690" s="13"/>
      <c r="D8690" s="13"/>
      <c r="E8690" s="13"/>
      <c r="F8690" s="13"/>
      <c r="G8690" s="13"/>
      <c r="H8690" s="41"/>
      <c r="I8690" s="41"/>
      <c r="J8690" s="41"/>
      <c r="K8690" s="41"/>
      <c r="L8690" s="41"/>
      <c r="M8690" s="41"/>
    </row>
    <row r="8691" spans="2:13" x14ac:dyDescent="0.25">
      <c r="B8691" s="66"/>
      <c r="C8691" s="13"/>
      <c r="D8691" s="13"/>
      <c r="E8691" s="13"/>
      <c r="F8691" s="13"/>
      <c r="G8691" s="13"/>
      <c r="H8691" s="41"/>
      <c r="I8691" s="41"/>
      <c r="J8691" s="41"/>
      <c r="K8691" s="41"/>
      <c r="L8691" s="41"/>
      <c r="M8691" s="41"/>
    </row>
    <row r="8692" spans="2:13" x14ac:dyDescent="0.25">
      <c r="B8692" s="66"/>
      <c r="C8692" s="13"/>
      <c r="D8692" s="13"/>
      <c r="E8692" s="13"/>
      <c r="F8692" s="13"/>
      <c r="G8692" s="13"/>
      <c r="H8692" s="41"/>
      <c r="I8692" s="41"/>
      <c r="J8692" s="41"/>
      <c r="K8692" s="41"/>
      <c r="L8692" s="41"/>
      <c r="M8692" s="41"/>
    </row>
    <row r="8693" spans="2:13" x14ac:dyDescent="0.25">
      <c r="B8693" s="66"/>
      <c r="C8693" s="13"/>
      <c r="D8693" s="13"/>
      <c r="E8693" s="13"/>
      <c r="F8693" s="13"/>
      <c r="G8693" s="13"/>
      <c r="H8693" s="41"/>
      <c r="I8693" s="41"/>
      <c r="J8693" s="41"/>
      <c r="K8693" s="41"/>
      <c r="L8693" s="41"/>
      <c r="M8693" s="41"/>
    </row>
    <row r="8694" spans="2:13" x14ac:dyDescent="0.25">
      <c r="B8694" s="66"/>
      <c r="C8694" s="13"/>
      <c r="D8694" s="13"/>
      <c r="E8694" s="13"/>
      <c r="F8694" s="13"/>
      <c r="G8694" s="13"/>
      <c r="H8694" s="41"/>
      <c r="I8694" s="41"/>
      <c r="J8694" s="41"/>
      <c r="K8694" s="41"/>
      <c r="L8694" s="41"/>
      <c r="M8694" s="41"/>
    </row>
    <row r="8695" spans="2:13" x14ac:dyDescent="0.25">
      <c r="B8695" s="66"/>
      <c r="C8695" s="13"/>
      <c r="D8695" s="13"/>
      <c r="E8695" s="13"/>
      <c r="F8695" s="13"/>
      <c r="G8695" s="13"/>
      <c r="H8695" s="41"/>
      <c r="I8695" s="41"/>
      <c r="J8695" s="41"/>
      <c r="K8695" s="41"/>
      <c r="L8695" s="41"/>
      <c r="M8695" s="41"/>
    </row>
    <row r="8696" spans="2:13" x14ac:dyDescent="0.25">
      <c r="B8696" s="66"/>
      <c r="C8696" s="13"/>
      <c r="D8696" s="13"/>
      <c r="E8696" s="13"/>
      <c r="F8696" s="13"/>
      <c r="G8696" s="13"/>
      <c r="H8696" s="41"/>
      <c r="I8696" s="41"/>
      <c r="J8696" s="41"/>
      <c r="K8696" s="41"/>
      <c r="L8696" s="41"/>
      <c r="M8696" s="41"/>
    </row>
    <row r="8697" spans="2:13" x14ac:dyDescent="0.25">
      <c r="B8697" s="66"/>
      <c r="C8697" s="13"/>
      <c r="D8697" s="13"/>
      <c r="E8697" s="13"/>
      <c r="F8697" s="13"/>
      <c r="G8697" s="13"/>
      <c r="H8697" s="41"/>
      <c r="I8697" s="41"/>
      <c r="J8697" s="41"/>
      <c r="K8697" s="41"/>
      <c r="L8697" s="41"/>
      <c r="M8697" s="41"/>
    </row>
    <row r="8698" spans="2:13" x14ac:dyDescent="0.25">
      <c r="B8698" s="66"/>
      <c r="C8698" s="13"/>
      <c r="D8698" s="13"/>
      <c r="E8698" s="13"/>
      <c r="F8698" s="13"/>
      <c r="G8698" s="13"/>
      <c r="H8698" s="41"/>
      <c r="I8698" s="41"/>
      <c r="J8698" s="41"/>
      <c r="K8698" s="41"/>
      <c r="L8698" s="41"/>
      <c r="M8698" s="41"/>
    </row>
    <row r="8699" spans="2:13" x14ac:dyDescent="0.25">
      <c r="B8699" s="66"/>
      <c r="C8699" s="13"/>
      <c r="D8699" s="13"/>
      <c r="E8699" s="13"/>
      <c r="F8699" s="13"/>
      <c r="G8699" s="13"/>
      <c r="H8699" s="41"/>
      <c r="I8699" s="41"/>
      <c r="J8699" s="41"/>
      <c r="K8699" s="41"/>
      <c r="L8699" s="41"/>
      <c r="M8699" s="41"/>
    </row>
    <row r="8700" spans="2:13" x14ac:dyDescent="0.25">
      <c r="B8700" s="66"/>
      <c r="C8700" s="13"/>
      <c r="D8700" s="13"/>
      <c r="E8700" s="13"/>
      <c r="F8700" s="13"/>
      <c r="G8700" s="13"/>
      <c r="H8700" s="41"/>
      <c r="I8700" s="41"/>
      <c r="J8700" s="41"/>
      <c r="K8700" s="41"/>
      <c r="L8700" s="41"/>
      <c r="M8700" s="41"/>
    </row>
    <row r="8701" spans="2:13" x14ac:dyDescent="0.25">
      <c r="B8701" s="66"/>
      <c r="C8701" s="13"/>
      <c r="D8701" s="13"/>
      <c r="E8701" s="13"/>
      <c r="F8701" s="13"/>
      <c r="G8701" s="13"/>
      <c r="H8701" s="41"/>
      <c r="I8701" s="41"/>
      <c r="J8701" s="41"/>
      <c r="K8701" s="41"/>
      <c r="L8701" s="41"/>
      <c r="M8701" s="41"/>
    </row>
    <row r="8702" spans="2:13" x14ac:dyDescent="0.25">
      <c r="B8702" s="66"/>
      <c r="C8702" s="13"/>
      <c r="D8702" s="13"/>
      <c r="E8702" s="13"/>
      <c r="F8702" s="13"/>
      <c r="G8702" s="13"/>
      <c r="H8702" s="41"/>
      <c r="I8702" s="41"/>
      <c r="J8702" s="41"/>
      <c r="K8702" s="41"/>
      <c r="L8702" s="41"/>
      <c r="M8702" s="41"/>
    </row>
    <row r="8703" spans="2:13" x14ac:dyDescent="0.25">
      <c r="B8703" s="66"/>
      <c r="C8703" s="13"/>
      <c r="D8703" s="13"/>
      <c r="E8703" s="13"/>
      <c r="F8703" s="13"/>
      <c r="G8703" s="13"/>
      <c r="H8703" s="41"/>
      <c r="I8703" s="41"/>
      <c r="J8703" s="41"/>
      <c r="K8703" s="41"/>
      <c r="L8703" s="41"/>
      <c r="M8703" s="41"/>
    </row>
    <row r="8704" spans="2:13" x14ac:dyDescent="0.25">
      <c r="B8704" s="66"/>
      <c r="C8704" s="13"/>
      <c r="D8704" s="13"/>
      <c r="E8704" s="13"/>
      <c r="F8704" s="13"/>
      <c r="G8704" s="13"/>
      <c r="H8704" s="41"/>
      <c r="I8704" s="41"/>
      <c r="J8704" s="41"/>
      <c r="K8704" s="41"/>
      <c r="L8704" s="41"/>
      <c r="M8704" s="41"/>
    </row>
    <row r="8705" spans="2:13" x14ac:dyDescent="0.25">
      <c r="B8705" s="66"/>
      <c r="C8705" s="13"/>
      <c r="D8705" s="13"/>
      <c r="E8705" s="13"/>
      <c r="F8705" s="13"/>
      <c r="G8705" s="13"/>
      <c r="H8705" s="41"/>
      <c r="I8705" s="41"/>
      <c r="J8705" s="41"/>
      <c r="K8705" s="41"/>
      <c r="L8705" s="41"/>
      <c r="M8705" s="41"/>
    </row>
    <row r="8706" spans="2:13" x14ac:dyDescent="0.25">
      <c r="B8706" s="66"/>
      <c r="C8706" s="13"/>
      <c r="D8706" s="13"/>
      <c r="E8706" s="13"/>
      <c r="F8706" s="13"/>
      <c r="G8706" s="13"/>
      <c r="H8706" s="41"/>
      <c r="I8706" s="41"/>
      <c r="J8706" s="41"/>
      <c r="K8706" s="41"/>
      <c r="L8706" s="41"/>
      <c r="M8706" s="41"/>
    </row>
    <row r="8707" spans="2:13" x14ac:dyDescent="0.25">
      <c r="B8707" s="66"/>
      <c r="C8707" s="13"/>
      <c r="D8707" s="13"/>
      <c r="E8707" s="13"/>
      <c r="F8707" s="13"/>
      <c r="G8707" s="13"/>
      <c r="H8707" s="41"/>
      <c r="I8707" s="41"/>
      <c r="J8707" s="41"/>
      <c r="K8707" s="41"/>
      <c r="L8707" s="41"/>
      <c r="M8707" s="41"/>
    </row>
    <row r="8708" spans="2:13" x14ac:dyDescent="0.25">
      <c r="B8708" s="66"/>
      <c r="C8708" s="13"/>
      <c r="D8708" s="13"/>
      <c r="E8708" s="13"/>
      <c r="F8708" s="13"/>
      <c r="G8708" s="13"/>
      <c r="H8708" s="41"/>
      <c r="I8708" s="41"/>
      <c r="J8708" s="41"/>
      <c r="K8708" s="41"/>
      <c r="L8708" s="41"/>
      <c r="M8708" s="41"/>
    </row>
    <row r="8709" spans="2:13" x14ac:dyDescent="0.25">
      <c r="B8709" s="66"/>
      <c r="C8709" s="13"/>
      <c r="D8709" s="13"/>
      <c r="E8709" s="13"/>
      <c r="F8709" s="13"/>
      <c r="G8709" s="13"/>
      <c r="H8709" s="41"/>
      <c r="I8709" s="41"/>
      <c r="J8709" s="41"/>
      <c r="K8709" s="41"/>
      <c r="L8709" s="41"/>
      <c r="M8709" s="41"/>
    </row>
    <row r="8710" spans="2:13" x14ac:dyDescent="0.25">
      <c r="B8710" s="66"/>
      <c r="C8710" s="13"/>
      <c r="D8710" s="13"/>
      <c r="E8710" s="13"/>
      <c r="F8710" s="13"/>
      <c r="G8710" s="13"/>
      <c r="H8710" s="41"/>
      <c r="I8710" s="41"/>
      <c r="J8710" s="41"/>
      <c r="K8710" s="41"/>
      <c r="L8710" s="41"/>
      <c r="M8710" s="41"/>
    </row>
    <row r="8711" spans="2:13" x14ac:dyDescent="0.25">
      <c r="B8711" s="66"/>
      <c r="C8711" s="13"/>
      <c r="D8711" s="13"/>
      <c r="E8711" s="13"/>
      <c r="F8711" s="13"/>
      <c r="G8711" s="13"/>
      <c r="H8711" s="41"/>
      <c r="I8711" s="41"/>
      <c r="J8711" s="41"/>
      <c r="K8711" s="41"/>
      <c r="L8711" s="41"/>
      <c r="M8711" s="41"/>
    </row>
    <row r="8712" spans="2:13" x14ac:dyDescent="0.25">
      <c r="B8712" s="66"/>
      <c r="C8712" s="13"/>
      <c r="D8712" s="13"/>
      <c r="E8712" s="13"/>
      <c r="F8712" s="13"/>
      <c r="G8712" s="13"/>
      <c r="H8712" s="41"/>
      <c r="I8712" s="41"/>
      <c r="J8712" s="41"/>
      <c r="K8712" s="41"/>
      <c r="L8712" s="41"/>
      <c r="M8712" s="41"/>
    </row>
    <row r="8713" spans="2:13" x14ac:dyDescent="0.25">
      <c r="B8713" s="66"/>
      <c r="C8713" s="13"/>
      <c r="D8713" s="13"/>
      <c r="E8713" s="13"/>
      <c r="F8713" s="13"/>
      <c r="G8713" s="13"/>
      <c r="H8713" s="41"/>
      <c r="I8713" s="41"/>
      <c r="J8713" s="41"/>
      <c r="K8713" s="41"/>
      <c r="L8713" s="41"/>
      <c r="M8713" s="41"/>
    </row>
    <row r="8714" spans="2:13" x14ac:dyDescent="0.25">
      <c r="B8714" s="66"/>
      <c r="C8714" s="13"/>
      <c r="D8714" s="13"/>
      <c r="E8714" s="13"/>
      <c r="F8714" s="13"/>
      <c r="G8714" s="13"/>
      <c r="H8714" s="41"/>
      <c r="I8714" s="41"/>
      <c r="J8714" s="41"/>
      <c r="K8714" s="41"/>
      <c r="L8714" s="41"/>
      <c r="M8714" s="41"/>
    </row>
    <row r="8715" spans="2:13" x14ac:dyDescent="0.25">
      <c r="B8715" s="66"/>
      <c r="C8715" s="13"/>
      <c r="D8715" s="13"/>
      <c r="E8715" s="13"/>
      <c r="F8715" s="13"/>
      <c r="G8715" s="13"/>
      <c r="H8715" s="41"/>
      <c r="I8715" s="41"/>
      <c r="J8715" s="41"/>
      <c r="K8715" s="41"/>
      <c r="L8715" s="41"/>
      <c r="M8715" s="41"/>
    </row>
    <row r="8716" spans="2:13" x14ac:dyDescent="0.25">
      <c r="B8716" s="66"/>
      <c r="C8716" s="13"/>
      <c r="D8716" s="13"/>
      <c r="E8716" s="13"/>
      <c r="F8716" s="13"/>
      <c r="G8716" s="13"/>
      <c r="H8716" s="41"/>
      <c r="I8716" s="41"/>
      <c r="J8716" s="41"/>
      <c r="K8716" s="41"/>
      <c r="L8716" s="41"/>
      <c r="M8716" s="41"/>
    </row>
    <row r="8717" spans="2:13" x14ac:dyDescent="0.25">
      <c r="B8717" s="66"/>
      <c r="C8717" s="13"/>
      <c r="D8717" s="13"/>
      <c r="E8717" s="13"/>
      <c r="F8717" s="13"/>
      <c r="G8717" s="13"/>
      <c r="H8717" s="41"/>
      <c r="I8717" s="41"/>
      <c r="J8717" s="41"/>
      <c r="K8717" s="41"/>
      <c r="L8717" s="41"/>
      <c r="M8717" s="41"/>
    </row>
    <row r="8718" spans="2:13" x14ac:dyDescent="0.25">
      <c r="B8718" s="66"/>
      <c r="C8718" s="13"/>
      <c r="D8718" s="13"/>
      <c r="E8718" s="13"/>
      <c r="F8718" s="13"/>
      <c r="G8718" s="13"/>
      <c r="H8718" s="41"/>
      <c r="I8718" s="41"/>
      <c r="J8718" s="41"/>
      <c r="K8718" s="41"/>
      <c r="L8718" s="41"/>
      <c r="M8718" s="41"/>
    </row>
    <row r="8719" spans="2:13" x14ac:dyDescent="0.25">
      <c r="B8719" s="66"/>
      <c r="C8719" s="13"/>
      <c r="D8719" s="13"/>
      <c r="E8719" s="13"/>
      <c r="F8719" s="13"/>
      <c r="G8719" s="13"/>
      <c r="H8719" s="41"/>
      <c r="I8719" s="41"/>
      <c r="J8719" s="41"/>
      <c r="K8719" s="41"/>
      <c r="L8719" s="41"/>
      <c r="M8719" s="41"/>
    </row>
    <row r="8720" spans="2:13" x14ac:dyDescent="0.25">
      <c r="B8720" s="66"/>
      <c r="C8720" s="13"/>
      <c r="D8720" s="13"/>
      <c r="E8720" s="13"/>
      <c r="F8720" s="13"/>
      <c r="G8720" s="13"/>
      <c r="H8720" s="41"/>
      <c r="I8720" s="41"/>
      <c r="J8720" s="41"/>
      <c r="K8720" s="41"/>
      <c r="L8720" s="41"/>
      <c r="M8720" s="41"/>
    </row>
    <row r="8721" spans="2:13" x14ac:dyDescent="0.25">
      <c r="B8721" s="66"/>
      <c r="C8721" s="13"/>
      <c r="D8721" s="13"/>
      <c r="E8721" s="13"/>
      <c r="F8721" s="13"/>
      <c r="G8721" s="13"/>
      <c r="H8721" s="41"/>
      <c r="I8721" s="41"/>
      <c r="J8721" s="41"/>
      <c r="K8721" s="41"/>
      <c r="L8721" s="41"/>
      <c r="M8721" s="41"/>
    </row>
    <row r="8722" spans="2:13" x14ac:dyDescent="0.25">
      <c r="B8722" s="66"/>
      <c r="C8722" s="13"/>
      <c r="D8722" s="13"/>
      <c r="E8722" s="13"/>
      <c r="F8722" s="13"/>
      <c r="G8722" s="13"/>
      <c r="H8722" s="41"/>
      <c r="I8722" s="41"/>
      <c r="J8722" s="41"/>
      <c r="K8722" s="41"/>
      <c r="L8722" s="41"/>
      <c r="M8722" s="41"/>
    </row>
    <row r="8723" spans="2:13" x14ac:dyDescent="0.25">
      <c r="B8723" s="66"/>
      <c r="C8723" s="13"/>
      <c r="D8723" s="13"/>
      <c r="E8723" s="13"/>
      <c r="F8723" s="13"/>
      <c r="G8723" s="13"/>
      <c r="H8723" s="41"/>
      <c r="I8723" s="41"/>
      <c r="J8723" s="41"/>
      <c r="K8723" s="41"/>
      <c r="L8723" s="41"/>
      <c r="M8723" s="41"/>
    </row>
    <row r="8724" spans="2:13" x14ac:dyDescent="0.25">
      <c r="B8724" s="66"/>
      <c r="C8724" s="13"/>
      <c r="D8724" s="13"/>
      <c r="E8724" s="13"/>
      <c r="F8724" s="13"/>
      <c r="G8724" s="13"/>
      <c r="H8724" s="41"/>
      <c r="I8724" s="41"/>
      <c r="J8724" s="41"/>
      <c r="K8724" s="41"/>
      <c r="L8724" s="41"/>
      <c r="M8724" s="41"/>
    </row>
    <row r="8725" spans="2:13" x14ac:dyDescent="0.25">
      <c r="B8725" s="66"/>
      <c r="C8725" s="13"/>
      <c r="D8725" s="13"/>
      <c r="E8725" s="13"/>
      <c r="F8725" s="13"/>
      <c r="G8725" s="13"/>
      <c r="H8725" s="41"/>
      <c r="I8725" s="41"/>
      <c r="J8725" s="41"/>
      <c r="K8725" s="41"/>
      <c r="L8725" s="41"/>
      <c r="M8725" s="41"/>
    </row>
    <row r="8726" spans="2:13" x14ac:dyDescent="0.25">
      <c r="B8726" s="66"/>
      <c r="C8726" s="13"/>
      <c r="D8726" s="13"/>
      <c r="E8726" s="13"/>
      <c r="F8726" s="13"/>
      <c r="G8726" s="13"/>
      <c r="H8726" s="41"/>
      <c r="I8726" s="41"/>
      <c r="J8726" s="41"/>
      <c r="K8726" s="41"/>
      <c r="L8726" s="41"/>
      <c r="M8726" s="41"/>
    </row>
    <row r="8727" spans="2:13" x14ac:dyDescent="0.25">
      <c r="B8727" s="66"/>
      <c r="C8727" s="13"/>
      <c r="D8727" s="13"/>
      <c r="E8727" s="13"/>
      <c r="F8727" s="13"/>
      <c r="G8727" s="13"/>
      <c r="H8727" s="41"/>
      <c r="I8727" s="41"/>
      <c r="J8727" s="41"/>
      <c r="K8727" s="41"/>
      <c r="L8727" s="41"/>
      <c r="M8727" s="41"/>
    </row>
    <row r="8728" spans="2:13" x14ac:dyDescent="0.25">
      <c r="B8728" s="66"/>
      <c r="C8728" s="13"/>
      <c r="D8728" s="13"/>
      <c r="E8728" s="13"/>
      <c r="F8728" s="13"/>
      <c r="G8728" s="13"/>
      <c r="H8728" s="41"/>
      <c r="I8728" s="41"/>
      <c r="J8728" s="41"/>
      <c r="K8728" s="41"/>
      <c r="L8728" s="41"/>
      <c r="M8728" s="41"/>
    </row>
    <row r="8729" spans="2:13" x14ac:dyDescent="0.25">
      <c r="B8729" s="66"/>
      <c r="C8729" s="13"/>
      <c r="D8729" s="13"/>
      <c r="E8729" s="13"/>
      <c r="F8729" s="13"/>
      <c r="G8729" s="13"/>
      <c r="H8729" s="41"/>
      <c r="I8729" s="41"/>
      <c r="J8729" s="41"/>
      <c r="K8729" s="41"/>
      <c r="L8729" s="41"/>
      <c r="M8729" s="41"/>
    </row>
    <row r="8730" spans="2:13" x14ac:dyDescent="0.25">
      <c r="B8730" s="66"/>
      <c r="C8730" s="13"/>
      <c r="D8730" s="13"/>
      <c r="E8730" s="13"/>
      <c r="F8730" s="13"/>
      <c r="G8730" s="13"/>
      <c r="H8730" s="41"/>
      <c r="I8730" s="41"/>
      <c r="J8730" s="41"/>
      <c r="K8730" s="41"/>
      <c r="L8730" s="41"/>
      <c r="M8730" s="41"/>
    </row>
    <row r="8731" spans="2:13" x14ac:dyDescent="0.25">
      <c r="B8731" s="66"/>
      <c r="C8731" s="13"/>
      <c r="D8731" s="13"/>
      <c r="E8731" s="13"/>
      <c r="F8731" s="13"/>
      <c r="G8731" s="13"/>
      <c r="H8731" s="41"/>
      <c r="I8731" s="41"/>
      <c r="J8731" s="41"/>
      <c r="K8731" s="41"/>
      <c r="L8731" s="41"/>
      <c r="M8731" s="41"/>
    </row>
    <row r="8732" spans="2:13" x14ac:dyDescent="0.25">
      <c r="B8732" s="66"/>
      <c r="C8732" s="13"/>
      <c r="D8732" s="13"/>
      <c r="E8732" s="13"/>
      <c r="F8732" s="13"/>
      <c r="G8732" s="13"/>
      <c r="H8732" s="41"/>
      <c r="I8732" s="41"/>
      <c r="J8732" s="41"/>
      <c r="K8732" s="41"/>
      <c r="L8732" s="41"/>
      <c r="M8732" s="41"/>
    </row>
    <row r="8733" spans="2:13" x14ac:dyDescent="0.25">
      <c r="B8733" s="66"/>
      <c r="C8733" s="13"/>
      <c r="D8733" s="13"/>
      <c r="E8733" s="13"/>
      <c r="F8733" s="13"/>
      <c r="G8733" s="13"/>
      <c r="H8733" s="41"/>
      <c r="I8733" s="41"/>
      <c r="J8733" s="41"/>
      <c r="K8733" s="41"/>
      <c r="L8733" s="41"/>
      <c r="M8733" s="41"/>
    </row>
    <row r="8734" spans="2:13" x14ac:dyDescent="0.25">
      <c r="B8734" s="66"/>
      <c r="C8734" s="13"/>
      <c r="D8734" s="13"/>
      <c r="E8734" s="13"/>
      <c r="F8734" s="13"/>
      <c r="G8734" s="13"/>
      <c r="H8734" s="41"/>
      <c r="I8734" s="41"/>
      <c r="J8734" s="41"/>
      <c r="K8734" s="41"/>
      <c r="L8734" s="41"/>
      <c r="M8734" s="41"/>
    </row>
    <row r="8735" spans="2:13" x14ac:dyDescent="0.25">
      <c r="B8735" s="66"/>
      <c r="C8735" s="13"/>
      <c r="D8735" s="13"/>
      <c r="E8735" s="13"/>
      <c r="F8735" s="13"/>
      <c r="G8735" s="13"/>
      <c r="H8735" s="41"/>
      <c r="I8735" s="41"/>
      <c r="J8735" s="41"/>
      <c r="K8735" s="41"/>
      <c r="L8735" s="41"/>
      <c r="M8735" s="41"/>
    </row>
    <row r="8736" spans="2:13" x14ac:dyDescent="0.25">
      <c r="B8736" s="66"/>
      <c r="C8736" s="13"/>
      <c r="D8736" s="13"/>
      <c r="E8736" s="13"/>
      <c r="F8736" s="13"/>
      <c r="G8736" s="13"/>
      <c r="H8736" s="41"/>
      <c r="I8736" s="41"/>
      <c r="J8736" s="41"/>
      <c r="K8736" s="41"/>
      <c r="L8736" s="41"/>
      <c r="M8736" s="41"/>
    </row>
    <row r="8737" spans="2:13" x14ac:dyDescent="0.25">
      <c r="B8737" s="66"/>
      <c r="C8737" s="13"/>
      <c r="D8737" s="13"/>
      <c r="E8737" s="13"/>
      <c r="F8737" s="13"/>
      <c r="G8737" s="13"/>
      <c r="H8737" s="41"/>
      <c r="I8737" s="41"/>
      <c r="J8737" s="41"/>
      <c r="K8737" s="41"/>
      <c r="L8737" s="41"/>
      <c r="M8737" s="41"/>
    </row>
    <row r="8738" spans="2:13" x14ac:dyDescent="0.25">
      <c r="B8738" s="66"/>
      <c r="C8738" s="13"/>
      <c r="D8738" s="13"/>
      <c r="E8738" s="13"/>
      <c r="F8738" s="13"/>
      <c r="G8738" s="13"/>
      <c r="H8738" s="41"/>
      <c r="I8738" s="41"/>
      <c r="J8738" s="41"/>
      <c r="K8738" s="41"/>
      <c r="L8738" s="41"/>
      <c r="M8738" s="41"/>
    </row>
    <row r="8739" spans="2:13" x14ac:dyDescent="0.25">
      <c r="B8739" s="66"/>
      <c r="C8739" s="13"/>
      <c r="D8739" s="13"/>
      <c r="E8739" s="13"/>
      <c r="F8739" s="13"/>
      <c r="G8739" s="13"/>
      <c r="H8739" s="41"/>
      <c r="I8739" s="41"/>
      <c r="J8739" s="41"/>
      <c r="K8739" s="41"/>
      <c r="L8739" s="41"/>
      <c r="M8739" s="41"/>
    </row>
    <row r="8740" spans="2:13" x14ac:dyDescent="0.25">
      <c r="B8740" s="66"/>
      <c r="C8740" s="13"/>
      <c r="D8740" s="13"/>
      <c r="E8740" s="13"/>
      <c r="F8740" s="13"/>
      <c r="G8740" s="13"/>
      <c r="H8740" s="41"/>
      <c r="I8740" s="41"/>
      <c r="J8740" s="41"/>
      <c r="K8740" s="41"/>
      <c r="L8740" s="41"/>
      <c r="M8740" s="41"/>
    </row>
    <row r="8741" spans="2:13" x14ac:dyDescent="0.25">
      <c r="B8741" s="66"/>
      <c r="C8741" s="13"/>
      <c r="D8741" s="13"/>
      <c r="E8741" s="13"/>
      <c r="F8741" s="13"/>
      <c r="G8741" s="13"/>
      <c r="H8741" s="41"/>
      <c r="I8741" s="41"/>
      <c r="J8741" s="41"/>
      <c r="K8741" s="41"/>
      <c r="L8741" s="41"/>
      <c r="M8741" s="41"/>
    </row>
    <row r="8742" spans="2:13" x14ac:dyDescent="0.25">
      <c r="B8742" s="66"/>
      <c r="C8742" s="13"/>
      <c r="D8742" s="13"/>
      <c r="E8742" s="13"/>
      <c r="F8742" s="13"/>
      <c r="G8742" s="13"/>
      <c r="H8742" s="41"/>
      <c r="I8742" s="41"/>
      <c r="J8742" s="41"/>
      <c r="K8742" s="41"/>
      <c r="L8742" s="41"/>
      <c r="M8742" s="41"/>
    </row>
    <row r="8743" spans="2:13" x14ac:dyDescent="0.25">
      <c r="B8743" s="66"/>
      <c r="C8743" s="13"/>
      <c r="D8743" s="13"/>
      <c r="E8743" s="13"/>
      <c r="F8743" s="13"/>
      <c r="G8743" s="13"/>
      <c r="H8743" s="41"/>
      <c r="I8743" s="41"/>
      <c r="J8743" s="41"/>
      <c r="K8743" s="41"/>
      <c r="L8743" s="41"/>
      <c r="M8743" s="41"/>
    </row>
    <row r="8744" spans="2:13" x14ac:dyDescent="0.25">
      <c r="B8744" s="66"/>
      <c r="C8744" s="13"/>
      <c r="D8744" s="13"/>
      <c r="E8744" s="13"/>
      <c r="F8744" s="13"/>
      <c r="G8744" s="13"/>
      <c r="H8744" s="41"/>
      <c r="I8744" s="41"/>
      <c r="J8744" s="41"/>
      <c r="K8744" s="41"/>
      <c r="L8744" s="41"/>
      <c r="M8744" s="41"/>
    </row>
    <row r="8745" spans="2:13" x14ac:dyDescent="0.25">
      <c r="B8745" s="66"/>
      <c r="C8745" s="13"/>
      <c r="D8745" s="13"/>
      <c r="E8745" s="13"/>
      <c r="F8745" s="13"/>
      <c r="G8745" s="13"/>
      <c r="H8745" s="41"/>
      <c r="I8745" s="41"/>
      <c r="J8745" s="41"/>
      <c r="K8745" s="41"/>
      <c r="L8745" s="41"/>
      <c r="M8745" s="41"/>
    </row>
    <row r="8746" spans="2:13" x14ac:dyDescent="0.25">
      <c r="B8746" s="66"/>
      <c r="C8746" s="13"/>
      <c r="D8746" s="13"/>
      <c r="E8746" s="13"/>
      <c r="F8746" s="13"/>
      <c r="G8746" s="13"/>
      <c r="H8746" s="41"/>
      <c r="I8746" s="41"/>
      <c r="J8746" s="41"/>
      <c r="K8746" s="41"/>
      <c r="L8746" s="41"/>
      <c r="M8746" s="41"/>
    </row>
    <row r="8747" spans="2:13" x14ac:dyDescent="0.25">
      <c r="B8747" s="66"/>
      <c r="C8747" s="13"/>
      <c r="D8747" s="13"/>
      <c r="E8747" s="13"/>
      <c r="F8747" s="13"/>
      <c r="G8747" s="13"/>
      <c r="H8747" s="41"/>
      <c r="I8747" s="41"/>
      <c r="J8747" s="41"/>
      <c r="K8747" s="41"/>
      <c r="L8747" s="41"/>
      <c r="M8747" s="41"/>
    </row>
    <row r="8748" spans="2:13" x14ac:dyDescent="0.25">
      <c r="B8748" s="66"/>
      <c r="C8748" s="13"/>
      <c r="D8748" s="13"/>
      <c r="E8748" s="13"/>
      <c r="F8748" s="13"/>
      <c r="G8748" s="13"/>
      <c r="H8748" s="41"/>
      <c r="I8748" s="41"/>
      <c r="J8748" s="41"/>
      <c r="K8748" s="41"/>
      <c r="L8748" s="41"/>
      <c r="M8748" s="41"/>
    </row>
    <row r="8749" spans="2:13" x14ac:dyDescent="0.25">
      <c r="B8749" s="66"/>
      <c r="C8749" s="13"/>
      <c r="D8749" s="13"/>
      <c r="E8749" s="13"/>
      <c r="F8749" s="13"/>
      <c r="G8749" s="13"/>
      <c r="H8749" s="41"/>
      <c r="I8749" s="41"/>
      <c r="J8749" s="41"/>
      <c r="K8749" s="41"/>
      <c r="L8749" s="41"/>
      <c r="M8749" s="41"/>
    </row>
    <row r="8750" spans="2:13" x14ac:dyDescent="0.25">
      <c r="B8750" s="66"/>
      <c r="C8750" s="13"/>
      <c r="D8750" s="13"/>
      <c r="E8750" s="13"/>
      <c r="F8750" s="13"/>
      <c r="G8750" s="13"/>
      <c r="H8750" s="41"/>
      <c r="I8750" s="41"/>
      <c r="J8750" s="41"/>
      <c r="K8750" s="41"/>
      <c r="L8750" s="41"/>
      <c r="M8750" s="41"/>
    </row>
    <row r="8751" spans="2:13" x14ac:dyDescent="0.25">
      <c r="B8751" s="66"/>
      <c r="C8751" s="13"/>
      <c r="D8751" s="13"/>
      <c r="E8751" s="13"/>
      <c r="F8751" s="13"/>
      <c r="G8751" s="13"/>
      <c r="H8751" s="41"/>
      <c r="I8751" s="41"/>
      <c r="J8751" s="41"/>
      <c r="K8751" s="41"/>
      <c r="L8751" s="41"/>
      <c r="M8751" s="41"/>
    </row>
    <row r="8752" spans="2:13" x14ac:dyDescent="0.25">
      <c r="B8752" s="66"/>
      <c r="C8752" s="13"/>
      <c r="D8752" s="13"/>
      <c r="E8752" s="13"/>
      <c r="F8752" s="13"/>
      <c r="G8752" s="13"/>
      <c r="H8752" s="41"/>
      <c r="I8752" s="41"/>
      <c r="J8752" s="41"/>
      <c r="K8752" s="41"/>
      <c r="L8752" s="41"/>
      <c r="M8752" s="41"/>
    </row>
    <row r="8753" spans="2:13" x14ac:dyDescent="0.25">
      <c r="B8753" s="66"/>
      <c r="C8753" s="13"/>
      <c r="D8753" s="13"/>
      <c r="E8753" s="13"/>
      <c r="F8753" s="13"/>
      <c r="G8753" s="13"/>
      <c r="H8753" s="41"/>
      <c r="I8753" s="41"/>
      <c r="J8753" s="41"/>
      <c r="K8753" s="41"/>
      <c r="L8753" s="41"/>
      <c r="M8753" s="41"/>
    </row>
    <row r="8754" spans="2:13" x14ac:dyDescent="0.25">
      <c r="B8754" s="66"/>
      <c r="C8754" s="13"/>
      <c r="D8754" s="13"/>
      <c r="E8754" s="13"/>
      <c r="F8754" s="13"/>
      <c r="G8754" s="13"/>
      <c r="H8754" s="41"/>
      <c r="I8754" s="41"/>
      <c r="J8754" s="41"/>
      <c r="K8754" s="41"/>
      <c r="L8754" s="41"/>
      <c r="M8754" s="41"/>
    </row>
    <row r="8755" spans="2:13" x14ac:dyDescent="0.25">
      <c r="B8755" s="66"/>
      <c r="C8755" s="13"/>
      <c r="D8755" s="13"/>
      <c r="E8755" s="13"/>
      <c r="F8755" s="13"/>
      <c r="G8755" s="13"/>
      <c r="H8755" s="41"/>
      <c r="I8755" s="41"/>
      <c r="J8755" s="41"/>
      <c r="K8755" s="41"/>
      <c r="L8755" s="41"/>
      <c r="M8755" s="41"/>
    </row>
    <row r="8756" spans="2:13" x14ac:dyDescent="0.25">
      <c r="B8756" s="66"/>
      <c r="C8756" s="13"/>
      <c r="D8756" s="13"/>
      <c r="E8756" s="13"/>
      <c r="F8756" s="13"/>
      <c r="G8756" s="13"/>
      <c r="H8756" s="41"/>
      <c r="I8756" s="41"/>
      <c r="J8756" s="41"/>
      <c r="K8756" s="41"/>
      <c r="L8756" s="41"/>
      <c r="M8756" s="41"/>
    </row>
    <row r="8757" spans="2:13" x14ac:dyDescent="0.25">
      <c r="B8757" s="66"/>
      <c r="C8757" s="13"/>
      <c r="D8757" s="13"/>
      <c r="E8757" s="13"/>
      <c r="F8757" s="13"/>
      <c r="G8757" s="13"/>
      <c r="H8757" s="41"/>
      <c r="I8757" s="41"/>
      <c r="J8757" s="41"/>
      <c r="K8757" s="41"/>
      <c r="L8757" s="41"/>
      <c r="M8757" s="41"/>
    </row>
    <row r="8758" spans="2:13" x14ac:dyDescent="0.25">
      <c r="B8758" s="66"/>
      <c r="C8758" s="13"/>
      <c r="D8758" s="13"/>
      <c r="E8758" s="13"/>
      <c r="F8758" s="13"/>
      <c r="G8758" s="13"/>
      <c r="H8758" s="41"/>
      <c r="I8758" s="41"/>
      <c r="J8758" s="41"/>
      <c r="K8758" s="41"/>
      <c r="L8758" s="41"/>
      <c r="M8758" s="41"/>
    </row>
    <row r="8759" spans="2:13" x14ac:dyDescent="0.25">
      <c r="B8759" s="66"/>
      <c r="C8759" s="13"/>
      <c r="D8759" s="13"/>
      <c r="E8759" s="13"/>
      <c r="F8759" s="13"/>
      <c r="G8759" s="13"/>
      <c r="H8759" s="41"/>
      <c r="I8759" s="41"/>
      <c r="J8759" s="41"/>
      <c r="K8759" s="41"/>
      <c r="L8759" s="41"/>
      <c r="M8759" s="41"/>
    </row>
    <row r="8760" spans="2:13" x14ac:dyDescent="0.25">
      <c r="B8760" s="66"/>
      <c r="C8760" s="13"/>
      <c r="D8760" s="13"/>
      <c r="E8760" s="13"/>
      <c r="F8760" s="13"/>
      <c r="G8760" s="13"/>
      <c r="H8760" s="41"/>
      <c r="I8760" s="41"/>
      <c r="J8760" s="41"/>
      <c r="K8760" s="41"/>
      <c r="L8760" s="41"/>
      <c r="M8760" s="41"/>
    </row>
    <row r="8761" spans="2:13" x14ac:dyDescent="0.25">
      <c r="B8761" s="66"/>
      <c r="C8761" s="13"/>
      <c r="D8761" s="13"/>
      <c r="E8761" s="13"/>
      <c r="F8761" s="13"/>
      <c r="G8761" s="13"/>
      <c r="H8761" s="41"/>
      <c r="I8761" s="41"/>
      <c r="J8761" s="41"/>
      <c r="K8761" s="41"/>
      <c r="L8761" s="41"/>
      <c r="M8761" s="41"/>
    </row>
    <row r="8762" spans="2:13" x14ac:dyDescent="0.25">
      <c r="B8762" s="66"/>
      <c r="C8762" s="13"/>
      <c r="D8762" s="13"/>
      <c r="E8762" s="13"/>
      <c r="F8762" s="13"/>
      <c r="G8762" s="13"/>
      <c r="H8762" s="41"/>
      <c r="I8762" s="41"/>
      <c r="J8762" s="41"/>
      <c r="K8762" s="41"/>
      <c r="L8762" s="41"/>
      <c r="M8762" s="41"/>
    </row>
    <row r="8763" spans="2:13" x14ac:dyDescent="0.25">
      <c r="B8763" s="66"/>
      <c r="C8763" s="13"/>
      <c r="D8763" s="13"/>
      <c r="E8763" s="13"/>
      <c r="F8763" s="13"/>
      <c r="G8763" s="13"/>
      <c r="H8763" s="41"/>
      <c r="I8763" s="41"/>
      <c r="J8763" s="41"/>
      <c r="K8763" s="41"/>
      <c r="L8763" s="41"/>
      <c r="M8763" s="41"/>
    </row>
    <row r="8764" spans="2:13" x14ac:dyDescent="0.25">
      <c r="B8764" s="66"/>
      <c r="C8764" s="13"/>
      <c r="D8764" s="13"/>
      <c r="E8764" s="13"/>
      <c r="F8764" s="13"/>
      <c r="G8764" s="13"/>
      <c r="H8764" s="41"/>
      <c r="I8764" s="41"/>
      <c r="J8764" s="41"/>
      <c r="K8764" s="41"/>
      <c r="L8764" s="41"/>
      <c r="M8764" s="41"/>
    </row>
    <row r="8765" spans="2:13" x14ac:dyDescent="0.25">
      <c r="B8765" s="66"/>
      <c r="C8765" s="13"/>
      <c r="D8765" s="13"/>
      <c r="E8765" s="13"/>
      <c r="F8765" s="13"/>
      <c r="G8765" s="13"/>
      <c r="H8765" s="41"/>
      <c r="I8765" s="41"/>
      <c r="J8765" s="41"/>
      <c r="K8765" s="41"/>
      <c r="L8765" s="41"/>
      <c r="M8765" s="41"/>
    </row>
    <row r="8766" spans="2:13" x14ac:dyDescent="0.25">
      <c r="B8766" s="66"/>
      <c r="C8766" s="13"/>
      <c r="D8766" s="13"/>
      <c r="E8766" s="13"/>
      <c r="F8766" s="13"/>
      <c r="G8766" s="13"/>
      <c r="H8766" s="41"/>
      <c r="I8766" s="41"/>
      <c r="J8766" s="41"/>
      <c r="K8766" s="41"/>
      <c r="L8766" s="41"/>
      <c r="M8766" s="41"/>
    </row>
    <row r="8767" spans="2:13" x14ac:dyDescent="0.25">
      <c r="B8767" s="66"/>
      <c r="C8767" s="13"/>
      <c r="D8767" s="13"/>
      <c r="E8767" s="13"/>
      <c r="F8767" s="13"/>
      <c r="G8767" s="13"/>
      <c r="H8767" s="41"/>
      <c r="I8767" s="41"/>
      <c r="J8767" s="41"/>
      <c r="K8767" s="41"/>
      <c r="L8767" s="41"/>
      <c r="M8767" s="41"/>
    </row>
    <row r="8768" spans="2:13" x14ac:dyDescent="0.25">
      <c r="B8768" s="66"/>
      <c r="C8768" s="13"/>
      <c r="D8768" s="13"/>
      <c r="E8768" s="13"/>
      <c r="F8768" s="13"/>
      <c r="G8768" s="13"/>
      <c r="H8768" s="41"/>
      <c r="I8768" s="41"/>
      <c r="J8768" s="41"/>
      <c r="K8768" s="41"/>
      <c r="L8768" s="41"/>
      <c r="M8768" s="41"/>
    </row>
    <row r="8769" spans="2:13" x14ac:dyDescent="0.25">
      <c r="B8769" s="66"/>
      <c r="C8769" s="13"/>
      <c r="D8769" s="13"/>
      <c r="E8769" s="13"/>
      <c r="F8769" s="13"/>
      <c r="G8769" s="13"/>
      <c r="H8769" s="41"/>
      <c r="I8769" s="41"/>
      <c r="J8769" s="41"/>
      <c r="K8769" s="41"/>
      <c r="L8769" s="41"/>
      <c r="M8769" s="41"/>
    </row>
    <row r="8770" spans="2:13" x14ac:dyDescent="0.25">
      <c r="B8770" s="66"/>
      <c r="C8770" s="13"/>
      <c r="D8770" s="13"/>
      <c r="E8770" s="13"/>
      <c r="F8770" s="13"/>
      <c r="G8770" s="13"/>
      <c r="H8770" s="41"/>
      <c r="I8770" s="41"/>
      <c r="J8770" s="41"/>
      <c r="K8770" s="41"/>
      <c r="L8770" s="41"/>
      <c r="M8770" s="41"/>
    </row>
    <row r="8771" spans="2:13" x14ac:dyDescent="0.25">
      <c r="B8771" s="66"/>
      <c r="C8771" s="13"/>
      <c r="D8771" s="13"/>
      <c r="E8771" s="13"/>
      <c r="F8771" s="13"/>
      <c r="G8771" s="13"/>
      <c r="H8771" s="41"/>
      <c r="I8771" s="41"/>
      <c r="J8771" s="41"/>
      <c r="K8771" s="41"/>
      <c r="L8771" s="41"/>
      <c r="M8771" s="41"/>
    </row>
    <row r="8772" spans="2:13" x14ac:dyDescent="0.25">
      <c r="B8772" s="66"/>
      <c r="C8772" s="13"/>
      <c r="D8772" s="13"/>
      <c r="E8772" s="13"/>
      <c r="F8772" s="13"/>
      <c r="G8772" s="13"/>
      <c r="H8772" s="41"/>
      <c r="I8772" s="41"/>
      <c r="J8772" s="41"/>
      <c r="K8772" s="41"/>
      <c r="L8772" s="41"/>
      <c r="M8772" s="41"/>
    </row>
    <row r="8773" spans="2:13" x14ac:dyDescent="0.25">
      <c r="B8773" s="66"/>
      <c r="C8773" s="13"/>
      <c r="D8773" s="13"/>
      <c r="E8773" s="13"/>
      <c r="F8773" s="13"/>
      <c r="G8773" s="13"/>
      <c r="H8773" s="41"/>
      <c r="I8773" s="41"/>
      <c r="J8773" s="41"/>
      <c r="K8773" s="41"/>
      <c r="L8773" s="41"/>
      <c r="M8773" s="41"/>
    </row>
    <row r="8774" spans="2:13" x14ac:dyDescent="0.25">
      <c r="B8774" s="66"/>
      <c r="C8774" s="13"/>
      <c r="D8774" s="13"/>
      <c r="E8774" s="13"/>
      <c r="F8774" s="13"/>
      <c r="G8774" s="13"/>
      <c r="H8774" s="41"/>
      <c r="I8774" s="41"/>
      <c r="J8774" s="41"/>
      <c r="K8774" s="41"/>
      <c r="L8774" s="41"/>
      <c r="M8774" s="41"/>
    </row>
    <row r="8775" spans="2:13" x14ac:dyDescent="0.25">
      <c r="B8775" s="66"/>
      <c r="C8775" s="13"/>
      <c r="D8775" s="13"/>
      <c r="E8775" s="13"/>
      <c r="F8775" s="13"/>
      <c r="G8775" s="13"/>
      <c r="H8775" s="41"/>
      <c r="I8775" s="41"/>
      <c r="J8775" s="41"/>
      <c r="K8775" s="41"/>
      <c r="L8775" s="41"/>
      <c r="M8775" s="41"/>
    </row>
    <row r="8776" spans="2:13" x14ac:dyDescent="0.25">
      <c r="B8776" s="66"/>
      <c r="C8776" s="13"/>
      <c r="D8776" s="13"/>
      <c r="E8776" s="13"/>
      <c r="F8776" s="13"/>
      <c r="G8776" s="13"/>
      <c r="H8776" s="41"/>
      <c r="I8776" s="41"/>
      <c r="J8776" s="41"/>
      <c r="K8776" s="41"/>
      <c r="L8776" s="41"/>
      <c r="M8776" s="41"/>
    </row>
    <row r="8777" spans="2:13" x14ac:dyDescent="0.25">
      <c r="B8777" s="66"/>
      <c r="C8777" s="13"/>
      <c r="D8777" s="13"/>
      <c r="E8777" s="13"/>
      <c r="F8777" s="13"/>
      <c r="G8777" s="13"/>
      <c r="H8777" s="41"/>
      <c r="I8777" s="41"/>
      <c r="J8777" s="41"/>
      <c r="K8777" s="41"/>
      <c r="L8777" s="41"/>
      <c r="M8777" s="41"/>
    </row>
    <row r="8778" spans="2:13" x14ac:dyDescent="0.25">
      <c r="B8778" s="66"/>
      <c r="C8778" s="13"/>
      <c r="D8778" s="13"/>
      <c r="E8778" s="13"/>
      <c r="F8778" s="13"/>
      <c r="G8778" s="13"/>
      <c r="H8778" s="41"/>
      <c r="I8778" s="41"/>
      <c r="J8778" s="41"/>
      <c r="K8778" s="41"/>
      <c r="L8778" s="41"/>
      <c r="M8778" s="41"/>
    </row>
    <row r="8779" spans="2:13" x14ac:dyDescent="0.25">
      <c r="B8779" s="66"/>
      <c r="C8779" s="13"/>
      <c r="D8779" s="13"/>
      <c r="E8779" s="13"/>
      <c r="F8779" s="13"/>
      <c r="G8779" s="13"/>
      <c r="H8779" s="41"/>
      <c r="I8779" s="41"/>
      <c r="J8779" s="41"/>
      <c r="K8779" s="41"/>
      <c r="L8779" s="41"/>
      <c r="M8779" s="41"/>
    </row>
    <row r="8780" spans="2:13" x14ac:dyDescent="0.25">
      <c r="B8780" s="66"/>
      <c r="C8780" s="13"/>
      <c r="D8780" s="13"/>
      <c r="E8780" s="13"/>
      <c r="F8780" s="13"/>
      <c r="G8780" s="13"/>
      <c r="H8780" s="41"/>
      <c r="I8780" s="41"/>
      <c r="J8780" s="41"/>
      <c r="K8780" s="41"/>
      <c r="L8780" s="41"/>
      <c r="M8780" s="41"/>
    </row>
    <row r="8781" spans="2:13" x14ac:dyDescent="0.25">
      <c r="B8781" s="66"/>
      <c r="C8781" s="13"/>
      <c r="D8781" s="13"/>
      <c r="E8781" s="13"/>
      <c r="F8781" s="13"/>
      <c r="G8781" s="13"/>
      <c r="H8781" s="41"/>
      <c r="I8781" s="41"/>
      <c r="J8781" s="41"/>
      <c r="K8781" s="41"/>
      <c r="L8781" s="41"/>
      <c r="M8781" s="41"/>
    </row>
    <row r="8782" spans="2:13" x14ac:dyDescent="0.25">
      <c r="B8782" s="66"/>
      <c r="C8782" s="13"/>
      <c r="D8782" s="13"/>
      <c r="E8782" s="13"/>
      <c r="F8782" s="13"/>
      <c r="G8782" s="13"/>
      <c r="H8782" s="41"/>
      <c r="I8782" s="41"/>
      <c r="J8782" s="41"/>
      <c r="K8782" s="41"/>
      <c r="L8782" s="41"/>
      <c r="M8782" s="41"/>
    </row>
    <row r="8783" spans="2:13" x14ac:dyDescent="0.25">
      <c r="B8783" s="66"/>
      <c r="C8783" s="13"/>
      <c r="D8783" s="13"/>
      <c r="E8783" s="13"/>
      <c r="F8783" s="13"/>
      <c r="G8783" s="13"/>
      <c r="H8783" s="41"/>
      <c r="I8783" s="41"/>
      <c r="J8783" s="41"/>
      <c r="K8783" s="41"/>
      <c r="L8783" s="41"/>
      <c r="M8783" s="41"/>
    </row>
    <row r="8784" spans="2:13" x14ac:dyDescent="0.25">
      <c r="B8784" s="66"/>
      <c r="C8784" s="13"/>
      <c r="D8784" s="13"/>
      <c r="E8784" s="13"/>
      <c r="F8784" s="13"/>
      <c r="G8784" s="13"/>
      <c r="H8784" s="41"/>
      <c r="I8784" s="41"/>
      <c r="J8784" s="41"/>
      <c r="K8784" s="41"/>
      <c r="L8784" s="41"/>
      <c r="M8784" s="41"/>
    </row>
    <row r="8785" spans="2:13" x14ac:dyDescent="0.25">
      <c r="B8785" s="66"/>
      <c r="C8785" s="13"/>
      <c r="D8785" s="13"/>
      <c r="E8785" s="13"/>
      <c r="F8785" s="13"/>
      <c r="G8785" s="13"/>
      <c r="H8785" s="41"/>
      <c r="I8785" s="41"/>
      <c r="J8785" s="41"/>
      <c r="K8785" s="41"/>
      <c r="L8785" s="41"/>
      <c r="M8785" s="41"/>
    </row>
    <row r="8786" spans="2:13" x14ac:dyDescent="0.25">
      <c r="B8786" s="66"/>
      <c r="C8786" s="13"/>
      <c r="D8786" s="13"/>
      <c r="E8786" s="13"/>
      <c r="F8786" s="13"/>
      <c r="G8786" s="13"/>
      <c r="H8786" s="41"/>
      <c r="I8786" s="41"/>
      <c r="J8786" s="41"/>
      <c r="K8786" s="41"/>
      <c r="L8786" s="41"/>
      <c r="M8786" s="41"/>
    </row>
    <row r="8787" spans="2:13" x14ac:dyDescent="0.25">
      <c r="B8787" s="66"/>
      <c r="C8787" s="13"/>
      <c r="D8787" s="13"/>
      <c r="E8787" s="13"/>
      <c r="F8787" s="13"/>
      <c r="G8787" s="13"/>
      <c r="H8787" s="41"/>
      <c r="I8787" s="41"/>
      <c r="J8787" s="41"/>
      <c r="K8787" s="41"/>
      <c r="L8787" s="41"/>
      <c r="M8787" s="41"/>
    </row>
    <row r="8788" spans="2:13" x14ac:dyDescent="0.25">
      <c r="B8788" s="66"/>
      <c r="C8788" s="13"/>
      <c r="D8788" s="13"/>
      <c r="E8788" s="13"/>
      <c r="F8788" s="13"/>
      <c r="G8788" s="13"/>
      <c r="H8788" s="41"/>
      <c r="I8788" s="41"/>
      <c r="J8788" s="41"/>
      <c r="K8788" s="41"/>
      <c r="L8788" s="41"/>
      <c r="M8788" s="41"/>
    </row>
    <row r="8789" spans="2:13" x14ac:dyDescent="0.25">
      <c r="B8789" s="66"/>
      <c r="C8789" s="13"/>
      <c r="D8789" s="13"/>
      <c r="E8789" s="13"/>
      <c r="F8789" s="13"/>
      <c r="G8789" s="13"/>
      <c r="H8789" s="41"/>
      <c r="I8789" s="41"/>
      <c r="J8789" s="41"/>
      <c r="K8789" s="41"/>
      <c r="L8789" s="41"/>
      <c r="M8789" s="41"/>
    </row>
    <row r="8790" spans="2:13" x14ac:dyDescent="0.25">
      <c r="B8790" s="66"/>
      <c r="C8790" s="13"/>
      <c r="D8790" s="13"/>
      <c r="E8790" s="13"/>
      <c r="F8790" s="13"/>
      <c r="G8790" s="13"/>
      <c r="H8790" s="41"/>
      <c r="I8790" s="41"/>
      <c r="J8790" s="41"/>
      <c r="K8790" s="41"/>
      <c r="L8790" s="41"/>
      <c r="M8790" s="41"/>
    </row>
    <row r="8791" spans="2:13" x14ac:dyDescent="0.25">
      <c r="B8791" s="66"/>
      <c r="C8791" s="13"/>
      <c r="D8791" s="13"/>
      <c r="E8791" s="13"/>
      <c r="F8791" s="13"/>
      <c r="G8791" s="13"/>
      <c r="H8791" s="41"/>
      <c r="I8791" s="41"/>
      <c r="J8791" s="41"/>
      <c r="K8791" s="41"/>
      <c r="L8791" s="41"/>
      <c r="M8791" s="41"/>
    </row>
    <row r="8792" spans="2:13" x14ac:dyDescent="0.25">
      <c r="B8792" s="66"/>
      <c r="C8792" s="13"/>
      <c r="D8792" s="13"/>
      <c r="E8792" s="13"/>
      <c r="F8792" s="13"/>
      <c r="G8792" s="13"/>
      <c r="H8792" s="41"/>
      <c r="I8792" s="41"/>
      <c r="J8792" s="41"/>
      <c r="K8792" s="41"/>
      <c r="L8792" s="41"/>
      <c r="M8792" s="41"/>
    </row>
    <row r="8793" spans="2:13" x14ac:dyDescent="0.25">
      <c r="B8793" s="66"/>
      <c r="C8793" s="13"/>
      <c r="D8793" s="13"/>
      <c r="E8793" s="13"/>
      <c r="F8793" s="13"/>
      <c r="G8793" s="13"/>
      <c r="H8793" s="41"/>
      <c r="I8793" s="41"/>
      <c r="J8793" s="41"/>
      <c r="K8793" s="41"/>
      <c r="L8793" s="41"/>
      <c r="M8793" s="41"/>
    </row>
    <row r="8794" spans="2:13" x14ac:dyDescent="0.25">
      <c r="B8794" s="66"/>
      <c r="C8794" s="13"/>
      <c r="D8794" s="13"/>
      <c r="E8794" s="13"/>
      <c r="F8794" s="13"/>
      <c r="G8794" s="13"/>
      <c r="H8794" s="41"/>
      <c r="I8794" s="41"/>
      <c r="J8794" s="41"/>
      <c r="K8794" s="41"/>
      <c r="L8794" s="41"/>
      <c r="M8794" s="41"/>
    </row>
    <row r="8795" spans="2:13" x14ac:dyDescent="0.25">
      <c r="B8795" s="66"/>
      <c r="C8795" s="13"/>
      <c r="D8795" s="13"/>
      <c r="E8795" s="13"/>
      <c r="F8795" s="13"/>
      <c r="G8795" s="13"/>
      <c r="H8795" s="41"/>
      <c r="I8795" s="41"/>
      <c r="J8795" s="41"/>
      <c r="K8795" s="41"/>
      <c r="L8795" s="41"/>
      <c r="M8795" s="41"/>
    </row>
    <row r="8796" spans="2:13" x14ac:dyDescent="0.25">
      <c r="B8796" s="66"/>
      <c r="C8796" s="13"/>
      <c r="D8796" s="13"/>
      <c r="E8796" s="13"/>
      <c r="F8796" s="13"/>
      <c r="G8796" s="13"/>
      <c r="H8796" s="41"/>
      <c r="I8796" s="41"/>
      <c r="J8796" s="41"/>
      <c r="K8796" s="41"/>
      <c r="L8796" s="41"/>
      <c r="M8796" s="41"/>
    </row>
    <row r="8797" spans="2:13" x14ac:dyDescent="0.25">
      <c r="B8797" s="66"/>
      <c r="C8797" s="13"/>
      <c r="D8797" s="13"/>
      <c r="E8797" s="13"/>
      <c r="F8797" s="13"/>
      <c r="G8797" s="13"/>
      <c r="H8797" s="41"/>
      <c r="I8797" s="41"/>
      <c r="J8797" s="41"/>
      <c r="K8797" s="41"/>
      <c r="L8797" s="41"/>
      <c r="M8797" s="41"/>
    </row>
    <row r="8798" spans="2:13" x14ac:dyDescent="0.25">
      <c r="B8798" s="66"/>
      <c r="C8798" s="13"/>
      <c r="D8798" s="13"/>
      <c r="E8798" s="13"/>
      <c r="F8798" s="13"/>
      <c r="G8798" s="13"/>
      <c r="H8798" s="41"/>
      <c r="I8798" s="41"/>
      <c r="J8798" s="41"/>
      <c r="K8798" s="41"/>
      <c r="L8798" s="41"/>
      <c r="M8798" s="41"/>
    </row>
    <row r="8799" spans="2:13" x14ac:dyDescent="0.25">
      <c r="B8799" s="66"/>
      <c r="C8799" s="13"/>
      <c r="D8799" s="13"/>
      <c r="E8799" s="13"/>
      <c r="F8799" s="13"/>
      <c r="G8799" s="13"/>
      <c r="H8799" s="41"/>
      <c r="I8799" s="41"/>
      <c r="J8799" s="41"/>
      <c r="K8799" s="41"/>
      <c r="L8799" s="41"/>
      <c r="M8799" s="41"/>
    </row>
    <row r="8800" spans="2:13" x14ac:dyDescent="0.25">
      <c r="B8800" s="66"/>
      <c r="C8800" s="13"/>
      <c r="D8800" s="13"/>
      <c r="E8800" s="13"/>
      <c r="F8800" s="13"/>
      <c r="G8800" s="13"/>
      <c r="H8800" s="41"/>
      <c r="I8800" s="41"/>
      <c r="J8800" s="41"/>
      <c r="K8800" s="41"/>
      <c r="L8800" s="41"/>
      <c r="M8800" s="41"/>
    </row>
    <row r="8801" spans="2:13" x14ac:dyDescent="0.25">
      <c r="B8801" s="66"/>
      <c r="C8801" s="13"/>
      <c r="D8801" s="13"/>
      <c r="E8801" s="13"/>
      <c r="F8801" s="13"/>
      <c r="G8801" s="13"/>
      <c r="H8801" s="41"/>
      <c r="I8801" s="41"/>
      <c r="J8801" s="41"/>
      <c r="K8801" s="41"/>
      <c r="L8801" s="41"/>
      <c r="M8801" s="41"/>
    </row>
    <row r="8802" spans="2:13" x14ac:dyDescent="0.25">
      <c r="B8802" s="66"/>
      <c r="C8802" s="13"/>
      <c r="D8802" s="13"/>
      <c r="E8802" s="13"/>
      <c r="F8802" s="13"/>
      <c r="G8802" s="13"/>
      <c r="H8802" s="41"/>
      <c r="I8802" s="41"/>
      <c r="J8802" s="41"/>
      <c r="K8802" s="41"/>
      <c r="L8802" s="41"/>
      <c r="M8802" s="41"/>
    </row>
    <row r="8803" spans="2:13" x14ac:dyDescent="0.25">
      <c r="B8803" s="66"/>
      <c r="C8803" s="13"/>
      <c r="D8803" s="13"/>
      <c r="E8803" s="13"/>
      <c r="F8803" s="13"/>
      <c r="G8803" s="13"/>
      <c r="H8803" s="41"/>
      <c r="I8803" s="41"/>
      <c r="J8803" s="41"/>
      <c r="K8803" s="41"/>
      <c r="L8803" s="41"/>
      <c r="M8803" s="41"/>
    </row>
    <row r="8804" spans="2:13" x14ac:dyDescent="0.25">
      <c r="B8804" s="66"/>
      <c r="C8804" s="13"/>
      <c r="D8804" s="13"/>
      <c r="E8804" s="13"/>
      <c r="F8804" s="13"/>
      <c r="G8804" s="13"/>
      <c r="H8804" s="41"/>
      <c r="I8804" s="41"/>
      <c r="J8804" s="41"/>
      <c r="K8804" s="41"/>
      <c r="L8804" s="41"/>
      <c r="M8804" s="41"/>
    </row>
    <row r="8805" spans="2:13" x14ac:dyDescent="0.25">
      <c r="B8805" s="66"/>
      <c r="C8805" s="13"/>
      <c r="D8805" s="13"/>
      <c r="E8805" s="13"/>
      <c r="F8805" s="13"/>
      <c r="G8805" s="13"/>
      <c r="H8805" s="41"/>
      <c r="I8805" s="41"/>
      <c r="J8805" s="41"/>
      <c r="K8805" s="41"/>
      <c r="L8805" s="41"/>
      <c r="M8805" s="41"/>
    </row>
    <row r="8806" spans="2:13" x14ac:dyDescent="0.25">
      <c r="B8806" s="66"/>
      <c r="C8806" s="13"/>
      <c r="D8806" s="13"/>
      <c r="E8806" s="13"/>
      <c r="F8806" s="13"/>
      <c r="G8806" s="13"/>
      <c r="H8806" s="41"/>
      <c r="I8806" s="41"/>
      <c r="J8806" s="41"/>
      <c r="K8806" s="41"/>
      <c r="L8806" s="41"/>
      <c r="M8806" s="41"/>
    </row>
    <row r="8807" spans="2:13" x14ac:dyDescent="0.25">
      <c r="B8807" s="66"/>
      <c r="C8807" s="13"/>
      <c r="D8807" s="13"/>
      <c r="E8807" s="13"/>
      <c r="F8807" s="13"/>
      <c r="G8807" s="13"/>
      <c r="H8807" s="41"/>
      <c r="I8807" s="41"/>
      <c r="J8807" s="41"/>
      <c r="K8807" s="41"/>
      <c r="L8807" s="41"/>
      <c r="M8807" s="41"/>
    </row>
    <row r="8808" spans="2:13" x14ac:dyDescent="0.25">
      <c r="B8808" s="66"/>
      <c r="C8808" s="13"/>
      <c r="D8808" s="13"/>
      <c r="E8808" s="13"/>
      <c r="F8808" s="13"/>
      <c r="G8808" s="13"/>
      <c r="H8808" s="41"/>
      <c r="I8808" s="41"/>
      <c r="J8808" s="41"/>
      <c r="K8808" s="41"/>
      <c r="L8808" s="41"/>
      <c r="M8808" s="41"/>
    </row>
    <row r="8809" spans="2:13" x14ac:dyDescent="0.25">
      <c r="B8809" s="66"/>
      <c r="C8809" s="13"/>
      <c r="D8809" s="13"/>
      <c r="E8809" s="13"/>
      <c r="F8809" s="13"/>
      <c r="G8809" s="13"/>
      <c r="H8809" s="41"/>
      <c r="I8809" s="41"/>
      <c r="J8809" s="41"/>
      <c r="K8809" s="41"/>
      <c r="L8809" s="41"/>
      <c r="M8809" s="41"/>
    </row>
    <row r="8810" spans="2:13" x14ac:dyDescent="0.25">
      <c r="B8810" s="66"/>
      <c r="C8810" s="13"/>
      <c r="D8810" s="13"/>
      <c r="E8810" s="13"/>
      <c r="F8810" s="13"/>
      <c r="G8810" s="13"/>
      <c r="H8810" s="41"/>
      <c r="I8810" s="41"/>
      <c r="J8810" s="41"/>
      <c r="K8810" s="41"/>
      <c r="L8810" s="41"/>
      <c r="M8810" s="41"/>
    </row>
    <row r="8811" spans="2:13" x14ac:dyDescent="0.25">
      <c r="B8811" s="66"/>
      <c r="C8811" s="13"/>
      <c r="D8811" s="13"/>
      <c r="E8811" s="13"/>
      <c r="F8811" s="13"/>
      <c r="G8811" s="13"/>
      <c r="H8811" s="41"/>
      <c r="I8811" s="41"/>
      <c r="J8811" s="41"/>
      <c r="K8811" s="41"/>
      <c r="L8811" s="41"/>
      <c r="M8811" s="41"/>
    </row>
    <row r="8812" spans="2:13" x14ac:dyDescent="0.25">
      <c r="B8812" s="66"/>
      <c r="C8812" s="13"/>
      <c r="D8812" s="13"/>
      <c r="E8812" s="13"/>
      <c r="F8812" s="13"/>
      <c r="G8812" s="13"/>
      <c r="H8812" s="41"/>
      <c r="I8812" s="41"/>
      <c r="J8812" s="41"/>
      <c r="K8812" s="41"/>
      <c r="L8812" s="41"/>
      <c r="M8812" s="41"/>
    </row>
    <row r="8813" spans="2:13" x14ac:dyDescent="0.25">
      <c r="B8813" s="66"/>
      <c r="C8813" s="13"/>
      <c r="D8813" s="13"/>
      <c r="E8813" s="13"/>
      <c r="F8813" s="13"/>
      <c r="G8813" s="13"/>
      <c r="H8813" s="41"/>
      <c r="I8813" s="41"/>
      <c r="J8813" s="41"/>
      <c r="K8813" s="41"/>
      <c r="L8813" s="41"/>
      <c r="M8813" s="41"/>
    </row>
    <row r="8814" spans="2:13" x14ac:dyDescent="0.25">
      <c r="B8814" s="66"/>
      <c r="C8814" s="13"/>
      <c r="D8814" s="13"/>
      <c r="E8814" s="13"/>
      <c r="F8814" s="13"/>
      <c r="G8814" s="13"/>
      <c r="H8814" s="41"/>
      <c r="I8814" s="41"/>
      <c r="J8814" s="41"/>
      <c r="K8814" s="41"/>
      <c r="L8814" s="41"/>
      <c r="M8814" s="41"/>
    </row>
    <row r="8815" spans="2:13" x14ac:dyDescent="0.25">
      <c r="B8815" s="66"/>
      <c r="C8815" s="13"/>
      <c r="D8815" s="13"/>
      <c r="E8815" s="13"/>
      <c r="F8815" s="13"/>
      <c r="G8815" s="13"/>
      <c r="H8815" s="41"/>
      <c r="I8815" s="41"/>
      <c r="J8815" s="41"/>
      <c r="K8815" s="41"/>
      <c r="L8815" s="41"/>
      <c r="M8815" s="41"/>
    </row>
    <row r="8816" spans="2:13" x14ac:dyDescent="0.25">
      <c r="B8816" s="66"/>
      <c r="C8816" s="13"/>
      <c r="D8816" s="13"/>
      <c r="E8816" s="13"/>
      <c r="F8816" s="13"/>
      <c r="G8816" s="13"/>
      <c r="H8816" s="41"/>
      <c r="I8816" s="41"/>
      <c r="J8816" s="41"/>
      <c r="K8816" s="41"/>
      <c r="L8816" s="41"/>
      <c r="M8816" s="41"/>
    </row>
    <row r="8817" spans="2:13" x14ac:dyDescent="0.25">
      <c r="B8817" s="66"/>
      <c r="C8817" s="13"/>
      <c r="D8817" s="13"/>
      <c r="E8817" s="13"/>
      <c r="F8817" s="13"/>
      <c r="G8817" s="13"/>
      <c r="H8817" s="41"/>
      <c r="I8817" s="41"/>
      <c r="J8817" s="41"/>
      <c r="K8817" s="41"/>
      <c r="L8817" s="41"/>
      <c r="M8817" s="41"/>
    </row>
    <row r="8818" spans="2:13" x14ac:dyDescent="0.25">
      <c r="B8818" s="66"/>
      <c r="C8818" s="13"/>
      <c r="D8818" s="13"/>
      <c r="E8818" s="13"/>
      <c r="F8818" s="13"/>
      <c r="G8818" s="13"/>
      <c r="H8818" s="41"/>
      <c r="I8818" s="41"/>
      <c r="J8818" s="41"/>
      <c r="K8818" s="41"/>
      <c r="L8818" s="41"/>
      <c r="M8818" s="41"/>
    </row>
    <row r="8819" spans="2:13" x14ac:dyDescent="0.25">
      <c r="B8819" s="66"/>
      <c r="C8819" s="13"/>
      <c r="D8819" s="13"/>
      <c r="E8819" s="13"/>
      <c r="F8819" s="13"/>
      <c r="G8819" s="13"/>
      <c r="H8819" s="41"/>
      <c r="I8819" s="41"/>
      <c r="J8819" s="41"/>
      <c r="K8819" s="41"/>
      <c r="L8819" s="41"/>
      <c r="M8819" s="41"/>
    </row>
    <row r="8820" spans="2:13" x14ac:dyDescent="0.25">
      <c r="B8820" s="66"/>
      <c r="C8820" s="13"/>
      <c r="D8820" s="13"/>
      <c r="E8820" s="13"/>
      <c r="F8820" s="13"/>
      <c r="G8820" s="13"/>
      <c r="H8820" s="41"/>
      <c r="I8820" s="41"/>
      <c r="J8820" s="41"/>
      <c r="K8820" s="41"/>
      <c r="L8820" s="41"/>
      <c r="M8820" s="41"/>
    </row>
    <row r="8821" spans="2:13" x14ac:dyDescent="0.25">
      <c r="B8821" s="66"/>
      <c r="C8821" s="13"/>
      <c r="D8821" s="13"/>
      <c r="E8821" s="13"/>
      <c r="F8821" s="13"/>
      <c r="G8821" s="13"/>
      <c r="H8821" s="41"/>
      <c r="I8821" s="41"/>
      <c r="J8821" s="41"/>
      <c r="K8821" s="41"/>
      <c r="L8821" s="41"/>
      <c r="M8821" s="41"/>
    </row>
    <row r="8822" spans="2:13" x14ac:dyDescent="0.25">
      <c r="B8822" s="66"/>
      <c r="C8822" s="13"/>
      <c r="D8822" s="13"/>
      <c r="E8822" s="13"/>
      <c r="F8822" s="13"/>
      <c r="G8822" s="13"/>
      <c r="H8822" s="41"/>
      <c r="I8822" s="41"/>
      <c r="J8822" s="41"/>
      <c r="K8822" s="41"/>
      <c r="L8822" s="41"/>
      <c r="M8822" s="41"/>
    </row>
    <row r="8823" spans="2:13" x14ac:dyDescent="0.25">
      <c r="B8823" s="66"/>
      <c r="C8823" s="13"/>
      <c r="D8823" s="13"/>
      <c r="E8823" s="13"/>
      <c r="F8823" s="13"/>
      <c r="G8823" s="13"/>
      <c r="H8823" s="41"/>
      <c r="I8823" s="41"/>
      <c r="J8823" s="41"/>
      <c r="K8823" s="41"/>
      <c r="L8823" s="41"/>
      <c r="M8823" s="41"/>
    </row>
    <row r="8824" spans="2:13" x14ac:dyDescent="0.25">
      <c r="B8824" s="66"/>
      <c r="C8824" s="13"/>
      <c r="D8824" s="13"/>
      <c r="E8824" s="13"/>
      <c r="F8824" s="13"/>
      <c r="G8824" s="13"/>
      <c r="H8824" s="41"/>
      <c r="I8824" s="41"/>
      <c r="J8824" s="41"/>
      <c r="K8824" s="41"/>
      <c r="L8824" s="41"/>
      <c r="M8824" s="41"/>
    </row>
    <row r="8825" spans="2:13" x14ac:dyDescent="0.25">
      <c r="B8825" s="66"/>
      <c r="C8825" s="13"/>
      <c r="D8825" s="13"/>
      <c r="E8825" s="13"/>
      <c r="F8825" s="13"/>
      <c r="G8825" s="13"/>
      <c r="H8825" s="41"/>
      <c r="I8825" s="41"/>
      <c r="J8825" s="41"/>
      <c r="K8825" s="41"/>
      <c r="L8825" s="41"/>
      <c r="M8825" s="41"/>
    </row>
    <row r="8826" spans="2:13" x14ac:dyDescent="0.25">
      <c r="B8826" s="66"/>
      <c r="C8826" s="13"/>
      <c r="D8826" s="13"/>
      <c r="E8826" s="13"/>
      <c r="F8826" s="13"/>
      <c r="G8826" s="13"/>
      <c r="H8826" s="41"/>
      <c r="I8826" s="41"/>
      <c r="J8826" s="41"/>
      <c r="K8826" s="41"/>
      <c r="L8826" s="41"/>
      <c r="M8826" s="41"/>
    </row>
    <row r="8827" spans="2:13" x14ac:dyDescent="0.25">
      <c r="B8827" s="66"/>
      <c r="C8827" s="13"/>
      <c r="D8827" s="13"/>
      <c r="E8827" s="13"/>
      <c r="F8827" s="13"/>
      <c r="G8827" s="13"/>
      <c r="H8827" s="41"/>
      <c r="I8827" s="41"/>
      <c r="J8827" s="41"/>
      <c r="K8827" s="41"/>
      <c r="L8827" s="41"/>
      <c r="M8827" s="41"/>
    </row>
    <row r="8828" spans="2:13" x14ac:dyDescent="0.25">
      <c r="B8828" s="66"/>
      <c r="C8828" s="13"/>
      <c r="D8828" s="13"/>
      <c r="E8828" s="13"/>
      <c r="F8828" s="13"/>
      <c r="G8828" s="13"/>
      <c r="H8828" s="41"/>
      <c r="I8828" s="41"/>
      <c r="J8828" s="41"/>
      <c r="K8828" s="41"/>
      <c r="L8828" s="41"/>
      <c r="M8828" s="41"/>
    </row>
    <row r="8829" spans="2:13" x14ac:dyDescent="0.25">
      <c r="B8829" s="66"/>
      <c r="C8829" s="13"/>
      <c r="D8829" s="13"/>
      <c r="E8829" s="13"/>
      <c r="F8829" s="13"/>
      <c r="G8829" s="13"/>
      <c r="H8829" s="41"/>
      <c r="I8829" s="41"/>
      <c r="J8829" s="41"/>
      <c r="K8829" s="41"/>
      <c r="L8829" s="41"/>
      <c r="M8829" s="41"/>
    </row>
    <row r="8830" spans="2:13" x14ac:dyDescent="0.25">
      <c r="B8830" s="66"/>
      <c r="C8830" s="13"/>
      <c r="D8830" s="13"/>
      <c r="E8830" s="13"/>
      <c r="F8830" s="13"/>
      <c r="G8830" s="13"/>
      <c r="H8830" s="41"/>
      <c r="I8830" s="41"/>
      <c r="J8830" s="41"/>
      <c r="K8830" s="41"/>
      <c r="L8830" s="41"/>
      <c r="M8830" s="41"/>
    </row>
    <row r="8831" spans="2:13" x14ac:dyDescent="0.25">
      <c r="B8831" s="66"/>
      <c r="C8831" s="13"/>
      <c r="D8831" s="13"/>
      <c r="E8831" s="13"/>
      <c r="F8831" s="13"/>
      <c r="G8831" s="13"/>
      <c r="H8831" s="41"/>
      <c r="I8831" s="41"/>
      <c r="J8831" s="41"/>
      <c r="K8831" s="41"/>
      <c r="L8831" s="41"/>
      <c r="M8831" s="41"/>
    </row>
    <row r="8832" spans="2:13" x14ac:dyDescent="0.25">
      <c r="B8832" s="66"/>
      <c r="C8832" s="13"/>
      <c r="D8832" s="13"/>
      <c r="E8832" s="13"/>
      <c r="F8832" s="13"/>
      <c r="G8832" s="13"/>
      <c r="H8832" s="41"/>
      <c r="I8832" s="41"/>
      <c r="J8832" s="41"/>
      <c r="K8832" s="41"/>
      <c r="L8832" s="41"/>
      <c r="M8832" s="41"/>
    </row>
    <row r="8833" spans="2:13" x14ac:dyDescent="0.25">
      <c r="B8833" s="66"/>
      <c r="C8833" s="13"/>
      <c r="D8833" s="13"/>
      <c r="E8833" s="13"/>
      <c r="F8833" s="13"/>
      <c r="G8833" s="13"/>
      <c r="H8833" s="41"/>
      <c r="I8833" s="41"/>
      <c r="J8833" s="41"/>
      <c r="K8833" s="41"/>
      <c r="L8833" s="41"/>
      <c r="M8833" s="41"/>
    </row>
    <row r="8834" spans="2:13" x14ac:dyDescent="0.25">
      <c r="B8834" s="66"/>
      <c r="C8834" s="13"/>
      <c r="D8834" s="13"/>
      <c r="E8834" s="13"/>
      <c r="F8834" s="13"/>
      <c r="G8834" s="13"/>
      <c r="H8834" s="41"/>
      <c r="I8834" s="41"/>
      <c r="J8834" s="41"/>
      <c r="K8834" s="41"/>
      <c r="L8834" s="41"/>
      <c r="M8834" s="41"/>
    </row>
    <row r="8835" spans="2:13" x14ac:dyDescent="0.25">
      <c r="B8835" s="66"/>
      <c r="C8835" s="13"/>
      <c r="D8835" s="13"/>
      <c r="E8835" s="13"/>
      <c r="F8835" s="13"/>
      <c r="G8835" s="13"/>
      <c r="H8835" s="41"/>
      <c r="I8835" s="41"/>
      <c r="J8835" s="41"/>
      <c r="K8835" s="41"/>
      <c r="L8835" s="41"/>
      <c r="M8835" s="41"/>
    </row>
    <row r="8836" spans="2:13" x14ac:dyDescent="0.25">
      <c r="B8836" s="66"/>
      <c r="C8836" s="13"/>
      <c r="D8836" s="13"/>
      <c r="E8836" s="13"/>
      <c r="F8836" s="13"/>
      <c r="G8836" s="13"/>
      <c r="H8836" s="41"/>
      <c r="I8836" s="41"/>
      <c r="J8836" s="41"/>
      <c r="K8836" s="41"/>
      <c r="L8836" s="41"/>
      <c r="M8836" s="41"/>
    </row>
    <row r="8837" spans="2:13" x14ac:dyDescent="0.25">
      <c r="B8837" s="66"/>
      <c r="C8837" s="13"/>
      <c r="D8837" s="13"/>
      <c r="E8837" s="13"/>
      <c r="F8837" s="13"/>
      <c r="G8837" s="13"/>
      <c r="H8837" s="41"/>
      <c r="I8837" s="41"/>
      <c r="J8837" s="41"/>
      <c r="K8837" s="41"/>
      <c r="L8837" s="41"/>
      <c r="M8837" s="41"/>
    </row>
    <row r="8838" spans="2:13" x14ac:dyDescent="0.25">
      <c r="B8838" s="66"/>
      <c r="C8838" s="13"/>
      <c r="D8838" s="13"/>
      <c r="E8838" s="13"/>
      <c r="F8838" s="13"/>
      <c r="G8838" s="13"/>
      <c r="H8838" s="41"/>
      <c r="I8838" s="41"/>
      <c r="J8838" s="41"/>
      <c r="K8838" s="41"/>
      <c r="L8838" s="41"/>
      <c r="M8838" s="41"/>
    </row>
    <row r="8839" spans="2:13" x14ac:dyDescent="0.25">
      <c r="B8839" s="66"/>
      <c r="C8839" s="13"/>
      <c r="D8839" s="13"/>
      <c r="E8839" s="13"/>
      <c r="F8839" s="13"/>
      <c r="G8839" s="13"/>
      <c r="H8839" s="41"/>
      <c r="I8839" s="41"/>
      <c r="J8839" s="41"/>
      <c r="K8839" s="41"/>
      <c r="L8839" s="41"/>
      <c r="M8839" s="41"/>
    </row>
    <row r="8840" spans="2:13" x14ac:dyDescent="0.25">
      <c r="B8840" s="66"/>
      <c r="C8840" s="13"/>
      <c r="D8840" s="13"/>
      <c r="E8840" s="13"/>
      <c r="F8840" s="13"/>
      <c r="G8840" s="13"/>
      <c r="H8840" s="41"/>
      <c r="I8840" s="41"/>
      <c r="J8840" s="41"/>
      <c r="K8840" s="41"/>
      <c r="L8840" s="41"/>
      <c r="M8840" s="41"/>
    </row>
    <row r="8841" spans="2:13" x14ac:dyDescent="0.25">
      <c r="B8841" s="66"/>
      <c r="C8841" s="13"/>
      <c r="D8841" s="13"/>
      <c r="E8841" s="13"/>
      <c r="F8841" s="13"/>
      <c r="G8841" s="13"/>
      <c r="H8841" s="41"/>
      <c r="I8841" s="41"/>
      <c r="J8841" s="41"/>
      <c r="K8841" s="41"/>
      <c r="L8841" s="41"/>
      <c r="M8841" s="41"/>
    </row>
    <row r="8842" spans="2:13" x14ac:dyDescent="0.25">
      <c r="B8842" s="66"/>
      <c r="C8842" s="13"/>
      <c r="D8842" s="13"/>
      <c r="E8842" s="13"/>
      <c r="F8842" s="13"/>
      <c r="G8842" s="13"/>
      <c r="H8842" s="41"/>
      <c r="I8842" s="41"/>
      <c r="J8842" s="41"/>
      <c r="K8842" s="41"/>
      <c r="L8842" s="41"/>
      <c r="M8842" s="41"/>
    </row>
    <row r="8843" spans="2:13" x14ac:dyDescent="0.25">
      <c r="B8843" s="66"/>
      <c r="C8843" s="13"/>
      <c r="D8843" s="13"/>
      <c r="E8843" s="13"/>
      <c r="F8843" s="13"/>
      <c r="G8843" s="13"/>
      <c r="H8843" s="41"/>
      <c r="I8843" s="41"/>
      <c r="J8843" s="41"/>
      <c r="K8843" s="41"/>
      <c r="L8843" s="41"/>
      <c r="M8843" s="41"/>
    </row>
    <row r="8844" spans="2:13" x14ac:dyDescent="0.25">
      <c r="B8844" s="66"/>
      <c r="C8844" s="13"/>
      <c r="D8844" s="13"/>
      <c r="E8844" s="13"/>
      <c r="F8844" s="13"/>
      <c r="G8844" s="13"/>
      <c r="H8844" s="41"/>
      <c r="I8844" s="41"/>
      <c r="J8844" s="41"/>
      <c r="K8844" s="41"/>
      <c r="L8844" s="41"/>
      <c r="M8844" s="41"/>
    </row>
    <row r="8845" spans="2:13" x14ac:dyDescent="0.25">
      <c r="B8845" s="66"/>
      <c r="C8845" s="13"/>
      <c r="D8845" s="13"/>
      <c r="E8845" s="13"/>
      <c r="F8845" s="13"/>
      <c r="G8845" s="13"/>
      <c r="H8845" s="41"/>
      <c r="I8845" s="41"/>
      <c r="J8845" s="41"/>
      <c r="K8845" s="41"/>
      <c r="L8845" s="41"/>
      <c r="M8845" s="41"/>
    </row>
    <row r="8846" spans="2:13" x14ac:dyDescent="0.25">
      <c r="B8846" s="66"/>
      <c r="C8846" s="13"/>
      <c r="D8846" s="13"/>
      <c r="E8846" s="13"/>
      <c r="F8846" s="13"/>
      <c r="G8846" s="13"/>
      <c r="H8846" s="41"/>
      <c r="I8846" s="41"/>
      <c r="J8846" s="41"/>
      <c r="K8846" s="41"/>
      <c r="L8846" s="41"/>
      <c r="M8846" s="41"/>
    </row>
    <row r="8847" spans="2:13" x14ac:dyDescent="0.25">
      <c r="B8847" s="66"/>
      <c r="C8847" s="13"/>
      <c r="D8847" s="13"/>
      <c r="E8847" s="13"/>
      <c r="F8847" s="13"/>
      <c r="G8847" s="13"/>
      <c r="H8847" s="41"/>
      <c r="I8847" s="41"/>
      <c r="J8847" s="41"/>
      <c r="K8847" s="41"/>
      <c r="L8847" s="41"/>
      <c r="M8847" s="41"/>
    </row>
    <row r="8848" spans="2:13" x14ac:dyDescent="0.25">
      <c r="B8848" s="66"/>
      <c r="C8848" s="13"/>
      <c r="D8848" s="13"/>
      <c r="E8848" s="13"/>
      <c r="F8848" s="13"/>
      <c r="G8848" s="13"/>
      <c r="H8848" s="41"/>
      <c r="I8848" s="41"/>
      <c r="J8848" s="41"/>
      <c r="K8848" s="41"/>
      <c r="L8848" s="41"/>
      <c r="M8848" s="41"/>
    </row>
    <row r="8849" spans="2:13" x14ac:dyDescent="0.25">
      <c r="B8849" s="66"/>
      <c r="C8849" s="13"/>
      <c r="D8849" s="13"/>
      <c r="E8849" s="13"/>
      <c r="F8849" s="13"/>
      <c r="G8849" s="13"/>
      <c r="H8849" s="41"/>
      <c r="I8849" s="41"/>
      <c r="J8849" s="41"/>
      <c r="K8849" s="41"/>
      <c r="L8849" s="41"/>
      <c r="M8849" s="41"/>
    </row>
    <row r="8850" spans="2:13" x14ac:dyDescent="0.25">
      <c r="B8850" s="66"/>
      <c r="C8850" s="13"/>
      <c r="D8850" s="13"/>
      <c r="E8850" s="13"/>
      <c r="F8850" s="13"/>
      <c r="G8850" s="13"/>
      <c r="H8850" s="41"/>
      <c r="I8850" s="41"/>
      <c r="J8850" s="41"/>
      <c r="K8850" s="41"/>
      <c r="L8850" s="41"/>
      <c r="M8850" s="41"/>
    </row>
    <row r="8851" spans="2:13" x14ac:dyDescent="0.25">
      <c r="B8851" s="66"/>
      <c r="C8851" s="13"/>
      <c r="D8851" s="13"/>
      <c r="E8851" s="13"/>
      <c r="F8851" s="13"/>
      <c r="G8851" s="13"/>
      <c r="H8851" s="41"/>
      <c r="I8851" s="41"/>
      <c r="J8851" s="41"/>
      <c r="K8851" s="41"/>
      <c r="L8851" s="41"/>
      <c r="M8851" s="41"/>
    </row>
    <row r="8852" spans="2:13" x14ac:dyDescent="0.25">
      <c r="B8852" s="66"/>
      <c r="C8852" s="13"/>
      <c r="D8852" s="13"/>
      <c r="E8852" s="13"/>
      <c r="F8852" s="13"/>
      <c r="G8852" s="13"/>
      <c r="H8852" s="41"/>
      <c r="I8852" s="41"/>
      <c r="J8852" s="41"/>
      <c r="K8852" s="41"/>
      <c r="L8852" s="41"/>
      <c r="M8852" s="41"/>
    </row>
    <row r="8853" spans="2:13" x14ac:dyDescent="0.25">
      <c r="B8853" s="66"/>
      <c r="C8853" s="13"/>
      <c r="D8853" s="13"/>
      <c r="E8853" s="13"/>
      <c r="F8853" s="13"/>
      <c r="G8853" s="13"/>
      <c r="H8853" s="41"/>
      <c r="I8853" s="41"/>
      <c r="J8853" s="41"/>
      <c r="K8853" s="41"/>
      <c r="L8853" s="41"/>
      <c r="M8853" s="41"/>
    </row>
    <row r="8854" spans="2:13" x14ac:dyDescent="0.25">
      <c r="B8854" s="66"/>
      <c r="C8854" s="13"/>
      <c r="D8854" s="13"/>
      <c r="E8854" s="13"/>
      <c r="F8854" s="13"/>
      <c r="G8854" s="13"/>
      <c r="H8854" s="41"/>
      <c r="I8854" s="41"/>
      <c r="J8854" s="41"/>
      <c r="K8854" s="41"/>
      <c r="L8854" s="41"/>
      <c r="M8854" s="41"/>
    </row>
    <row r="8855" spans="2:13" x14ac:dyDescent="0.25">
      <c r="B8855" s="66"/>
      <c r="C8855" s="13"/>
      <c r="D8855" s="13"/>
      <c r="E8855" s="13"/>
      <c r="F8855" s="13"/>
      <c r="G8855" s="13"/>
      <c r="H8855" s="41"/>
      <c r="I8855" s="41"/>
      <c r="J8855" s="41"/>
      <c r="K8855" s="41"/>
      <c r="L8855" s="41"/>
      <c r="M8855" s="41"/>
    </row>
    <row r="8856" spans="2:13" x14ac:dyDescent="0.25">
      <c r="B8856" s="66"/>
      <c r="C8856" s="13"/>
      <c r="D8856" s="13"/>
      <c r="E8856" s="13"/>
      <c r="F8856" s="13"/>
      <c r="G8856" s="13"/>
      <c r="H8856" s="41"/>
      <c r="I8856" s="41"/>
      <c r="J8856" s="41"/>
      <c r="K8856" s="41"/>
      <c r="L8856" s="41"/>
      <c r="M8856" s="41"/>
    </row>
    <row r="8857" spans="2:13" x14ac:dyDescent="0.25">
      <c r="B8857" s="66"/>
      <c r="C8857" s="13"/>
      <c r="D8857" s="13"/>
      <c r="E8857" s="13"/>
      <c r="F8857" s="13"/>
      <c r="G8857" s="13"/>
      <c r="H8857" s="41"/>
      <c r="I8857" s="41"/>
      <c r="J8857" s="41"/>
      <c r="K8857" s="41"/>
      <c r="L8857" s="41"/>
      <c r="M8857" s="41"/>
    </row>
    <row r="8858" spans="2:13" x14ac:dyDescent="0.25">
      <c r="B8858" s="66"/>
      <c r="C8858" s="13"/>
      <c r="D8858" s="13"/>
      <c r="E8858" s="13"/>
      <c r="F8858" s="13"/>
      <c r="G8858" s="13"/>
      <c r="H8858" s="41"/>
      <c r="I8858" s="41"/>
      <c r="J8858" s="41"/>
      <c r="K8858" s="41"/>
      <c r="L8858" s="41"/>
      <c r="M8858" s="41"/>
    </row>
    <row r="8859" spans="2:13" x14ac:dyDescent="0.25">
      <c r="B8859" s="66"/>
      <c r="C8859" s="13"/>
      <c r="D8859" s="13"/>
      <c r="E8859" s="13"/>
      <c r="F8859" s="13"/>
      <c r="G8859" s="13"/>
      <c r="H8859" s="41"/>
      <c r="I8859" s="41"/>
      <c r="J8859" s="41"/>
      <c r="K8859" s="41"/>
      <c r="L8859" s="41"/>
      <c r="M8859" s="41"/>
    </row>
    <row r="8860" spans="2:13" x14ac:dyDescent="0.25">
      <c r="B8860" s="66"/>
      <c r="C8860" s="13"/>
      <c r="D8860" s="13"/>
      <c r="E8860" s="13"/>
      <c r="F8860" s="13"/>
      <c r="G8860" s="13"/>
      <c r="H8860" s="41"/>
      <c r="I8860" s="41"/>
      <c r="J8860" s="41"/>
      <c r="K8860" s="41"/>
      <c r="L8860" s="41"/>
      <c r="M8860" s="41"/>
    </row>
    <row r="8861" spans="2:13" x14ac:dyDescent="0.25">
      <c r="B8861" s="66"/>
      <c r="C8861" s="13"/>
      <c r="D8861" s="13"/>
      <c r="E8861" s="13"/>
      <c r="F8861" s="13"/>
      <c r="G8861" s="13"/>
      <c r="H8861" s="41"/>
      <c r="I8861" s="41"/>
      <c r="J8861" s="41"/>
      <c r="K8861" s="41"/>
      <c r="L8861" s="41"/>
      <c r="M8861" s="41"/>
    </row>
    <row r="8862" spans="2:13" x14ac:dyDescent="0.25">
      <c r="B8862" s="66"/>
      <c r="C8862" s="13"/>
      <c r="D8862" s="13"/>
      <c r="E8862" s="13"/>
      <c r="F8862" s="13"/>
      <c r="G8862" s="13"/>
      <c r="H8862" s="41"/>
      <c r="I8862" s="41"/>
      <c r="J8862" s="41"/>
      <c r="K8862" s="41"/>
      <c r="L8862" s="41"/>
      <c r="M8862" s="41"/>
    </row>
    <row r="8863" spans="2:13" x14ac:dyDescent="0.25">
      <c r="B8863" s="66"/>
      <c r="C8863" s="13"/>
      <c r="D8863" s="13"/>
      <c r="E8863" s="13"/>
      <c r="F8863" s="13"/>
      <c r="G8863" s="13"/>
      <c r="H8863" s="41"/>
      <c r="I8863" s="41"/>
      <c r="J8863" s="41"/>
      <c r="K8863" s="41"/>
      <c r="L8863" s="41"/>
      <c r="M8863" s="41"/>
    </row>
    <row r="8864" spans="2:13" x14ac:dyDescent="0.25">
      <c r="B8864" s="66"/>
      <c r="C8864" s="13"/>
      <c r="D8864" s="13"/>
      <c r="E8864" s="13"/>
      <c r="F8864" s="13"/>
      <c r="G8864" s="13"/>
      <c r="H8864" s="41"/>
      <c r="I8864" s="41"/>
      <c r="J8864" s="41"/>
      <c r="K8864" s="41"/>
      <c r="L8864" s="41"/>
      <c r="M8864" s="41"/>
    </row>
    <row r="8865" spans="2:13" x14ac:dyDescent="0.25">
      <c r="B8865" s="66"/>
      <c r="C8865" s="13"/>
      <c r="D8865" s="13"/>
      <c r="E8865" s="13"/>
      <c r="F8865" s="13"/>
      <c r="G8865" s="13"/>
      <c r="H8865" s="41"/>
      <c r="I8865" s="41"/>
      <c r="J8865" s="41"/>
      <c r="K8865" s="41"/>
      <c r="L8865" s="41"/>
      <c r="M8865" s="41"/>
    </row>
    <row r="8866" spans="2:13" x14ac:dyDescent="0.25">
      <c r="B8866" s="66"/>
      <c r="C8866" s="13"/>
      <c r="D8866" s="13"/>
      <c r="E8866" s="13"/>
      <c r="F8866" s="13"/>
      <c r="G8866" s="13"/>
      <c r="H8866" s="41"/>
      <c r="I8866" s="41"/>
      <c r="J8866" s="41"/>
      <c r="K8866" s="41"/>
      <c r="L8866" s="41"/>
      <c r="M8866" s="41"/>
    </row>
    <row r="8867" spans="2:13" x14ac:dyDescent="0.25">
      <c r="B8867" s="66"/>
      <c r="C8867" s="13"/>
      <c r="D8867" s="13"/>
      <c r="E8867" s="13"/>
      <c r="F8867" s="13"/>
      <c r="G8867" s="13"/>
      <c r="H8867" s="41"/>
      <c r="I8867" s="41"/>
      <c r="J8867" s="41"/>
      <c r="K8867" s="41"/>
      <c r="L8867" s="41"/>
      <c r="M8867" s="41"/>
    </row>
    <row r="8868" spans="2:13" x14ac:dyDescent="0.25">
      <c r="B8868" s="66"/>
      <c r="C8868" s="13"/>
      <c r="D8868" s="13"/>
      <c r="E8868" s="13"/>
      <c r="F8868" s="13"/>
      <c r="G8868" s="13"/>
      <c r="H8868" s="41"/>
      <c r="I8868" s="41"/>
      <c r="J8868" s="41"/>
      <c r="K8868" s="41"/>
      <c r="L8868" s="41"/>
      <c r="M8868" s="41"/>
    </row>
    <row r="8869" spans="2:13" x14ac:dyDescent="0.25">
      <c r="B8869" s="66"/>
      <c r="C8869" s="13"/>
      <c r="D8869" s="13"/>
      <c r="E8869" s="13"/>
      <c r="F8869" s="13"/>
      <c r="G8869" s="13"/>
      <c r="H8869" s="41"/>
      <c r="I8869" s="41"/>
      <c r="J8869" s="41"/>
      <c r="K8869" s="41"/>
      <c r="L8869" s="41"/>
      <c r="M8869" s="41"/>
    </row>
    <row r="8870" spans="2:13" x14ac:dyDescent="0.25">
      <c r="B8870" s="66"/>
      <c r="C8870" s="13"/>
      <c r="D8870" s="13"/>
      <c r="E8870" s="13"/>
      <c r="F8870" s="13"/>
      <c r="G8870" s="13"/>
      <c r="H8870" s="41"/>
      <c r="I8870" s="41"/>
      <c r="J8870" s="41"/>
      <c r="K8870" s="41"/>
      <c r="L8870" s="41"/>
      <c r="M8870" s="41"/>
    </row>
    <row r="8871" spans="2:13" x14ac:dyDescent="0.25">
      <c r="B8871" s="66"/>
      <c r="C8871" s="13"/>
      <c r="D8871" s="13"/>
      <c r="E8871" s="13"/>
      <c r="F8871" s="13"/>
      <c r="G8871" s="13"/>
      <c r="H8871" s="41"/>
      <c r="I8871" s="41"/>
      <c r="J8871" s="41"/>
      <c r="K8871" s="41"/>
      <c r="L8871" s="41"/>
      <c r="M8871" s="41"/>
    </row>
    <row r="8872" spans="2:13" x14ac:dyDescent="0.25">
      <c r="B8872" s="66"/>
      <c r="C8872" s="13"/>
      <c r="D8872" s="13"/>
      <c r="E8872" s="13"/>
      <c r="F8872" s="13"/>
      <c r="G8872" s="13"/>
      <c r="H8872" s="41"/>
      <c r="I8872" s="41"/>
      <c r="J8872" s="41"/>
      <c r="K8872" s="41"/>
      <c r="L8872" s="41"/>
      <c r="M8872" s="41"/>
    </row>
    <row r="8873" spans="2:13" x14ac:dyDescent="0.25">
      <c r="B8873" s="66"/>
      <c r="C8873" s="13"/>
      <c r="D8873" s="13"/>
      <c r="E8873" s="13"/>
      <c r="F8873" s="13"/>
      <c r="G8873" s="13"/>
      <c r="H8873" s="41"/>
      <c r="I8873" s="41"/>
      <c r="J8873" s="41"/>
      <c r="K8873" s="41"/>
      <c r="L8873" s="41"/>
      <c r="M8873" s="41"/>
    </row>
    <row r="8874" spans="2:13" x14ac:dyDescent="0.25">
      <c r="B8874" s="66"/>
      <c r="C8874" s="13"/>
      <c r="D8874" s="13"/>
      <c r="E8874" s="13"/>
      <c r="F8874" s="13"/>
      <c r="G8874" s="13"/>
      <c r="H8874" s="41"/>
      <c r="I8874" s="41"/>
      <c r="J8874" s="41"/>
      <c r="K8874" s="41"/>
      <c r="L8874" s="41"/>
      <c r="M8874" s="41"/>
    </row>
    <row r="8875" spans="2:13" x14ac:dyDescent="0.25">
      <c r="B8875" s="66"/>
      <c r="C8875" s="13"/>
      <c r="D8875" s="13"/>
      <c r="E8875" s="13"/>
      <c r="F8875" s="13"/>
      <c r="G8875" s="13"/>
      <c r="H8875" s="41"/>
      <c r="I8875" s="41"/>
      <c r="J8875" s="41"/>
      <c r="K8875" s="41"/>
      <c r="L8875" s="41"/>
      <c r="M8875" s="41"/>
    </row>
    <row r="8876" spans="2:13" x14ac:dyDescent="0.25">
      <c r="B8876" s="66"/>
      <c r="C8876" s="13"/>
      <c r="D8876" s="13"/>
      <c r="E8876" s="13"/>
      <c r="F8876" s="13"/>
      <c r="G8876" s="13"/>
      <c r="H8876" s="41"/>
      <c r="I8876" s="41"/>
      <c r="J8876" s="41"/>
      <c r="K8876" s="41"/>
      <c r="L8876" s="41"/>
      <c r="M8876" s="41"/>
    </row>
    <row r="8877" spans="2:13" x14ac:dyDescent="0.25">
      <c r="B8877" s="66"/>
      <c r="C8877" s="13"/>
      <c r="D8877" s="13"/>
      <c r="E8877" s="13"/>
      <c r="F8877" s="13"/>
      <c r="G8877" s="13"/>
      <c r="H8877" s="41"/>
      <c r="I8877" s="41"/>
      <c r="J8877" s="41"/>
      <c r="K8877" s="41"/>
      <c r="L8877" s="41"/>
      <c r="M8877" s="41"/>
    </row>
    <row r="8878" spans="2:13" x14ac:dyDescent="0.25">
      <c r="B8878" s="66"/>
      <c r="C8878" s="13"/>
      <c r="D8878" s="13"/>
      <c r="E8878" s="13"/>
      <c r="F8878" s="13"/>
      <c r="G8878" s="13"/>
      <c r="H8878" s="41"/>
      <c r="I8878" s="41"/>
      <c r="J8878" s="41"/>
      <c r="K8878" s="41"/>
      <c r="L8878" s="41"/>
      <c r="M8878" s="41"/>
    </row>
    <row r="8879" spans="2:13" x14ac:dyDescent="0.25">
      <c r="B8879" s="66"/>
      <c r="C8879" s="13"/>
      <c r="D8879" s="13"/>
      <c r="E8879" s="13"/>
      <c r="F8879" s="13"/>
      <c r="G8879" s="13"/>
      <c r="H8879" s="41"/>
      <c r="I8879" s="41"/>
      <c r="J8879" s="41"/>
      <c r="K8879" s="41"/>
      <c r="L8879" s="41"/>
      <c r="M8879" s="41"/>
    </row>
    <row r="8880" spans="2:13" x14ac:dyDescent="0.25">
      <c r="B8880" s="66"/>
      <c r="C8880" s="13"/>
      <c r="D8880" s="13"/>
      <c r="E8880" s="13"/>
      <c r="F8880" s="13"/>
      <c r="G8880" s="13"/>
      <c r="H8880" s="41"/>
      <c r="I8880" s="41"/>
      <c r="J8880" s="41"/>
      <c r="K8880" s="41"/>
      <c r="L8880" s="41"/>
      <c r="M8880" s="41"/>
    </row>
    <row r="8881" spans="2:13" x14ac:dyDescent="0.25">
      <c r="B8881" s="66"/>
      <c r="C8881" s="13"/>
      <c r="D8881" s="13"/>
      <c r="E8881" s="13"/>
      <c r="F8881" s="13"/>
      <c r="G8881" s="13"/>
      <c r="H8881" s="41"/>
      <c r="I8881" s="41"/>
      <c r="J8881" s="41"/>
      <c r="K8881" s="41"/>
      <c r="L8881" s="41"/>
      <c r="M8881" s="41"/>
    </row>
    <row r="8882" spans="2:13" x14ac:dyDescent="0.25">
      <c r="B8882" s="66"/>
      <c r="C8882" s="13"/>
      <c r="D8882" s="13"/>
      <c r="E8882" s="13"/>
      <c r="F8882" s="13"/>
      <c r="G8882" s="13"/>
      <c r="H8882" s="41"/>
      <c r="I8882" s="41"/>
      <c r="J8882" s="41"/>
      <c r="K8882" s="41"/>
      <c r="L8882" s="41"/>
      <c r="M8882" s="41"/>
    </row>
    <row r="8883" spans="2:13" x14ac:dyDescent="0.25">
      <c r="B8883" s="66"/>
      <c r="C8883" s="13"/>
      <c r="D8883" s="13"/>
      <c r="E8883" s="13"/>
      <c r="F8883" s="13"/>
      <c r="G8883" s="13"/>
      <c r="H8883" s="41"/>
      <c r="I8883" s="41"/>
      <c r="J8883" s="41"/>
      <c r="K8883" s="41"/>
      <c r="L8883" s="41"/>
      <c r="M8883" s="41"/>
    </row>
    <row r="8884" spans="2:13" x14ac:dyDescent="0.25">
      <c r="B8884" s="66"/>
      <c r="C8884" s="13"/>
      <c r="D8884" s="13"/>
      <c r="E8884" s="13"/>
      <c r="F8884" s="13"/>
      <c r="G8884" s="13"/>
      <c r="H8884" s="41"/>
      <c r="I8884" s="41"/>
      <c r="J8884" s="41"/>
      <c r="K8884" s="41"/>
      <c r="L8884" s="41"/>
      <c r="M8884" s="41"/>
    </row>
    <row r="8885" spans="2:13" x14ac:dyDescent="0.25">
      <c r="B8885" s="66"/>
      <c r="C8885" s="13"/>
      <c r="D8885" s="13"/>
      <c r="E8885" s="13"/>
      <c r="F8885" s="13"/>
      <c r="G8885" s="13"/>
      <c r="H8885" s="41"/>
      <c r="I8885" s="41"/>
      <c r="J8885" s="41"/>
      <c r="K8885" s="41"/>
      <c r="L8885" s="41"/>
      <c r="M8885" s="41"/>
    </row>
    <row r="8886" spans="2:13" x14ac:dyDescent="0.25">
      <c r="B8886" s="66"/>
      <c r="C8886" s="13"/>
      <c r="D8886" s="13"/>
      <c r="E8886" s="13"/>
      <c r="F8886" s="13"/>
      <c r="G8886" s="13"/>
      <c r="H8886" s="41"/>
      <c r="I8886" s="41"/>
      <c r="J8886" s="41"/>
      <c r="K8886" s="41"/>
      <c r="L8886" s="41"/>
      <c r="M8886" s="41"/>
    </row>
    <row r="8887" spans="2:13" x14ac:dyDescent="0.25">
      <c r="B8887" s="66"/>
      <c r="C8887" s="13"/>
      <c r="D8887" s="13"/>
      <c r="E8887" s="13"/>
      <c r="F8887" s="13"/>
      <c r="G8887" s="13"/>
      <c r="H8887" s="41"/>
      <c r="I8887" s="41"/>
      <c r="J8887" s="41"/>
      <c r="K8887" s="41"/>
      <c r="L8887" s="41"/>
      <c r="M8887" s="41"/>
    </row>
    <row r="8888" spans="2:13" x14ac:dyDescent="0.25">
      <c r="B8888" s="66"/>
      <c r="C8888" s="13"/>
      <c r="D8888" s="13"/>
      <c r="E8888" s="13"/>
      <c r="F8888" s="13"/>
      <c r="G8888" s="13"/>
      <c r="H8888" s="41"/>
      <c r="I8888" s="41"/>
      <c r="J8888" s="41"/>
      <c r="K8888" s="41"/>
      <c r="L8888" s="41"/>
      <c r="M8888" s="41"/>
    </row>
    <row r="8889" spans="2:13" x14ac:dyDescent="0.25">
      <c r="B8889" s="66"/>
      <c r="C8889" s="13"/>
      <c r="D8889" s="13"/>
      <c r="E8889" s="13"/>
      <c r="F8889" s="13"/>
      <c r="G8889" s="13"/>
      <c r="H8889" s="41"/>
      <c r="I8889" s="41"/>
      <c r="J8889" s="41"/>
      <c r="K8889" s="41"/>
      <c r="L8889" s="41"/>
      <c r="M8889" s="41"/>
    </row>
    <row r="8890" spans="2:13" x14ac:dyDescent="0.25">
      <c r="B8890" s="66"/>
      <c r="C8890" s="13"/>
      <c r="D8890" s="13"/>
      <c r="E8890" s="13"/>
      <c r="F8890" s="13"/>
      <c r="G8890" s="13"/>
      <c r="H8890" s="41"/>
      <c r="I8890" s="41"/>
      <c r="J8890" s="41"/>
      <c r="K8890" s="41"/>
      <c r="L8890" s="41"/>
      <c r="M8890" s="41"/>
    </row>
    <row r="8891" spans="2:13" x14ac:dyDescent="0.25">
      <c r="B8891" s="66"/>
      <c r="C8891" s="13"/>
      <c r="D8891" s="13"/>
      <c r="E8891" s="13"/>
      <c r="F8891" s="13"/>
      <c r="G8891" s="13"/>
      <c r="H8891" s="41"/>
      <c r="I8891" s="41"/>
      <c r="J8891" s="41"/>
      <c r="K8891" s="41"/>
      <c r="L8891" s="41"/>
      <c r="M8891" s="41"/>
    </row>
    <row r="8892" spans="2:13" x14ac:dyDescent="0.25">
      <c r="B8892" s="66"/>
      <c r="C8892" s="13"/>
      <c r="D8892" s="13"/>
      <c r="E8892" s="13"/>
      <c r="F8892" s="13"/>
      <c r="G8892" s="13"/>
      <c r="H8892" s="41"/>
      <c r="I8892" s="41"/>
      <c r="J8892" s="41"/>
      <c r="K8892" s="41"/>
      <c r="L8892" s="41"/>
      <c r="M8892" s="41"/>
    </row>
    <row r="8893" spans="2:13" x14ac:dyDescent="0.25">
      <c r="B8893" s="66"/>
      <c r="C8893" s="13"/>
      <c r="D8893" s="13"/>
      <c r="E8893" s="13"/>
      <c r="F8893" s="13"/>
      <c r="G8893" s="13"/>
      <c r="H8893" s="41"/>
      <c r="I8893" s="41"/>
      <c r="J8893" s="41"/>
      <c r="K8893" s="41"/>
      <c r="L8893" s="41"/>
      <c r="M8893" s="41"/>
    </row>
    <row r="8894" spans="2:13" x14ac:dyDescent="0.25">
      <c r="B8894" s="66"/>
      <c r="C8894" s="13"/>
      <c r="D8894" s="13"/>
      <c r="E8894" s="13"/>
      <c r="F8894" s="13"/>
      <c r="G8894" s="13"/>
      <c r="H8894" s="41"/>
      <c r="I8894" s="41"/>
      <c r="J8894" s="41"/>
      <c r="K8894" s="41"/>
      <c r="L8894" s="41"/>
      <c r="M8894" s="41"/>
    </row>
    <row r="8895" spans="2:13" x14ac:dyDescent="0.25">
      <c r="B8895" s="66"/>
      <c r="C8895" s="13"/>
      <c r="D8895" s="13"/>
      <c r="E8895" s="13"/>
      <c r="F8895" s="13"/>
      <c r="G8895" s="13"/>
      <c r="H8895" s="41"/>
      <c r="I8895" s="41"/>
      <c r="J8895" s="41"/>
      <c r="K8895" s="41"/>
      <c r="L8895" s="41"/>
      <c r="M8895" s="41"/>
    </row>
    <row r="8896" spans="2:13" x14ac:dyDescent="0.25">
      <c r="B8896" s="66"/>
      <c r="C8896" s="13"/>
      <c r="D8896" s="13"/>
      <c r="E8896" s="13"/>
      <c r="F8896" s="13"/>
      <c r="G8896" s="13"/>
      <c r="H8896" s="41"/>
      <c r="I8896" s="41"/>
      <c r="J8896" s="41"/>
      <c r="K8896" s="41"/>
      <c r="L8896" s="41"/>
      <c r="M8896" s="41"/>
    </row>
    <row r="8897" spans="2:13" x14ac:dyDescent="0.25">
      <c r="B8897" s="66"/>
      <c r="C8897" s="13"/>
      <c r="D8897" s="13"/>
      <c r="E8897" s="13"/>
      <c r="F8897" s="13"/>
      <c r="G8897" s="13"/>
      <c r="H8897" s="41"/>
      <c r="I8897" s="41"/>
      <c r="J8897" s="41"/>
      <c r="K8897" s="41"/>
      <c r="L8897" s="41"/>
      <c r="M8897" s="41"/>
    </row>
    <row r="8898" spans="2:13" x14ac:dyDescent="0.25">
      <c r="B8898" s="66"/>
      <c r="C8898" s="13"/>
      <c r="D8898" s="13"/>
      <c r="E8898" s="13"/>
      <c r="F8898" s="13"/>
      <c r="G8898" s="13"/>
      <c r="H8898" s="41"/>
      <c r="I8898" s="41"/>
      <c r="J8898" s="41"/>
      <c r="K8898" s="41"/>
      <c r="L8898" s="41"/>
      <c r="M8898" s="41"/>
    </row>
    <row r="8899" spans="2:13" x14ac:dyDescent="0.25">
      <c r="B8899" s="66"/>
      <c r="C8899" s="13"/>
      <c r="D8899" s="13"/>
      <c r="E8899" s="13"/>
      <c r="F8899" s="13"/>
      <c r="G8899" s="13"/>
      <c r="H8899" s="41"/>
      <c r="I8899" s="41"/>
      <c r="J8899" s="41"/>
      <c r="K8899" s="41"/>
      <c r="L8899" s="41"/>
      <c r="M8899" s="41"/>
    </row>
    <row r="8900" spans="2:13" x14ac:dyDescent="0.25">
      <c r="B8900" s="66"/>
      <c r="C8900" s="13"/>
      <c r="D8900" s="13"/>
      <c r="E8900" s="13"/>
      <c r="F8900" s="13"/>
      <c r="G8900" s="13"/>
      <c r="H8900" s="41"/>
      <c r="I8900" s="41"/>
      <c r="J8900" s="41"/>
      <c r="K8900" s="41"/>
      <c r="L8900" s="41"/>
      <c r="M8900" s="41"/>
    </row>
    <row r="8901" spans="2:13" x14ac:dyDescent="0.25">
      <c r="B8901" s="66"/>
      <c r="C8901" s="13"/>
      <c r="D8901" s="13"/>
      <c r="E8901" s="13"/>
      <c r="F8901" s="13"/>
      <c r="G8901" s="13"/>
      <c r="H8901" s="41"/>
      <c r="I8901" s="41"/>
      <c r="J8901" s="41"/>
      <c r="K8901" s="41"/>
      <c r="L8901" s="41"/>
      <c r="M8901" s="41"/>
    </row>
    <row r="8902" spans="2:13" x14ac:dyDescent="0.25">
      <c r="B8902" s="66"/>
      <c r="C8902" s="13"/>
      <c r="D8902" s="13"/>
      <c r="E8902" s="13"/>
      <c r="F8902" s="13"/>
      <c r="G8902" s="13"/>
      <c r="H8902" s="41"/>
      <c r="I8902" s="41"/>
      <c r="J8902" s="41"/>
      <c r="K8902" s="41"/>
      <c r="L8902" s="41"/>
      <c r="M8902" s="41"/>
    </row>
    <row r="8903" spans="2:13" x14ac:dyDescent="0.25">
      <c r="B8903" s="66"/>
      <c r="C8903" s="13"/>
      <c r="D8903" s="13"/>
      <c r="E8903" s="13"/>
      <c r="F8903" s="13"/>
      <c r="G8903" s="13"/>
      <c r="H8903" s="41"/>
      <c r="I8903" s="41"/>
      <c r="J8903" s="41"/>
      <c r="K8903" s="41"/>
      <c r="L8903" s="41"/>
      <c r="M8903" s="41"/>
    </row>
    <row r="8904" spans="2:13" x14ac:dyDescent="0.25">
      <c r="B8904" s="66"/>
      <c r="C8904" s="13"/>
      <c r="D8904" s="13"/>
      <c r="E8904" s="13"/>
      <c r="F8904" s="13"/>
      <c r="G8904" s="13"/>
      <c r="H8904" s="41"/>
      <c r="I8904" s="41"/>
      <c r="J8904" s="41"/>
      <c r="K8904" s="41"/>
      <c r="L8904" s="41"/>
      <c r="M8904" s="41"/>
    </row>
    <row r="8905" spans="2:13" x14ac:dyDescent="0.25">
      <c r="B8905" s="66"/>
      <c r="C8905" s="13"/>
      <c r="D8905" s="13"/>
      <c r="E8905" s="13"/>
      <c r="F8905" s="13"/>
      <c r="G8905" s="13"/>
      <c r="H8905" s="41"/>
      <c r="I8905" s="41"/>
      <c r="J8905" s="41"/>
      <c r="K8905" s="41"/>
      <c r="L8905" s="41"/>
      <c r="M8905" s="41"/>
    </row>
    <row r="8906" spans="2:13" x14ac:dyDescent="0.25">
      <c r="B8906" s="66"/>
      <c r="C8906" s="13"/>
      <c r="D8906" s="13"/>
      <c r="E8906" s="13"/>
      <c r="F8906" s="13"/>
      <c r="G8906" s="13"/>
      <c r="H8906" s="41"/>
      <c r="I8906" s="41"/>
      <c r="J8906" s="41"/>
      <c r="K8906" s="41"/>
      <c r="L8906" s="41"/>
      <c r="M8906" s="41"/>
    </row>
    <row r="8907" spans="2:13" x14ac:dyDescent="0.25">
      <c r="B8907" s="66"/>
      <c r="C8907" s="13"/>
      <c r="D8907" s="13"/>
      <c r="E8907" s="13"/>
      <c r="F8907" s="13"/>
      <c r="G8907" s="13"/>
      <c r="H8907" s="41"/>
      <c r="I8907" s="41"/>
      <c r="J8907" s="41"/>
      <c r="K8907" s="41"/>
      <c r="L8907" s="41"/>
      <c r="M8907" s="41"/>
    </row>
    <row r="8908" spans="2:13" x14ac:dyDescent="0.25">
      <c r="B8908" s="66"/>
      <c r="C8908" s="13"/>
      <c r="D8908" s="13"/>
      <c r="E8908" s="13"/>
      <c r="F8908" s="13"/>
      <c r="G8908" s="13"/>
      <c r="H8908" s="41"/>
      <c r="I8908" s="41"/>
      <c r="J8908" s="41"/>
      <c r="K8908" s="41"/>
      <c r="L8908" s="41"/>
      <c r="M8908" s="41"/>
    </row>
    <row r="8909" spans="2:13" x14ac:dyDescent="0.25">
      <c r="B8909" s="66"/>
      <c r="C8909" s="13"/>
      <c r="D8909" s="13"/>
      <c r="E8909" s="13"/>
      <c r="F8909" s="13"/>
      <c r="G8909" s="13"/>
      <c r="H8909" s="41"/>
      <c r="I8909" s="41"/>
      <c r="J8909" s="41"/>
      <c r="K8909" s="41"/>
      <c r="L8909" s="41"/>
      <c r="M8909" s="41"/>
    </row>
    <row r="8910" spans="2:13" x14ac:dyDescent="0.25">
      <c r="B8910" s="66"/>
      <c r="C8910" s="13"/>
      <c r="D8910" s="13"/>
      <c r="E8910" s="13"/>
      <c r="F8910" s="13"/>
      <c r="G8910" s="13"/>
      <c r="H8910" s="41"/>
      <c r="I8910" s="41"/>
      <c r="J8910" s="41"/>
      <c r="K8910" s="41"/>
      <c r="L8910" s="41"/>
      <c r="M8910" s="41"/>
    </row>
    <row r="8911" spans="2:13" x14ac:dyDescent="0.25">
      <c r="B8911" s="66"/>
      <c r="C8911" s="13"/>
      <c r="D8911" s="13"/>
      <c r="E8911" s="13"/>
      <c r="F8911" s="13"/>
      <c r="G8911" s="13"/>
      <c r="H8911" s="41"/>
      <c r="I8911" s="41"/>
      <c r="J8911" s="41"/>
      <c r="K8911" s="41"/>
      <c r="L8911" s="41"/>
      <c r="M8911" s="41"/>
    </row>
    <row r="8912" spans="2:13" x14ac:dyDescent="0.25">
      <c r="B8912" s="66"/>
      <c r="C8912" s="13"/>
      <c r="D8912" s="13"/>
      <c r="E8912" s="13"/>
      <c r="F8912" s="13"/>
      <c r="G8912" s="13"/>
      <c r="H8912" s="41"/>
      <c r="I8912" s="41"/>
      <c r="J8912" s="41"/>
      <c r="K8912" s="41"/>
      <c r="L8912" s="41"/>
      <c r="M8912" s="41"/>
    </row>
    <row r="8913" spans="2:13" x14ac:dyDescent="0.25">
      <c r="B8913" s="66"/>
      <c r="C8913" s="13"/>
      <c r="D8913" s="13"/>
      <c r="E8913" s="13"/>
      <c r="F8913" s="13"/>
      <c r="G8913" s="13"/>
      <c r="H8913" s="41"/>
      <c r="I8913" s="41"/>
      <c r="J8913" s="41"/>
      <c r="K8913" s="41"/>
      <c r="L8913" s="41"/>
      <c r="M8913" s="41"/>
    </row>
    <row r="8914" spans="2:13" x14ac:dyDescent="0.25">
      <c r="B8914" s="66"/>
      <c r="C8914" s="13"/>
      <c r="D8914" s="13"/>
      <c r="E8914" s="13"/>
      <c r="F8914" s="13"/>
      <c r="G8914" s="13"/>
      <c r="H8914" s="41"/>
      <c r="I8914" s="41"/>
      <c r="J8914" s="41"/>
      <c r="K8914" s="41"/>
      <c r="L8914" s="41"/>
      <c r="M8914" s="41"/>
    </row>
    <row r="8915" spans="2:13" x14ac:dyDescent="0.25">
      <c r="B8915" s="66"/>
      <c r="C8915" s="13"/>
      <c r="D8915" s="13"/>
      <c r="E8915" s="13"/>
      <c r="F8915" s="13"/>
      <c r="G8915" s="13"/>
      <c r="H8915" s="41"/>
      <c r="I8915" s="41"/>
      <c r="J8915" s="41"/>
      <c r="K8915" s="41"/>
      <c r="L8915" s="41"/>
      <c r="M8915" s="41"/>
    </row>
    <row r="8916" spans="2:13" x14ac:dyDescent="0.25">
      <c r="B8916" s="66"/>
      <c r="C8916" s="13"/>
      <c r="D8916" s="13"/>
      <c r="E8916" s="13"/>
      <c r="F8916" s="13"/>
      <c r="G8916" s="13"/>
      <c r="H8916" s="41"/>
      <c r="I8916" s="41"/>
      <c r="J8916" s="41"/>
      <c r="K8916" s="41"/>
      <c r="L8916" s="41"/>
      <c r="M8916" s="41"/>
    </row>
    <row r="8917" spans="2:13" x14ac:dyDescent="0.25">
      <c r="B8917" s="66"/>
      <c r="C8917" s="13"/>
      <c r="D8917" s="13"/>
      <c r="E8917" s="13"/>
      <c r="F8917" s="13"/>
      <c r="G8917" s="13"/>
      <c r="H8917" s="41"/>
      <c r="I8917" s="41"/>
      <c r="J8917" s="41"/>
      <c r="K8917" s="41"/>
      <c r="L8917" s="41"/>
      <c r="M8917" s="41"/>
    </row>
    <row r="8918" spans="2:13" x14ac:dyDescent="0.25">
      <c r="B8918" s="66"/>
      <c r="C8918" s="13"/>
      <c r="D8918" s="13"/>
      <c r="E8918" s="13"/>
      <c r="F8918" s="13"/>
      <c r="G8918" s="13"/>
      <c r="H8918" s="41"/>
      <c r="I8918" s="41"/>
      <c r="J8918" s="41"/>
      <c r="K8918" s="41"/>
      <c r="L8918" s="41"/>
      <c r="M8918" s="41"/>
    </row>
    <row r="8919" spans="2:13" x14ac:dyDescent="0.25">
      <c r="B8919" s="66"/>
      <c r="C8919" s="13"/>
      <c r="D8919" s="13"/>
      <c r="E8919" s="13"/>
      <c r="F8919" s="13"/>
      <c r="G8919" s="13"/>
      <c r="H8919" s="41"/>
      <c r="I8919" s="41"/>
      <c r="J8919" s="41"/>
      <c r="K8919" s="41"/>
      <c r="L8919" s="41"/>
      <c r="M8919" s="41"/>
    </row>
    <row r="8920" spans="2:13" x14ac:dyDescent="0.25">
      <c r="B8920" s="66"/>
      <c r="C8920" s="13"/>
      <c r="D8920" s="13"/>
      <c r="E8920" s="13"/>
      <c r="F8920" s="13"/>
      <c r="G8920" s="13"/>
      <c r="H8920" s="41"/>
      <c r="I8920" s="41"/>
      <c r="J8920" s="41"/>
      <c r="K8920" s="41"/>
      <c r="L8920" s="41"/>
      <c r="M8920" s="41"/>
    </row>
    <row r="8921" spans="2:13" x14ac:dyDescent="0.25">
      <c r="B8921" s="66"/>
      <c r="C8921" s="13"/>
      <c r="D8921" s="13"/>
      <c r="E8921" s="13"/>
      <c r="F8921" s="13"/>
      <c r="G8921" s="13"/>
      <c r="H8921" s="41"/>
      <c r="I8921" s="41"/>
      <c r="J8921" s="41"/>
      <c r="K8921" s="41"/>
      <c r="L8921" s="41"/>
      <c r="M8921" s="41"/>
    </row>
    <row r="8922" spans="2:13" x14ac:dyDescent="0.25">
      <c r="B8922" s="66"/>
      <c r="C8922" s="13"/>
      <c r="D8922" s="13"/>
      <c r="E8922" s="13"/>
      <c r="F8922" s="13"/>
      <c r="G8922" s="13"/>
      <c r="H8922" s="41"/>
      <c r="I8922" s="41"/>
      <c r="J8922" s="41"/>
      <c r="K8922" s="41"/>
      <c r="L8922" s="41"/>
      <c r="M8922" s="41"/>
    </row>
    <row r="8923" spans="2:13" x14ac:dyDescent="0.25">
      <c r="B8923" s="66"/>
      <c r="C8923" s="13"/>
      <c r="D8923" s="13"/>
      <c r="E8923" s="13"/>
      <c r="F8923" s="13"/>
      <c r="G8923" s="13"/>
      <c r="H8923" s="41"/>
      <c r="I8923" s="41"/>
      <c r="J8923" s="41"/>
      <c r="K8923" s="41"/>
      <c r="L8923" s="41"/>
      <c r="M8923" s="41"/>
    </row>
    <row r="8924" spans="2:13" x14ac:dyDescent="0.25">
      <c r="B8924" s="66"/>
      <c r="C8924" s="13"/>
      <c r="D8924" s="13"/>
      <c r="E8924" s="13"/>
      <c r="F8924" s="13"/>
      <c r="G8924" s="13"/>
      <c r="H8924" s="41"/>
      <c r="I8924" s="41"/>
      <c r="J8924" s="41"/>
      <c r="K8924" s="41"/>
      <c r="L8924" s="41"/>
      <c r="M8924" s="41"/>
    </row>
    <row r="8925" spans="2:13" x14ac:dyDescent="0.25">
      <c r="B8925" s="66"/>
      <c r="C8925" s="13"/>
      <c r="D8925" s="13"/>
      <c r="E8925" s="13"/>
      <c r="F8925" s="13"/>
      <c r="G8925" s="13"/>
      <c r="H8925" s="41"/>
      <c r="I8925" s="41"/>
      <c r="J8925" s="41"/>
      <c r="K8925" s="41"/>
      <c r="L8925" s="41"/>
      <c r="M8925" s="41"/>
    </row>
    <row r="8926" spans="2:13" x14ac:dyDescent="0.25">
      <c r="B8926" s="66"/>
      <c r="C8926" s="13"/>
      <c r="D8926" s="13"/>
      <c r="E8926" s="13"/>
      <c r="F8926" s="13"/>
      <c r="G8926" s="13"/>
      <c r="H8926" s="41"/>
      <c r="I8926" s="41"/>
      <c r="J8926" s="41"/>
      <c r="K8926" s="41"/>
      <c r="L8926" s="41"/>
      <c r="M8926" s="41"/>
    </row>
    <row r="8927" spans="2:13" x14ac:dyDescent="0.25">
      <c r="B8927" s="66"/>
      <c r="C8927" s="13"/>
      <c r="D8927" s="13"/>
      <c r="E8927" s="13"/>
      <c r="F8927" s="13"/>
      <c r="G8927" s="13"/>
      <c r="H8927" s="41"/>
      <c r="I8927" s="41"/>
      <c r="J8927" s="41"/>
      <c r="K8927" s="41"/>
      <c r="L8927" s="41"/>
      <c r="M8927" s="41"/>
    </row>
    <row r="8928" spans="2:13" x14ac:dyDescent="0.25">
      <c r="B8928" s="66"/>
      <c r="C8928" s="13"/>
      <c r="D8928" s="13"/>
      <c r="E8928" s="13"/>
      <c r="F8928" s="13"/>
      <c r="G8928" s="13"/>
      <c r="H8928" s="41"/>
      <c r="I8928" s="41"/>
      <c r="J8928" s="41"/>
      <c r="K8928" s="41"/>
      <c r="L8928" s="41"/>
      <c r="M8928" s="41"/>
    </row>
    <row r="8929" spans="2:13" x14ac:dyDescent="0.25">
      <c r="B8929" s="66"/>
      <c r="C8929" s="13"/>
      <c r="D8929" s="13"/>
      <c r="E8929" s="13"/>
      <c r="F8929" s="13"/>
      <c r="G8929" s="13"/>
      <c r="H8929" s="41"/>
      <c r="I8929" s="41"/>
      <c r="J8929" s="41"/>
      <c r="K8929" s="41"/>
      <c r="L8929" s="41"/>
      <c r="M8929" s="41"/>
    </row>
    <row r="8930" spans="2:13" x14ac:dyDescent="0.25">
      <c r="B8930" s="66"/>
      <c r="C8930" s="13"/>
      <c r="D8930" s="13"/>
      <c r="E8930" s="13"/>
      <c r="F8930" s="13"/>
      <c r="G8930" s="13"/>
      <c r="H8930" s="41"/>
      <c r="I8930" s="41"/>
      <c r="J8930" s="41"/>
      <c r="K8930" s="41"/>
      <c r="L8930" s="41"/>
      <c r="M8930" s="41"/>
    </row>
    <row r="8931" spans="2:13" x14ac:dyDescent="0.25">
      <c r="B8931" s="66"/>
      <c r="C8931" s="13"/>
      <c r="D8931" s="13"/>
      <c r="E8931" s="13"/>
      <c r="F8931" s="13"/>
      <c r="G8931" s="13"/>
      <c r="H8931" s="41"/>
      <c r="I8931" s="41"/>
      <c r="J8931" s="41"/>
      <c r="K8931" s="41"/>
      <c r="L8931" s="41"/>
      <c r="M8931" s="41"/>
    </row>
    <row r="8932" spans="2:13" x14ac:dyDescent="0.25">
      <c r="B8932" s="66"/>
      <c r="C8932" s="13"/>
      <c r="D8932" s="13"/>
      <c r="E8932" s="13"/>
      <c r="F8932" s="13"/>
      <c r="G8932" s="13"/>
      <c r="H8932" s="41"/>
      <c r="I8932" s="41"/>
      <c r="J8932" s="41"/>
      <c r="K8932" s="41"/>
      <c r="L8932" s="41"/>
      <c r="M8932" s="41"/>
    </row>
    <row r="8933" spans="2:13" x14ac:dyDescent="0.25">
      <c r="B8933" s="66"/>
      <c r="C8933" s="13"/>
      <c r="D8933" s="13"/>
      <c r="E8933" s="13"/>
      <c r="F8933" s="13"/>
      <c r="G8933" s="13"/>
      <c r="H8933" s="41"/>
      <c r="I8933" s="41"/>
      <c r="J8933" s="41"/>
      <c r="K8933" s="41"/>
      <c r="L8933" s="41"/>
      <c r="M8933" s="41"/>
    </row>
    <row r="8934" spans="2:13" x14ac:dyDescent="0.25">
      <c r="B8934" s="66"/>
      <c r="C8934" s="13"/>
      <c r="D8934" s="13"/>
      <c r="E8934" s="13"/>
      <c r="F8934" s="13"/>
      <c r="G8934" s="13"/>
      <c r="H8934" s="41"/>
      <c r="I8934" s="41"/>
      <c r="J8934" s="41"/>
      <c r="K8934" s="41"/>
      <c r="L8934" s="41"/>
      <c r="M8934" s="41"/>
    </row>
    <row r="8935" spans="2:13" x14ac:dyDescent="0.25">
      <c r="B8935" s="66"/>
      <c r="C8935" s="13"/>
      <c r="D8935" s="13"/>
      <c r="E8935" s="13"/>
      <c r="F8935" s="13"/>
      <c r="G8935" s="13"/>
      <c r="H8935" s="41"/>
      <c r="I8935" s="41"/>
      <c r="J8935" s="41"/>
      <c r="K8935" s="41"/>
      <c r="L8935" s="41"/>
      <c r="M8935" s="41"/>
    </row>
    <row r="8936" spans="2:13" x14ac:dyDescent="0.25">
      <c r="B8936" s="66"/>
      <c r="C8936" s="13"/>
      <c r="D8936" s="13"/>
      <c r="E8936" s="13"/>
      <c r="F8936" s="13"/>
      <c r="G8936" s="13"/>
      <c r="H8936" s="41"/>
      <c r="I8936" s="41"/>
      <c r="J8936" s="41"/>
      <c r="K8936" s="41"/>
      <c r="L8936" s="41"/>
      <c r="M8936" s="41"/>
    </row>
    <row r="8937" spans="2:13" x14ac:dyDescent="0.25">
      <c r="B8937" s="66"/>
      <c r="C8937" s="13"/>
      <c r="D8937" s="13"/>
      <c r="E8937" s="13"/>
      <c r="F8937" s="13"/>
      <c r="G8937" s="13"/>
      <c r="H8937" s="41"/>
      <c r="I8937" s="41"/>
      <c r="J8937" s="41"/>
      <c r="K8937" s="41"/>
      <c r="L8937" s="41"/>
      <c r="M8937" s="41"/>
    </row>
    <row r="8938" spans="2:13" x14ac:dyDescent="0.25">
      <c r="B8938" s="66"/>
      <c r="C8938" s="13"/>
      <c r="D8938" s="13"/>
      <c r="E8938" s="13"/>
      <c r="F8938" s="13"/>
      <c r="G8938" s="13"/>
      <c r="H8938" s="41"/>
      <c r="I8938" s="41"/>
      <c r="J8938" s="41"/>
      <c r="K8938" s="41"/>
      <c r="L8938" s="41"/>
      <c r="M8938" s="41"/>
    </row>
    <row r="8939" spans="2:13" x14ac:dyDescent="0.25">
      <c r="B8939" s="66"/>
      <c r="C8939" s="13"/>
      <c r="D8939" s="13"/>
      <c r="E8939" s="13"/>
      <c r="F8939" s="13"/>
      <c r="G8939" s="13"/>
      <c r="H8939" s="41"/>
      <c r="I8939" s="41"/>
      <c r="J8939" s="41"/>
      <c r="K8939" s="41"/>
      <c r="L8939" s="41"/>
      <c r="M8939" s="41"/>
    </row>
    <row r="8940" spans="2:13" x14ac:dyDescent="0.25">
      <c r="B8940" s="66"/>
      <c r="C8940" s="13"/>
      <c r="D8940" s="13"/>
      <c r="E8940" s="13"/>
      <c r="F8940" s="13"/>
      <c r="G8940" s="13"/>
      <c r="H8940" s="41"/>
      <c r="I8940" s="41"/>
      <c r="J8940" s="41"/>
      <c r="K8940" s="41"/>
      <c r="L8940" s="41"/>
      <c r="M8940" s="41"/>
    </row>
    <row r="8941" spans="2:13" x14ac:dyDescent="0.25">
      <c r="B8941" s="66"/>
      <c r="C8941" s="13"/>
      <c r="D8941" s="13"/>
      <c r="E8941" s="13"/>
      <c r="F8941" s="13"/>
      <c r="G8941" s="13"/>
      <c r="H8941" s="41"/>
      <c r="I8941" s="41"/>
      <c r="J8941" s="41"/>
      <c r="K8941" s="41"/>
      <c r="L8941" s="41"/>
      <c r="M8941" s="41"/>
    </row>
    <row r="8942" spans="2:13" x14ac:dyDescent="0.25">
      <c r="B8942" s="66"/>
      <c r="C8942" s="13"/>
      <c r="D8942" s="13"/>
      <c r="E8942" s="13"/>
      <c r="F8942" s="13"/>
      <c r="G8942" s="13"/>
      <c r="H8942" s="41"/>
      <c r="I8942" s="41"/>
      <c r="J8942" s="41"/>
      <c r="K8942" s="41"/>
      <c r="L8942" s="41"/>
      <c r="M8942" s="41"/>
    </row>
    <row r="8943" spans="2:13" x14ac:dyDescent="0.25">
      <c r="B8943" s="66"/>
      <c r="C8943" s="13"/>
      <c r="D8943" s="13"/>
      <c r="E8943" s="13"/>
      <c r="F8943" s="13"/>
      <c r="G8943" s="13"/>
      <c r="H8943" s="41"/>
      <c r="I8943" s="41"/>
      <c r="J8943" s="41"/>
      <c r="K8943" s="41"/>
      <c r="L8943" s="41"/>
      <c r="M8943" s="41"/>
    </row>
    <row r="8944" spans="2:13" x14ac:dyDescent="0.25">
      <c r="B8944" s="66"/>
      <c r="C8944" s="13"/>
      <c r="D8944" s="13"/>
      <c r="E8944" s="13"/>
      <c r="F8944" s="13"/>
      <c r="G8944" s="13"/>
      <c r="H8944" s="41"/>
      <c r="I8944" s="41"/>
      <c r="J8944" s="41"/>
      <c r="K8944" s="41"/>
      <c r="L8944" s="41"/>
      <c r="M8944" s="41"/>
    </row>
    <row r="8945" spans="2:13" x14ac:dyDescent="0.25">
      <c r="B8945" s="66"/>
      <c r="C8945" s="13"/>
      <c r="D8945" s="13"/>
      <c r="E8945" s="13"/>
      <c r="F8945" s="13"/>
      <c r="G8945" s="13"/>
      <c r="H8945" s="41"/>
      <c r="I8945" s="41"/>
      <c r="J8945" s="41"/>
      <c r="K8945" s="41"/>
      <c r="L8945" s="41"/>
      <c r="M8945" s="41"/>
    </row>
    <row r="8946" spans="2:13" x14ac:dyDescent="0.25">
      <c r="B8946" s="66"/>
      <c r="C8946" s="13"/>
      <c r="D8946" s="13"/>
      <c r="E8946" s="13"/>
      <c r="F8946" s="13"/>
      <c r="G8946" s="13"/>
      <c r="H8946" s="41"/>
      <c r="I8946" s="41"/>
      <c r="J8946" s="41"/>
      <c r="K8946" s="41"/>
      <c r="L8946" s="41"/>
      <c r="M8946" s="41"/>
    </row>
    <row r="8947" spans="2:13" x14ac:dyDescent="0.25">
      <c r="B8947" s="66"/>
      <c r="C8947" s="13"/>
      <c r="D8947" s="13"/>
      <c r="E8947" s="13"/>
      <c r="F8947" s="13"/>
      <c r="G8947" s="13"/>
      <c r="H8947" s="41"/>
      <c r="I8947" s="41"/>
      <c r="J8947" s="41"/>
      <c r="K8947" s="41"/>
      <c r="L8947" s="41"/>
      <c r="M8947" s="41"/>
    </row>
    <row r="8948" spans="2:13" x14ac:dyDescent="0.25">
      <c r="B8948" s="66"/>
      <c r="C8948" s="13"/>
      <c r="D8948" s="13"/>
      <c r="E8948" s="13"/>
      <c r="F8948" s="13"/>
      <c r="G8948" s="13"/>
      <c r="H8948" s="41"/>
      <c r="I8948" s="41"/>
      <c r="J8948" s="41"/>
      <c r="K8948" s="41"/>
      <c r="L8948" s="41"/>
      <c r="M8948" s="41"/>
    </row>
    <row r="8949" spans="2:13" x14ac:dyDescent="0.25">
      <c r="B8949" s="66"/>
      <c r="C8949" s="13"/>
      <c r="D8949" s="13"/>
      <c r="E8949" s="13"/>
      <c r="F8949" s="13"/>
      <c r="G8949" s="13"/>
      <c r="H8949" s="41"/>
      <c r="I8949" s="41"/>
      <c r="J8949" s="41"/>
      <c r="K8949" s="41"/>
      <c r="L8949" s="41"/>
      <c r="M8949" s="41"/>
    </row>
    <row r="8950" spans="2:13" x14ac:dyDescent="0.25">
      <c r="B8950" s="66"/>
      <c r="C8950" s="13"/>
      <c r="D8950" s="13"/>
      <c r="E8950" s="13"/>
      <c r="F8950" s="13"/>
      <c r="G8950" s="13"/>
      <c r="H8950" s="41"/>
      <c r="I8950" s="41"/>
      <c r="J8950" s="41"/>
      <c r="K8950" s="41"/>
      <c r="L8950" s="41"/>
      <c r="M8950" s="41"/>
    </row>
    <row r="8951" spans="2:13" x14ac:dyDescent="0.25">
      <c r="B8951" s="66"/>
      <c r="C8951" s="13"/>
      <c r="D8951" s="13"/>
      <c r="E8951" s="13"/>
      <c r="F8951" s="13"/>
      <c r="G8951" s="13"/>
      <c r="H8951" s="41"/>
      <c r="I8951" s="41"/>
      <c r="J8951" s="41"/>
      <c r="K8951" s="41"/>
      <c r="L8951" s="41"/>
      <c r="M8951" s="41"/>
    </row>
    <row r="8952" spans="2:13" x14ac:dyDescent="0.25">
      <c r="B8952" s="66"/>
      <c r="C8952" s="13"/>
      <c r="D8952" s="13"/>
      <c r="E8952" s="13"/>
      <c r="F8952" s="13"/>
      <c r="G8952" s="13"/>
      <c r="H8952" s="41"/>
      <c r="I8952" s="41"/>
      <c r="J8952" s="41"/>
      <c r="K8952" s="41"/>
      <c r="L8952" s="41"/>
      <c r="M8952" s="41"/>
    </row>
    <row r="8953" spans="2:13" x14ac:dyDescent="0.25">
      <c r="B8953" s="66"/>
      <c r="C8953" s="13"/>
      <c r="D8953" s="13"/>
      <c r="E8953" s="13"/>
      <c r="F8953" s="13"/>
      <c r="G8953" s="13"/>
      <c r="H8953" s="41"/>
      <c r="I8953" s="41"/>
      <c r="J8953" s="41"/>
      <c r="K8953" s="41"/>
      <c r="L8953" s="41"/>
      <c r="M8953" s="41"/>
    </row>
    <row r="8954" spans="2:13" x14ac:dyDescent="0.25">
      <c r="B8954" s="66"/>
      <c r="C8954" s="13"/>
      <c r="D8954" s="13"/>
      <c r="E8954" s="13"/>
      <c r="F8954" s="13"/>
      <c r="G8954" s="13"/>
      <c r="H8954" s="41"/>
      <c r="I8954" s="41"/>
      <c r="J8954" s="41"/>
      <c r="K8954" s="41"/>
      <c r="L8954" s="41"/>
      <c r="M8954" s="41"/>
    </row>
    <row r="8955" spans="2:13" x14ac:dyDescent="0.25">
      <c r="B8955" s="66"/>
      <c r="C8955" s="13"/>
      <c r="D8955" s="13"/>
      <c r="E8955" s="13"/>
      <c r="F8955" s="13"/>
      <c r="G8955" s="13"/>
      <c r="H8955" s="41"/>
      <c r="I8955" s="41"/>
      <c r="J8955" s="41"/>
      <c r="K8955" s="41"/>
      <c r="L8955" s="41"/>
      <c r="M8955" s="41"/>
    </row>
    <row r="8956" spans="2:13" x14ac:dyDescent="0.25">
      <c r="B8956" s="66"/>
      <c r="C8956" s="13"/>
      <c r="D8956" s="13"/>
      <c r="E8956" s="13"/>
      <c r="F8956" s="13"/>
      <c r="G8956" s="13"/>
      <c r="H8956" s="41"/>
      <c r="I8956" s="41"/>
      <c r="J8956" s="41"/>
      <c r="K8956" s="41"/>
      <c r="L8956" s="41"/>
      <c r="M8956" s="41"/>
    </row>
    <row r="8957" spans="2:13" x14ac:dyDescent="0.25">
      <c r="B8957" s="66"/>
      <c r="C8957" s="13"/>
      <c r="D8957" s="13"/>
      <c r="E8957" s="13"/>
      <c r="F8957" s="13"/>
      <c r="G8957" s="13"/>
      <c r="H8957" s="41"/>
      <c r="I8957" s="41"/>
      <c r="J8957" s="41"/>
      <c r="K8957" s="41"/>
      <c r="L8957" s="41"/>
      <c r="M8957" s="41"/>
    </row>
    <row r="8958" spans="2:13" x14ac:dyDescent="0.25">
      <c r="B8958" s="66"/>
      <c r="C8958" s="13"/>
      <c r="D8958" s="13"/>
      <c r="E8958" s="13"/>
      <c r="F8958" s="13"/>
      <c r="G8958" s="13"/>
      <c r="H8958" s="41"/>
      <c r="I8958" s="41"/>
      <c r="J8958" s="41"/>
      <c r="K8958" s="41"/>
      <c r="L8958" s="41"/>
      <c r="M8958" s="41"/>
    </row>
    <row r="8959" spans="2:13" x14ac:dyDescent="0.25">
      <c r="B8959" s="66"/>
      <c r="C8959" s="13"/>
      <c r="D8959" s="13"/>
      <c r="E8959" s="13"/>
      <c r="F8959" s="13"/>
      <c r="G8959" s="13"/>
      <c r="H8959" s="41"/>
      <c r="I8959" s="41"/>
      <c r="J8959" s="41"/>
      <c r="K8959" s="41"/>
      <c r="L8959" s="41"/>
      <c r="M8959" s="41"/>
    </row>
    <row r="8960" spans="2:13" x14ac:dyDescent="0.25">
      <c r="B8960" s="66"/>
      <c r="C8960" s="13"/>
      <c r="D8960" s="13"/>
      <c r="E8960" s="13"/>
      <c r="F8960" s="13"/>
      <c r="G8960" s="13"/>
      <c r="H8960" s="41"/>
      <c r="I8960" s="41"/>
      <c r="J8960" s="41"/>
      <c r="K8960" s="41"/>
      <c r="L8960" s="41"/>
      <c r="M8960" s="41"/>
    </row>
    <row r="8961" spans="2:13" x14ac:dyDescent="0.25">
      <c r="B8961" s="66"/>
      <c r="C8961" s="13"/>
      <c r="D8961" s="13"/>
      <c r="E8961" s="13"/>
      <c r="F8961" s="13"/>
      <c r="G8961" s="13"/>
      <c r="H8961" s="41"/>
      <c r="I8961" s="41"/>
      <c r="J8961" s="41"/>
      <c r="K8961" s="41"/>
      <c r="L8961" s="41"/>
      <c r="M8961" s="41"/>
    </row>
    <row r="8962" spans="2:13" x14ac:dyDescent="0.25">
      <c r="B8962" s="66"/>
      <c r="C8962" s="13"/>
      <c r="D8962" s="13"/>
      <c r="E8962" s="13"/>
      <c r="F8962" s="13"/>
      <c r="G8962" s="13"/>
      <c r="H8962" s="41"/>
      <c r="I8962" s="41"/>
      <c r="J8962" s="41"/>
      <c r="K8962" s="41"/>
      <c r="L8962" s="41"/>
      <c r="M8962" s="41"/>
    </row>
    <row r="8963" spans="2:13" x14ac:dyDescent="0.25">
      <c r="B8963" s="66"/>
      <c r="C8963" s="13"/>
      <c r="D8963" s="13"/>
      <c r="E8963" s="13"/>
      <c r="F8963" s="13"/>
      <c r="G8963" s="13"/>
      <c r="H8963" s="41"/>
      <c r="I8963" s="41"/>
      <c r="J8963" s="41"/>
      <c r="K8963" s="41"/>
      <c r="L8963" s="41"/>
      <c r="M8963" s="41"/>
    </row>
    <row r="8964" spans="2:13" x14ac:dyDescent="0.25">
      <c r="B8964" s="66"/>
      <c r="C8964" s="13"/>
      <c r="D8964" s="13"/>
      <c r="E8964" s="13"/>
      <c r="F8964" s="13"/>
      <c r="G8964" s="13"/>
      <c r="H8964" s="41"/>
      <c r="I8964" s="41"/>
      <c r="J8964" s="41"/>
      <c r="K8964" s="41"/>
      <c r="L8964" s="41"/>
      <c r="M8964" s="41"/>
    </row>
    <row r="8965" spans="2:13" x14ac:dyDescent="0.25">
      <c r="B8965" s="66"/>
      <c r="C8965" s="13"/>
      <c r="D8965" s="13"/>
      <c r="E8965" s="13"/>
      <c r="F8965" s="13"/>
      <c r="G8965" s="13"/>
      <c r="H8965" s="41"/>
      <c r="I8965" s="41"/>
      <c r="J8965" s="41"/>
      <c r="K8965" s="41"/>
      <c r="L8965" s="41"/>
      <c r="M8965" s="41"/>
    </row>
    <row r="8966" spans="2:13" x14ac:dyDescent="0.25">
      <c r="B8966" s="66"/>
      <c r="C8966" s="13"/>
      <c r="D8966" s="13"/>
      <c r="E8966" s="13"/>
      <c r="F8966" s="13"/>
      <c r="G8966" s="13"/>
      <c r="H8966" s="41"/>
      <c r="I8966" s="41"/>
      <c r="J8966" s="41"/>
      <c r="K8966" s="41"/>
      <c r="L8966" s="41"/>
      <c r="M8966" s="41"/>
    </row>
    <row r="8967" spans="2:13" x14ac:dyDescent="0.25">
      <c r="B8967" s="66"/>
      <c r="C8967" s="13"/>
      <c r="D8967" s="13"/>
      <c r="E8967" s="13"/>
      <c r="F8967" s="13"/>
      <c r="G8967" s="13"/>
      <c r="H8967" s="41"/>
      <c r="I8967" s="41"/>
      <c r="J8967" s="41"/>
      <c r="K8967" s="41"/>
      <c r="L8967" s="41"/>
      <c r="M8967" s="41"/>
    </row>
    <row r="8968" spans="2:13" x14ac:dyDescent="0.25">
      <c r="B8968" s="66"/>
      <c r="C8968" s="13"/>
      <c r="D8968" s="13"/>
      <c r="E8968" s="13"/>
      <c r="F8968" s="13"/>
      <c r="G8968" s="13"/>
      <c r="H8968" s="41"/>
      <c r="I8968" s="41"/>
      <c r="J8968" s="41"/>
      <c r="K8968" s="41"/>
      <c r="L8968" s="41"/>
      <c r="M8968" s="41"/>
    </row>
    <row r="8969" spans="2:13" x14ac:dyDescent="0.25">
      <c r="B8969" s="66"/>
      <c r="C8969" s="13"/>
      <c r="D8969" s="13"/>
      <c r="E8969" s="13"/>
      <c r="F8969" s="13"/>
      <c r="G8969" s="13"/>
      <c r="H8969" s="41"/>
      <c r="I8969" s="41"/>
      <c r="J8969" s="41"/>
      <c r="K8969" s="41"/>
      <c r="L8969" s="41"/>
      <c r="M8969" s="41"/>
    </row>
    <row r="8970" spans="2:13" x14ac:dyDescent="0.25">
      <c r="B8970" s="66"/>
      <c r="C8970" s="13"/>
      <c r="D8970" s="13"/>
      <c r="E8970" s="13"/>
      <c r="F8970" s="13"/>
      <c r="G8970" s="13"/>
      <c r="H8970" s="41"/>
      <c r="I8970" s="41"/>
      <c r="J8970" s="41"/>
      <c r="K8970" s="41"/>
      <c r="L8970" s="41"/>
      <c r="M8970" s="41"/>
    </row>
    <row r="8971" spans="2:13" x14ac:dyDescent="0.25">
      <c r="B8971" s="66"/>
      <c r="C8971" s="13"/>
      <c r="D8971" s="13"/>
      <c r="E8971" s="13"/>
      <c r="F8971" s="13"/>
      <c r="G8971" s="13"/>
      <c r="H8971" s="41"/>
      <c r="I8971" s="41"/>
      <c r="J8971" s="41"/>
      <c r="K8971" s="41"/>
      <c r="L8971" s="41"/>
      <c r="M8971" s="41"/>
    </row>
    <row r="8972" spans="2:13" x14ac:dyDescent="0.25">
      <c r="B8972" s="66"/>
      <c r="C8972" s="13"/>
      <c r="D8972" s="13"/>
      <c r="E8972" s="13"/>
      <c r="F8972" s="13"/>
      <c r="G8972" s="13"/>
      <c r="H8972" s="41"/>
      <c r="I8972" s="41"/>
      <c r="J8972" s="41"/>
      <c r="K8972" s="41"/>
      <c r="L8972" s="41"/>
      <c r="M8972" s="41"/>
    </row>
    <row r="8973" spans="2:13" x14ac:dyDescent="0.25">
      <c r="B8973" s="66"/>
      <c r="C8973" s="13"/>
      <c r="D8973" s="13"/>
      <c r="E8973" s="13"/>
      <c r="F8973" s="13"/>
      <c r="G8973" s="13"/>
      <c r="H8973" s="41"/>
      <c r="I8973" s="41"/>
      <c r="J8973" s="41"/>
      <c r="K8973" s="41"/>
      <c r="L8973" s="41"/>
      <c r="M8973" s="41"/>
    </row>
    <row r="8974" spans="2:13" x14ac:dyDescent="0.25">
      <c r="B8974" s="66"/>
      <c r="C8974" s="13"/>
      <c r="D8974" s="13"/>
      <c r="E8974" s="13"/>
      <c r="F8974" s="13"/>
      <c r="G8974" s="13"/>
      <c r="H8974" s="41"/>
      <c r="I8974" s="41"/>
      <c r="J8974" s="41"/>
      <c r="K8974" s="41"/>
      <c r="L8974" s="41"/>
      <c r="M8974" s="41"/>
    </row>
    <row r="8975" spans="2:13" x14ac:dyDescent="0.25">
      <c r="B8975" s="66"/>
      <c r="C8975" s="13"/>
      <c r="D8975" s="13"/>
      <c r="E8975" s="13"/>
      <c r="F8975" s="13"/>
      <c r="G8975" s="13"/>
      <c r="H8975" s="41"/>
      <c r="I8975" s="41"/>
      <c r="J8975" s="41"/>
      <c r="K8975" s="41"/>
      <c r="L8975" s="41"/>
      <c r="M8975" s="41"/>
    </row>
    <row r="8976" spans="2:13" x14ac:dyDescent="0.25">
      <c r="B8976" s="66"/>
      <c r="C8976" s="13"/>
      <c r="D8976" s="13"/>
      <c r="E8976" s="13"/>
      <c r="F8976" s="13"/>
      <c r="G8976" s="13"/>
      <c r="H8976" s="41"/>
      <c r="I8976" s="41"/>
      <c r="J8976" s="41"/>
      <c r="K8976" s="41"/>
      <c r="L8976" s="41"/>
      <c r="M8976" s="41"/>
    </row>
    <row r="8977" spans="2:13" x14ac:dyDescent="0.25">
      <c r="B8977" s="66"/>
      <c r="C8977" s="13"/>
      <c r="D8977" s="13"/>
      <c r="E8977" s="13"/>
      <c r="F8977" s="13"/>
      <c r="G8977" s="13"/>
      <c r="H8977" s="41"/>
      <c r="I8977" s="41"/>
      <c r="J8977" s="41"/>
      <c r="K8977" s="41"/>
      <c r="L8977" s="41"/>
      <c r="M8977" s="41"/>
    </row>
    <row r="8978" spans="2:13" x14ac:dyDescent="0.25">
      <c r="B8978" s="66"/>
      <c r="C8978" s="13"/>
      <c r="D8978" s="13"/>
      <c r="E8978" s="13"/>
      <c r="F8978" s="13"/>
      <c r="G8978" s="13"/>
      <c r="H8978" s="41"/>
      <c r="I8978" s="41"/>
      <c r="J8978" s="41"/>
      <c r="K8978" s="41"/>
      <c r="L8978" s="41"/>
      <c r="M8978" s="41"/>
    </row>
    <row r="8979" spans="2:13" x14ac:dyDescent="0.25">
      <c r="B8979" s="66"/>
      <c r="C8979" s="13"/>
      <c r="D8979" s="13"/>
      <c r="E8979" s="13"/>
      <c r="F8979" s="13"/>
      <c r="G8979" s="13"/>
      <c r="H8979" s="41"/>
      <c r="I8979" s="41"/>
      <c r="J8979" s="41"/>
      <c r="K8979" s="41"/>
      <c r="L8979" s="41"/>
      <c r="M8979" s="41"/>
    </row>
    <row r="8980" spans="2:13" x14ac:dyDescent="0.25">
      <c r="B8980" s="66"/>
      <c r="C8980" s="13"/>
      <c r="D8980" s="13"/>
      <c r="E8980" s="13"/>
      <c r="F8980" s="13"/>
      <c r="G8980" s="13"/>
      <c r="H8980" s="41"/>
      <c r="I8980" s="41"/>
      <c r="J8980" s="41"/>
      <c r="K8980" s="41"/>
      <c r="L8980" s="41"/>
      <c r="M8980" s="41"/>
    </row>
    <row r="8981" spans="2:13" x14ac:dyDescent="0.25">
      <c r="B8981" s="66"/>
      <c r="C8981" s="13"/>
      <c r="D8981" s="13"/>
      <c r="E8981" s="13"/>
      <c r="F8981" s="13"/>
      <c r="G8981" s="13"/>
      <c r="H8981" s="41"/>
      <c r="I8981" s="41"/>
      <c r="J8981" s="41"/>
      <c r="K8981" s="41"/>
      <c r="L8981" s="41"/>
      <c r="M8981" s="41"/>
    </row>
    <row r="8982" spans="2:13" x14ac:dyDescent="0.25">
      <c r="B8982" s="66"/>
      <c r="C8982" s="13"/>
      <c r="D8982" s="13"/>
      <c r="E8982" s="13"/>
      <c r="F8982" s="13"/>
      <c r="G8982" s="13"/>
      <c r="H8982" s="41"/>
      <c r="I8982" s="41"/>
      <c r="J8982" s="41"/>
      <c r="K8982" s="41"/>
      <c r="L8982" s="41"/>
      <c r="M8982" s="41"/>
    </row>
    <row r="8983" spans="2:13" x14ac:dyDescent="0.25">
      <c r="B8983" s="66"/>
      <c r="C8983" s="13"/>
      <c r="D8983" s="13"/>
      <c r="E8983" s="13"/>
      <c r="F8983" s="13"/>
      <c r="G8983" s="13"/>
      <c r="H8983" s="41"/>
      <c r="I8983" s="41"/>
      <c r="J8983" s="41"/>
      <c r="K8983" s="41"/>
      <c r="L8983" s="41"/>
      <c r="M8983" s="41"/>
    </row>
    <row r="8984" spans="2:13" x14ac:dyDescent="0.25">
      <c r="B8984" s="66"/>
      <c r="C8984" s="13"/>
      <c r="D8984" s="13"/>
      <c r="E8984" s="13"/>
      <c r="F8984" s="13"/>
      <c r="G8984" s="13"/>
      <c r="H8984" s="41"/>
      <c r="I8984" s="41"/>
      <c r="J8984" s="41"/>
      <c r="K8984" s="41"/>
      <c r="L8984" s="41"/>
      <c r="M8984" s="41"/>
    </row>
    <row r="8985" spans="2:13" x14ac:dyDescent="0.25">
      <c r="B8985" s="66"/>
      <c r="C8985" s="13"/>
      <c r="D8985" s="13"/>
      <c r="E8985" s="13"/>
      <c r="F8985" s="13"/>
      <c r="G8985" s="13"/>
      <c r="H8985" s="41"/>
      <c r="I8985" s="41"/>
      <c r="J8985" s="41"/>
      <c r="K8985" s="41"/>
      <c r="L8985" s="41"/>
      <c r="M8985" s="41"/>
    </row>
    <row r="8986" spans="2:13" x14ac:dyDescent="0.25">
      <c r="B8986" s="66"/>
      <c r="C8986" s="13"/>
      <c r="D8986" s="13"/>
      <c r="E8986" s="13"/>
      <c r="F8986" s="13"/>
      <c r="G8986" s="13"/>
      <c r="H8986" s="41"/>
      <c r="I8986" s="41"/>
      <c r="J8986" s="41"/>
      <c r="K8986" s="41"/>
      <c r="L8986" s="41"/>
      <c r="M8986" s="41"/>
    </row>
    <row r="8987" spans="2:13" x14ac:dyDescent="0.25">
      <c r="B8987" s="66"/>
      <c r="C8987" s="13"/>
      <c r="D8987" s="13"/>
      <c r="E8987" s="13"/>
      <c r="F8987" s="13"/>
      <c r="G8987" s="13"/>
      <c r="H8987" s="41"/>
      <c r="I8987" s="41"/>
      <c r="J8987" s="41"/>
      <c r="K8987" s="41"/>
      <c r="L8987" s="41"/>
      <c r="M8987" s="41"/>
    </row>
    <row r="8988" spans="2:13" x14ac:dyDescent="0.25">
      <c r="B8988" s="66"/>
      <c r="C8988" s="13"/>
      <c r="D8988" s="13"/>
      <c r="E8988" s="13"/>
      <c r="F8988" s="13"/>
      <c r="G8988" s="13"/>
      <c r="H8988" s="41"/>
      <c r="I8988" s="41"/>
      <c r="J8988" s="41"/>
      <c r="K8988" s="41"/>
      <c r="L8988" s="41"/>
      <c r="M8988" s="41"/>
    </row>
    <row r="8989" spans="2:13" x14ac:dyDescent="0.25">
      <c r="B8989" s="66"/>
      <c r="C8989" s="13"/>
      <c r="D8989" s="13"/>
      <c r="E8989" s="13"/>
      <c r="F8989" s="13"/>
      <c r="G8989" s="13"/>
      <c r="H8989" s="41"/>
      <c r="I8989" s="41"/>
      <c r="J8989" s="41"/>
      <c r="K8989" s="41"/>
      <c r="L8989" s="41"/>
      <c r="M8989" s="41"/>
    </row>
    <row r="8990" spans="2:13" x14ac:dyDescent="0.25">
      <c r="B8990" s="66"/>
      <c r="C8990" s="13"/>
      <c r="D8990" s="13"/>
      <c r="E8990" s="13"/>
      <c r="F8990" s="13"/>
      <c r="G8990" s="13"/>
      <c r="H8990" s="41"/>
      <c r="I8990" s="41"/>
      <c r="J8990" s="41"/>
      <c r="K8990" s="41"/>
      <c r="L8990" s="41"/>
      <c r="M8990" s="41"/>
    </row>
    <row r="8991" spans="2:13" x14ac:dyDescent="0.25">
      <c r="B8991" s="66"/>
      <c r="C8991" s="13"/>
      <c r="D8991" s="13"/>
      <c r="E8991" s="13"/>
      <c r="F8991" s="13"/>
      <c r="G8991" s="13"/>
      <c r="H8991" s="41"/>
      <c r="I8991" s="41"/>
      <c r="J8991" s="41"/>
      <c r="K8991" s="41"/>
      <c r="L8991" s="41"/>
      <c r="M8991" s="41"/>
    </row>
    <row r="8992" spans="2:13" x14ac:dyDescent="0.25">
      <c r="B8992" s="66"/>
      <c r="C8992" s="13"/>
      <c r="D8992" s="13"/>
      <c r="E8992" s="13"/>
      <c r="F8992" s="13"/>
      <c r="G8992" s="13"/>
      <c r="H8992" s="41"/>
      <c r="I8992" s="41"/>
      <c r="J8992" s="41"/>
      <c r="K8992" s="41"/>
      <c r="L8992" s="41"/>
      <c r="M8992" s="41"/>
    </row>
    <row r="8993" spans="2:13" x14ac:dyDescent="0.25">
      <c r="B8993" s="66"/>
      <c r="C8993" s="13"/>
      <c r="D8993" s="13"/>
      <c r="E8993" s="13"/>
      <c r="F8993" s="13"/>
      <c r="G8993" s="13"/>
      <c r="H8993" s="41"/>
      <c r="I8993" s="41"/>
      <c r="J8993" s="41"/>
      <c r="K8993" s="41"/>
      <c r="L8993" s="41"/>
      <c r="M8993" s="41"/>
    </row>
    <row r="8994" spans="2:13" x14ac:dyDescent="0.25">
      <c r="B8994" s="66"/>
      <c r="C8994" s="13"/>
      <c r="D8994" s="13"/>
      <c r="E8994" s="13"/>
      <c r="F8994" s="13"/>
      <c r="G8994" s="13"/>
      <c r="H8994" s="41"/>
      <c r="I8994" s="41"/>
      <c r="J8994" s="41"/>
      <c r="K8994" s="41"/>
      <c r="L8994" s="41"/>
      <c r="M8994" s="41"/>
    </row>
    <row r="8995" spans="2:13" x14ac:dyDescent="0.25">
      <c r="B8995" s="66"/>
      <c r="C8995" s="13"/>
      <c r="D8995" s="13"/>
      <c r="E8995" s="13"/>
      <c r="F8995" s="13"/>
      <c r="G8995" s="13"/>
      <c r="H8995" s="41"/>
      <c r="I8995" s="41"/>
      <c r="J8995" s="41"/>
      <c r="K8995" s="41"/>
      <c r="L8995" s="41"/>
      <c r="M8995" s="41"/>
    </row>
    <row r="8996" spans="2:13" x14ac:dyDescent="0.25">
      <c r="B8996" s="66"/>
      <c r="C8996" s="13"/>
      <c r="D8996" s="13"/>
      <c r="E8996" s="13"/>
      <c r="F8996" s="13"/>
      <c r="G8996" s="13"/>
      <c r="H8996" s="41"/>
      <c r="I8996" s="41"/>
      <c r="J8996" s="41"/>
      <c r="K8996" s="41"/>
      <c r="L8996" s="41"/>
      <c r="M8996" s="41"/>
    </row>
    <row r="8997" spans="2:13" x14ac:dyDescent="0.25">
      <c r="B8997" s="66"/>
      <c r="C8997" s="13"/>
      <c r="D8997" s="13"/>
      <c r="E8997" s="13"/>
      <c r="F8997" s="13"/>
      <c r="G8997" s="13"/>
      <c r="H8997" s="41"/>
      <c r="I8997" s="41"/>
      <c r="J8997" s="41"/>
      <c r="K8997" s="41"/>
      <c r="L8997" s="41"/>
      <c r="M8997" s="41"/>
    </row>
    <row r="8998" spans="2:13" x14ac:dyDescent="0.25">
      <c r="B8998" s="66"/>
      <c r="C8998" s="13"/>
      <c r="D8998" s="13"/>
      <c r="E8998" s="13"/>
      <c r="F8998" s="13"/>
      <c r="G8998" s="13"/>
      <c r="H8998" s="41"/>
      <c r="I8998" s="41"/>
      <c r="J8998" s="41"/>
      <c r="K8998" s="41"/>
      <c r="L8998" s="41"/>
      <c r="M8998" s="41"/>
    </row>
    <row r="8999" spans="2:13" x14ac:dyDescent="0.25">
      <c r="B8999" s="66"/>
      <c r="C8999" s="13"/>
      <c r="D8999" s="13"/>
      <c r="E8999" s="13"/>
      <c r="F8999" s="13"/>
      <c r="G8999" s="13"/>
      <c r="H8999" s="41"/>
      <c r="I8999" s="41"/>
      <c r="J8999" s="41"/>
      <c r="K8999" s="41"/>
      <c r="L8999" s="41"/>
      <c r="M8999" s="41"/>
    </row>
    <row r="9000" spans="2:13" x14ac:dyDescent="0.25">
      <c r="B9000" s="66"/>
      <c r="C9000" s="13"/>
      <c r="D9000" s="13"/>
      <c r="E9000" s="13"/>
      <c r="F9000" s="13"/>
      <c r="G9000" s="13"/>
      <c r="H9000" s="41"/>
      <c r="I9000" s="41"/>
      <c r="J9000" s="41"/>
      <c r="K9000" s="41"/>
      <c r="L9000" s="41"/>
      <c r="M9000" s="41"/>
    </row>
    <row r="9001" spans="2:13" x14ac:dyDescent="0.25">
      <c r="B9001" s="66"/>
      <c r="C9001" s="13"/>
      <c r="D9001" s="13"/>
      <c r="E9001" s="13"/>
      <c r="F9001" s="13"/>
      <c r="G9001" s="13"/>
      <c r="H9001" s="41"/>
      <c r="I9001" s="41"/>
      <c r="J9001" s="41"/>
      <c r="K9001" s="41"/>
      <c r="L9001" s="41"/>
      <c r="M9001" s="41"/>
    </row>
    <row r="9002" spans="2:13" x14ac:dyDescent="0.25">
      <c r="B9002" s="66"/>
      <c r="C9002" s="13"/>
      <c r="D9002" s="13"/>
      <c r="E9002" s="13"/>
      <c r="F9002" s="13"/>
      <c r="G9002" s="13"/>
      <c r="H9002" s="41"/>
      <c r="I9002" s="41"/>
      <c r="J9002" s="41"/>
      <c r="K9002" s="41"/>
      <c r="L9002" s="41"/>
      <c r="M9002" s="41"/>
    </row>
    <row r="9003" spans="2:13" x14ac:dyDescent="0.25">
      <c r="B9003" s="66"/>
      <c r="C9003" s="13"/>
      <c r="D9003" s="13"/>
      <c r="E9003" s="13"/>
      <c r="F9003" s="13"/>
      <c r="G9003" s="13"/>
      <c r="H9003" s="41"/>
      <c r="I9003" s="41"/>
      <c r="J9003" s="41"/>
      <c r="K9003" s="41"/>
      <c r="L9003" s="41"/>
      <c r="M9003" s="41"/>
    </row>
    <row r="9004" spans="2:13" x14ac:dyDescent="0.25">
      <c r="B9004" s="66"/>
      <c r="C9004" s="13"/>
      <c r="D9004" s="13"/>
      <c r="E9004" s="13"/>
      <c r="F9004" s="13"/>
      <c r="G9004" s="13"/>
      <c r="H9004" s="41"/>
      <c r="I9004" s="41"/>
      <c r="J9004" s="41"/>
      <c r="K9004" s="41"/>
      <c r="L9004" s="41"/>
      <c r="M9004" s="41"/>
    </row>
    <row r="9005" spans="2:13" x14ac:dyDescent="0.25">
      <c r="B9005" s="66"/>
      <c r="C9005" s="13"/>
      <c r="D9005" s="13"/>
      <c r="E9005" s="13"/>
      <c r="F9005" s="13"/>
      <c r="G9005" s="13"/>
      <c r="H9005" s="41"/>
      <c r="I9005" s="41"/>
      <c r="J9005" s="41"/>
      <c r="K9005" s="41"/>
      <c r="L9005" s="41"/>
      <c r="M9005" s="41"/>
    </row>
    <row r="9006" spans="2:13" x14ac:dyDescent="0.25">
      <c r="B9006" s="66"/>
      <c r="C9006" s="13"/>
      <c r="D9006" s="13"/>
      <c r="E9006" s="13"/>
      <c r="F9006" s="13"/>
      <c r="G9006" s="13"/>
      <c r="H9006" s="41"/>
      <c r="I9006" s="41"/>
      <c r="J9006" s="41"/>
      <c r="K9006" s="41"/>
      <c r="L9006" s="41"/>
      <c r="M9006" s="41"/>
    </row>
    <row r="9007" spans="2:13" x14ac:dyDescent="0.25">
      <c r="B9007" s="66"/>
      <c r="C9007" s="13"/>
      <c r="D9007" s="13"/>
      <c r="E9007" s="13"/>
      <c r="F9007" s="13"/>
      <c r="G9007" s="13"/>
      <c r="H9007" s="41"/>
      <c r="I9007" s="41"/>
      <c r="J9007" s="41"/>
      <c r="K9007" s="41"/>
      <c r="L9007" s="41"/>
      <c r="M9007" s="41"/>
    </row>
    <row r="9008" spans="2:13" x14ac:dyDescent="0.25">
      <c r="B9008" s="66"/>
      <c r="C9008" s="13"/>
      <c r="D9008" s="13"/>
      <c r="E9008" s="13"/>
      <c r="F9008" s="13"/>
      <c r="G9008" s="13"/>
      <c r="H9008" s="41"/>
      <c r="I9008" s="41"/>
      <c r="J9008" s="41"/>
      <c r="K9008" s="41"/>
      <c r="L9008" s="41"/>
      <c r="M9008" s="41"/>
    </row>
    <row r="9009" spans="2:13" x14ac:dyDescent="0.25">
      <c r="B9009" s="66"/>
      <c r="C9009" s="13"/>
      <c r="D9009" s="13"/>
      <c r="E9009" s="13"/>
      <c r="F9009" s="13"/>
      <c r="G9009" s="13"/>
      <c r="H9009" s="41"/>
      <c r="I9009" s="41"/>
      <c r="J9009" s="41"/>
      <c r="K9009" s="41"/>
      <c r="L9009" s="41"/>
      <c r="M9009" s="41"/>
    </row>
    <row r="9010" spans="2:13" x14ac:dyDescent="0.25">
      <c r="B9010" s="66"/>
      <c r="C9010" s="13"/>
      <c r="D9010" s="13"/>
      <c r="E9010" s="13"/>
      <c r="F9010" s="13"/>
      <c r="G9010" s="13"/>
      <c r="H9010" s="41"/>
      <c r="I9010" s="41"/>
      <c r="J9010" s="41"/>
      <c r="K9010" s="41"/>
      <c r="L9010" s="41"/>
      <c r="M9010" s="41"/>
    </row>
    <row r="9011" spans="2:13" x14ac:dyDescent="0.25">
      <c r="B9011" s="66"/>
      <c r="C9011" s="13"/>
      <c r="D9011" s="13"/>
      <c r="E9011" s="13"/>
      <c r="F9011" s="13"/>
      <c r="G9011" s="13"/>
      <c r="H9011" s="41"/>
      <c r="I9011" s="41"/>
      <c r="J9011" s="41"/>
      <c r="K9011" s="41"/>
      <c r="L9011" s="41"/>
      <c r="M9011" s="41"/>
    </row>
    <row r="9012" spans="2:13" x14ac:dyDescent="0.25">
      <c r="B9012" s="66"/>
      <c r="C9012" s="13"/>
      <c r="D9012" s="13"/>
      <c r="E9012" s="13"/>
      <c r="F9012" s="13"/>
      <c r="G9012" s="13"/>
      <c r="H9012" s="41"/>
      <c r="I9012" s="41"/>
      <c r="J9012" s="41"/>
      <c r="K9012" s="41"/>
      <c r="L9012" s="41"/>
      <c r="M9012" s="41"/>
    </row>
    <row r="9013" spans="2:13" x14ac:dyDescent="0.25">
      <c r="B9013" s="66"/>
      <c r="C9013" s="13"/>
      <c r="D9013" s="13"/>
      <c r="E9013" s="13"/>
      <c r="F9013" s="13"/>
      <c r="G9013" s="13"/>
      <c r="H9013" s="41"/>
      <c r="I9013" s="41"/>
      <c r="J9013" s="41"/>
      <c r="K9013" s="41"/>
      <c r="L9013" s="41"/>
      <c r="M9013" s="41"/>
    </row>
    <row r="9014" spans="2:13" x14ac:dyDescent="0.25">
      <c r="B9014" s="66"/>
      <c r="C9014" s="13"/>
      <c r="D9014" s="13"/>
      <c r="E9014" s="13"/>
      <c r="F9014" s="13"/>
      <c r="G9014" s="13"/>
      <c r="H9014" s="41"/>
      <c r="I9014" s="41"/>
      <c r="J9014" s="41"/>
      <c r="K9014" s="41"/>
      <c r="L9014" s="41"/>
      <c r="M9014" s="41"/>
    </row>
    <row r="9015" spans="2:13" x14ac:dyDescent="0.25">
      <c r="B9015" s="66"/>
      <c r="C9015" s="13"/>
      <c r="D9015" s="13"/>
      <c r="E9015" s="13"/>
      <c r="F9015" s="13"/>
      <c r="G9015" s="13"/>
      <c r="H9015" s="41"/>
      <c r="I9015" s="41"/>
      <c r="J9015" s="41"/>
      <c r="K9015" s="41"/>
      <c r="L9015" s="41"/>
      <c r="M9015" s="41"/>
    </row>
    <row r="9016" spans="2:13" x14ac:dyDescent="0.25">
      <c r="B9016" s="66"/>
      <c r="C9016" s="13"/>
      <c r="D9016" s="13"/>
      <c r="E9016" s="13"/>
      <c r="F9016" s="13"/>
      <c r="G9016" s="13"/>
      <c r="H9016" s="41"/>
      <c r="I9016" s="41"/>
      <c r="J9016" s="41"/>
      <c r="K9016" s="41"/>
      <c r="L9016" s="41"/>
      <c r="M9016" s="41"/>
    </row>
    <row r="9017" spans="2:13" x14ac:dyDescent="0.25">
      <c r="B9017" s="66"/>
      <c r="C9017" s="13"/>
      <c r="D9017" s="13"/>
      <c r="E9017" s="13"/>
      <c r="F9017" s="13"/>
      <c r="G9017" s="13"/>
      <c r="H9017" s="41"/>
      <c r="I9017" s="41"/>
      <c r="J9017" s="41"/>
      <c r="K9017" s="41"/>
      <c r="L9017" s="41"/>
      <c r="M9017" s="41"/>
    </row>
    <row r="9018" spans="2:13" x14ac:dyDescent="0.25">
      <c r="B9018" s="66"/>
      <c r="C9018" s="13"/>
      <c r="D9018" s="13"/>
      <c r="E9018" s="13"/>
      <c r="F9018" s="13"/>
      <c r="G9018" s="13"/>
      <c r="H9018" s="41"/>
      <c r="I9018" s="41"/>
      <c r="J9018" s="41"/>
      <c r="K9018" s="41"/>
      <c r="L9018" s="41"/>
      <c r="M9018" s="41"/>
    </row>
    <row r="9019" spans="2:13" x14ac:dyDescent="0.25">
      <c r="B9019" s="66"/>
      <c r="C9019" s="13"/>
      <c r="D9019" s="13"/>
      <c r="E9019" s="13"/>
      <c r="F9019" s="13"/>
      <c r="G9019" s="13"/>
      <c r="H9019" s="41"/>
      <c r="I9019" s="41"/>
      <c r="J9019" s="41"/>
      <c r="K9019" s="41"/>
      <c r="L9019" s="41"/>
      <c r="M9019" s="41"/>
    </row>
    <row r="9020" spans="2:13" x14ac:dyDescent="0.25">
      <c r="B9020" s="66"/>
      <c r="C9020" s="13"/>
      <c r="D9020" s="13"/>
      <c r="E9020" s="13"/>
      <c r="F9020" s="13"/>
      <c r="G9020" s="13"/>
      <c r="H9020" s="41"/>
      <c r="I9020" s="41"/>
      <c r="J9020" s="41"/>
      <c r="K9020" s="41"/>
      <c r="L9020" s="41"/>
      <c r="M9020" s="41"/>
    </row>
    <row r="9021" spans="2:13" x14ac:dyDescent="0.25">
      <c r="B9021" s="66"/>
      <c r="C9021" s="13"/>
      <c r="D9021" s="13"/>
      <c r="E9021" s="13"/>
      <c r="F9021" s="13"/>
      <c r="G9021" s="13"/>
      <c r="H9021" s="41"/>
      <c r="I9021" s="41"/>
      <c r="J9021" s="41"/>
      <c r="K9021" s="41"/>
      <c r="L9021" s="41"/>
      <c r="M9021" s="41"/>
    </row>
    <row r="9022" spans="2:13" x14ac:dyDescent="0.25">
      <c r="B9022" s="66"/>
      <c r="C9022" s="13"/>
      <c r="D9022" s="13"/>
      <c r="E9022" s="13"/>
      <c r="F9022" s="13"/>
      <c r="G9022" s="13"/>
      <c r="H9022" s="41"/>
      <c r="I9022" s="41"/>
      <c r="J9022" s="41"/>
      <c r="K9022" s="41"/>
      <c r="L9022" s="41"/>
      <c r="M9022" s="41"/>
    </row>
    <row r="9023" spans="2:13" x14ac:dyDescent="0.25">
      <c r="B9023" s="66"/>
      <c r="C9023" s="13"/>
      <c r="D9023" s="13"/>
      <c r="E9023" s="13"/>
      <c r="F9023" s="13"/>
      <c r="G9023" s="13"/>
      <c r="H9023" s="41"/>
      <c r="I9023" s="41"/>
      <c r="J9023" s="41"/>
      <c r="K9023" s="41"/>
      <c r="L9023" s="41"/>
      <c r="M9023" s="41"/>
    </row>
    <row r="9024" spans="2:13" x14ac:dyDescent="0.25">
      <c r="B9024" s="66"/>
      <c r="C9024" s="13"/>
      <c r="D9024" s="13"/>
      <c r="E9024" s="13"/>
      <c r="F9024" s="13"/>
      <c r="G9024" s="13"/>
      <c r="H9024" s="41"/>
      <c r="I9024" s="41"/>
      <c r="J9024" s="41"/>
      <c r="K9024" s="41"/>
      <c r="L9024" s="41"/>
      <c r="M9024" s="41"/>
    </row>
    <row r="9025" spans="2:13" x14ac:dyDescent="0.25">
      <c r="B9025" s="66"/>
      <c r="C9025" s="13"/>
      <c r="D9025" s="13"/>
      <c r="E9025" s="13"/>
      <c r="F9025" s="13"/>
      <c r="G9025" s="13"/>
      <c r="H9025" s="41"/>
      <c r="I9025" s="41"/>
      <c r="J9025" s="41"/>
      <c r="K9025" s="41"/>
      <c r="L9025" s="41"/>
      <c r="M9025" s="41"/>
    </row>
    <row r="9026" spans="2:13" x14ac:dyDescent="0.25">
      <c r="B9026" s="66"/>
      <c r="C9026" s="13"/>
      <c r="D9026" s="13"/>
      <c r="E9026" s="13"/>
      <c r="F9026" s="13"/>
      <c r="G9026" s="13"/>
      <c r="H9026" s="41"/>
      <c r="I9026" s="41"/>
      <c r="J9026" s="41"/>
      <c r="K9026" s="41"/>
      <c r="L9026" s="41"/>
      <c r="M9026" s="41"/>
    </row>
    <row r="9027" spans="2:13" x14ac:dyDescent="0.25">
      <c r="B9027" s="66"/>
      <c r="C9027" s="13"/>
      <c r="D9027" s="13"/>
      <c r="E9027" s="13"/>
      <c r="F9027" s="13"/>
      <c r="G9027" s="13"/>
      <c r="H9027" s="41"/>
      <c r="I9027" s="41"/>
      <c r="J9027" s="41"/>
      <c r="K9027" s="41"/>
      <c r="L9027" s="41"/>
      <c r="M9027" s="41"/>
    </row>
    <row r="9028" spans="2:13" x14ac:dyDescent="0.25">
      <c r="B9028" s="66"/>
      <c r="C9028" s="13"/>
      <c r="D9028" s="13"/>
      <c r="E9028" s="13"/>
      <c r="F9028" s="13"/>
      <c r="G9028" s="13"/>
      <c r="H9028" s="41"/>
      <c r="I9028" s="41"/>
      <c r="J9028" s="41"/>
      <c r="K9028" s="41"/>
      <c r="L9028" s="41"/>
      <c r="M9028" s="41"/>
    </row>
    <row r="9029" spans="2:13" x14ac:dyDescent="0.25">
      <c r="B9029" s="66"/>
      <c r="C9029" s="13"/>
      <c r="D9029" s="13"/>
      <c r="E9029" s="13"/>
      <c r="F9029" s="13"/>
      <c r="G9029" s="13"/>
      <c r="H9029" s="41"/>
      <c r="I9029" s="41"/>
      <c r="J9029" s="41"/>
      <c r="K9029" s="41"/>
      <c r="L9029" s="41"/>
      <c r="M9029" s="41"/>
    </row>
    <row r="9030" spans="2:13" x14ac:dyDescent="0.25">
      <c r="B9030" s="66"/>
      <c r="C9030" s="13"/>
      <c r="D9030" s="13"/>
      <c r="E9030" s="13"/>
      <c r="F9030" s="13"/>
      <c r="G9030" s="13"/>
      <c r="H9030" s="41"/>
      <c r="I9030" s="41"/>
      <c r="J9030" s="41"/>
      <c r="K9030" s="41"/>
      <c r="L9030" s="41"/>
      <c r="M9030" s="41"/>
    </row>
    <row r="9031" spans="2:13" x14ac:dyDescent="0.25">
      <c r="B9031" s="66"/>
      <c r="C9031" s="13"/>
      <c r="D9031" s="13"/>
      <c r="E9031" s="13"/>
      <c r="F9031" s="13"/>
      <c r="G9031" s="13"/>
      <c r="H9031" s="41"/>
      <c r="I9031" s="41"/>
      <c r="J9031" s="41"/>
      <c r="K9031" s="41"/>
      <c r="L9031" s="41"/>
      <c r="M9031" s="41"/>
    </row>
    <row r="9032" spans="2:13" x14ac:dyDescent="0.25">
      <c r="B9032" s="66"/>
      <c r="C9032" s="13"/>
      <c r="D9032" s="13"/>
      <c r="E9032" s="13"/>
      <c r="F9032" s="13"/>
      <c r="G9032" s="13"/>
      <c r="H9032" s="41"/>
      <c r="I9032" s="41"/>
      <c r="J9032" s="41"/>
      <c r="K9032" s="41"/>
      <c r="L9032" s="41"/>
      <c r="M9032" s="41"/>
    </row>
    <row r="9033" spans="2:13" x14ac:dyDescent="0.25">
      <c r="B9033" s="66"/>
      <c r="C9033" s="13"/>
      <c r="D9033" s="13"/>
      <c r="E9033" s="13"/>
      <c r="F9033" s="13"/>
      <c r="G9033" s="13"/>
      <c r="H9033" s="41"/>
      <c r="I9033" s="41"/>
      <c r="J9033" s="41"/>
      <c r="K9033" s="41"/>
      <c r="L9033" s="41"/>
      <c r="M9033" s="41"/>
    </row>
    <row r="9034" spans="2:13" x14ac:dyDescent="0.25">
      <c r="B9034" s="66"/>
      <c r="C9034" s="13"/>
      <c r="D9034" s="13"/>
      <c r="E9034" s="13"/>
      <c r="F9034" s="13"/>
      <c r="G9034" s="13"/>
      <c r="H9034" s="41"/>
      <c r="I9034" s="41"/>
      <c r="J9034" s="41"/>
      <c r="K9034" s="41"/>
      <c r="L9034" s="41"/>
      <c r="M9034" s="41"/>
    </row>
    <row r="9035" spans="2:13" x14ac:dyDescent="0.25">
      <c r="B9035" s="66"/>
      <c r="C9035" s="13"/>
      <c r="D9035" s="13"/>
      <c r="E9035" s="13"/>
      <c r="F9035" s="13"/>
      <c r="G9035" s="13"/>
      <c r="H9035" s="41"/>
      <c r="I9035" s="41"/>
      <c r="J9035" s="41"/>
      <c r="K9035" s="41"/>
      <c r="L9035" s="41"/>
      <c r="M9035" s="41"/>
    </row>
    <row r="9036" spans="2:13" x14ac:dyDescent="0.25">
      <c r="B9036" s="66"/>
      <c r="C9036" s="13"/>
      <c r="D9036" s="13"/>
      <c r="E9036" s="13"/>
      <c r="F9036" s="13"/>
      <c r="G9036" s="13"/>
      <c r="H9036" s="41"/>
      <c r="I9036" s="41"/>
      <c r="J9036" s="41"/>
      <c r="K9036" s="41"/>
      <c r="L9036" s="41"/>
      <c r="M9036" s="41"/>
    </row>
    <row r="9037" spans="2:13" x14ac:dyDescent="0.25">
      <c r="B9037" s="66"/>
      <c r="C9037" s="13"/>
      <c r="D9037" s="13"/>
      <c r="E9037" s="13"/>
      <c r="F9037" s="13"/>
      <c r="G9037" s="13"/>
      <c r="H9037" s="41"/>
      <c r="I9037" s="41"/>
      <c r="J9037" s="41"/>
      <c r="K9037" s="41"/>
      <c r="L9037" s="41"/>
      <c r="M9037" s="41"/>
    </row>
    <row r="9038" spans="2:13" x14ac:dyDescent="0.25">
      <c r="B9038" s="66"/>
      <c r="C9038" s="13"/>
      <c r="D9038" s="13"/>
      <c r="E9038" s="13"/>
      <c r="F9038" s="13"/>
      <c r="G9038" s="13"/>
      <c r="H9038" s="41"/>
      <c r="I9038" s="41"/>
      <c r="J9038" s="41"/>
      <c r="K9038" s="41"/>
      <c r="L9038" s="41"/>
      <c r="M9038" s="41"/>
    </row>
    <row r="9039" spans="2:13" x14ac:dyDescent="0.25">
      <c r="B9039" s="66"/>
      <c r="C9039" s="13"/>
      <c r="D9039" s="13"/>
      <c r="E9039" s="13"/>
      <c r="F9039" s="13"/>
      <c r="G9039" s="13"/>
      <c r="H9039" s="41"/>
      <c r="I9039" s="41"/>
      <c r="J9039" s="41"/>
      <c r="K9039" s="41"/>
      <c r="L9039" s="41"/>
      <c r="M9039" s="41"/>
    </row>
    <row r="9040" spans="2:13" x14ac:dyDescent="0.25">
      <c r="B9040" s="66"/>
      <c r="C9040" s="13"/>
      <c r="D9040" s="13"/>
      <c r="E9040" s="13"/>
      <c r="F9040" s="13"/>
      <c r="G9040" s="13"/>
      <c r="H9040" s="41"/>
      <c r="I9040" s="41"/>
      <c r="J9040" s="41"/>
      <c r="K9040" s="41"/>
      <c r="L9040" s="41"/>
      <c r="M9040" s="41"/>
    </row>
    <row r="9041" spans="2:13" x14ac:dyDescent="0.25">
      <c r="B9041" s="66"/>
      <c r="C9041" s="13"/>
      <c r="D9041" s="13"/>
      <c r="E9041" s="13"/>
      <c r="F9041" s="13"/>
      <c r="G9041" s="13"/>
      <c r="H9041" s="41"/>
      <c r="I9041" s="41"/>
      <c r="J9041" s="41"/>
      <c r="K9041" s="41"/>
      <c r="L9041" s="41"/>
      <c r="M9041" s="41"/>
    </row>
    <row r="9042" spans="2:13" x14ac:dyDescent="0.25">
      <c r="B9042" s="66"/>
      <c r="C9042" s="13"/>
      <c r="D9042" s="13"/>
      <c r="E9042" s="13"/>
      <c r="F9042" s="13"/>
      <c r="G9042" s="13"/>
      <c r="H9042" s="41"/>
      <c r="I9042" s="41"/>
      <c r="J9042" s="41"/>
      <c r="K9042" s="41"/>
      <c r="L9042" s="41"/>
      <c r="M9042" s="41"/>
    </row>
    <row r="9043" spans="2:13" x14ac:dyDescent="0.25">
      <c r="B9043" s="66"/>
      <c r="C9043" s="13"/>
      <c r="D9043" s="13"/>
      <c r="E9043" s="13"/>
      <c r="F9043" s="13"/>
      <c r="G9043" s="13"/>
      <c r="H9043" s="41"/>
      <c r="I9043" s="41"/>
      <c r="J9043" s="41"/>
      <c r="K9043" s="41"/>
      <c r="L9043" s="41"/>
      <c r="M9043" s="41"/>
    </row>
    <row r="9044" spans="2:13" x14ac:dyDescent="0.25">
      <c r="B9044" s="66"/>
      <c r="C9044" s="13"/>
      <c r="D9044" s="13"/>
      <c r="E9044" s="13"/>
      <c r="F9044" s="13"/>
      <c r="G9044" s="13"/>
      <c r="H9044" s="41"/>
      <c r="I9044" s="41"/>
      <c r="J9044" s="41"/>
      <c r="K9044" s="41"/>
      <c r="L9044" s="41"/>
      <c r="M9044" s="41"/>
    </row>
    <row r="9045" spans="2:13" x14ac:dyDescent="0.25">
      <c r="B9045" s="66"/>
      <c r="C9045" s="13"/>
      <c r="D9045" s="13"/>
      <c r="E9045" s="13"/>
      <c r="F9045" s="13"/>
      <c r="G9045" s="13"/>
      <c r="H9045" s="41"/>
      <c r="I9045" s="41"/>
      <c r="J9045" s="41"/>
      <c r="K9045" s="41"/>
      <c r="L9045" s="41"/>
      <c r="M9045" s="41"/>
    </row>
    <row r="9046" spans="2:13" x14ac:dyDescent="0.25">
      <c r="B9046" s="66"/>
      <c r="C9046" s="13"/>
      <c r="D9046" s="13"/>
      <c r="E9046" s="13"/>
      <c r="F9046" s="13"/>
      <c r="G9046" s="13"/>
      <c r="H9046" s="41"/>
      <c r="I9046" s="41"/>
      <c r="J9046" s="41"/>
      <c r="K9046" s="41"/>
      <c r="L9046" s="41"/>
      <c r="M9046" s="41"/>
    </row>
    <row r="9047" spans="2:13" x14ac:dyDescent="0.25">
      <c r="B9047" s="66"/>
      <c r="C9047" s="13"/>
      <c r="D9047" s="13"/>
      <c r="E9047" s="13"/>
      <c r="F9047" s="13"/>
      <c r="G9047" s="13"/>
      <c r="H9047" s="41"/>
      <c r="I9047" s="41"/>
      <c r="J9047" s="41"/>
      <c r="K9047" s="41"/>
      <c r="L9047" s="41"/>
      <c r="M9047" s="41"/>
    </row>
    <row r="9048" spans="2:13" x14ac:dyDescent="0.25">
      <c r="B9048" s="66"/>
      <c r="C9048" s="13"/>
      <c r="D9048" s="13"/>
      <c r="E9048" s="13"/>
      <c r="F9048" s="13"/>
      <c r="G9048" s="13"/>
      <c r="H9048" s="41"/>
      <c r="I9048" s="41"/>
      <c r="J9048" s="41"/>
      <c r="K9048" s="41"/>
      <c r="L9048" s="41"/>
      <c r="M9048" s="41"/>
    </row>
    <row r="9049" spans="2:13" x14ac:dyDescent="0.25">
      <c r="B9049" s="66"/>
      <c r="C9049" s="13"/>
      <c r="D9049" s="13"/>
      <c r="E9049" s="13"/>
      <c r="F9049" s="13"/>
      <c r="G9049" s="13"/>
      <c r="H9049" s="41"/>
      <c r="I9049" s="41"/>
      <c r="J9049" s="41"/>
      <c r="K9049" s="41"/>
      <c r="L9049" s="41"/>
      <c r="M9049" s="41"/>
    </row>
    <row r="9050" spans="2:13" x14ac:dyDescent="0.25">
      <c r="B9050" s="66"/>
      <c r="C9050" s="13"/>
      <c r="D9050" s="13"/>
      <c r="E9050" s="13"/>
      <c r="F9050" s="13"/>
      <c r="G9050" s="13"/>
      <c r="H9050" s="41"/>
      <c r="I9050" s="41"/>
      <c r="J9050" s="41"/>
      <c r="K9050" s="41"/>
      <c r="L9050" s="41"/>
      <c r="M9050" s="41"/>
    </row>
    <row r="9051" spans="2:13" x14ac:dyDescent="0.25">
      <c r="B9051" s="66"/>
      <c r="C9051" s="13"/>
      <c r="D9051" s="13"/>
      <c r="E9051" s="13"/>
      <c r="F9051" s="13"/>
      <c r="G9051" s="13"/>
      <c r="H9051" s="41"/>
      <c r="I9051" s="41"/>
      <c r="J9051" s="41"/>
      <c r="K9051" s="41"/>
      <c r="L9051" s="41"/>
      <c r="M9051" s="41"/>
    </row>
    <row r="9052" spans="2:13" x14ac:dyDescent="0.25">
      <c r="B9052" s="66"/>
      <c r="C9052" s="13"/>
      <c r="D9052" s="13"/>
      <c r="E9052" s="13"/>
      <c r="F9052" s="13"/>
      <c r="G9052" s="13"/>
      <c r="H9052" s="41"/>
      <c r="I9052" s="41"/>
      <c r="J9052" s="41"/>
      <c r="K9052" s="41"/>
      <c r="L9052" s="41"/>
      <c r="M9052" s="41"/>
    </row>
    <row r="9053" spans="2:13" x14ac:dyDescent="0.25">
      <c r="B9053" s="66"/>
      <c r="C9053" s="13"/>
      <c r="D9053" s="13"/>
      <c r="E9053" s="13"/>
      <c r="F9053" s="13"/>
      <c r="G9053" s="13"/>
      <c r="H9053" s="41"/>
      <c r="I9053" s="41"/>
      <c r="J9053" s="41"/>
      <c r="K9053" s="41"/>
      <c r="L9053" s="41"/>
      <c r="M9053" s="41"/>
    </row>
    <row r="9054" spans="2:13" x14ac:dyDescent="0.25">
      <c r="B9054" s="66"/>
      <c r="C9054" s="13"/>
      <c r="D9054" s="13"/>
      <c r="E9054" s="13"/>
      <c r="F9054" s="13"/>
      <c r="G9054" s="13"/>
      <c r="H9054" s="41"/>
      <c r="I9054" s="41"/>
      <c r="J9054" s="41"/>
      <c r="K9054" s="41"/>
      <c r="L9054" s="41"/>
      <c r="M9054" s="41"/>
    </row>
    <row r="9055" spans="2:13" x14ac:dyDescent="0.25">
      <c r="B9055" s="66"/>
      <c r="C9055" s="13"/>
      <c r="D9055" s="13"/>
      <c r="E9055" s="13"/>
      <c r="F9055" s="13"/>
      <c r="G9055" s="13"/>
      <c r="H9055" s="41"/>
      <c r="I9055" s="41"/>
      <c r="J9055" s="41"/>
      <c r="K9055" s="41"/>
      <c r="L9055" s="41"/>
      <c r="M9055" s="41"/>
    </row>
    <row r="9056" spans="2:13" x14ac:dyDescent="0.25">
      <c r="B9056" s="66"/>
      <c r="C9056" s="13"/>
      <c r="D9056" s="13"/>
      <c r="E9056" s="13"/>
      <c r="F9056" s="13"/>
      <c r="G9056" s="13"/>
      <c r="H9056" s="41"/>
      <c r="I9056" s="41"/>
      <c r="J9056" s="41"/>
      <c r="K9056" s="41"/>
      <c r="L9056" s="41"/>
      <c r="M9056" s="41"/>
    </row>
    <row r="9057" spans="2:13" x14ac:dyDescent="0.25">
      <c r="B9057" s="66"/>
      <c r="C9057" s="13"/>
      <c r="D9057" s="13"/>
      <c r="E9057" s="13"/>
      <c r="F9057" s="13"/>
      <c r="G9057" s="13"/>
      <c r="H9057" s="41"/>
      <c r="I9057" s="41"/>
      <c r="J9057" s="41"/>
      <c r="K9057" s="41"/>
      <c r="L9057" s="41"/>
      <c r="M9057" s="41"/>
    </row>
    <row r="9058" spans="2:13" x14ac:dyDescent="0.25">
      <c r="B9058" s="66"/>
      <c r="C9058" s="13"/>
      <c r="D9058" s="13"/>
      <c r="E9058" s="13"/>
      <c r="F9058" s="13"/>
      <c r="G9058" s="13"/>
      <c r="H9058" s="41"/>
      <c r="I9058" s="41"/>
      <c r="J9058" s="41"/>
      <c r="K9058" s="41"/>
      <c r="L9058" s="41"/>
      <c r="M9058" s="41"/>
    </row>
    <row r="9059" spans="2:13" x14ac:dyDescent="0.25">
      <c r="B9059" s="66"/>
      <c r="C9059" s="13"/>
      <c r="D9059" s="13"/>
      <c r="E9059" s="13"/>
      <c r="F9059" s="13"/>
      <c r="G9059" s="13"/>
      <c r="H9059" s="41"/>
      <c r="I9059" s="41"/>
      <c r="J9059" s="41"/>
      <c r="K9059" s="41"/>
      <c r="L9059" s="41"/>
      <c r="M9059" s="41"/>
    </row>
    <row r="9060" spans="2:13" x14ac:dyDescent="0.25">
      <c r="B9060" s="66"/>
      <c r="C9060" s="13"/>
      <c r="D9060" s="13"/>
      <c r="E9060" s="13"/>
      <c r="F9060" s="13"/>
      <c r="G9060" s="13"/>
      <c r="H9060" s="41"/>
      <c r="I9060" s="41"/>
      <c r="J9060" s="41"/>
      <c r="K9060" s="41"/>
      <c r="L9060" s="41"/>
      <c r="M9060" s="41"/>
    </row>
    <row r="9061" spans="2:13" x14ac:dyDescent="0.25">
      <c r="B9061" s="66"/>
      <c r="C9061" s="13"/>
      <c r="D9061" s="13"/>
      <c r="E9061" s="13"/>
      <c r="F9061" s="13"/>
      <c r="G9061" s="13"/>
      <c r="H9061" s="41"/>
      <c r="I9061" s="41"/>
      <c r="J9061" s="41"/>
      <c r="K9061" s="41"/>
      <c r="L9061" s="41"/>
      <c r="M9061" s="41"/>
    </row>
    <row r="9062" spans="2:13" x14ac:dyDescent="0.25">
      <c r="B9062" s="66"/>
      <c r="C9062" s="13"/>
      <c r="D9062" s="13"/>
      <c r="E9062" s="13"/>
      <c r="F9062" s="13"/>
      <c r="G9062" s="13"/>
      <c r="H9062" s="41"/>
      <c r="I9062" s="41"/>
      <c r="J9062" s="41"/>
      <c r="K9062" s="41"/>
      <c r="L9062" s="41"/>
      <c r="M9062" s="41"/>
    </row>
    <row r="9063" spans="2:13" x14ac:dyDescent="0.25">
      <c r="B9063" s="66"/>
      <c r="C9063" s="13"/>
      <c r="D9063" s="13"/>
      <c r="E9063" s="13"/>
      <c r="F9063" s="13"/>
      <c r="G9063" s="13"/>
      <c r="H9063" s="41"/>
      <c r="I9063" s="41"/>
      <c r="J9063" s="41"/>
      <c r="K9063" s="41"/>
      <c r="L9063" s="41"/>
      <c r="M9063" s="41"/>
    </row>
    <row r="9064" spans="2:13" x14ac:dyDescent="0.25">
      <c r="B9064" s="66"/>
      <c r="C9064" s="13"/>
      <c r="D9064" s="13"/>
      <c r="E9064" s="13"/>
      <c r="F9064" s="13"/>
      <c r="G9064" s="13"/>
      <c r="H9064" s="41"/>
      <c r="I9064" s="41"/>
      <c r="J9064" s="41"/>
      <c r="K9064" s="41"/>
      <c r="L9064" s="41"/>
      <c r="M9064" s="41"/>
    </row>
    <row r="9065" spans="2:13" x14ac:dyDescent="0.25">
      <c r="B9065" s="66"/>
      <c r="C9065" s="13"/>
      <c r="D9065" s="13"/>
      <c r="E9065" s="13"/>
      <c r="F9065" s="13"/>
      <c r="G9065" s="13"/>
      <c r="H9065" s="41"/>
      <c r="I9065" s="41"/>
      <c r="J9065" s="41"/>
      <c r="K9065" s="41"/>
      <c r="L9065" s="41"/>
      <c r="M9065" s="41"/>
    </row>
    <row r="9066" spans="2:13" x14ac:dyDescent="0.25">
      <c r="B9066" s="66"/>
      <c r="C9066" s="13"/>
      <c r="D9066" s="13"/>
      <c r="E9066" s="13"/>
      <c r="F9066" s="13"/>
      <c r="G9066" s="13"/>
      <c r="H9066" s="41"/>
      <c r="I9066" s="41"/>
      <c r="J9066" s="41"/>
      <c r="K9066" s="41"/>
      <c r="L9066" s="41"/>
      <c r="M9066" s="41"/>
    </row>
    <row r="9067" spans="2:13" x14ac:dyDescent="0.25">
      <c r="B9067" s="66"/>
      <c r="C9067" s="13"/>
      <c r="D9067" s="13"/>
      <c r="E9067" s="13"/>
      <c r="F9067" s="13"/>
      <c r="G9067" s="13"/>
      <c r="H9067" s="41"/>
      <c r="I9067" s="41"/>
      <c r="J9067" s="41"/>
      <c r="K9067" s="41"/>
      <c r="L9067" s="41"/>
      <c r="M9067" s="41"/>
    </row>
    <row r="9068" spans="2:13" x14ac:dyDescent="0.25">
      <c r="B9068" s="66"/>
      <c r="C9068" s="13"/>
      <c r="D9068" s="13"/>
      <c r="E9068" s="13"/>
      <c r="F9068" s="13"/>
      <c r="G9068" s="13"/>
      <c r="H9068" s="41"/>
      <c r="I9068" s="41"/>
      <c r="J9068" s="41"/>
      <c r="K9068" s="41"/>
      <c r="L9068" s="41"/>
      <c r="M9068" s="41"/>
    </row>
    <row r="9069" spans="2:13" x14ac:dyDescent="0.25">
      <c r="B9069" s="66"/>
      <c r="C9069" s="13"/>
      <c r="D9069" s="13"/>
      <c r="E9069" s="13"/>
      <c r="F9069" s="13"/>
      <c r="G9069" s="13"/>
      <c r="H9069" s="41"/>
      <c r="I9069" s="41"/>
      <c r="J9069" s="41"/>
      <c r="K9069" s="41"/>
      <c r="L9069" s="41"/>
      <c r="M9069" s="41"/>
    </row>
    <row r="9070" spans="2:13" x14ac:dyDescent="0.25">
      <c r="B9070" s="66"/>
      <c r="C9070" s="13"/>
      <c r="D9070" s="13"/>
      <c r="E9070" s="13"/>
      <c r="F9070" s="13"/>
      <c r="G9070" s="13"/>
      <c r="H9070" s="41"/>
      <c r="I9070" s="41"/>
      <c r="J9070" s="41"/>
      <c r="K9070" s="41"/>
      <c r="L9070" s="41"/>
      <c r="M9070" s="41"/>
    </row>
    <row r="9071" spans="2:13" x14ac:dyDescent="0.25">
      <c r="B9071" s="66"/>
      <c r="C9071" s="13"/>
      <c r="D9071" s="13"/>
      <c r="E9071" s="13"/>
      <c r="F9071" s="13"/>
      <c r="G9071" s="13"/>
      <c r="H9071" s="41"/>
      <c r="I9071" s="41"/>
      <c r="J9071" s="41"/>
      <c r="K9071" s="41"/>
      <c r="L9071" s="41"/>
      <c r="M9071" s="41"/>
    </row>
    <row r="9072" spans="2:13" x14ac:dyDescent="0.25">
      <c r="B9072" s="66"/>
      <c r="C9072" s="13"/>
      <c r="D9072" s="13"/>
      <c r="E9072" s="13"/>
      <c r="F9072" s="13"/>
      <c r="G9072" s="13"/>
      <c r="H9072" s="41"/>
      <c r="I9072" s="41"/>
      <c r="J9072" s="41"/>
      <c r="K9072" s="41"/>
      <c r="L9072" s="41"/>
      <c r="M9072" s="41"/>
    </row>
    <row r="9073" spans="2:13" x14ac:dyDescent="0.25">
      <c r="B9073" s="66"/>
      <c r="C9073" s="13"/>
      <c r="D9073" s="13"/>
      <c r="E9073" s="13"/>
      <c r="F9073" s="13"/>
      <c r="G9073" s="13"/>
      <c r="H9073" s="41"/>
      <c r="I9073" s="41"/>
      <c r="J9073" s="41"/>
      <c r="K9073" s="41"/>
      <c r="L9073" s="41"/>
      <c r="M9073" s="41"/>
    </row>
    <row r="9074" spans="2:13" x14ac:dyDescent="0.25">
      <c r="B9074" s="66"/>
      <c r="C9074" s="13"/>
      <c r="D9074" s="13"/>
      <c r="E9074" s="13"/>
      <c r="F9074" s="13"/>
      <c r="G9074" s="13"/>
      <c r="H9074" s="41"/>
      <c r="I9074" s="41"/>
      <c r="J9074" s="41"/>
      <c r="K9074" s="41"/>
      <c r="L9074" s="41"/>
      <c r="M9074" s="41"/>
    </row>
    <row r="9075" spans="2:13" x14ac:dyDescent="0.25">
      <c r="B9075" s="66"/>
      <c r="C9075" s="13"/>
      <c r="D9075" s="13"/>
      <c r="E9075" s="13"/>
      <c r="F9075" s="13"/>
      <c r="G9075" s="13"/>
      <c r="H9075" s="41"/>
      <c r="I9075" s="41"/>
      <c r="J9075" s="41"/>
      <c r="K9075" s="41"/>
      <c r="L9075" s="41"/>
      <c r="M9075" s="41"/>
    </row>
    <row r="9076" spans="2:13" x14ac:dyDescent="0.25">
      <c r="B9076" s="66"/>
      <c r="C9076" s="13"/>
      <c r="D9076" s="13"/>
      <c r="E9076" s="13"/>
      <c r="F9076" s="13"/>
      <c r="G9076" s="13"/>
      <c r="H9076" s="41"/>
      <c r="I9076" s="41"/>
      <c r="J9076" s="41"/>
      <c r="K9076" s="41"/>
      <c r="L9076" s="41"/>
      <c r="M9076" s="41"/>
    </row>
    <row r="9077" spans="2:13" x14ac:dyDescent="0.25">
      <c r="B9077" s="66"/>
      <c r="C9077" s="13"/>
      <c r="D9077" s="13"/>
      <c r="E9077" s="13"/>
      <c r="F9077" s="13"/>
      <c r="G9077" s="13"/>
      <c r="H9077" s="41"/>
      <c r="I9077" s="41"/>
      <c r="J9077" s="41"/>
      <c r="K9077" s="41"/>
      <c r="L9077" s="41"/>
      <c r="M9077" s="41"/>
    </row>
    <row r="9078" spans="2:13" x14ac:dyDescent="0.25">
      <c r="B9078" s="66"/>
      <c r="C9078" s="13"/>
      <c r="D9078" s="13"/>
      <c r="E9078" s="13"/>
      <c r="F9078" s="13"/>
      <c r="G9078" s="13"/>
      <c r="H9078" s="41"/>
      <c r="I9078" s="41"/>
      <c r="J9078" s="41"/>
      <c r="K9078" s="41"/>
      <c r="L9078" s="41"/>
      <c r="M9078" s="41"/>
    </row>
    <row r="9079" spans="2:13" x14ac:dyDescent="0.25">
      <c r="B9079" s="66"/>
      <c r="C9079" s="13"/>
      <c r="D9079" s="13"/>
      <c r="E9079" s="13"/>
      <c r="F9079" s="13"/>
      <c r="G9079" s="13"/>
      <c r="H9079" s="41"/>
      <c r="I9079" s="41"/>
      <c r="J9079" s="41"/>
      <c r="K9079" s="41"/>
      <c r="L9079" s="41"/>
      <c r="M9079" s="41"/>
    </row>
    <row r="9080" spans="2:13" x14ac:dyDescent="0.25">
      <c r="B9080" s="66"/>
      <c r="C9080" s="13"/>
      <c r="D9080" s="13"/>
      <c r="E9080" s="13"/>
      <c r="F9080" s="13"/>
      <c r="G9080" s="13"/>
      <c r="H9080" s="41"/>
      <c r="I9080" s="41"/>
      <c r="J9080" s="41"/>
      <c r="K9080" s="41"/>
      <c r="L9080" s="41"/>
      <c r="M9080" s="41"/>
    </row>
    <row r="9081" spans="2:13" x14ac:dyDescent="0.25">
      <c r="B9081" s="66"/>
      <c r="C9081" s="13"/>
      <c r="D9081" s="13"/>
      <c r="E9081" s="13"/>
      <c r="F9081" s="13"/>
      <c r="G9081" s="13"/>
      <c r="H9081" s="41"/>
      <c r="I9081" s="41"/>
      <c r="J9081" s="41"/>
      <c r="K9081" s="41"/>
      <c r="L9081" s="41"/>
      <c r="M9081" s="41"/>
    </row>
    <row r="9082" spans="2:13" x14ac:dyDescent="0.25">
      <c r="B9082" s="66"/>
      <c r="C9082" s="13"/>
      <c r="D9082" s="13"/>
      <c r="E9082" s="13"/>
      <c r="F9082" s="13"/>
      <c r="G9082" s="13"/>
      <c r="H9082" s="41"/>
      <c r="I9082" s="41"/>
      <c r="J9082" s="41"/>
      <c r="K9082" s="41"/>
      <c r="L9082" s="41"/>
      <c r="M9082" s="41"/>
    </row>
    <row r="9083" spans="2:13" x14ac:dyDescent="0.25">
      <c r="B9083" s="66"/>
      <c r="C9083" s="13"/>
      <c r="D9083" s="13"/>
      <c r="E9083" s="13"/>
      <c r="F9083" s="13"/>
      <c r="G9083" s="13"/>
      <c r="H9083" s="41"/>
      <c r="I9083" s="41"/>
      <c r="J9083" s="41"/>
      <c r="K9083" s="41"/>
      <c r="L9083" s="41"/>
      <c r="M9083" s="41"/>
    </row>
    <row r="9084" spans="2:13" x14ac:dyDescent="0.25">
      <c r="B9084" s="66"/>
      <c r="C9084" s="13"/>
      <c r="D9084" s="13"/>
      <c r="E9084" s="13"/>
      <c r="F9084" s="13"/>
      <c r="G9084" s="13"/>
      <c r="H9084" s="41"/>
      <c r="I9084" s="41"/>
      <c r="J9084" s="41"/>
      <c r="K9084" s="41"/>
      <c r="L9084" s="41"/>
      <c r="M9084" s="41"/>
    </row>
    <row r="9085" spans="2:13" x14ac:dyDescent="0.25">
      <c r="B9085" s="66"/>
      <c r="C9085" s="13"/>
      <c r="D9085" s="13"/>
      <c r="E9085" s="13"/>
      <c r="F9085" s="13"/>
      <c r="G9085" s="13"/>
      <c r="H9085" s="41"/>
      <c r="I9085" s="41"/>
      <c r="J9085" s="41"/>
      <c r="K9085" s="41"/>
      <c r="L9085" s="41"/>
      <c r="M9085" s="41"/>
    </row>
    <row r="9086" spans="2:13" x14ac:dyDescent="0.25">
      <c r="B9086" s="66"/>
      <c r="C9086" s="13"/>
      <c r="D9086" s="13"/>
      <c r="E9086" s="13"/>
      <c r="F9086" s="13"/>
      <c r="G9086" s="13"/>
      <c r="H9086" s="41"/>
      <c r="I9086" s="41"/>
      <c r="J9086" s="41"/>
      <c r="K9086" s="41"/>
      <c r="L9086" s="41"/>
      <c r="M9086" s="41"/>
    </row>
    <row r="9087" spans="2:13" x14ac:dyDescent="0.25">
      <c r="B9087" s="66"/>
      <c r="C9087" s="13"/>
      <c r="D9087" s="13"/>
      <c r="E9087" s="13"/>
      <c r="F9087" s="13"/>
      <c r="G9087" s="13"/>
      <c r="H9087" s="41"/>
      <c r="I9087" s="41"/>
      <c r="J9087" s="41"/>
      <c r="K9087" s="41"/>
      <c r="L9087" s="41"/>
      <c r="M9087" s="41"/>
    </row>
    <row r="9088" spans="2:13" x14ac:dyDescent="0.25">
      <c r="B9088" s="66"/>
      <c r="C9088" s="13"/>
      <c r="D9088" s="13"/>
      <c r="E9088" s="13"/>
      <c r="F9088" s="13"/>
      <c r="G9088" s="13"/>
      <c r="H9088" s="41"/>
      <c r="I9088" s="41"/>
      <c r="J9088" s="41"/>
      <c r="K9088" s="41"/>
      <c r="L9088" s="41"/>
      <c r="M9088" s="41"/>
    </row>
    <row r="9089" spans="2:13" x14ac:dyDescent="0.25">
      <c r="B9089" s="66"/>
      <c r="C9089" s="13"/>
      <c r="D9089" s="13"/>
      <c r="E9089" s="13"/>
      <c r="F9089" s="13"/>
      <c r="G9089" s="13"/>
      <c r="H9089" s="41"/>
      <c r="I9089" s="41"/>
      <c r="J9089" s="41"/>
      <c r="K9089" s="41"/>
      <c r="L9089" s="41"/>
      <c r="M9089" s="41"/>
    </row>
    <row r="9090" spans="2:13" x14ac:dyDescent="0.25">
      <c r="B9090" s="66"/>
      <c r="C9090" s="13"/>
      <c r="D9090" s="13"/>
      <c r="E9090" s="13"/>
      <c r="F9090" s="13"/>
      <c r="G9090" s="13"/>
      <c r="H9090" s="41"/>
      <c r="I9090" s="41"/>
      <c r="J9090" s="41"/>
      <c r="K9090" s="41"/>
      <c r="L9090" s="41"/>
      <c r="M9090" s="41"/>
    </row>
    <row r="9091" spans="2:13" x14ac:dyDescent="0.25">
      <c r="B9091" s="66"/>
      <c r="C9091" s="13"/>
      <c r="D9091" s="13"/>
      <c r="E9091" s="13"/>
      <c r="F9091" s="13"/>
      <c r="G9091" s="13"/>
      <c r="H9091" s="41"/>
      <c r="I9091" s="41"/>
      <c r="J9091" s="41"/>
      <c r="K9091" s="41"/>
      <c r="L9091" s="41"/>
      <c r="M9091" s="41"/>
    </row>
    <row r="9092" spans="2:13" x14ac:dyDescent="0.25">
      <c r="B9092" s="66"/>
      <c r="C9092" s="13"/>
      <c r="D9092" s="13"/>
      <c r="E9092" s="13"/>
      <c r="F9092" s="13"/>
      <c r="G9092" s="13"/>
      <c r="H9092" s="41"/>
      <c r="I9092" s="41"/>
      <c r="J9092" s="41"/>
      <c r="K9092" s="41"/>
      <c r="L9092" s="41"/>
      <c r="M9092" s="41"/>
    </row>
    <row r="9093" spans="2:13" x14ac:dyDescent="0.25">
      <c r="B9093" s="66"/>
      <c r="C9093" s="13"/>
      <c r="D9093" s="13"/>
      <c r="E9093" s="13"/>
      <c r="F9093" s="13"/>
      <c r="G9093" s="13"/>
      <c r="H9093" s="41"/>
      <c r="I9093" s="41"/>
      <c r="J9093" s="41"/>
      <c r="K9093" s="41"/>
      <c r="L9093" s="41"/>
      <c r="M9093" s="41"/>
    </row>
    <row r="9094" spans="2:13" x14ac:dyDescent="0.25">
      <c r="B9094" s="66"/>
      <c r="C9094" s="13"/>
      <c r="D9094" s="13"/>
      <c r="E9094" s="13"/>
      <c r="F9094" s="13"/>
      <c r="G9094" s="13"/>
      <c r="H9094" s="41"/>
      <c r="I9094" s="41"/>
      <c r="J9094" s="41"/>
      <c r="K9094" s="41"/>
      <c r="L9094" s="41"/>
      <c r="M9094" s="41"/>
    </row>
    <row r="9095" spans="2:13" x14ac:dyDescent="0.25">
      <c r="B9095" s="66"/>
      <c r="C9095" s="13"/>
      <c r="D9095" s="13"/>
      <c r="E9095" s="13"/>
      <c r="F9095" s="13"/>
      <c r="G9095" s="13"/>
      <c r="H9095" s="41"/>
      <c r="I9095" s="41"/>
      <c r="J9095" s="41"/>
      <c r="K9095" s="41"/>
      <c r="L9095" s="41"/>
      <c r="M9095" s="41"/>
    </row>
    <row r="9096" spans="2:13" x14ac:dyDescent="0.25">
      <c r="B9096" s="66"/>
      <c r="C9096" s="13"/>
      <c r="D9096" s="13"/>
      <c r="E9096" s="13"/>
      <c r="F9096" s="13"/>
      <c r="G9096" s="13"/>
      <c r="H9096" s="41"/>
      <c r="I9096" s="41"/>
      <c r="J9096" s="41"/>
      <c r="K9096" s="41"/>
      <c r="L9096" s="41"/>
      <c r="M9096" s="41"/>
    </row>
    <row r="9097" spans="2:13" x14ac:dyDescent="0.25">
      <c r="B9097" s="66"/>
      <c r="C9097" s="13"/>
      <c r="D9097" s="13"/>
      <c r="E9097" s="13"/>
      <c r="F9097" s="13"/>
      <c r="G9097" s="13"/>
      <c r="H9097" s="41"/>
      <c r="I9097" s="41"/>
      <c r="J9097" s="41"/>
      <c r="K9097" s="41"/>
      <c r="L9097" s="41"/>
      <c r="M9097" s="41"/>
    </row>
    <row r="9098" spans="2:13" x14ac:dyDescent="0.25">
      <c r="B9098" s="66"/>
      <c r="C9098" s="13"/>
      <c r="D9098" s="13"/>
      <c r="E9098" s="13"/>
      <c r="F9098" s="13"/>
      <c r="G9098" s="13"/>
      <c r="H9098" s="41"/>
      <c r="I9098" s="41"/>
      <c r="J9098" s="41"/>
      <c r="K9098" s="41"/>
      <c r="L9098" s="41"/>
      <c r="M9098" s="41"/>
    </row>
    <row r="9099" spans="2:13" x14ac:dyDescent="0.25">
      <c r="B9099" s="66"/>
      <c r="C9099" s="13"/>
      <c r="D9099" s="13"/>
      <c r="E9099" s="13"/>
      <c r="F9099" s="13"/>
      <c r="G9099" s="13"/>
      <c r="H9099" s="41"/>
      <c r="I9099" s="41"/>
      <c r="J9099" s="41"/>
      <c r="K9099" s="41"/>
      <c r="L9099" s="41"/>
      <c r="M9099" s="41"/>
    </row>
    <row r="9100" spans="2:13" x14ac:dyDescent="0.25">
      <c r="B9100" s="66"/>
      <c r="C9100" s="13"/>
      <c r="D9100" s="13"/>
      <c r="E9100" s="13"/>
      <c r="F9100" s="13"/>
      <c r="G9100" s="13"/>
      <c r="H9100" s="41"/>
      <c r="I9100" s="41"/>
      <c r="J9100" s="41"/>
      <c r="K9100" s="41"/>
      <c r="L9100" s="41"/>
      <c r="M9100" s="41"/>
    </row>
    <row r="9101" spans="2:13" x14ac:dyDescent="0.25">
      <c r="B9101" s="66"/>
      <c r="C9101" s="13"/>
      <c r="D9101" s="13"/>
      <c r="E9101" s="13"/>
      <c r="F9101" s="13"/>
      <c r="G9101" s="13"/>
      <c r="H9101" s="41"/>
      <c r="I9101" s="41"/>
      <c r="J9101" s="41"/>
      <c r="K9101" s="41"/>
      <c r="L9101" s="41"/>
      <c r="M9101" s="41"/>
    </row>
    <row r="9102" spans="2:13" x14ac:dyDescent="0.25">
      <c r="B9102" s="66"/>
      <c r="C9102" s="13"/>
      <c r="D9102" s="13"/>
      <c r="E9102" s="13"/>
      <c r="F9102" s="13"/>
      <c r="G9102" s="13"/>
      <c r="H9102" s="41"/>
      <c r="I9102" s="41"/>
      <c r="J9102" s="41"/>
      <c r="K9102" s="41"/>
      <c r="L9102" s="41"/>
      <c r="M9102" s="41"/>
    </row>
    <row r="9103" spans="2:13" x14ac:dyDescent="0.25">
      <c r="B9103" s="66"/>
      <c r="C9103" s="13"/>
      <c r="D9103" s="13"/>
      <c r="E9103" s="13"/>
      <c r="F9103" s="13"/>
      <c r="G9103" s="13"/>
      <c r="H9103" s="41"/>
      <c r="I9103" s="41"/>
      <c r="J9103" s="41"/>
      <c r="K9103" s="41"/>
      <c r="L9103" s="41"/>
      <c r="M9103" s="41"/>
    </row>
    <row r="9104" spans="2:13" x14ac:dyDescent="0.25">
      <c r="B9104" s="66"/>
      <c r="C9104" s="13"/>
      <c r="D9104" s="13"/>
      <c r="E9104" s="13"/>
      <c r="F9104" s="13"/>
      <c r="G9104" s="13"/>
      <c r="H9104" s="41"/>
      <c r="I9104" s="41"/>
      <c r="J9104" s="41"/>
      <c r="K9104" s="41"/>
      <c r="L9104" s="41"/>
      <c r="M9104" s="41"/>
    </row>
    <row r="9105" spans="2:13" x14ac:dyDescent="0.25">
      <c r="B9105" s="66"/>
      <c r="C9105" s="13"/>
      <c r="D9105" s="13"/>
      <c r="E9105" s="13"/>
      <c r="F9105" s="13"/>
      <c r="G9105" s="13"/>
      <c r="H9105" s="41"/>
      <c r="I9105" s="41"/>
      <c r="J9105" s="41"/>
      <c r="K9105" s="41"/>
      <c r="L9105" s="41"/>
      <c r="M9105" s="41"/>
    </row>
    <row r="9106" spans="2:13" x14ac:dyDescent="0.25">
      <c r="B9106" s="66"/>
      <c r="C9106" s="13"/>
      <c r="D9106" s="13"/>
      <c r="E9106" s="13"/>
      <c r="F9106" s="13"/>
      <c r="G9106" s="13"/>
      <c r="H9106" s="41"/>
      <c r="I9106" s="41"/>
      <c r="J9106" s="41"/>
      <c r="K9106" s="41"/>
      <c r="L9106" s="41"/>
      <c r="M9106" s="41"/>
    </row>
    <row r="9107" spans="2:13" x14ac:dyDescent="0.25">
      <c r="B9107" s="66"/>
      <c r="C9107" s="13"/>
      <c r="D9107" s="13"/>
      <c r="E9107" s="13"/>
      <c r="F9107" s="13"/>
      <c r="G9107" s="13"/>
      <c r="H9107" s="41"/>
      <c r="I9107" s="41"/>
      <c r="J9107" s="41"/>
      <c r="K9107" s="41"/>
      <c r="L9107" s="41"/>
      <c r="M9107" s="41"/>
    </row>
    <row r="9108" spans="2:13" x14ac:dyDescent="0.25">
      <c r="B9108" s="66"/>
      <c r="C9108" s="13"/>
      <c r="D9108" s="13"/>
      <c r="E9108" s="13"/>
      <c r="F9108" s="13"/>
      <c r="G9108" s="13"/>
      <c r="H9108" s="41"/>
      <c r="I9108" s="41"/>
      <c r="J9108" s="41"/>
      <c r="K9108" s="41"/>
      <c r="L9108" s="41"/>
      <c r="M9108" s="41"/>
    </row>
    <row r="9109" spans="2:13" x14ac:dyDescent="0.25">
      <c r="B9109" s="66"/>
      <c r="C9109" s="13"/>
      <c r="D9109" s="13"/>
      <c r="E9109" s="13"/>
      <c r="F9109" s="13"/>
      <c r="G9109" s="13"/>
      <c r="H9109" s="41"/>
      <c r="I9109" s="41"/>
      <c r="J9109" s="41"/>
      <c r="K9109" s="41"/>
      <c r="L9109" s="41"/>
      <c r="M9109" s="41"/>
    </row>
    <row r="9110" spans="2:13" x14ac:dyDescent="0.25">
      <c r="B9110" s="66"/>
      <c r="C9110" s="13"/>
      <c r="D9110" s="13"/>
      <c r="E9110" s="13"/>
      <c r="F9110" s="13"/>
      <c r="G9110" s="13"/>
      <c r="H9110" s="41"/>
      <c r="I9110" s="41"/>
      <c r="J9110" s="41"/>
      <c r="K9110" s="41"/>
      <c r="L9110" s="41"/>
      <c r="M9110" s="41"/>
    </row>
    <row r="9111" spans="2:13" x14ac:dyDescent="0.25">
      <c r="B9111" s="66"/>
      <c r="C9111" s="13"/>
      <c r="D9111" s="13"/>
      <c r="E9111" s="13"/>
      <c r="F9111" s="13"/>
      <c r="G9111" s="13"/>
      <c r="H9111" s="41"/>
      <c r="I9111" s="41"/>
      <c r="J9111" s="41"/>
      <c r="K9111" s="41"/>
      <c r="L9111" s="41"/>
      <c r="M9111" s="41"/>
    </row>
    <row r="9112" spans="2:13" x14ac:dyDescent="0.25">
      <c r="B9112" s="66"/>
      <c r="C9112" s="13"/>
      <c r="D9112" s="13"/>
      <c r="E9112" s="13"/>
      <c r="F9112" s="13"/>
      <c r="G9112" s="13"/>
      <c r="H9112" s="41"/>
      <c r="I9112" s="41"/>
      <c r="J9112" s="41"/>
      <c r="K9112" s="41"/>
      <c r="L9112" s="41"/>
      <c r="M9112" s="41"/>
    </row>
    <row r="9113" spans="2:13" x14ac:dyDescent="0.25">
      <c r="B9113" s="66"/>
      <c r="C9113" s="13"/>
      <c r="D9113" s="13"/>
      <c r="E9113" s="13"/>
      <c r="F9113" s="13"/>
      <c r="G9113" s="13"/>
      <c r="H9113" s="41"/>
      <c r="I9113" s="41"/>
      <c r="J9113" s="41"/>
      <c r="K9113" s="41"/>
      <c r="L9113" s="41"/>
      <c r="M9113" s="41"/>
    </row>
    <row r="9114" spans="2:13" x14ac:dyDescent="0.25">
      <c r="B9114" s="66"/>
      <c r="C9114" s="13"/>
      <c r="D9114" s="13"/>
      <c r="E9114" s="13"/>
      <c r="F9114" s="13"/>
      <c r="G9114" s="13"/>
      <c r="H9114" s="41"/>
      <c r="I9114" s="41"/>
      <c r="J9114" s="41"/>
      <c r="K9114" s="41"/>
      <c r="L9114" s="41"/>
      <c r="M9114" s="41"/>
    </row>
    <row r="9115" spans="2:13" x14ac:dyDescent="0.25">
      <c r="B9115" s="66"/>
      <c r="C9115" s="13"/>
      <c r="D9115" s="13"/>
      <c r="E9115" s="13"/>
      <c r="F9115" s="13"/>
      <c r="G9115" s="13"/>
      <c r="H9115" s="41"/>
      <c r="I9115" s="41"/>
      <c r="J9115" s="41"/>
      <c r="K9115" s="41"/>
      <c r="L9115" s="41"/>
      <c r="M9115" s="41"/>
    </row>
    <row r="9116" spans="2:13" x14ac:dyDescent="0.25">
      <c r="B9116" s="66"/>
      <c r="C9116" s="13"/>
      <c r="D9116" s="13"/>
      <c r="E9116" s="13"/>
      <c r="F9116" s="13"/>
      <c r="G9116" s="13"/>
      <c r="H9116" s="41"/>
      <c r="I9116" s="41"/>
      <c r="J9116" s="41"/>
      <c r="K9116" s="41"/>
      <c r="L9116" s="41"/>
      <c r="M9116" s="41"/>
    </row>
    <row r="9117" spans="2:13" x14ac:dyDescent="0.25">
      <c r="B9117" s="66"/>
      <c r="C9117" s="13"/>
      <c r="D9117" s="13"/>
      <c r="E9117" s="13"/>
      <c r="F9117" s="13"/>
      <c r="G9117" s="13"/>
      <c r="H9117" s="41"/>
      <c r="I9117" s="41"/>
      <c r="J9117" s="41"/>
      <c r="K9117" s="41"/>
      <c r="L9117" s="41"/>
      <c r="M9117" s="41"/>
    </row>
    <row r="9118" spans="2:13" x14ac:dyDescent="0.25">
      <c r="B9118" s="66"/>
      <c r="C9118" s="13"/>
      <c r="D9118" s="13"/>
      <c r="E9118" s="13"/>
      <c r="F9118" s="13"/>
      <c r="G9118" s="13"/>
      <c r="H9118" s="41"/>
      <c r="I9118" s="41"/>
      <c r="J9118" s="41"/>
      <c r="K9118" s="41"/>
      <c r="L9118" s="41"/>
      <c r="M9118" s="41"/>
    </row>
    <row r="9119" spans="2:13" x14ac:dyDescent="0.25">
      <c r="B9119" s="66"/>
      <c r="C9119" s="13"/>
      <c r="D9119" s="13"/>
      <c r="E9119" s="13"/>
      <c r="F9119" s="13"/>
      <c r="G9119" s="13"/>
      <c r="H9119" s="41"/>
      <c r="I9119" s="41"/>
      <c r="J9119" s="41"/>
      <c r="K9119" s="41"/>
      <c r="L9119" s="41"/>
      <c r="M9119" s="41"/>
    </row>
    <row r="9120" spans="2:13" x14ac:dyDescent="0.25">
      <c r="B9120" s="66"/>
      <c r="C9120" s="13"/>
      <c r="D9120" s="13"/>
      <c r="E9120" s="13"/>
      <c r="F9120" s="13"/>
      <c r="G9120" s="13"/>
      <c r="H9120" s="41"/>
      <c r="I9120" s="41"/>
      <c r="J9120" s="41"/>
      <c r="K9120" s="41"/>
      <c r="L9120" s="41"/>
      <c r="M9120" s="41"/>
    </row>
    <row r="9121" spans="2:13" x14ac:dyDescent="0.25">
      <c r="B9121" s="66"/>
      <c r="C9121" s="13"/>
      <c r="D9121" s="13"/>
      <c r="E9121" s="13"/>
      <c r="F9121" s="13"/>
      <c r="G9121" s="13"/>
      <c r="H9121" s="41"/>
      <c r="I9121" s="41"/>
      <c r="J9121" s="41"/>
      <c r="K9121" s="41"/>
      <c r="L9121" s="41"/>
      <c r="M9121" s="41"/>
    </row>
    <row r="9122" spans="2:13" x14ac:dyDescent="0.25">
      <c r="B9122" s="66"/>
      <c r="C9122" s="13"/>
      <c r="D9122" s="13"/>
      <c r="E9122" s="13"/>
      <c r="F9122" s="13"/>
      <c r="G9122" s="13"/>
      <c r="H9122" s="41"/>
      <c r="I9122" s="41"/>
      <c r="J9122" s="41"/>
      <c r="K9122" s="41"/>
      <c r="L9122" s="41"/>
      <c r="M9122" s="41"/>
    </row>
    <row r="9123" spans="2:13" x14ac:dyDescent="0.25">
      <c r="B9123" s="66"/>
      <c r="C9123" s="13"/>
      <c r="D9123" s="13"/>
      <c r="E9123" s="13"/>
      <c r="F9123" s="13"/>
      <c r="G9123" s="13"/>
      <c r="H9123" s="41"/>
      <c r="I9123" s="41"/>
      <c r="J9123" s="41"/>
      <c r="K9123" s="41"/>
      <c r="L9123" s="41"/>
      <c r="M9123" s="41"/>
    </row>
    <row r="9124" spans="2:13" x14ac:dyDescent="0.25">
      <c r="B9124" s="66"/>
      <c r="C9124" s="13"/>
      <c r="D9124" s="13"/>
      <c r="E9124" s="13"/>
      <c r="F9124" s="13"/>
      <c r="G9124" s="13"/>
      <c r="H9124" s="41"/>
      <c r="I9124" s="41"/>
      <c r="J9124" s="41"/>
      <c r="K9124" s="41"/>
      <c r="L9124" s="41"/>
      <c r="M9124" s="41"/>
    </row>
    <row r="9125" spans="2:13" x14ac:dyDescent="0.25">
      <c r="B9125" s="66"/>
      <c r="C9125" s="13"/>
      <c r="D9125" s="13"/>
      <c r="E9125" s="13"/>
      <c r="F9125" s="13"/>
      <c r="G9125" s="13"/>
      <c r="H9125" s="41"/>
      <c r="I9125" s="41"/>
      <c r="J9125" s="41"/>
      <c r="K9125" s="41"/>
      <c r="L9125" s="41"/>
      <c r="M9125" s="41"/>
    </row>
    <row r="9126" spans="2:13" x14ac:dyDescent="0.25">
      <c r="B9126" s="66"/>
      <c r="C9126" s="13"/>
      <c r="D9126" s="13"/>
      <c r="E9126" s="13"/>
      <c r="F9126" s="13"/>
      <c r="G9126" s="13"/>
      <c r="H9126" s="41"/>
      <c r="I9126" s="41"/>
      <c r="J9126" s="41"/>
      <c r="K9126" s="41"/>
      <c r="L9126" s="41"/>
      <c r="M9126" s="41"/>
    </row>
    <row r="9127" spans="2:13" x14ac:dyDescent="0.25">
      <c r="B9127" s="66"/>
      <c r="C9127" s="13"/>
      <c r="D9127" s="13"/>
      <c r="E9127" s="13"/>
      <c r="F9127" s="13"/>
      <c r="G9127" s="13"/>
      <c r="H9127" s="41"/>
      <c r="I9127" s="41"/>
      <c r="J9127" s="41"/>
      <c r="K9127" s="41"/>
      <c r="L9127" s="41"/>
      <c r="M9127" s="41"/>
    </row>
    <row r="9128" spans="2:13" x14ac:dyDescent="0.25">
      <c r="B9128" s="66"/>
      <c r="C9128" s="13"/>
      <c r="D9128" s="13"/>
      <c r="E9128" s="13"/>
      <c r="F9128" s="13"/>
      <c r="G9128" s="13"/>
      <c r="H9128" s="41"/>
      <c r="I9128" s="41"/>
      <c r="J9128" s="41"/>
      <c r="K9128" s="41"/>
      <c r="L9128" s="41"/>
      <c r="M9128" s="41"/>
    </row>
    <row r="9129" spans="2:13" x14ac:dyDescent="0.25">
      <c r="B9129" s="66"/>
      <c r="C9129" s="13"/>
      <c r="D9129" s="13"/>
      <c r="E9129" s="13"/>
      <c r="F9129" s="13"/>
      <c r="G9129" s="13"/>
      <c r="H9129" s="41"/>
      <c r="I9129" s="41"/>
      <c r="J9129" s="41"/>
      <c r="K9129" s="41"/>
      <c r="L9129" s="41"/>
      <c r="M9129" s="41"/>
    </row>
    <row r="9130" spans="2:13" x14ac:dyDescent="0.25">
      <c r="B9130" s="66"/>
      <c r="C9130" s="13"/>
      <c r="D9130" s="13"/>
      <c r="E9130" s="13"/>
      <c r="F9130" s="13"/>
      <c r="G9130" s="13"/>
      <c r="H9130" s="41"/>
      <c r="I9130" s="41"/>
      <c r="J9130" s="41"/>
      <c r="K9130" s="41"/>
      <c r="L9130" s="41"/>
      <c r="M9130" s="41"/>
    </row>
    <row r="9131" spans="2:13" x14ac:dyDescent="0.25">
      <c r="B9131" s="66"/>
      <c r="C9131" s="13"/>
      <c r="D9131" s="13"/>
      <c r="E9131" s="13"/>
      <c r="F9131" s="13"/>
      <c r="G9131" s="13"/>
      <c r="H9131" s="41"/>
      <c r="I9131" s="41"/>
      <c r="J9131" s="41"/>
      <c r="K9131" s="41"/>
      <c r="L9131" s="41"/>
      <c r="M9131" s="41"/>
    </row>
    <row r="9132" spans="2:13" x14ac:dyDescent="0.25">
      <c r="B9132" s="66"/>
      <c r="C9132" s="13"/>
      <c r="D9132" s="13"/>
      <c r="E9132" s="13"/>
      <c r="F9132" s="13"/>
      <c r="G9132" s="13"/>
      <c r="H9132" s="41"/>
      <c r="I9132" s="41"/>
      <c r="J9132" s="41"/>
      <c r="K9132" s="41"/>
      <c r="L9132" s="41"/>
      <c r="M9132" s="41"/>
    </row>
    <row r="9133" spans="2:13" x14ac:dyDescent="0.25">
      <c r="B9133" s="66"/>
      <c r="C9133" s="13"/>
      <c r="D9133" s="13"/>
      <c r="E9133" s="13"/>
      <c r="F9133" s="13"/>
      <c r="G9133" s="13"/>
      <c r="H9133" s="41"/>
      <c r="I9133" s="41"/>
      <c r="J9133" s="41"/>
      <c r="K9133" s="41"/>
      <c r="L9133" s="41"/>
      <c r="M9133" s="41"/>
    </row>
    <row r="9134" spans="2:13" x14ac:dyDescent="0.25">
      <c r="B9134" s="66"/>
      <c r="C9134" s="13"/>
      <c r="D9134" s="13"/>
      <c r="E9134" s="13"/>
      <c r="F9134" s="13"/>
      <c r="G9134" s="13"/>
      <c r="H9134" s="41"/>
      <c r="I9134" s="41"/>
      <c r="J9134" s="41"/>
      <c r="K9134" s="41"/>
      <c r="L9134" s="41"/>
      <c r="M9134" s="41"/>
    </row>
    <row r="9135" spans="2:13" x14ac:dyDescent="0.25">
      <c r="B9135" s="66"/>
      <c r="C9135" s="13"/>
      <c r="D9135" s="13"/>
      <c r="E9135" s="13"/>
      <c r="F9135" s="13"/>
      <c r="G9135" s="13"/>
      <c r="H9135" s="41"/>
      <c r="I9135" s="41"/>
      <c r="J9135" s="41"/>
      <c r="K9135" s="41"/>
      <c r="L9135" s="41"/>
      <c r="M9135" s="41"/>
    </row>
    <row r="9136" spans="2:13" x14ac:dyDescent="0.25">
      <c r="B9136" s="66"/>
      <c r="C9136" s="13"/>
      <c r="D9136" s="13"/>
      <c r="E9136" s="13"/>
      <c r="F9136" s="13"/>
      <c r="G9136" s="13"/>
      <c r="H9136" s="41"/>
      <c r="I9136" s="41"/>
      <c r="J9136" s="41"/>
      <c r="K9136" s="41"/>
      <c r="L9136" s="41"/>
      <c r="M9136" s="41"/>
    </row>
    <row r="9137" spans="2:13" x14ac:dyDescent="0.25">
      <c r="B9137" s="66"/>
      <c r="C9137" s="13"/>
      <c r="D9137" s="13"/>
      <c r="E9137" s="13"/>
      <c r="F9137" s="13"/>
      <c r="G9137" s="13"/>
      <c r="H9137" s="41"/>
      <c r="I9137" s="41"/>
      <c r="J9137" s="41"/>
      <c r="K9137" s="41"/>
      <c r="L9137" s="41"/>
      <c r="M9137" s="41"/>
    </row>
    <row r="9138" spans="2:13" x14ac:dyDescent="0.25">
      <c r="B9138" s="66"/>
      <c r="C9138" s="13"/>
      <c r="D9138" s="13"/>
      <c r="E9138" s="13"/>
      <c r="F9138" s="13"/>
      <c r="G9138" s="13"/>
      <c r="H9138" s="41"/>
      <c r="I9138" s="41"/>
      <c r="J9138" s="41"/>
      <c r="K9138" s="41"/>
      <c r="L9138" s="41"/>
      <c r="M9138" s="41"/>
    </row>
    <row r="9139" spans="2:13" x14ac:dyDescent="0.25">
      <c r="B9139" s="66"/>
      <c r="C9139" s="13"/>
      <c r="D9139" s="13"/>
      <c r="E9139" s="13"/>
      <c r="F9139" s="13"/>
      <c r="G9139" s="13"/>
      <c r="H9139" s="41"/>
      <c r="I9139" s="41"/>
      <c r="J9139" s="41"/>
      <c r="K9139" s="41"/>
      <c r="L9139" s="41"/>
      <c r="M9139" s="41"/>
    </row>
    <row r="9140" spans="2:13" x14ac:dyDescent="0.25">
      <c r="B9140" s="66"/>
      <c r="C9140" s="13"/>
      <c r="D9140" s="13"/>
      <c r="E9140" s="13"/>
      <c r="F9140" s="13"/>
      <c r="G9140" s="13"/>
      <c r="H9140" s="41"/>
      <c r="I9140" s="41"/>
      <c r="J9140" s="41"/>
      <c r="K9140" s="41"/>
      <c r="L9140" s="41"/>
      <c r="M9140" s="41"/>
    </row>
    <row r="9141" spans="2:13" x14ac:dyDescent="0.25">
      <c r="B9141" s="66"/>
      <c r="C9141" s="13"/>
      <c r="D9141" s="13"/>
      <c r="E9141" s="13"/>
      <c r="F9141" s="13"/>
      <c r="G9141" s="13"/>
      <c r="H9141" s="41"/>
      <c r="I9141" s="41"/>
      <c r="J9141" s="41"/>
      <c r="K9141" s="41"/>
      <c r="L9141" s="41"/>
      <c r="M9141" s="41"/>
    </row>
    <row r="9142" spans="2:13" x14ac:dyDescent="0.25">
      <c r="B9142" s="66"/>
      <c r="C9142" s="13"/>
      <c r="D9142" s="13"/>
      <c r="E9142" s="13"/>
      <c r="F9142" s="13"/>
      <c r="G9142" s="13"/>
      <c r="H9142" s="41"/>
      <c r="I9142" s="41"/>
      <c r="J9142" s="41"/>
      <c r="K9142" s="41"/>
      <c r="L9142" s="41"/>
      <c r="M9142" s="41"/>
    </row>
    <row r="9143" spans="2:13" x14ac:dyDescent="0.25">
      <c r="B9143" s="66"/>
      <c r="C9143" s="13"/>
      <c r="D9143" s="13"/>
      <c r="E9143" s="13"/>
      <c r="F9143" s="13"/>
      <c r="G9143" s="13"/>
      <c r="H9143" s="41"/>
      <c r="I9143" s="41"/>
      <c r="J9143" s="41"/>
      <c r="K9143" s="41"/>
      <c r="L9143" s="41"/>
      <c r="M9143" s="41"/>
    </row>
    <row r="9144" spans="2:13" x14ac:dyDescent="0.25">
      <c r="B9144" s="66"/>
      <c r="C9144" s="13"/>
      <c r="D9144" s="13"/>
      <c r="E9144" s="13"/>
      <c r="F9144" s="13"/>
      <c r="G9144" s="13"/>
      <c r="H9144" s="41"/>
      <c r="I9144" s="41"/>
      <c r="J9144" s="41"/>
      <c r="K9144" s="41"/>
      <c r="L9144" s="41"/>
      <c r="M9144" s="41"/>
    </row>
    <row r="9145" spans="2:13" x14ac:dyDescent="0.25">
      <c r="B9145" s="66"/>
      <c r="C9145" s="13"/>
      <c r="D9145" s="13"/>
      <c r="E9145" s="13"/>
      <c r="F9145" s="13"/>
      <c r="G9145" s="13"/>
      <c r="H9145" s="41"/>
      <c r="I9145" s="41"/>
      <c r="J9145" s="41"/>
      <c r="K9145" s="41"/>
      <c r="L9145" s="41"/>
      <c r="M9145" s="41"/>
    </row>
    <row r="9146" spans="2:13" x14ac:dyDescent="0.25">
      <c r="B9146" s="66"/>
      <c r="C9146" s="13"/>
      <c r="D9146" s="13"/>
      <c r="E9146" s="13"/>
      <c r="F9146" s="13"/>
      <c r="G9146" s="13"/>
      <c r="H9146" s="41"/>
      <c r="I9146" s="41"/>
      <c r="J9146" s="41"/>
      <c r="K9146" s="41"/>
      <c r="L9146" s="41"/>
      <c r="M9146" s="41"/>
    </row>
    <row r="9147" spans="2:13" x14ac:dyDescent="0.25">
      <c r="B9147" s="66"/>
      <c r="C9147" s="13"/>
      <c r="D9147" s="13"/>
      <c r="E9147" s="13"/>
      <c r="F9147" s="13"/>
      <c r="G9147" s="13"/>
      <c r="H9147" s="41"/>
      <c r="I9147" s="41"/>
      <c r="J9147" s="41"/>
      <c r="K9147" s="41"/>
      <c r="L9147" s="41"/>
      <c r="M9147" s="41"/>
    </row>
    <row r="9148" spans="2:13" x14ac:dyDescent="0.25">
      <c r="B9148" s="66"/>
      <c r="C9148" s="13"/>
      <c r="D9148" s="13"/>
      <c r="E9148" s="13"/>
      <c r="F9148" s="13"/>
      <c r="G9148" s="13"/>
      <c r="H9148" s="41"/>
      <c r="I9148" s="41"/>
      <c r="J9148" s="41"/>
      <c r="K9148" s="41"/>
      <c r="L9148" s="41"/>
      <c r="M9148" s="41"/>
    </row>
    <row r="9149" spans="2:13" x14ac:dyDescent="0.25">
      <c r="B9149" s="66"/>
      <c r="C9149" s="13"/>
      <c r="D9149" s="13"/>
      <c r="E9149" s="13"/>
      <c r="F9149" s="13"/>
      <c r="G9149" s="13"/>
      <c r="H9149" s="41"/>
      <c r="I9149" s="41"/>
      <c r="J9149" s="41"/>
      <c r="K9149" s="41"/>
      <c r="L9149" s="41"/>
      <c r="M9149" s="41"/>
    </row>
    <row r="9150" spans="2:13" x14ac:dyDescent="0.25">
      <c r="B9150" s="66"/>
      <c r="C9150" s="13"/>
      <c r="D9150" s="13"/>
      <c r="E9150" s="13"/>
      <c r="F9150" s="13"/>
      <c r="G9150" s="13"/>
      <c r="H9150" s="41"/>
      <c r="I9150" s="41"/>
      <c r="J9150" s="41"/>
      <c r="K9150" s="41"/>
      <c r="L9150" s="41"/>
      <c r="M9150" s="41"/>
    </row>
    <row r="9151" spans="2:13" x14ac:dyDescent="0.25">
      <c r="B9151" s="66"/>
      <c r="C9151" s="13"/>
      <c r="D9151" s="13"/>
      <c r="E9151" s="13"/>
      <c r="F9151" s="13"/>
      <c r="G9151" s="13"/>
      <c r="H9151" s="41"/>
      <c r="I9151" s="41"/>
      <c r="J9151" s="41"/>
      <c r="K9151" s="41"/>
      <c r="L9151" s="41"/>
      <c r="M9151" s="41"/>
    </row>
    <row r="9152" spans="2:13" x14ac:dyDescent="0.25">
      <c r="B9152" s="66"/>
      <c r="C9152" s="13"/>
      <c r="D9152" s="13"/>
      <c r="E9152" s="13"/>
      <c r="F9152" s="13"/>
      <c r="G9152" s="13"/>
      <c r="H9152" s="41"/>
      <c r="I9152" s="41"/>
      <c r="J9152" s="41"/>
      <c r="K9152" s="41"/>
      <c r="L9152" s="41"/>
      <c r="M9152" s="41"/>
    </row>
    <row r="9153" spans="2:13" x14ac:dyDescent="0.25">
      <c r="B9153" s="66"/>
      <c r="C9153" s="13"/>
      <c r="D9153" s="13"/>
      <c r="E9153" s="13"/>
      <c r="F9153" s="13"/>
      <c r="G9153" s="13"/>
      <c r="H9153" s="41"/>
      <c r="I9153" s="41"/>
      <c r="J9153" s="41"/>
      <c r="K9153" s="41"/>
      <c r="L9153" s="41"/>
      <c r="M9153" s="41"/>
    </row>
    <row r="9154" spans="2:13" x14ac:dyDescent="0.25">
      <c r="B9154" s="66"/>
      <c r="C9154" s="13"/>
      <c r="D9154" s="13"/>
      <c r="E9154" s="13"/>
      <c r="F9154" s="13"/>
      <c r="G9154" s="13"/>
      <c r="H9154" s="41"/>
      <c r="I9154" s="41"/>
      <c r="J9154" s="41"/>
      <c r="K9154" s="41"/>
      <c r="L9154" s="41"/>
      <c r="M9154" s="41"/>
    </row>
    <row r="9155" spans="2:13" x14ac:dyDescent="0.25">
      <c r="B9155" s="66"/>
      <c r="C9155" s="13"/>
      <c r="D9155" s="13"/>
      <c r="E9155" s="13"/>
      <c r="F9155" s="13"/>
      <c r="G9155" s="13"/>
      <c r="H9155" s="41"/>
      <c r="I9155" s="41"/>
      <c r="J9155" s="41"/>
      <c r="K9155" s="41"/>
      <c r="L9155" s="41"/>
      <c r="M9155" s="41"/>
    </row>
    <row r="9156" spans="2:13" x14ac:dyDescent="0.25">
      <c r="B9156" s="66"/>
      <c r="C9156" s="13"/>
      <c r="D9156" s="13"/>
      <c r="E9156" s="13"/>
      <c r="F9156" s="13"/>
      <c r="G9156" s="13"/>
      <c r="H9156" s="41"/>
      <c r="I9156" s="41"/>
      <c r="J9156" s="41"/>
      <c r="K9156" s="41"/>
      <c r="L9156" s="41"/>
      <c r="M9156" s="41"/>
    </row>
    <row r="9157" spans="2:13" x14ac:dyDescent="0.25">
      <c r="B9157" s="66"/>
      <c r="C9157" s="13"/>
      <c r="D9157" s="13"/>
      <c r="E9157" s="13"/>
      <c r="F9157" s="13"/>
      <c r="G9157" s="13"/>
      <c r="H9157" s="41"/>
      <c r="I9157" s="41"/>
      <c r="J9157" s="41"/>
      <c r="K9157" s="41"/>
      <c r="L9157" s="41"/>
      <c r="M9157" s="41"/>
    </row>
    <row r="9158" spans="2:13" x14ac:dyDescent="0.25">
      <c r="B9158" s="66"/>
      <c r="C9158" s="13"/>
      <c r="D9158" s="13"/>
      <c r="E9158" s="13"/>
      <c r="F9158" s="13"/>
      <c r="G9158" s="13"/>
      <c r="H9158" s="41"/>
      <c r="I9158" s="41"/>
      <c r="J9158" s="41"/>
      <c r="K9158" s="41"/>
      <c r="L9158" s="41"/>
      <c r="M9158" s="41"/>
    </row>
    <row r="9159" spans="2:13" x14ac:dyDescent="0.25">
      <c r="B9159" s="66"/>
      <c r="C9159" s="13"/>
      <c r="D9159" s="13"/>
      <c r="E9159" s="13"/>
      <c r="F9159" s="13"/>
      <c r="G9159" s="13"/>
      <c r="H9159" s="41"/>
      <c r="I9159" s="41"/>
      <c r="J9159" s="41"/>
      <c r="K9159" s="41"/>
      <c r="L9159" s="41"/>
      <c r="M9159" s="41"/>
    </row>
    <row r="9160" spans="2:13" x14ac:dyDescent="0.25">
      <c r="B9160" s="66"/>
      <c r="C9160" s="13"/>
      <c r="D9160" s="13"/>
      <c r="E9160" s="13"/>
      <c r="F9160" s="13"/>
      <c r="G9160" s="13"/>
      <c r="H9160" s="41"/>
      <c r="I9160" s="41"/>
      <c r="J9160" s="41"/>
      <c r="K9160" s="41"/>
      <c r="L9160" s="41"/>
      <c r="M9160" s="41"/>
    </row>
    <row r="9161" spans="2:13" x14ac:dyDescent="0.25">
      <c r="B9161" s="66"/>
      <c r="C9161" s="13"/>
      <c r="D9161" s="13"/>
      <c r="E9161" s="13"/>
      <c r="F9161" s="13"/>
      <c r="G9161" s="13"/>
      <c r="H9161" s="41"/>
      <c r="I9161" s="41"/>
      <c r="J9161" s="41"/>
      <c r="K9161" s="41"/>
      <c r="L9161" s="41"/>
      <c r="M9161" s="41"/>
    </row>
    <row r="9162" spans="2:13" x14ac:dyDescent="0.25">
      <c r="B9162" s="66"/>
      <c r="C9162" s="13"/>
      <c r="D9162" s="13"/>
      <c r="E9162" s="13"/>
      <c r="F9162" s="13"/>
      <c r="G9162" s="13"/>
      <c r="H9162" s="41"/>
      <c r="I9162" s="41"/>
      <c r="J9162" s="41"/>
      <c r="K9162" s="41"/>
      <c r="L9162" s="41"/>
      <c r="M9162" s="41"/>
    </row>
    <row r="9163" spans="2:13" x14ac:dyDescent="0.25">
      <c r="B9163" s="66"/>
      <c r="C9163" s="13"/>
      <c r="D9163" s="13"/>
      <c r="E9163" s="13"/>
      <c r="F9163" s="13"/>
      <c r="G9163" s="13"/>
      <c r="H9163" s="41"/>
      <c r="I9163" s="41"/>
      <c r="J9163" s="41"/>
      <c r="K9163" s="41"/>
      <c r="L9163" s="41"/>
      <c r="M9163" s="41"/>
    </row>
    <row r="9164" spans="2:13" x14ac:dyDescent="0.25">
      <c r="B9164" s="66"/>
      <c r="C9164" s="13"/>
      <c r="D9164" s="13"/>
      <c r="E9164" s="13"/>
      <c r="F9164" s="13"/>
      <c r="G9164" s="13"/>
      <c r="H9164" s="41"/>
      <c r="I9164" s="41"/>
      <c r="J9164" s="41"/>
      <c r="K9164" s="41"/>
      <c r="L9164" s="41"/>
      <c r="M9164" s="41"/>
    </row>
    <row r="9165" spans="2:13" x14ac:dyDescent="0.25">
      <c r="B9165" s="66"/>
      <c r="C9165" s="13"/>
      <c r="D9165" s="13"/>
      <c r="E9165" s="13"/>
      <c r="F9165" s="13"/>
      <c r="G9165" s="13"/>
      <c r="H9165" s="41"/>
      <c r="I9165" s="41"/>
      <c r="J9165" s="41"/>
      <c r="K9165" s="41"/>
      <c r="L9165" s="41"/>
      <c r="M9165" s="41"/>
    </row>
    <row r="9166" spans="2:13" x14ac:dyDescent="0.25">
      <c r="B9166" s="66"/>
      <c r="C9166" s="13"/>
      <c r="D9166" s="13"/>
      <c r="E9166" s="13"/>
      <c r="F9166" s="13"/>
      <c r="G9166" s="13"/>
      <c r="H9166" s="41"/>
      <c r="I9166" s="41"/>
      <c r="J9166" s="41"/>
      <c r="K9166" s="41"/>
      <c r="L9166" s="41"/>
      <c r="M9166" s="41"/>
    </row>
    <row r="9167" spans="2:13" x14ac:dyDescent="0.25">
      <c r="B9167" s="66"/>
      <c r="C9167" s="13"/>
      <c r="D9167" s="13"/>
      <c r="E9167" s="13"/>
      <c r="F9167" s="13"/>
      <c r="G9167" s="13"/>
      <c r="H9167" s="41"/>
      <c r="I9167" s="41"/>
      <c r="J9167" s="41"/>
      <c r="K9167" s="41"/>
      <c r="L9167" s="41"/>
      <c r="M9167" s="41"/>
    </row>
    <row r="9168" spans="2:13" x14ac:dyDescent="0.25">
      <c r="B9168" s="66"/>
      <c r="C9168" s="13"/>
      <c r="D9168" s="13"/>
      <c r="E9168" s="13"/>
      <c r="F9168" s="13"/>
      <c r="G9168" s="13"/>
      <c r="H9168" s="41"/>
      <c r="I9168" s="41"/>
      <c r="J9168" s="41"/>
      <c r="K9168" s="41"/>
      <c r="L9168" s="41"/>
      <c r="M9168" s="41"/>
    </row>
    <row r="9169" spans="2:13" x14ac:dyDescent="0.25">
      <c r="B9169" s="66"/>
      <c r="C9169" s="13"/>
      <c r="D9169" s="13"/>
      <c r="E9169" s="13"/>
      <c r="F9169" s="13"/>
      <c r="G9169" s="13"/>
      <c r="H9169" s="41"/>
      <c r="I9169" s="41"/>
      <c r="J9169" s="41"/>
      <c r="K9169" s="41"/>
      <c r="L9169" s="41"/>
      <c r="M9169" s="41"/>
    </row>
    <row r="9170" spans="2:13" x14ac:dyDescent="0.25">
      <c r="B9170" s="66"/>
      <c r="C9170" s="13"/>
      <c r="D9170" s="13"/>
      <c r="E9170" s="13"/>
      <c r="F9170" s="13"/>
      <c r="G9170" s="13"/>
      <c r="H9170" s="41"/>
      <c r="I9170" s="41"/>
      <c r="J9170" s="41"/>
      <c r="K9170" s="41"/>
      <c r="L9170" s="41"/>
      <c r="M9170" s="41"/>
    </row>
    <row r="9171" spans="2:13" x14ac:dyDescent="0.25">
      <c r="B9171" s="66"/>
      <c r="C9171" s="13"/>
      <c r="D9171" s="13"/>
      <c r="E9171" s="13"/>
      <c r="F9171" s="13"/>
      <c r="G9171" s="13"/>
      <c r="H9171" s="41"/>
      <c r="I9171" s="41"/>
      <c r="J9171" s="41"/>
      <c r="K9171" s="41"/>
      <c r="L9171" s="41"/>
      <c r="M9171" s="41"/>
    </row>
    <row r="9172" spans="2:13" x14ac:dyDescent="0.25">
      <c r="B9172" s="66"/>
      <c r="C9172" s="13"/>
      <c r="D9172" s="13"/>
      <c r="E9172" s="13"/>
      <c r="F9172" s="13"/>
      <c r="G9172" s="13"/>
      <c r="H9172" s="41"/>
      <c r="I9172" s="41"/>
      <c r="J9172" s="41"/>
      <c r="K9172" s="41"/>
      <c r="L9172" s="41"/>
      <c r="M9172" s="41"/>
    </row>
    <row r="9173" spans="2:13" x14ac:dyDescent="0.25">
      <c r="B9173" s="66"/>
      <c r="C9173" s="13"/>
      <c r="D9173" s="13"/>
      <c r="E9173" s="13"/>
      <c r="F9173" s="13"/>
      <c r="G9173" s="13"/>
      <c r="H9173" s="41"/>
      <c r="I9173" s="41"/>
      <c r="J9173" s="41"/>
      <c r="K9173" s="41"/>
      <c r="L9173" s="41"/>
      <c r="M9173" s="41"/>
    </row>
    <row r="9174" spans="2:13" x14ac:dyDescent="0.25">
      <c r="B9174" s="66"/>
      <c r="C9174" s="13"/>
      <c r="D9174" s="13"/>
      <c r="E9174" s="13"/>
      <c r="F9174" s="13"/>
      <c r="G9174" s="13"/>
      <c r="H9174" s="41"/>
      <c r="I9174" s="41"/>
      <c r="J9174" s="41"/>
      <c r="K9174" s="41"/>
      <c r="L9174" s="41"/>
      <c r="M9174" s="41"/>
    </row>
    <row r="9175" spans="2:13" x14ac:dyDescent="0.25">
      <c r="B9175" s="66"/>
      <c r="C9175" s="13"/>
      <c r="D9175" s="13"/>
      <c r="E9175" s="13"/>
      <c r="F9175" s="13"/>
      <c r="G9175" s="13"/>
      <c r="H9175" s="41"/>
      <c r="I9175" s="41"/>
      <c r="J9175" s="41"/>
      <c r="K9175" s="41"/>
      <c r="L9175" s="41"/>
      <c r="M9175" s="41"/>
    </row>
    <row r="9176" spans="2:13" x14ac:dyDescent="0.25">
      <c r="B9176" s="66"/>
      <c r="C9176" s="13"/>
      <c r="D9176" s="13"/>
      <c r="E9176" s="13"/>
      <c r="F9176" s="13"/>
      <c r="G9176" s="13"/>
      <c r="H9176" s="41"/>
      <c r="I9176" s="41"/>
      <c r="J9176" s="41"/>
      <c r="K9176" s="41"/>
      <c r="L9176" s="41"/>
      <c r="M9176" s="41"/>
    </row>
    <row r="9177" spans="2:13" x14ac:dyDescent="0.25">
      <c r="B9177" s="66"/>
      <c r="C9177" s="13"/>
      <c r="D9177" s="13"/>
      <c r="E9177" s="13"/>
      <c r="F9177" s="13"/>
      <c r="G9177" s="13"/>
      <c r="H9177" s="41"/>
      <c r="I9177" s="41"/>
      <c r="J9177" s="41"/>
      <c r="K9177" s="41"/>
      <c r="L9177" s="41"/>
      <c r="M9177" s="41"/>
    </row>
    <row r="9178" spans="2:13" x14ac:dyDescent="0.25">
      <c r="B9178" s="66"/>
      <c r="C9178" s="13"/>
      <c r="D9178" s="13"/>
      <c r="E9178" s="13"/>
      <c r="F9178" s="13"/>
      <c r="G9178" s="13"/>
      <c r="H9178" s="41"/>
      <c r="I9178" s="41"/>
      <c r="J9178" s="41"/>
      <c r="K9178" s="41"/>
      <c r="L9178" s="41"/>
      <c r="M9178" s="41"/>
    </row>
    <row r="9179" spans="2:13" x14ac:dyDescent="0.25">
      <c r="B9179" s="66"/>
      <c r="C9179" s="13"/>
      <c r="D9179" s="13"/>
      <c r="E9179" s="13"/>
      <c r="F9179" s="13"/>
      <c r="G9179" s="13"/>
      <c r="H9179" s="41"/>
      <c r="I9179" s="41"/>
      <c r="J9179" s="41"/>
      <c r="K9179" s="41"/>
      <c r="L9179" s="41"/>
      <c r="M9179" s="41"/>
    </row>
    <row r="9180" spans="2:13" x14ac:dyDescent="0.25">
      <c r="B9180" s="66"/>
      <c r="C9180" s="13"/>
      <c r="D9180" s="13"/>
      <c r="E9180" s="13"/>
      <c r="F9180" s="13"/>
      <c r="G9180" s="13"/>
      <c r="H9180" s="41"/>
      <c r="I9180" s="41"/>
      <c r="J9180" s="41"/>
      <c r="K9180" s="41"/>
      <c r="L9180" s="41"/>
      <c r="M9180" s="41"/>
    </row>
    <row r="9181" spans="2:13" x14ac:dyDescent="0.25">
      <c r="B9181" s="66"/>
      <c r="C9181" s="13"/>
      <c r="D9181" s="13"/>
      <c r="E9181" s="13"/>
      <c r="F9181" s="13"/>
      <c r="G9181" s="13"/>
      <c r="H9181" s="41"/>
      <c r="I9181" s="41"/>
      <c r="J9181" s="41"/>
      <c r="K9181" s="41"/>
      <c r="L9181" s="41"/>
      <c r="M9181" s="41"/>
    </row>
    <row r="9182" spans="2:13" x14ac:dyDescent="0.25">
      <c r="B9182" s="66"/>
      <c r="C9182" s="13"/>
      <c r="D9182" s="13"/>
      <c r="E9182" s="13"/>
      <c r="F9182" s="13"/>
      <c r="G9182" s="13"/>
      <c r="H9182" s="41"/>
      <c r="I9182" s="41"/>
      <c r="J9182" s="41"/>
      <c r="K9182" s="41"/>
      <c r="L9182" s="41"/>
      <c r="M9182" s="41"/>
    </row>
    <row r="9183" spans="2:13" x14ac:dyDescent="0.25">
      <c r="B9183" s="66"/>
      <c r="C9183" s="13"/>
      <c r="D9183" s="13"/>
      <c r="E9183" s="13"/>
      <c r="F9183" s="13"/>
      <c r="G9183" s="13"/>
      <c r="H9183" s="41"/>
      <c r="I9183" s="41"/>
      <c r="J9183" s="41"/>
      <c r="K9183" s="41"/>
      <c r="L9183" s="41"/>
      <c r="M9183" s="41"/>
    </row>
    <row r="9184" spans="2:13" x14ac:dyDescent="0.25">
      <c r="B9184" s="66"/>
      <c r="C9184" s="13"/>
      <c r="D9184" s="13"/>
      <c r="E9184" s="13"/>
      <c r="F9184" s="13"/>
      <c r="G9184" s="13"/>
      <c r="H9184" s="41"/>
      <c r="I9184" s="41"/>
      <c r="J9184" s="41"/>
      <c r="K9184" s="41"/>
      <c r="L9184" s="41"/>
      <c r="M9184" s="41"/>
    </row>
    <row r="9185" spans="2:13" x14ac:dyDescent="0.25">
      <c r="B9185" s="66"/>
      <c r="C9185" s="13"/>
      <c r="D9185" s="13"/>
      <c r="E9185" s="13"/>
      <c r="F9185" s="13"/>
      <c r="G9185" s="13"/>
      <c r="H9185" s="41"/>
      <c r="I9185" s="41"/>
      <c r="J9185" s="41"/>
      <c r="K9185" s="41"/>
      <c r="L9185" s="41"/>
      <c r="M9185" s="41"/>
    </row>
    <row r="9186" spans="2:13" x14ac:dyDescent="0.25">
      <c r="B9186" s="66"/>
      <c r="C9186" s="13"/>
      <c r="D9186" s="13"/>
      <c r="E9186" s="13"/>
      <c r="F9186" s="13"/>
      <c r="G9186" s="13"/>
      <c r="H9186" s="41"/>
      <c r="I9186" s="41"/>
      <c r="J9186" s="41"/>
      <c r="K9186" s="41"/>
      <c r="L9186" s="41"/>
      <c r="M9186" s="41"/>
    </row>
    <row r="9187" spans="2:13" x14ac:dyDescent="0.25">
      <c r="B9187" s="66"/>
      <c r="C9187" s="13"/>
      <c r="D9187" s="13"/>
      <c r="E9187" s="13"/>
      <c r="F9187" s="13"/>
      <c r="G9187" s="13"/>
      <c r="H9187" s="41"/>
      <c r="I9187" s="41"/>
      <c r="J9187" s="41"/>
      <c r="K9187" s="41"/>
      <c r="L9187" s="41"/>
      <c r="M9187" s="41"/>
    </row>
    <row r="9188" spans="2:13" x14ac:dyDescent="0.25">
      <c r="B9188" s="66"/>
      <c r="C9188" s="13"/>
      <c r="D9188" s="13"/>
      <c r="E9188" s="13"/>
      <c r="F9188" s="13"/>
      <c r="G9188" s="13"/>
      <c r="H9188" s="41"/>
      <c r="I9188" s="41"/>
      <c r="J9188" s="41"/>
      <c r="K9188" s="41"/>
      <c r="L9188" s="41"/>
      <c r="M9188" s="41"/>
    </row>
    <row r="9189" spans="2:13" x14ac:dyDescent="0.25">
      <c r="B9189" s="66"/>
      <c r="C9189" s="13"/>
      <c r="D9189" s="13"/>
      <c r="E9189" s="13"/>
      <c r="F9189" s="13"/>
      <c r="G9189" s="13"/>
      <c r="H9189" s="41"/>
      <c r="I9189" s="41"/>
      <c r="J9189" s="41"/>
      <c r="K9189" s="41"/>
      <c r="L9189" s="41"/>
      <c r="M9189" s="41"/>
    </row>
    <row r="9190" spans="2:13" x14ac:dyDescent="0.25">
      <c r="B9190" s="66"/>
      <c r="C9190" s="13"/>
      <c r="D9190" s="13"/>
      <c r="E9190" s="13"/>
      <c r="F9190" s="13"/>
      <c r="G9190" s="13"/>
      <c r="H9190" s="41"/>
      <c r="I9190" s="41"/>
      <c r="J9190" s="41"/>
      <c r="K9190" s="41"/>
      <c r="L9190" s="41"/>
      <c r="M9190" s="41"/>
    </row>
    <row r="9191" spans="2:13" x14ac:dyDescent="0.25">
      <c r="B9191" s="66"/>
      <c r="C9191" s="13"/>
      <c r="D9191" s="13"/>
      <c r="E9191" s="13"/>
      <c r="F9191" s="13"/>
      <c r="G9191" s="13"/>
      <c r="H9191" s="41"/>
      <c r="I9191" s="41"/>
      <c r="J9191" s="41"/>
      <c r="K9191" s="41"/>
      <c r="L9191" s="41"/>
      <c r="M9191" s="41"/>
    </row>
    <row r="9192" spans="2:13" x14ac:dyDescent="0.25">
      <c r="B9192" s="66"/>
      <c r="C9192" s="13"/>
      <c r="D9192" s="13"/>
      <c r="E9192" s="13"/>
      <c r="F9192" s="13"/>
      <c r="G9192" s="13"/>
      <c r="H9192" s="41"/>
      <c r="I9192" s="41"/>
      <c r="J9192" s="41"/>
      <c r="K9192" s="41"/>
      <c r="L9192" s="41"/>
      <c r="M9192" s="41"/>
    </row>
    <row r="9193" spans="2:13" x14ac:dyDescent="0.25">
      <c r="B9193" s="66"/>
      <c r="C9193" s="13"/>
      <c r="D9193" s="13"/>
      <c r="E9193" s="13"/>
      <c r="F9193" s="13"/>
      <c r="G9193" s="13"/>
      <c r="H9193" s="41"/>
      <c r="I9193" s="41"/>
      <c r="J9193" s="41"/>
      <c r="K9193" s="41"/>
      <c r="L9193" s="41"/>
      <c r="M9193" s="41"/>
    </row>
    <row r="9194" spans="2:13" x14ac:dyDescent="0.25">
      <c r="B9194" s="66"/>
      <c r="C9194" s="13"/>
      <c r="D9194" s="13"/>
      <c r="E9194" s="13"/>
      <c r="F9194" s="13"/>
      <c r="G9194" s="13"/>
      <c r="H9194" s="41"/>
      <c r="I9194" s="41"/>
      <c r="J9194" s="41"/>
      <c r="K9194" s="41"/>
      <c r="L9194" s="41"/>
      <c r="M9194" s="41"/>
    </row>
    <row r="9195" spans="2:13" x14ac:dyDescent="0.25">
      <c r="B9195" s="66"/>
      <c r="C9195" s="13"/>
      <c r="D9195" s="13"/>
      <c r="E9195" s="13"/>
      <c r="F9195" s="13"/>
      <c r="G9195" s="13"/>
      <c r="H9195" s="41"/>
      <c r="I9195" s="41"/>
      <c r="J9195" s="41"/>
      <c r="K9195" s="41"/>
      <c r="L9195" s="41"/>
      <c r="M9195" s="41"/>
    </row>
    <row r="9196" spans="2:13" x14ac:dyDescent="0.25">
      <c r="B9196" s="66"/>
      <c r="C9196" s="13"/>
      <c r="D9196" s="13"/>
      <c r="E9196" s="13"/>
      <c r="F9196" s="13"/>
      <c r="G9196" s="13"/>
      <c r="H9196" s="41"/>
      <c r="I9196" s="41"/>
      <c r="J9196" s="41"/>
      <c r="K9196" s="41"/>
      <c r="L9196" s="41"/>
      <c r="M9196" s="41"/>
    </row>
    <row r="9197" spans="2:13" x14ac:dyDescent="0.25">
      <c r="B9197" s="66"/>
      <c r="C9197" s="13"/>
      <c r="D9197" s="13"/>
      <c r="E9197" s="13"/>
      <c r="F9197" s="13"/>
      <c r="G9197" s="13"/>
      <c r="H9197" s="41"/>
      <c r="I9197" s="41"/>
      <c r="J9197" s="41"/>
      <c r="K9197" s="41"/>
      <c r="L9197" s="41"/>
      <c r="M9197" s="41"/>
    </row>
    <row r="9198" spans="2:13" x14ac:dyDescent="0.25">
      <c r="B9198" s="66"/>
      <c r="C9198" s="13"/>
      <c r="D9198" s="13"/>
      <c r="E9198" s="13"/>
      <c r="F9198" s="13"/>
      <c r="G9198" s="13"/>
      <c r="H9198" s="41"/>
      <c r="I9198" s="41"/>
      <c r="J9198" s="41"/>
      <c r="K9198" s="41"/>
      <c r="L9198" s="41"/>
      <c r="M9198" s="41"/>
    </row>
    <row r="9199" spans="2:13" x14ac:dyDescent="0.25">
      <c r="B9199" s="66"/>
      <c r="C9199" s="13"/>
      <c r="D9199" s="13"/>
      <c r="E9199" s="13"/>
      <c r="F9199" s="13"/>
      <c r="G9199" s="13"/>
      <c r="H9199" s="41"/>
      <c r="I9199" s="41"/>
      <c r="J9199" s="41"/>
      <c r="K9199" s="41"/>
      <c r="L9199" s="41"/>
      <c r="M9199" s="41"/>
    </row>
    <row r="9200" spans="2:13" x14ac:dyDescent="0.25">
      <c r="B9200" s="66"/>
      <c r="C9200" s="13"/>
      <c r="D9200" s="13"/>
      <c r="E9200" s="13"/>
      <c r="F9200" s="13"/>
      <c r="G9200" s="13"/>
      <c r="H9200" s="41"/>
      <c r="I9200" s="41"/>
      <c r="J9200" s="41"/>
      <c r="K9200" s="41"/>
      <c r="L9200" s="41"/>
      <c r="M9200" s="41"/>
    </row>
    <row r="9201" spans="2:13" x14ac:dyDescent="0.25">
      <c r="B9201" s="66"/>
      <c r="C9201" s="13"/>
      <c r="D9201" s="13"/>
      <c r="E9201" s="13"/>
      <c r="F9201" s="13"/>
      <c r="G9201" s="13"/>
      <c r="H9201" s="41"/>
      <c r="I9201" s="41"/>
      <c r="J9201" s="41"/>
      <c r="K9201" s="41"/>
      <c r="L9201" s="41"/>
      <c r="M9201" s="41"/>
    </row>
    <row r="9202" spans="2:13" x14ac:dyDescent="0.25">
      <c r="B9202" s="66"/>
      <c r="C9202" s="13"/>
      <c r="D9202" s="13"/>
      <c r="E9202" s="13"/>
      <c r="F9202" s="13"/>
      <c r="G9202" s="13"/>
      <c r="H9202" s="41"/>
      <c r="I9202" s="41"/>
      <c r="J9202" s="41"/>
      <c r="K9202" s="41"/>
      <c r="L9202" s="41"/>
      <c r="M9202" s="41"/>
    </row>
    <row r="9203" spans="2:13" x14ac:dyDescent="0.25">
      <c r="B9203" s="66"/>
      <c r="C9203" s="13"/>
      <c r="D9203" s="13"/>
      <c r="E9203" s="13"/>
      <c r="F9203" s="13"/>
      <c r="G9203" s="13"/>
      <c r="H9203" s="41"/>
      <c r="I9203" s="41"/>
      <c r="J9203" s="41"/>
      <c r="K9203" s="41"/>
      <c r="L9203" s="41"/>
      <c r="M9203" s="41"/>
    </row>
    <row r="9204" spans="2:13" x14ac:dyDescent="0.25">
      <c r="B9204" s="66"/>
      <c r="C9204" s="13"/>
      <c r="D9204" s="13"/>
      <c r="E9204" s="13"/>
      <c r="F9204" s="13"/>
      <c r="G9204" s="13"/>
      <c r="H9204" s="41"/>
      <c r="I9204" s="41"/>
      <c r="J9204" s="41"/>
      <c r="K9204" s="41"/>
      <c r="L9204" s="41"/>
      <c r="M9204" s="41"/>
    </row>
    <row r="9205" spans="2:13" x14ac:dyDescent="0.25">
      <c r="B9205" s="66"/>
      <c r="C9205" s="13"/>
      <c r="D9205" s="13"/>
      <c r="E9205" s="13"/>
      <c r="F9205" s="13"/>
      <c r="G9205" s="13"/>
      <c r="H9205" s="41"/>
      <c r="I9205" s="41"/>
      <c r="J9205" s="41"/>
      <c r="K9205" s="41"/>
      <c r="L9205" s="41"/>
      <c r="M9205" s="41"/>
    </row>
    <row r="9206" spans="2:13" x14ac:dyDescent="0.25">
      <c r="B9206" s="66"/>
      <c r="C9206" s="13"/>
      <c r="D9206" s="13"/>
      <c r="E9206" s="13"/>
      <c r="F9206" s="13"/>
      <c r="G9206" s="13"/>
      <c r="H9206" s="41"/>
      <c r="I9206" s="41"/>
      <c r="J9206" s="41"/>
      <c r="K9206" s="41"/>
      <c r="L9206" s="41"/>
      <c r="M9206" s="41"/>
    </row>
    <row r="9207" spans="2:13" x14ac:dyDescent="0.25">
      <c r="B9207" s="66"/>
      <c r="C9207" s="13"/>
      <c r="D9207" s="13"/>
      <c r="E9207" s="13"/>
      <c r="F9207" s="13"/>
      <c r="G9207" s="13"/>
      <c r="H9207" s="41"/>
      <c r="I9207" s="41"/>
      <c r="J9207" s="41"/>
      <c r="K9207" s="41"/>
      <c r="L9207" s="41"/>
      <c r="M9207" s="41"/>
    </row>
    <row r="9208" spans="2:13" x14ac:dyDescent="0.25">
      <c r="B9208" s="66"/>
      <c r="C9208" s="13"/>
      <c r="D9208" s="13"/>
      <c r="E9208" s="13"/>
      <c r="F9208" s="13"/>
      <c r="G9208" s="13"/>
      <c r="H9208" s="41"/>
      <c r="I9208" s="41"/>
      <c r="J9208" s="41"/>
      <c r="K9208" s="41"/>
      <c r="L9208" s="41"/>
      <c r="M9208" s="41"/>
    </row>
    <row r="9209" spans="2:13" x14ac:dyDescent="0.25">
      <c r="B9209" s="66"/>
      <c r="C9209" s="13"/>
      <c r="D9209" s="13"/>
      <c r="E9209" s="13"/>
      <c r="F9209" s="13"/>
      <c r="G9209" s="13"/>
      <c r="H9209" s="41"/>
      <c r="I9209" s="41"/>
      <c r="J9209" s="41"/>
      <c r="K9209" s="41"/>
      <c r="L9209" s="41"/>
      <c r="M9209" s="41"/>
    </row>
    <row r="9210" spans="2:13" x14ac:dyDescent="0.25">
      <c r="B9210" s="66"/>
      <c r="C9210" s="13"/>
      <c r="D9210" s="13"/>
      <c r="E9210" s="13"/>
      <c r="F9210" s="13"/>
      <c r="G9210" s="13"/>
      <c r="H9210" s="41"/>
      <c r="I9210" s="41"/>
      <c r="J9210" s="41"/>
      <c r="K9210" s="41"/>
      <c r="L9210" s="41"/>
      <c r="M9210" s="41"/>
    </row>
    <row r="9211" spans="2:13" x14ac:dyDescent="0.25">
      <c r="B9211" s="66"/>
      <c r="C9211" s="13"/>
      <c r="D9211" s="13"/>
      <c r="E9211" s="13"/>
      <c r="F9211" s="13"/>
      <c r="G9211" s="13"/>
      <c r="H9211" s="41"/>
      <c r="I9211" s="41"/>
      <c r="J9211" s="41"/>
      <c r="K9211" s="41"/>
      <c r="L9211" s="41"/>
      <c r="M9211" s="41"/>
    </row>
    <row r="9212" spans="2:13" x14ac:dyDescent="0.25">
      <c r="B9212" s="66"/>
      <c r="C9212" s="13"/>
      <c r="D9212" s="13"/>
      <c r="E9212" s="13"/>
      <c r="F9212" s="13"/>
      <c r="G9212" s="13"/>
      <c r="H9212" s="41"/>
      <c r="I9212" s="41"/>
      <c r="J9212" s="41"/>
      <c r="K9212" s="41"/>
      <c r="L9212" s="41"/>
      <c r="M9212" s="41"/>
    </row>
    <row r="9213" spans="2:13" x14ac:dyDescent="0.25">
      <c r="B9213" s="66"/>
      <c r="C9213" s="13"/>
      <c r="D9213" s="13"/>
      <c r="E9213" s="13"/>
      <c r="F9213" s="13"/>
      <c r="G9213" s="13"/>
      <c r="H9213" s="41"/>
      <c r="I9213" s="41"/>
      <c r="J9213" s="41"/>
      <c r="K9213" s="41"/>
      <c r="L9213" s="41"/>
      <c r="M9213" s="41"/>
    </row>
    <row r="9214" spans="2:13" x14ac:dyDescent="0.25">
      <c r="B9214" s="66"/>
      <c r="C9214" s="13"/>
      <c r="D9214" s="13"/>
      <c r="E9214" s="13"/>
      <c r="F9214" s="13"/>
      <c r="G9214" s="13"/>
      <c r="H9214" s="41"/>
      <c r="I9214" s="41"/>
      <c r="J9214" s="41"/>
      <c r="K9214" s="41"/>
      <c r="L9214" s="41"/>
      <c r="M9214" s="41"/>
    </row>
    <row r="9215" spans="2:13" x14ac:dyDescent="0.25">
      <c r="B9215" s="66"/>
      <c r="C9215" s="13"/>
      <c r="D9215" s="13"/>
      <c r="E9215" s="13"/>
      <c r="F9215" s="13"/>
      <c r="G9215" s="13"/>
      <c r="H9215" s="41"/>
      <c r="I9215" s="41"/>
      <c r="J9215" s="41"/>
      <c r="K9215" s="41"/>
      <c r="L9215" s="41"/>
      <c r="M9215" s="41"/>
    </row>
    <row r="9216" spans="2:13" x14ac:dyDescent="0.25">
      <c r="B9216" s="66"/>
      <c r="C9216" s="13"/>
      <c r="D9216" s="13"/>
      <c r="E9216" s="13"/>
      <c r="F9216" s="13"/>
      <c r="G9216" s="13"/>
      <c r="H9216" s="41"/>
      <c r="I9216" s="41"/>
      <c r="J9216" s="41"/>
      <c r="K9216" s="41"/>
      <c r="L9216" s="41"/>
      <c r="M9216" s="41"/>
    </row>
    <row r="9217" spans="2:13" x14ac:dyDescent="0.25">
      <c r="B9217" s="66"/>
      <c r="C9217" s="13"/>
      <c r="D9217" s="13"/>
      <c r="E9217" s="13"/>
      <c r="F9217" s="13"/>
      <c r="G9217" s="13"/>
      <c r="H9217" s="41"/>
      <c r="I9217" s="41"/>
      <c r="J9217" s="41"/>
      <c r="K9217" s="41"/>
      <c r="L9217" s="41"/>
      <c r="M9217" s="41"/>
    </row>
    <row r="9218" spans="2:13" x14ac:dyDescent="0.25">
      <c r="B9218" s="66"/>
      <c r="C9218" s="13"/>
      <c r="D9218" s="13"/>
      <c r="E9218" s="13"/>
      <c r="F9218" s="13"/>
      <c r="G9218" s="13"/>
      <c r="H9218" s="41"/>
      <c r="I9218" s="41"/>
      <c r="J9218" s="41"/>
      <c r="K9218" s="41"/>
      <c r="L9218" s="41"/>
      <c r="M9218" s="41"/>
    </row>
    <row r="9219" spans="2:13" x14ac:dyDescent="0.25">
      <c r="B9219" s="66"/>
      <c r="C9219" s="13"/>
      <c r="D9219" s="13"/>
      <c r="E9219" s="13"/>
      <c r="F9219" s="13"/>
      <c r="G9219" s="13"/>
      <c r="H9219" s="41"/>
      <c r="I9219" s="41"/>
      <c r="J9219" s="41"/>
      <c r="K9219" s="41"/>
      <c r="L9219" s="41"/>
      <c r="M9219" s="41"/>
    </row>
    <row r="9220" spans="2:13" x14ac:dyDescent="0.25">
      <c r="B9220" s="66"/>
      <c r="C9220" s="13"/>
      <c r="D9220" s="13"/>
      <c r="E9220" s="13"/>
      <c r="F9220" s="13"/>
      <c r="G9220" s="13"/>
      <c r="H9220" s="41"/>
      <c r="I9220" s="41"/>
      <c r="J9220" s="41"/>
      <c r="K9220" s="41"/>
      <c r="L9220" s="41"/>
      <c r="M9220" s="41"/>
    </row>
    <row r="9221" spans="2:13" x14ac:dyDescent="0.25">
      <c r="B9221" s="66"/>
      <c r="C9221" s="13"/>
      <c r="D9221" s="13"/>
      <c r="E9221" s="13"/>
      <c r="F9221" s="13"/>
      <c r="G9221" s="13"/>
      <c r="H9221" s="41"/>
      <c r="I9221" s="41"/>
      <c r="J9221" s="41"/>
      <c r="K9221" s="41"/>
      <c r="L9221" s="41"/>
      <c r="M9221" s="41"/>
    </row>
    <row r="9222" spans="2:13" x14ac:dyDescent="0.25">
      <c r="B9222" s="66"/>
      <c r="C9222" s="13"/>
      <c r="D9222" s="13"/>
      <c r="E9222" s="13"/>
      <c r="F9222" s="13"/>
      <c r="G9222" s="13"/>
      <c r="H9222" s="41"/>
      <c r="I9222" s="41"/>
      <c r="J9222" s="41"/>
      <c r="K9222" s="41"/>
      <c r="L9222" s="41"/>
      <c r="M9222" s="41"/>
    </row>
    <row r="9223" spans="2:13" x14ac:dyDescent="0.25">
      <c r="B9223" s="66"/>
      <c r="C9223" s="13"/>
      <c r="D9223" s="13"/>
      <c r="E9223" s="13"/>
      <c r="F9223" s="13"/>
      <c r="G9223" s="13"/>
      <c r="H9223" s="41"/>
      <c r="I9223" s="41"/>
      <c r="J9223" s="41"/>
      <c r="K9223" s="41"/>
      <c r="L9223" s="41"/>
      <c r="M9223" s="41"/>
    </row>
    <row r="9224" spans="2:13" x14ac:dyDescent="0.25">
      <c r="B9224" s="66"/>
      <c r="C9224" s="13"/>
      <c r="D9224" s="13"/>
      <c r="E9224" s="13"/>
      <c r="F9224" s="13"/>
      <c r="G9224" s="13"/>
      <c r="H9224" s="41"/>
      <c r="I9224" s="41"/>
      <c r="J9224" s="41"/>
      <c r="K9224" s="41"/>
      <c r="L9224" s="41"/>
      <c r="M9224" s="41"/>
    </row>
    <row r="9225" spans="2:13" x14ac:dyDescent="0.25">
      <c r="B9225" s="66"/>
      <c r="C9225" s="13"/>
      <c r="D9225" s="13"/>
      <c r="E9225" s="13"/>
      <c r="F9225" s="13"/>
      <c r="G9225" s="13"/>
      <c r="H9225" s="41"/>
      <c r="I9225" s="41"/>
      <c r="J9225" s="41"/>
      <c r="K9225" s="41"/>
      <c r="L9225" s="41"/>
      <c r="M9225" s="41"/>
    </row>
    <row r="9226" spans="2:13" x14ac:dyDescent="0.25">
      <c r="B9226" s="66"/>
      <c r="C9226" s="13"/>
      <c r="D9226" s="13"/>
      <c r="E9226" s="13"/>
      <c r="F9226" s="13"/>
      <c r="G9226" s="13"/>
      <c r="H9226" s="41"/>
      <c r="I9226" s="41"/>
      <c r="J9226" s="41"/>
      <c r="K9226" s="41"/>
      <c r="L9226" s="41"/>
      <c r="M9226" s="41"/>
    </row>
    <row r="9227" spans="2:13" x14ac:dyDescent="0.25">
      <c r="B9227" s="66"/>
      <c r="C9227" s="13"/>
      <c r="D9227" s="13"/>
      <c r="E9227" s="13"/>
      <c r="F9227" s="13"/>
      <c r="G9227" s="13"/>
      <c r="H9227" s="41"/>
      <c r="I9227" s="41"/>
      <c r="J9227" s="41"/>
      <c r="K9227" s="41"/>
      <c r="L9227" s="41"/>
      <c r="M9227" s="41"/>
    </row>
    <row r="9228" spans="2:13" x14ac:dyDescent="0.25">
      <c r="B9228" s="66"/>
      <c r="C9228" s="13"/>
      <c r="D9228" s="13"/>
      <c r="E9228" s="13"/>
      <c r="F9228" s="13"/>
      <c r="G9228" s="13"/>
      <c r="H9228" s="41"/>
      <c r="I9228" s="41"/>
      <c r="J9228" s="41"/>
      <c r="K9228" s="41"/>
      <c r="L9228" s="41"/>
      <c r="M9228" s="41"/>
    </row>
    <row r="9229" spans="2:13" x14ac:dyDescent="0.25">
      <c r="B9229" s="66"/>
      <c r="C9229" s="13"/>
      <c r="D9229" s="13"/>
      <c r="E9229" s="13"/>
      <c r="F9229" s="13"/>
      <c r="G9229" s="13"/>
      <c r="H9229" s="41"/>
      <c r="I9229" s="41"/>
      <c r="J9229" s="41"/>
      <c r="K9229" s="41"/>
      <c r="L9229" s="41"/>
      <c r="M9229" s="41"/>
    </row>
    <row r="9230" spans="2:13" x14ac:dyDescent="0.25">
      <c r="B9230" s="66"/>
      <c r="C9230" s="13"/>
      <c r="D9230" s="13"/>
      <c r="E9230" s="13"/>
      <c r="F9230" s="13"/>
      <c r="G9230" s="13"/>
      <c r="H9230" s="41"/>
      <c r="I9230" s="41"/>
      <c r="J9230" s="41"/>
      <c r="K9230" s="41"/>
      <c r="L9230" s="41"/>
      <c r="M9230" s="41"/>
    </row>
    <row r="9231" spans="2:13" x14ac:dyDescent="0.25">
      <c r="B9231" s="66"/>
      <c r="C9231" s="13"/>
      <c r="D9231" s="13"/>
      <c r="E9231" s="13"/>
      <c r="F9231" s="13"/>
      <c r="G9231" s="13"/>
      <c r="H9231" s="41"/>
      <c r="I9231" s="41"/>
      <c r="J9231" s="41"/>
      <c r="K9231" s="41"/>
      <c r="L9231" s="41"/>
      <c r="M9231" s="41"/>
    </row>
    <row r="9232" spans="2:13" x14ac:dyDescent="0.25">
      <c r="B9232" s="66"/>
      <c r="C9232" s="13"/>
      <c r="D9232" s="13"/>
      <c r="E9232" s="13"/>
      <c r="F9232" s="13"/>
      <c r="G9232" s="13"/>
      <c r="H9232" s="41"/>
      <c r="I9232" s="41"/>
      <c r="J9232" s="41"/>
      <c r="K9232" s="41"/>
      <c r="L9232" s="41"/>
      <c r="M9232" s="41"/>
    </row>
    <row r="9233" spans="2:13" x14ac:dyDescent="0.25">
      <c r="B9233" s="66"/>
      <c r="C9233" s="13"/>
      <c r="D9233" s="13"/>
      <c r="E9233" s="13"/>
      <c r="F9233" s="13"/>
      <c r="G9233" s="13"/>
      <c r="H9233" s="41"/>
      <c r="I9233" s="41"/>
      <c r="J9233" s="41"/>
      <c r="K9233" s="41"/>
      <c r="L9233" s="41"/>
      <c r="M9233" s="41"/>
    </row>
    <row r="9234" spans="2:13" x14ac:dyDescent="0.25">
      <c r="B9234" s="66"/>
      <c r="C9234" s="13"/>
      <c r="D9234" s="13"/>
      <c r="E9234" s="13"/>
      <c r="F9234" s="13"/>
      <c r="G9234" s="13"/>
      <c r="H9234" s="41"/>
      <c r="I9234" s="41"/>
      <c r="J9234" s="41"/>
      <c r="K9234" s="41"/>
      <c r="L9234" s="41"/>
      <c r="M9234" s="41"/>
    </row>
    <row r="9235" spans="2:13" x14ac:dyDescent="0.25">
      <c r="B9235" s="66"/>
      <c r="C9235" s="13"/>
      <c r="D9235" s="13"/>
      <c r="E9235" s="13"/>
      <c r="F9235" s="13"/>
      <c r="G9235" s="13"/>
      <c r="H9235" s="41"/>
      <c r="I9235" s="41"/>
      <c r="J9235" s="41"/>
      <c r="K9235" s="41"/>
      <c r="L9235" s="41"/>
      <c r="M9235" s="41"/>
    </row>
    <row r="9236" spans="2:13" x14ac:dyDescent="0.25">
      <c r="B9236" s="66"/>
      <c r="C9236" s="13"/>
      <c r="D9236" s="13"/>
      <c r="E9236" s="13"/>
      <c r="F9236" s="13"/>
      <c r="G9236" s="13"/>
      <c r="H9236" s="41"/>
      <c r="I9236" s="41"/>
      <c r="J9236" s="41"/>
      <c r="K9236" s="41"/>
      <c r="L9236" s="41"/>
      <c r="M9236" s="41"/>
    </row>
    <row r="9237" spans="2:13" x14ac:dyDescent="0.25">
      <c r="B9237" s="66"/>
      <c r="C9237" s="13"/>
      <c r="D9237" s="13"/>
      <c r="E9237" s="13"/>
      <c r="F9237" s="13"/>
      <c r="G9237" s="13"/>
      <c r="H9237" s="41"/>
      <c r="I9237" s="41"/>
      <c r="J9237" s="41"/>
      <c r="K9237" s="41"/>
      <c r="L9237" s="41"/>
      <c r="M9237" s="41"/>
    </row>
    <row r="9238" spans="2:13" x14ac:dyDescent="0.25">
      <c r="B9238" s="66"/>
      <c r="C9238" s="13"/>
      <c r="D9238" s="13"/>
      <c r="E9238" s="13"/>
      <c r="F9238" s="13"/>
      <c r="G9238" s="13"/>
      <c r="H9238" s="41"/>
      <c r="I9238" s="41"/>
      <c r="J9238" s="41"/>
      <c r="K9238" s="41"/>
      <c r="L9238" s="41"/>
      <c r="M9238" s="41"/>
    </row>
    <row r="9239" spans="2:13" x14ac:dyDescent="0.25">
      <c r="B9239" s="66"/>
      <c r="C9239" s="13"/>
      <c r="D9239" s="13"/>
      <c r="E9239" s="13"/>
      <c r="F9239" s="13"/>
      <c r="G9239" s="13"/>
      <c r="H9239" s="41"/>
      <c r="I9239" s="41"/>
      <c r="J9239" s="41"/>
      <c r="K9239" s="41"/>
      <c r="L9239" s="41"/>
      <c r="M9239" s="41"/>
    </row>
    <row r="9240" spans="2:13" x14ac:dyDescent="0.25">
      <c r="B9240" s="66"/>
      <c r="C9240" s="13"/>
      <c r="D9240" s="13"/>
      <c r="E9240" s="13"/>
      <c r="F9240" s="13"/>
      <c r="G9240" s="13"/>
      <c r="H9240" s="41"/>
      <c r="I9240" s="41"/>
      <c r="J9240" s="41"/>
      <c r="K9240" s="41"/>
      <c r="L9240" s="41"/>
      <c r="M9240" s="41"/>
    </row>
    <row r="9241" spans="2:13" x14ac:dyDescent="0.25">
      <c r="B9241" s="66"/>
      <c r="C9241" s="13"/>
      <c r="D9241" s="13"/>
      <c r="E9241" s="13"/>
      <c r="F9241" s="13"/>
      <c r="G9241" s="13"/>
      <c r="H9241" s="41"/>
      <c r="I9241" s="41"/>
      <c r="J9241" s="41"/>
      <c r="K9241" s="41"/>
      <c r="L9241" s="41"/>
      <c r="M9241" s="41"/>
    </row>
    <row r="9242" spans="2:13" x14ac:dyDescent="0.25">
      <c r="B9242" s="66"/>
      <c r="C9242" s="13"/>
      <c r="D9242" s="13"/>
      <c r="E9242" s="13"/>
      <c r="F9242" s="13"/>
      <c r="G9242" s="13"/>
      <c r="H9242" s="41"/>
      <c r="I9242" s="41"/>
      <c r="J9242" s="41"/>
      <c r="K9242" s="41"/>
      <c r="L9242" s="41"/>
      <c r="M9242" s="41"/>
    </row>
    <row r="9243" spans="2:13" x14ac:dyDescent="0.25">
      <c r="B9243" s="66"/>
      <c r="C9243" s="13"/>
      <c r="D9243" s="13"/>
      <c r="E9243" s="13"/>
      <c r="F9243" s="13"/>
      <c r="G9243" s="13"/>
      <c r="H9243" s="41"/>
      <c r="I9243" s="41"/>
      <c r="J9243" s="41"/>
      <c r="K9243" s="41"/>
      <c r="L9243" s="41"/>
      <c r="M9243" s="41"/>
    </row>
    <row r="9244" spans="2:13" x14ac:dyDescent="0.25">
      <c r="B9244" s="66"/>
      <c r="C9244" s="13"/>
      <c r="D9244" s="13"/>
      <c r="E9244" s="13"/>
      <c r="F9244" s="13"/>
      <c r="G9244" s="13"/>
      <c r="H9244" s="41"/>
      <c r="I9244" s="41"/>
      <c r="J9244" s="41"/>
      <c r="K9244" s="41"/>
      <c r="L9244" s="41"/>
      <c r="M9244" s="41"/>
    </row>
    <row r="9245" spans="2:13" x14ac:dyDescent="0.25">
      <c r="B9245" s="66"/>
      <c r="C9245" s="13"/>
      <c r="D9245" s="13"/>
      <c r="E9245" s="13"/>
      <c r="F9245" s="13"/>
      <c r="G9245" s="13"/>
      <c r="H9245" s="41"/>
      <c r="I9245" s="41"/>
      <c r="J9245" s="41"/>
      <c r="K9245" s="41"/>
      <c r="L9245" s="41"/>
      <c r="M9245" s="41"/>
    </row>
    <row r="9246" spans="2:13" x14ac:dyDescent="0.25">
      <c r="B9246" s="66"/>
      <c r="C9246" s="13"/>
      <c r="D9246" s="13"/>
      <c r="E9246" s="13"/>
      <c r="F9246" s="13"/>
      <c r="G9246" s="13"/>
      <c r="H9246" s="41"/>
      <c r="I9246" s="41"/>
      <c r="J9246" s="41"/>
      <c r="K9246" s="41"/>
      <c r="L9246" s="41"/>
      <c r="M9246" s="41"/>
    </row>
    <row r="9247" spans="2:13" x14ac:dyDescent="0.25">
      <c r="B9247" s="66"/>
      <c r="C9247" s="13"/>
      <c r="D9247" s="13"/>
      <c r="E9247" s="13"/>
      <c r="F9247" s="13"/>
      <c r="G9247" s="13"/>
      <c r="H9247" s="41"/>
      <c r="I9247" s="41"/>
      <c r="J9247" s="41"/>
      <c r="K9247" s="41"/>
      <c r="L9247" s="41"/>
      <c r="M9247" s="41"/>
    </row>
    <row r="9248" spans="2:13" x14ac:dyDescent="0.25">
      <c r="B9248" s="66"/>
      <c r="C9248" s="13"/>
      <c r="D9248" s="13"/>
      <c r="E9248" s="13"/>
      <c r="F9248" s="13"/>
      <c r="G9248" s="13"/>
      <c r="H9248" s="41"/>
      <c r="I9248" s="41"/>
      <c r="J9248" s="41"/>
      <c r="K9248" s="41"/>
      <c r="L9248" s="41"/>
      <c r="M9248" s="41"/>
    </row>
    <row r="9249" spans="2:13" x14ac:dyDescent="0.25">
      <c r="B9249" s="66"/>
      <c r="C9249" s="13"/>
      <c r="D9249" s="13"/>
      <c r="E9249" s="13"/>
      <c r="F9249" s="13"/>
      <c r="G9249" s="13"/>
      <c r="H9249" s="41"/>
      <c r="I9249" s="41"/>
      <c r="J9249" s="41"/>
      <c r="K9249" s="41"/>
      <c r="L9249" s="41"/>
      <c r="M9249" s="41"/>
    </row>
    <row r="9250" spans="2:13" x14ac:dyDescent="0.25">
      <c r="B9250" s="66"/>
      <c r="C9250" s="13"/>
      <c r="D9250" s="13"/>
      <c r="E9250" s="13"/>
      <c r="F9250" s="13"/>
      <c r="G9250" s="13"/>
      <c r="H9250" s="41"/>
      <c r="I9250" s="41"/>
      <c r="J9250" s="41"/>
      <c r="K9250" s="41"/>
      <c r="L9250" s="41"/>
      <c r="M9250" s="41"/>
    </row>
    <row r="9251" spans="2:13" x14ac:dyDescent="0.25">
      <c r="B9251" s="66"/>
      <c r="C9251" s="13"/>
      <c r="D9251" s="13"/>
      <c r="E9251" s="13"/>
      <c r="F9251" s="13"/>
      <c r="G9251" s="13"/>
      <c r="H9251" s="41"/>
      <c r="I9251" s="41"/>
      <c r="J9251" s="41"/>
      <c r="K9251" s="41"/>
      <c r="L9251" s="41"/>
      <c r="M9251" s="41"/>
    </row>
    <row r="9252" spans="2:13" x14ac:dyDescent="0.25">
      <c r="B9252" s="66"/>
      <c r="C9252" s="13"/>
      <c r="D9252" s="13"/>
      <c r="E9252" s="13"/>
      <c r="F9252" s="13"/>
      <c r="G9252" s="13"/>
      <c r="H9252" s="41"/>
      <c r="I9252" s="41"/>
      <c r="J9252" s="41"/>
      <c r="K9252" s="41"/>
      <c r="L9252" s="41"/>
      <c r="M9252" s="41"/>
    </row>
    <row r="9253" spans="2:13" x14ac:dyDescent="0.25">
      <c r="B9253" s="66"/>
      <c r="C9253" s="13"/>
      <c r="D9253" s="13"/>
      <c r="E9253" s="13"/>
      <c r="F9253" s="13"/>
      <c r="G9253" s="13"/>
      <c r="H9253" s="41"/>
      <c r="I9253" s="41"/>
      <c r="J9253" s="41"/>
      <c r="K9253" s="41"/>
      <c r="L9253" s="41"/>
      <c r="M9253" s="41"/>
    </row>
    <row r="9254" spans="2:13" x14ac:dyDescent="0.25">
      <c r="B9254" s="66"/>
      <c r="C9254" s="13"/>
      <c r="D9254" s="13"/>
      <c r="E9254" s="13"/>
      <c r="F9254" s="13"/>
      <c r="G9254" s="13"/>
      <c r="H9254" s="41"/>
      <c r="I9254" s="41"/>
      <c r="J9254" s="41"/>
      <c r="K9254" s="41"/>
      <c r="L9254" s="41"/>
      <c r="M9254" s="41"/>
    </row>
    <row r="9255" spans="2:13" x14ac:dyDescent="0.25">
      <c r="B9255" s="66"/>
      <c r="C9255" s="13"/>
      <c r="D9255" s="13"/>
      <c r="E9255" s="13"/>
      <c r="F9255" s="13"/>
      <c r="G9255" s="13"/>
      <c r="H9255" s="41"/>
      <c r="I9255" s="41"/>
      <c r="J9255" s="41"/>
      <c r="K9255" s="41"/>
      <c r="L9255" s="41"/>
      <c r="M9255" s="41"/>
    </row>
    <row r="9256" spans="2:13" x14ac:dyDescent="0.25">
      <c r="B9256" s="66"/>
      <c r="C9256" s="13"/>
      <c r="D9256" s="13"/>
      <c r="E9256" s="13"/>
      <c r="F9256" s="13"/>
      <c r="G9256" s="13"/>
      <c r="H9256" s="41"/>
      <c r="I9256" s="41"/>
      <c r="J9256" s="41"/>
      <c r="K9256" s="41"/>
      <c r="L9256" s="41"/>
      <c r="M9256" s="41"/>
    </row>
    <row r="9257" spans="2:13" x14ac:dyDescent="0.25">
      <c r="B9257" s="66"/>
      <c r="C9257" s="13"/>
      <c r="D9257" s="13"/>
      <c r="E9257" s="13"/>
      <c r="F9257" s="13"/>
      <c r="G9257" s="13"/>
      <c r="H9257" s="41"/>
      <c r="I9257" s="41"/>
      <c r="J9257" s="41"/>
      <c r="K9257" s="41"/>
      <c r="L9257" s="41"/>
      <c r="M9257" s="41"/>
    </row>
    <row r="9258" spans="2:13" x14ac:dyDescent="0.25">
      <c r="B9258" s="66"/>
      <c r="C9258" s="13"/>
      <c r="D9258" s="13"/>
      <c r="E9258" s="13"/>
      <c r="F9258" s="13"/>
      <c r="G9258" s="13"/>
      <c r="H9258" s="41"/>
      <c r="I9258" s="41"/>
      <c r="J9258" s="41"/>
      <c r="K9258" s="41"/>
      <c r="L9258" s="41"/>
      <c r="M9258" s="41"/>
    </row>
    <row r="9259" spans="2:13" x14ac:dyDescent="0.25">
      <c r="B9259" s="66"/>
      <c r="C9259" s="13"/>
      <c r="D9259" s="13"/>
      <c r="E9259" s="13"/>
      <c r="F9259" s="13"/>
      <c r="G9259" s="13"/>
      <c r="H9259" s="41"/>
      <c r="I9259" s="41"/>
      <c r="J9259" s="41"/>
      <c r="K9259" s="41"/>
      <c r="L9259" s="41"/>
      <c r="M9259" s="41"/>
    </row>
    <row r="9260" spans="2:13" x14ac:dyDescent="0.25">
      <c r="B9260" s="66"/>
      <c r="C9260" s="13"/>
      <c r="D9260" s="13"/>
      <c r="E9260" s="13"/>
      <c r="F9260" s="13"/>
      <c r="G9260" s="13"/>
      <c r="H9260" s="41"/>
      <c r="I9260" s="41"/>
      <c r="J9260" s="41"/>
      <c r="K9260" s="41"/>
      <c r="L9260" s="41"/>
      <c r="M9260" s="41"/>
    </row>
    <row r="9261" spans="2:13" x14ac:dyDescent="0.25">
      <c r="B9261" s="66"/>
      <c r="C9261" s="13"/>
      <c r="D9261" s="13"/>
      <c r="E9261" s="13"/>
      <c r="F9261" s="13"/>
      <c r="G9261" s="13"/>
      <c r="H9261" s="41"/>
      <c r="I9261" s="41"/>
      <c r="J9261" s="41"/>
      <c r="K9261" s="41"/>
      <c r="L9261" s="41"/>
      <c r="M9261" s="41"/>
    </row>
    <row r="9262" spans="2:13" x14ac:dyDescent="0.25">
      <c r="B9262" s="66"/>
      <c r="C9262" s="13"/>
      <c r="D9262" s="13"/>
      <c r="E9262" s="13"/>
      <c r="F9262" s="13"/>
      <c r="G9262" s="13"/>
      <c r="H9262" s="41"/>
      <c r="I9262" s="41"/>
      <c r="J9262" s="41"/>
      <c r="K9262" s="41"/>
      <c r="L9262" s="41"/>
      <c r="M9262" s="41"/>
    </row>
    <row r="9263" spans="2:13" x14ac:dyDescent="0.25">
      <c r="B9263" s="66"/>
      <c r="C9263" s="13"/>
      <c r="D9263" s="13"/>
      <c r="E9263" s="13"/>
      <c r="F9263" s="13"/>
      <c r="G9263" s="13"/>
      <c r="H9263" s="41"/>
      <c r="I9263" s="41"/>
      <c r="J9263" s="41"/>
      <c r="K9263" s="41"/>
      <c r="L9263" s="41"/>
      <c r="M9263" s="41"/>
    </row>
    <row r="9264" spans="2:13" x14ac:dyDescent="0.25">
      <c r="B9264" s="66"/>
      <c r="C9264" s="13"/>
      <c r="D9264" s="13"/>
      <c r="E9264" s="13"/>
      <c r="F9264" s="13"/>
      <c r="G9264" s="13"/>
      <c r="H9264" s="41"/>
      <c r="I9264" s="41"/>
      <c r="J9264" s="41"/>
      <c r="K9264" s="41"/>
      <c r="L9264" s="41"/>
      <c r="M9264" s="41"/>
    </row>
    <row r="9265" spans="2:13" x14ac:dyDescent="0.25">
      <c r="B9265" s="66"/>
      <c r="C9265" s="13"/>
      <c r="D9265" s="13"/>
      <c r="E9265" s="13"/>
      <c r="F9265" s="13"/>
      <c r="G9265" s="13"/>
      <c r="H9265" s="41"/>
      <c r="I9265" s="41"/>
      <c r="J9265" s="41"/>
      <c r="K9265" s="41"/>
      <c r="L9265" s="41"/>
      <c r="M9265" s="41"/>
    </row>
    <row r="9266" spans="2:13" x14ac:dyDescent="0.25">
      <c r="B9266" s="66"/>
      <c r="C9266" s="13"/>
      <c r="D9266" s="13"/>
      <c r="E9266" s="13"/>
      <c r="F9266" s="13"/>
      <c r="G9266" s="13"/>
      <c r="H9266" s="41"/>
      <c r="I9266" s="41"/>
      <c r="J9266" s="41"/>
      <c r="K9266" s="41"/>
      <c r="L9266" s="41"/>
      <c r="M9266" s="41"/>
    </row>
    <row r="9267" spans="2:13" x14ac:dyDescent="0.25">
      <c r="B9267" s="66"/>
      <c r="C9267" s="13"/>
      <c r="D9267" s="13"/>
      <c r="E9267" s="13"/>
      <c r="F9267" s="13"/>
      <c r="G9267" s="13"/>
      <c r="H9267" s="41"/>
      <c r="I9267" s="41"/>
      <c r="J9267" s="41"/>
      <c r="K9267" s="41"/>
      <c r="L9267" s="41"/>
      <c r="M9267" s="41"/>
    </row>
    <row r="9268" spans="2:13" x14ac:dyDescent="0.25">
      <c r="B9268" s="66"/>
      <c r="C9268" s="13"/>
      <c r="D9268" s="13"/>
      <c r="E9268" s="13"/>
      <c r="F9268" s="13"/>
      <c r="G9268" s="13"/>
      <c r="H9268" s="41"/>
      <c r="I9268" s="41"/>
      <c r="J9268" s="41"/>
      <c r="K9268" s="41"/>
      <c r="L9268" s="41"/>
      <c r="M9268" s="41"/>
    </row>
    <row r="9269" spans="2:13" x14ac:dyDescent="0.25">
      <c r="B9269" s="66"/>
      <c r="C9269" s="13"/>
      <c r="D9269" s="13"/>
      <c r="E9269" s="13"/>
      <c r="F9269" s="13"/>
      <c r="G9269" s="13"/>
      <c r="H9269" s="41"/>
      <c r="I9269" s="41"/>
      <c r="J9269" s="41"/>
      <c r="K9269" s="41"/>
      <c r="L9269" s="41"/>
      <c r="M9269" s="41"/>
    </row>
    <row r="9270" spans="2:13" x14ac:dyDescent="0.25">
      <c r="B9270" s="66"/>
      <c r="C9270" s="13"/>
      <c r="D9270" s="13"/>
      <c r="E9270" s="13"/>
      <c r="F9270" s="13"/>
      <c r="G9270" s="13"/>
      <c r="H9270" s="41"/>
      <c r="I9270" s="41"/>
      <c r="J9270" s="41"/>
      <c r="K9270" s="41"/>
      <c r="L9270" s="41"/>
      <c r="M9270" s="41"/>
    </row>
    <row r="9271" spans="2:13" x14ac:dyDescent="0.25">
      <c r="B9271" s="66"/>
      <c r="C9271" s="13"/>
      <c r="D9271" s="13"/>
      <c r="E9271" s="13"/>
      <c r="F9271" s="13"/>
      <c r="G9271" s="13"/>
      <c r="H9271" s="41"/>
      <c r="I9271" s="41"/>
      <c r="J9271" s="41"/>
      <c r="K9271" s="41"/>
      <c r="L9271" s="41"/>
      <c r="M9271" s="41"/>
    </row>
    <row r="9272" spans="2:13" x14ac:dyDescent="0.25">
      <c r="B9272" s="66"/>
      <c r="C9272" s="13"/>
      <c r="D9272" s="13"/>
      <c r="E9272" s="13"/>
      <c r="F9272" s="13"/>
      <c r="G9272" s="13"/>
      <c r="H9272" s="41"/>
      <c r="I9272" s="41"/>
      <c r="J9272" s="41"/>
      <c r="K9272" s="41"/>
      <c r="L9272" s="41"/>
      <c r="M9272" s="41"/>
    </row>
    <row r="9273" spans="2:13" x14ac:dyDescent="0.25">
      <c r="B9273" s="66"/>
      <c r="C9273" s="13"/>
      <c r="D9273" s="13"/>
      <c r="E9273" s="13"/>
      <c r="F9273" s="13"/>
      <c r="G9273" s="13"/>
      <c r="H9273" s="41"/>
      <c r="I9273" s="41"/>
      <c r="J9273" s="41"/>
      <c r="K9273" s="41"/>
      <c r="L9273" s="41"/>
      <c r="M9273" s="41"/>
    </row>
    <row r="9274" spans="2:13" x14ac:dyDescent="0.25">
      <c r="B9274" s="66"/>
      <c r="C9274" s="13"/>
      <c r="D9274" s="13"/>
      <c r="E9274" s="13"/>
      <c r="F9274" s="13"/>
      <c r="G9274" s="13"/>
      <c r="H9274" s="41"/>
      <c r="I9274" s="41"/>
      <c r="J9274" s="41"/>
      <c r="K9274" s="41"/>
      <c r="L9274" s="41"/>
      <c r="M9274" s="41"/>
    </row>
    <row r="9275" spans="2:13" x14ac:dyDescent="0.25">
      <c r="B9275" s="66"/>
      <c r="C9275" s="13"/>
      <c r="D9275" s="13"/>
      <c r="E9275" s="13"/>
      <c r="F9275" s="13"/>
      <c r="G9275" s="13"/>
      <c r="H9275" s="41"/>
      <c r="I9275" s="41"/>
      <c r="J9275" s="41"/>
      <c r="K9275" s="41"/>
      <c r="L9275" s="41"/>
      <c r="M9275" s="41"/>
    </row>
    <row r="9276" spans="2:13" x14ac:dyDescent="0.25">
      <c r="B9276" s="66"/>
      <c r="C9276" s="13"/>
      <c r="D9276" s="13"/>
      <c r="E9276" s="13"/>
      <c r="F9276" s="13"/>
      <c r="G9276" s="13"/>
      <c r="H9276" s="41"/>
      <c r="I9276" s="41"/>
      <c r="J9276" s="41"/>
      <c r="K9276" s="41"/>
      <c r="L9276" s="41"/>
      <c r="M9276" s="41"/>
    </row>
    <row r="9277" spans="2:13" x14ac:dyDescent="0.25">
      <c r="B9277" s="66"/>
      <c r="C9277" s="13"/>
      <c r="D9277" s="13"/>
      <c r="E9277" s="13"/>
      <c r="F9277" s="13"/>
      <c r="G9277" s="13"/>
      <c r="H9277" s="41"/>
      <c r="I9277" s="41"/>
      <c r="J9277" s="41"/>
      <c r="K9277" s="41"/>
      <c r="L9277" s="41"/>
      <c r="M9277" s="41"/>
    </row>
    <row r="9278" spans="2:13" x14ac:dyDescent="0.25">
      <c r="B9278" s="66"/>
      <c r="C9278" s="13"/>
      <c r="D9278" s="13"/>
      <c r="E9278" s="13"/>
      <c r="F9278" s="13"/>
      <c r="G9278" s="13"/>
      <c r="H9278" s="41"/>
      <c r="I9278" s="41"/>
      <c r="J9278" s="41"/>
      <c r="K9278" s="41"/>
      <c r="L9278" s="41"/>
      <c r="M9278" s="41"/>
    </row>
    <row r="9279" spans="2:13" x14ac:dyDescent="0.25">
      <c r="B9279" s="66"/>
      <c r="C9279" s="13"/>
      <c r="D9279" s="13"/>
      <c r="E9279" s="13"/>
      <c r="F9279" s="13"/>
      <c r="G9279" s="13"/>
      <c r="H9279" s="41"/>
      <c r="I9279" s="41"/>
      <c r="J9279" s="41"/>
      <c r="K9279" s="41"/>
      <c r="L9279" s="41"/>
      <c r="M9279" s="41"/>
    </row>
    <row r="9280" spans="2:13" x14ac:dyDescent="0.25">
      <c r="B9280" s="66"/>
      <c r="C9280" s="13"/>
      <c r="D9280" s="13"/>
      <c r="E9280" s="13"/>
      <c r="F9280" s="13"/>
      <c r="G9280" s="13"/>
      <c r="H9280" s="41"/>
      <c r="I9280" s="41"/>
      <c r="J9280" s="41"/>
      <c r="K9280" s="41"/>
      <c r="L9280" s="41"/>
      <c r="M9280" s="41"/>
    </row>
    <row r="9281" spans="2:13" x14ac:dyDescent="0.25">
      <c r="B9281" s="66"/>
      <c r="C9281" s="13"/>
      <c r="D9281" s="13"/>
      <c r="E9281" s="13"/>
      <c r="F9281" s="13"/>
      <c r="G9281" s="13"/>
      <c r="H9281" s="41"/>
      <c r="I9281" s="41"/>
      <c r="J9281" s="41"/>
      <c r="K9281" s="41"/>
      <c r="L9281" s="41"/>
      <c r="M9281" s="41"/>
    </row>
    <row r="9282" spans="2:13" x14ac:dyDescent="0.25">
      <c r="B9282" s="66"/>
      <c r="C9282" s="13"/>
      <c r="D9282" s="13"/>
      <c r="E9282" s="13"/>
      <c r="F9282" s="13"/>
      <c r="G9282" s="13"/>
      <c r="H9282" s="41"/>
      <c r="I9282" s="41"/>
      <c r="J9282" s="41"/>
      <c r="K9282" s="41"/>
      <c r="L9282" s="41"/>
      <c r="M9282" s="41"/>
    </row>
    <row r="9283" spans="2:13" x14ac:dyDescent="0.25">
      <c r="B9283" s="66"/>
      <c r="C9283" s="13"/>
      <c r="D9283" s="13"/>
      <c r="E9283" s="13"/>
      <c r="F9283" s="13"/>
      <c r="G9283" s="13"/>
      <c r="H9283" s="41"/>
      <c r="I9283" s="41"/>
      <c r="J9283" s="41"/>
      <c r="K9283" s="41"/>
      <c r="L9283" s="41"/>
      <c r="M9283" s="41"/>
    </row>
    <row r="9284" spans="2:13" x14ac:dyDescent="0.25">
      <c r="B9284" s="66"/>
      <c r="C9284" s="13"/>
      <c r="D9284" s="13"/>
      <c r="E9284" s="13"/>
      <c r="F9284" s="13"/>
      <c r="G9284" s="13"/>
      <c r="H9284" s="41"/>
      <c r="I9284" s="41"/>
      <c r="J9284" s="41"/>
      <c r="K9284" s="41"/>
      <c r="L9284" s="41"/>
      <c r="M9284" s="41"/>
    </row>
    <row r="9285" spans="2:13" x14ac:dyDescent="0.25">
      <c r="B9285" s="66"/>
      <c r="C9285" s="13"/>
      <c r="D9285" s="13"/>
      <c r="E9285" s="13"/>
      <c r="F9285" s="13"/>
      <c r="G9285" s="13"/>
      <c r="H9285" s="41"/>
      <c r="I9285" s="41"/>
      <c r="J9285" s="41"/>
      <c r="K9285" s="41"/>
      <c r="L9285" s="41"/>
      <c r="M9285" s="41"/>
    </row>
    <row r="9286" spans="2:13" x14ac:dyDescent="0.25">
      <c r="B9286" s="66"/>
      <c r="C9286" s="13"/>
      <c r="D9286" s="13"/>
      <c r="E9286" s="13"/>
      <c r="F9286" s="13"/>
      <c r="G9286" s="13"/>
      <c r="H9286" s="41"/>
      <c r="I9286" s="41"/>
      <c r="J9286" s="41"/>
      <c r="K9286" s="41"/>
      <c r="L9286" s="41"/>
      <c r="M9286" s="41"/>
    </row>
    <row r="9287" spans="2:13" x14ac:dyDescent="0.25">
      <c r="B9287" s="66"/>
      <c r="C9287" s="13"/>
      <c r="D9287" s="13"/>
      <c r="E9287" s="13"/>
      <c r="F9287" s="13"/>
      <c r="G9287" s="13"/>
      <c r="H9287" s="41"/>
      <c r="I9287" s="41"/>
      <c r="J9287" s="41"/>
      <c r="K9287" s="41"/>
      <c r="L9287" s="41"/>
      <c r="M9287" s="41"/>
    </row>
    <row r="9288" spans="2:13" x14ac:dyDescent="0.25">
      <c r="B9288" s="66"/>
      <c r="C9288" s="13"/>
      <c r="D9288" s="13"/>
      <c r="E9288" s="13"/>
      <c r="F9288" s="13"/>
      <c r="G9288" s="13"/>
      <c r="H9288" s="41"/>
      <c r="I9288" s="41"/>
      <c r="J9288" s="41"/>
      <c r="K9288" s="41"/>
      <c r="L9288" s="41"/>
      <c r="M9288" s="41"/>
    </row>
    <row r="9289" spans="2:13" x14ac:dyDescent="0.25">
      <c r="B9289" s="66"/>
      <c r="C9289" s="13"/>
      <c r="D9289" s="13"/>
      <c r="E9289" s="13"/>
      <c r="F9289" s="13"/>
      <c r="G9289" s="13"/>
      <c r="H9289" s="41"/>
      <c r="I9289" s="41"/>
      <c r="J9289" s="41"/>
      <c r="K9289" s="41"/>
      <c r="L9289" s="41"/>
      <c r="M9289" s="41"/>
    </row>
    <row r="9290" spans="2:13" x14ac:dyDescent="0.25">
      <c r="B9290" s="66"/>
      <c r="C9290" s="13"/>
      <c r="D9290" s="13"/>
      <c r="E9290" s="13"/>
      <c r="F9290" s="13"/>
      <c r="G9290" s="13"/>
      <c r="H9290" s="41"/>
      <c r="I9290" s="41"/>
      <c r="J9290" s="41"/>
      <c r="K9290" s="41"/>
      <c r="L9290" s="41"/>
      <c r="M9290" s="41"/>
    </row>
    <row r="9291" spans="2:13" x14ac:dyDescent="0.25">
      <c r="B9291" s="66"/>
      <c r="C9291" s="13"/>
      <c r="D9291" s="13"/>
      <c r="E9291" s="13"/>
      <c r="F9291" s="13"/>
      <c r="G9291" s="13"/>
      <c r="H9291" s="41"/>
      <c r="I9291" s="41"/>
      <c r="J9291" s="41"/>
      <c r="K9291" s="41"/>
      <c r="L9291" s="41"/>
      <c r="M9291" s="41"/>
    </row>
    <row r="9292" spans="2:13" x14ac:dyDescent="0.25">
      <c r="B9292" s="66"/>
      <c r="C9292" s="13"/>
      <c r="D9292" s="13"/>
      <c r="E9292" s="13"/>
      <c r="F9292" s="13"/>
      <c r="G9292" s="13"/>
      <c r="H9292" s="41"/>
      <c r="I9292" s="41"/>
      <c r="J9292" s="41"/>
      <c r="K9292" s="41"/>
      <c r="L9292" s="41"/>
      <c r="M9292" s="41"/>
    </row>
    <row r="9293" spans="2:13" x14ac:dyDescent="0.25">
      <c r="B9293" s="66"/>
      <c r="C9293" s="13"/>
      <c r="D9293" s="13"/>
      <c r="E9293" s="13"/>
      <c r="F9293" s="13"/>
      <c r="G9293" s="13"/>
      <c r="H9293" s="41"/>
      <c r="I9293" s="41"/>
      <c r="J9293" s="41"/>
      <c r="K9293" s="41"/>
      <c r="L9293" s="41"/>
      <c r="M9293" s="41"/>
    </row>
    <row r="9294" spans="2:13" x14ac:dyDescent="0.25">
      <c r="B9294" s="66"/>
      <c r="C9294" s="13"/>
      <c r="D9294" s="13"/>
      <c r="E9294" s="13"/>
      <c r="F9294" s="13"/>
      <c r="G9294" s="13"/>
      <c r="H9294" s="41"/>
      <c r="I9294" s="41"/>
      <c r="J9294" s="41"/>
      <c r="K9294" s="41"/>
      <c r="L9294" s="41"/>
      <c r="M9294" s="41"/>
    </row>
    <row r="9295" spans="2:13" x14ac:dyDescent="0.25">
      <c r="B9295" s="66"/>
      <c r="C9295" s="13"/>
      <c r="D9295" s="13"/>
      <c r="E9295" s="13"/>
      <c r="F9295" s="13"/>
      <c r="G9295" s="13"/>
      <c r="H9295" s="41"/>
      <c r="I9295" s="41"/>
      <c r="J9295" s="41"/>
      <c r="K9295" s="41"/>
      <c r="L9295" s="41"/>
      <c r="M9295" s="41"/>
    </row>
    <row r="9296" spans="2:13" x14ac:dyDescent="0.25">
      <c r="B9296" s="66"/>
      <c r="C9296" s="13"/>
      <c r="D9296" s="13"/>
      <c r="E9296" s="13"/>
      <c r="F9296" s="13"/>
      <c r="G9296" s="13"/>
      <c r="H9296" s="41"/>
      <c r="I9296" s="41"/>
      <c r="J9296" s="41"/>
      <c r="K9296" s="41"/>
      <c r="L9296" s="41"/>
      <c r="M9296" s="41"/>
    </row>
    <row r="9297" spans="2:13" x14ac:dyDescent="0.25">
      <c r="B9297" s="66"/>
      <c r="C9297" s="13"/>
      <c r="D9297" s="13"/>
      <c r="E9297" s="13"/>
      <c r="F9297" s="13"/>
      <c r="G9297" s="13"/>
      <c r="H9297" s="41"/>
      <c r="I9297" s="41"/>
      <c r="J9297" s="41"/>
      <c r="K9297" s="41"/>
      <c r="L9297" s="41"/>
      <c r="M9297" s="41"/>
    </row>
    <row r="9298" spans="2:13" x14ac:dyDescent="0.25">
      <c r="B9298" s="66"/>
      <c r="C9298" s="13"/>
      <c r="D9298" s="13"/>
      <c r="E9298" s="13"/>
      <c r="F9298" s="13"/>
      <c r="G9298" s="13"/>
      <c r="H9298" s="41"/>
      <c r="I9298" s="41"/>
      <c r="J9298" s="41"/>
      <c r="K9298" s="41"/>
      <c r="L9298" s="41"/>
      <c r="M9298" s="41"/>
    </row>
    <row r="9299" spans="2:13" x14ac:dyDescent="0.25">
      <c r="B9299" s="66"/>
      <c r="C9299" s="13"/>
      <c r="D9299" s="13"/>
      <c r="E9299" s="13"/>
      <c r="F9299" s="13"/>
      <c r="G9299" s="13"/>
      <c r="H9299" s="41"/>
      <c r="I9299" s="41"/>
      <c r="J9299" s="41"/>
      <c r="K9299" s="41"/>
      <c r="L9299" s="41"/>
      <c r="M9299" s="41"/>
    </row>
    <row r="9300" spans="2:13" x14ac:dyDescent="0.25">
      <c r="B9300" s="66"/>
      <c r="C9300" s="13"/>
      <c r="D9300" s="13"/>
      <c r="E9300" s="13"/>
      <c r="F9300" s="13"/>
      <c r="G9300" s="13"/>
      <c r="H9300" s="41"/>
      <c r="I9300" s="41"/>
      <c r="J9300" s="41"/>
      <c r="K9300" s="41"/>
      <c r="L9300" s="41"/>
      <c r="M9300" s="41"/>
    </row>
    <row r="9301" spans="2:13" x14ac:dyDescent="0.25">
      <c r="B9301" s="66"/>
      <c r="C9301" s="13"/>
      <c r="D9301" s="13"/>
      <c r="E9301" s="13"/>
      <c r="F9301" s="13"/>
      <c r="G9301" s="13"/>
      <c r="H9301" s="41"/>
      <c r="I9301" s="41"/>
      <c r="J9301" s="41"/>
      <c r="K9301" s="41"/>
      <c r="L9301" s="41"/>
      <c r="M9301" s="41"/>
    </row>
    <row r="9302" spans="2:13" x14ac:dyDescent="0.25">
      <c r="B9302" s="66"/>
      <c r="C9302" s="13"/>
      <c r="D9302" s="13"/>
      <c r="E9302" s="13"/>
      <c r="F9302" s="13"/>
      <c r="G9302" s="13"/>
      <c r="H9302" s="41"/>
      <c r="I9302" s="41"/>
      <c r="J9302" s="41"/>
      <c r="K9302" s="41"/>
      <c r="L9302" s="41"/>
      <c r="M9302" s="41"/>
    </row>
    <row r="9303" spans="2:13" x14ac:dyDescent="0.25">
      <c r="B9303" s="66"/>
      <c r="C9303" s="13"/>
      <c r="D9303" s="13"/>
      <c r="E9303" s="13"/>
      <c r="F9303" s="13"/>
      <c r="G9303" s="13"/>
      <c r="H9303" s="41"/>
      <c r="I9303" s="41"/>
      <c r="J9303" s="41"/>
      <c r="K9303" s="41"/>
      <c r="L9303" s="41"/>
      <c r="M9303" s="41"/>
    </row>
    <row r="9304" spans="2:13" x14ac:dyDescent="0.25">
      <c r="B9304" s="66"/>
      <c r="C9304" s="13"/>
      <c r="D9304" s="13"/>
      <c r="E9304" s="13"/>
      <c r="F9304" s="13"/>
      <c r="G9304" s="13"/>
      <c r="H9304" s="41"/>
      <c r="I9304" s="41"/>
      <c r="J9304" s="41"/>
      <c r="K9304" s="41"/>
      <c r="L9304" s="41"/>
      <c r="M9304" s="41"/>
    </row>
    <row r="9305" spans="2:13" x14ac:dyDescent="0.25">
      <c r="B9305" s="66"/>
      <c r="C9305" s="13"/>
      <c r="D9305" s="13"/>
      <c r="E9305" s="13"/>
      <c r="F9305" s="13"/>
      <c r="G9305" s="13"/>
      <c r="H9305" s="41"/>
      <c r="I9305" s="41"/>
      <c r="J9305" s="41"/>
      <c r="K9305" s="41"/>
      <c r="L9305" s="41"/>
      <c r="M9305" s="41"/>
    </row>
    <row r="9306" spans="2:13" x14ac:dyDescent="0.25">
      <c r="B9306" s="66"/>
      <c r="C9306" s="13"/>
      <c r="D9306" s="13"/>
      <c r="E9306" s="13"/>
      <c r="F9306" s="13"/>
      <c r="G9306" s="13"/>
      <c r="H9306" s="41"/>
      <c r="I9306" s="41"/>
      <c r="J9306" s="41"/>
      <c r="K9306" s="41"/>
      <c r="L9306" s="41"/>
      <c r="M9306" s="41"/>
    </row>
    <row r="9307" spans="2:13" x14ac:dyDescent="0.25">
      <c r="B9307" s="66"/>
      <c r="C9307" s="13"/>
      <c r="D9307" s="13"/>
      <c r="E9307" s="13"/>
      <c r="F9307" s="13"/>
      <c r="G9307" s="13"/>
      <c r="H9307" s="41"/>
      <c r="I9307" s="41"/>
      <c r="J9307" s="41"/>
      <c r="K9307" s="41"/>
      <c r="L9307" s="41"/>
      <c r="M9307" s="41"/>
    </row>
    <row r="9308" spans="2:13" x14ac:dyDescent="0.25">
      <c r="B9308" s="66"/>
      <c r="C9308" s="13"/>
      <c r="D9308" s="13"/>
      <c r="E9308" s="13"/>
      <c r="F9308" s="13"/>
      <c r="G9308" s="13"/>
      <c r="H9308" s="41"/>
      <c r="I9308" s="41"/>
      <c r="J9308" s="41"/>
      <c r="K9308" s="41"/>
      <c r="L9308" s="41"/>
      <c r="M9308" s="41"/>
    </row>
    <row r="9309" spans="2:13" x14ac:dyDescent="0.25">
      <c r="B9309" s="66"/>
      <c r="C9309" s="13"/>
      <c r="D9309" s="13"/>
      <c r="E9309" s="13"/>
      <c r="F9309" s="13"/>
      <c r="G9309" s="13"/>
      <c r="H9309" s="41"/>
      <c r="I9309" s="41"/>
      <c r="J9309" s="41"/>
      <c r="K9309" s="41"/>
      <c r="L9309" s="41"/>
      <c r="M9309" s="41"/>
    </row>
    <row r="9310" spans="2:13" x14ac:dyDescent="0.25">
      <c r="B9310" s="66"/>
      <c r="C9310" s="13"/>
      <c r="D9310" s="13"/>
      <c r="E9310" s="13"/>
      <c r="F9310" s="13"/>
      <c r="G9310" s="13"/>
      <c r="H9310" s="41"/>
      <c r="I9310" s="41"/>
      <c r="J9310" s="41"/>
      <c r="K9310" s="41"/>
      <c r="L9310" s="41"/>
      <c r="M9310" s="41"/>
    </row>
    <row r="9311" spans="2:13" x14ac:dyDescent="0.25">
      <c r="B9311" s="66"/>
      <c r="C9311" s="13"/>
      <c r="D9311" s="13"/>
      <c r="E9311" s="13"/>
      <c r="F9311" s="13"/>
      <c r="G9311" s="13"/>
      <c r="H9311" s="41"/>
      <c r="I9311" s="41"/>
      <c r="J9311" s="41"/>
      <c r="K9311" s="41"/>
      <c r="L9311" s="41"/>
      <c r="M9311" s="41"/>
    </row>
    <row r="9312" spans="2:13" x14ac:dyDescent="0.25">
      <c r="B9312" s="66"/>
      <c r="C9312" s="13"/>
      <c r="D9312" s="13"/>
      <c r="E9312" s="13"/>
      <c r="F9312" s="13"/>
      <c r="G9312" s="13"/>
      <c r="H9312" s="41"/>
      <c r="I9312" s="41"/>
      <c r="J9312" s="41"/>
      <c r="K9312" s="41"/>
      <c r="L9312" s="41"/>
      <c r="M9312" s="41"/>
    </row>
    <row r="9313" spans="2:13" x14ac:dyDescent="0.25">
      <c r="B9313" s="66"/>
      <c r="C9313" s="13"/>
      <c r="D9313" s="13"/>
      <c r="E9313" s="13"/>
      <c r="F9313" s="13"/>
      <c r="G9313" s="13"/>
      <c r="H9313" s="41"/>
      <c r="I9313" s="41"/>
      <c r="J9313" s="41"/>
      <c r="K9313" s="41"/>
      <c r="L9313" s="41"/>
      <c r="M9313" s="41"/>
    </row>
    <row r="9314" spans="2:13" x14ac:dyDescent="0.25">
      <c r="B9314" s="66"/>
      <c r="C9314" s="13"/>
      <c r="D9314" s="13"/>
      <c r="E9314" s="13"/>
      <c r="F9314" s="13"/>
      <c r="G9314" s="13"/>
      <c r="H9314" s="41"/>
      <c r="I9314" s="41"/>
      <c r="J9314" s="41"/>
      <c r="K9314" s="41"/>
      <c r="L9314" s="41"/>
      <c r="M9314" s="41"/>
    </row>
    <row r="9315" spans="2:13" x14ac:dyDescent="0.25">
      <c r="B9315" s="66"/>
      <c r="C9315" s="13"/>
      <c r="D9315" s="13"/>
      <c r="E9315" s="13"/>
      <c r="F9315" s="13"/>
      <c r="G9315" s="13"/>
      <c r="H9315" s="41"/>
      <c r="I9315" s="41"/>
      <c r="J9315" s="41"/>
      <c r="K9315" s="41"/>
      <c r="L9315" s="41"/>
      <c r="M9315" s="41"/>
    </row>
    <row r="9316" spans="2:13" x14ac:dyDescent="0.25">
      <c r="B9316" s="66"/>
      <c r="C9316" s="13"/>
      <c r="D9316" s="13"/>
      <c r="E9316" s="13"/>
      <c r="F9316" s="13"/>
      <c r="G9316" s="13"/>
      <c r="H9316" s="41"/>
      <c r="I9316" s="41"/>
      <c r="J9316" s="41"/>
      <c r="K9316" s="41"/>
      <c r="L9316" s="41"/>
      <c r="M9316" s="41"/>
    </row>
    <row r="9317" spans="2:13" x14ac:dyDescent="0.25">
      <c r="B9317" s="66"/>
      <c r="C9317" s="13"/>
      <c r="D9317" s="13"/>
      <c r="E9317" s="13"/>
      <c r="F9317" s="13"/>
      <c r="G9317" s="13"/>
      <c r="H9317" s="41"/>
      <c r="I9317" s="41"/>
      <c r="J9317" s="41"/>
      <c r="K9317" s="41"/>
      <c r="L9317" s="41"/>
      <c r="M9317" s="41"/>
    </row>
    <row r="9318" spans="2:13" x14ac:dyDescent="0.25">
      <c r="B9318" s="66"/>
      <c r="C9318" s="13"/>
      <c r="D9318" s="13"/>
      <c r="E9318" s="13"/>
      <c r="F9318" s="13"/>
      <c r="G9318" s="13"/>
      <c r="H9318" s="41"/>
      <c r="I9318" s="41"/>
      <c r="J9318" s="41"/>
      <c r="K9318" s="41"/>
      <c r="L9318" s="41"/>
      <c r="M9318" s="41"/>
    </row>
    <row r="9319" spans="2:13" x14ac:dyDescent="0.25">
      <c r="B9319" s="66"/>
      <c r="C9319" s="13"/>
      <c r="D9319" s="13"/>
      <c r="E9319" s="13"/>
      <c r="F9319" s="13"/>
      <c r="G9319" s="13"/>
      <c r="H9319" s="41"/>
      <c r="I9319" s="41"/>
      <c r="J9319" s="41"/>
      <c r="K9319" s="41"/>
      <c r="L9319" s="41"/>
      <c r="M9319" s="41"/>
    </row>
    <row r="9320" spans="2:13" x14ac:dyDescent="0.25">
      <c r="B9320" s="66"/>
      <c r="C9320" s="13"/>
      <c r="D9320" s="13"/>
      <c r="E9320" s="13"/>
      <c r="F9320" s="13"/>
      <c r="G9320" s="13"/>
      <c r="H9320" s="41"/>
      <c r="I9320" s="41"/>
      <c r="J9320" s="41"/>
      <c r="K9320" s="41"/>
      <c r="L9320" s="41"/>
      <c r="M9320" s="41"/>
    </row>
    <row r="9321" spans="2:13" x14ac:dyDescent="0.25">
      <c r="B9321" s="66"/>
      <c r="C9321" s="13"/>
      <c r="D9321" s="13"/>
      <c r="E9321" s="13"/>
      <c r="F9321" s="13"/>
      <c r="G9321" s="13"/>
      <c r="H9321" s="41"/>
      <c r="I9321" s="41"/>
      <c r="J9321" s="41"/>
      <c r="K9321" s="41"/>
      <c r="L9321" s="41"/>
      <c r="M9321" s="41"/>
    </row>
    <row r="9322" spans="2:13" x14ac:dyDescent="0.25">
      <c r="B9322" s="66"/>
      <c r="C9322" s="13"/>
      <c r="D9322" s="13"/>
      <c r="E9322" s="13"/>
      <c r="F9322" s="13"/>
      <c r="G9322" s="13"/>
      <c r="H9322" s="41"/>
      <c r="I9322" s="41"/>
      <c r="J9322" s="41"/>
      <c r="K9322" s="41"/>
      <c r="L9322" s="41"/>
      <c r="M9322" s="41"/>
    </row>
    <row r="9323" spans="2:13" x14ac:dyDescent="0.25">
      <c r="B9323" s="66"/>
      <c r="C9323" s="13"/>
      <c r="D9323" s="13"/>
      <c r="E9323" s="13"/>
      <c r="F9323" s="13"/>
      <c r="G9323" s="13"/>
      <c r="H9323" s="41"/>
      <c r="I9323" s="41"/>
      <c r="J9323" s="41"/>
      <c r="K9323" s="41"/>
      <c r="L9323" s="41"/>
      <c r="M9323" s="41"/>
    </row>
    <row r="9324" spans="2:13" x14ac:dyDescent="0.25">
      <c r="B9324" s="66"/>
      <c r="C9324" s="13"/>
      <c r="D9324" s="13"/>
      <c r="E9324" s="13"/>
      <c r="F9324" s="13"/>
      <c r="G9324" s="13"/>
      <c r="H9324" s="41"/>
      <c r="I9324" s="41"/>
      <c r="J9324" s="41"/>
      <c r="K9324" s="41"/>
      <c r="L9324" s="41"/>
      <c r="M9324" s="41"/>
    </row>
    <row r="9325" spans="2:13" x14ac:dyDescent="0.25">
      <c r="B9325" s="66"/>
      <c r="C9325" s="13"/>
      <c r="D9325" s="13"/>
      <c r="E9325" s="13"/>
      <c r="F9325" s="13"/>
      <c r="G9325" s="13"/>
      <c r="H9325" s="41"/>
      <c r="I9325" s="41"/>
      <c r="J9325" s="41"/>
      <c r="K9325" s="41"/>
      <c r="L9325" s="41"/>
      <c r="M9325" s="41"/>
    </row>
    <row r="9326" spans="2:13" x14ac:dyDescent="0.25">
      <c r="B9326" s="66"/>
      <c r="C9326" s="13"/>
      <c r="D9326" s="13"/>
      <c r="E9326" s="13"/>
      <c r="F9326" s="13"/>
      <c r="G9326" s="13"/>
      <c r="H9326" s="41"/>
      <c r="I9326" s="41"/>
      <c r="J9326" s="41"/>
      <c r="K9326" s="41"/>
      <c r="L9326" s="41"/>
      <c r="M9326" s="41"/>
    </row>
    <row r="9327" spans="2:13" x14ac:dyDescent="0.25">
      <c r="B9327" s="66"/>
      <c r="C9327" s="13"/>
      <c r="D9327" s="13"/>
      <c r="E9327" s="13"/>
      <c r="F9327" s="13"/>
      <c r="G9327" s="13"/>
      <c r="H9327" s="41"/>
      <c r="I9327" s="41"/>
      <c r="J9327" s="41"/>
      <c r="K9327" s="41"/>
      <c r="L9327" s="41"/>
      <c r="M9327" s="41"/>
    </row>
    <row r="9328" spans="2:13" x14ac:dyDescent="0.25">
      <c r="B9328" s="66"/>
      <c r="C9328" s="13"/>
      <c r="D9328" s="13"/>
      <c r="E9328" s="13"/>
      <c r="F9328" s="13"/>
      <c r="G9328" s="13"/>
      <c r="H9328" s="41"/>
      <c r="I9328" s="41"/>
      <c r="J9328" s="41"/>
      <c r="K9328" s="41"/>
      <c r="L9328" s="41"/>
      <c r="M9328" s="41"/>
    </row>
    <row r="9329" spans="2:13" x14ac:dyDescent="0.25">
      <c r="B9329" s="66"/>
      <c r="C9329" s="13"/>
      <c r="D9329" s="13"/>
      <c r="E9329" s="13"/>
      <c r="F9329" s="13"/>
      <c r="G9329" s="13"/>
      <c r="H9329" s="41"/>
      <c r="I9329" s="41"/>
      <c r="J9329" s="41"/>
      <c r="K9329" s="41"/>
      <c r="L9329" s="41"/>
      <c r="M9329" s="41"/>
    </row>
    <row r="9330" spans="2:13" x14ac:dyDescent="0.25">
      <c r="B9330" s="66"/>
      <c r="C9330" s="13"/>
      <c r="D9330" s="13"/>
      <c r="E9330" s="13"/>
      <c r="F9330" s="13"/>
      <c r="G9330" s="13"/>
      <c r="H9330" s="41"/>
      <c r="I9330" s="41"/>
      <c r="J9330" s="41"/>
      <c r="K9330" s="41"/>
      <c r="L9330" s="41"/>
      <c r="M9330" s="41"/>
    </row>
    <row r="9331" spans="2:13" x14ac:dyDescent="0.25">
      <c r="B9331" s="66"/>
      <c r="C9331" s="13"/>
      <c r="D9331" s="13"/>
      <c r="E9331" s="13"/>
      <c r="F9331" s="13"/>
      <c r="G9331" s="13"/>
      <c r="H9331" s="41"/>
      <c r="I9331" s="41"/>
      <c r="J9331" s="41"/>
      <c r="K9331" s="41"/>
      <c r="L9331" s="41"/>
      <c r="M9331" s="41"/>
    </row>
    <row r="9332" spans="2:13" x14ac:dyDescent="0.25">
      <c r="B9332" s="66"/>
      <c r="C9332" s="13"/>
      <c r="D9332" s="13"/>
      <c r="E9332" s="13"/>
      <c r="F9332" s="13"/>
      <c r="G9332" s="13"/>
      <c r="H9332" s="41"/>
      <c r="I9332" s="41"/>
      <c r="J9332" s="41"/>
      <c r="K9332" s="41"/>
      <c r="L9332" s="41"/>
      <c r="M9332" s="41"/>
    </row>
    <row r="9333" spans="2:13" x14ac:dyDescent="0.25">
      <c r="B9333" s="66"/>
      <c r="C9333" s="13"/>
      <c r="D9333" s="13"/>
      <c r="E9333" s="13"/>
      <c r="F9333" s="13"/>
      <c r="G9333" s="13"/>
      <c r="H9333" s="41"/>
      <c r="I9333" s="41"/>
      <c r="J9333" s="41"/>
      <c r="K9333" s="41"/>
      <c r="L9333" s="41"/>
      <c r="M9333" s="41"/>
    </row>
    <row r="9334" spans="2:13" x14ac:dyDescent="0.25">
      <c r="B9334" s="66"/>
      <c r="C9334" s="13"/>
      <c r="D9334" s="13"/>
      <c r="E9334" s="13"/>
      <c r="F9334" s="13"/>
      <c r="G9334" s="13"/>
      <c r="H9334" s="41"/>
      <c r="I9334" s="41"/>
      <c r="J9334" s="41"/>
      <c r="K9334" s="41"/>
      <c r="L9334" s="41"/>
      <c r="M9334" s="41"/>
    </row>
    <row r="9335" spans="2:13" x14ac:dyDescent="0.25">
      <c r="B9335" s="66"/>
      <c r="C9335" s="13"/>
      <c r="D9335" s="13"/>
      <c r="E9335" s="13"/>
      <c r="F9335" s="13"/>
      <c r="G9335" s="13"/>
      <c r="H9335" s="41"/>
      <c r="I9335" s="41"/>
      <c r="J9335" s="41"/>
      <c r="K9335" s="41"/>
      <c r="L9335" s="41"/>
      <c r="M9335" s="41"/>
    </row>
    <row r="9336" spans="2:13" x14ac:dyDescent="0.25">
      <c r="B9336" s="66"/>
      <c r="C9336" s="13"/>
      <c r="D9336" s="13"/>
      <c r="E9336" s="13"/>
      <c r="F9336" s="13"/>
      <c r="G9336" s="13"/>
      <c r="H9336" s="41"/>
      <c r="I9336" s="41"/>
      <c r="J9336" s="41"/>
      <c r="K9336" s="41"/>
      <c r="L9336" s="41"/>
      <c r="M9336" s="41"/>
    </row>
    <row r="9337" spans="2:13" x14ac:dyDescent="0.25">
      <c r="B9337" s="66"/>
      <c r="C9337" s="13"/>
      <c r="D9337" s="13"/>
      <c r="E9337" s="13"/>
      <c r="F9337" s="13"/>
      <c r="G9337" s="13"/>
      <c r="H9337" s="41"/>
      <c r="I9337" s="41"/>
      <c r="J9337" s="41"/>
      <c r="K9337" s="41"/>
      <c r="L9337" s="41"/>
      <c r="M9337" s="41"/>
    </row>
    <row r="9338" spans="2:13" x14ac:dyDescent="0.25">
      <c r="B9338" s="66"/>
      <c r="C9338" s="13"/>
      <c r="D9338" s="13"/>
      <c r="E9338" s="13"/>
      <c r="F9338" s="13"/>
      <c r="G9338" s="13"/>
      <c r="H9338" s="41"/>
      <c r="I9338" s="41"/>
      <c r="J9338" s="41"/>
      <c r="K9338" s="41"/>
      <c r="L9338" s="41"/>
      <c r="M9338" s="41"/>
    </row>
    <row r="9339" spans="2:13" x14ac:dyDescent="0.25">
      <c r="B9339" s="66"/>
      <c r="C9339" s="13"/>
      <c r="D9339" s="13"/>
      <c r="E9339" s="13"/>
      <c r="F9339" s="13"/>
      <c r="G9339" s="13"/>
      <c r="H9339" s="41"/>
      <c r="I9339" s="41"/>
      <c r="J9339" s="41"/>
      <c r="K9339" s="41"/>
      <c r="L9339" s="41"/>
      <c r="M9339" s="41"/>
    </row>
    <row r="9340" spans="2:13" x14ac:dyDescent="0.25">
      <c r="B9340" s="66"/>
      <c r="C9340" s="13"/>
      <c r="D9340" s="13"/>
      <c r="E9340" s="13"/>
      <c r="F9340" s="13"/>
      <c r="G9340" s="13"/>
      <c r="H9340" s="41"/>
      <c r="I9340" s="41"/>
      <c r="J9340" s="41"/>
      <c r="K9340" s="41"/>
      <c r="L9340" s="41"/>
      <c r="M9340" s="41"/>
    </row>
    <row r="9341" spans="2:13" x14ac:dyDescent="0.25">
      <c r="B9341" s="66"/>
      <c r="C9341" s="13"/>
      <c r="D9341" s="13"/>
      <c r="E9341" s="13"/>
      <c r="F9341" s="13"/>
      <c r="G9341" s="13"/>
      <c r="H9341" s="41"/>
      <c r="I9341" s="41"/>
      <c r="J9341" s="41"/>
      <c r="K9341" s="41"/>
      <c r="L9341" s="41"/>
      <c r="M9341" s="41"/>
    </row>
    <row r="9342" spans="2:13" x14ac:dyDescent="0.25">
      <c r="B9342" s="66"/>
      <c r="C9342" s="13"/>
      <c r="D9342" s="13"/>
      <c r="E9342" s="13"/>
      <c r="F9342" s="13"/>
      <c r="G9342" s="13"/>
      <c r="H9342" s="41"/>
      <c r="I9342" s="41"/>
      <c r="J9342" s="41"/>
      <c r="K9342" s="41"/>
      <c r="L9342" s="41"/>
      <c r="M9342" s="41"/>
    </row>
    <row r="9343" spans="2:13" x14ac:dyDescent="0.25">
      <c r="B9343" s="66"/>
      <c r="C9343" s="13"/>
      <c r="D9343" s="13"/>
      <c r="E9343" s="13"/>
      <c r="F9343" s="13"/>
      <c r="G9343" s="13"/>
      <c r="H9343" s="41"/>
      <c r="I9343" s="41"/>
      <c r="J9343" s="41"/>
      <c r="K9343" s="41"/>
      <c r="L9343" s="41"/>
      <c r="M9343" s="41"/>
    </row>
    <row r="9344" spans="2:13" x14ac:dyDescent="0.25">
      <c r="B9344" s="66"/>
      <c r="C9344" s="13"/>
      <c r="D9344" s="13"/>
      <c r="E9344" s="13"/>
      <c r="F9344" s="13"/>
      <c r="G9344" s="13"/>
      <c r="H9344" s="41"/>
      <c r="I9344" s="41"/>
      <c r="J9344" s="41"/>
      <c r="K9344" s="41"/>
      <c r="L9344" s="41"/>
      <c r="M9344" s="41"/>
    </row>
    <row r="9345" spans="2:13" x14ac:dyDescent="0.25">
      <c r="B9345" s="66"/>
      <c r="C9345" s="13"/>
      <c r="D9345" s="13"/>
      <c r="E9345" s="13"/>
      <c r="F9345" s="13"/>
      <c r="G9345" s="13"/>
      <c r="H9345" s="41"/>
      <c r="I9345" s="41"/>
      <c r="J9345" s="41"/>
      <c r="K9345" s="41"/>
      <c r="L9345" s="41"/>
      <c r="M9345" s="41"/>
    </row>
    <row r="9346" spans="2:13" x14ac:dyDescent="0.25">
      <c r="B9346" s="66"/>
      <c r="C9346" s="13"/>
      <c r="D9346" s="13"/>
      <c r="E9346" s="13"/>
      <c r="F9346" s="13"/>
      <c r="G9346" s="13"/>
      <c r="H9346" s="41"/>
      <c r="I9346" s="41"/>
      <c r="J9346" s="41"/>
      <c r="K9346" s="41"/>
      <c r="L9346" s="41"/>
      <c r="M9346" s="41"/>
    </row>
    <row r="9347" spans="2:13" x14ac:dyDescent="0.25">
      <c r="B9347" s="66"/>
      <c r="C9347" s="13"/>
      <c r="D9347" s="13"/>
      <c r="E9347" s="13"/>
      <c r="F9347" s="13"/>
      <c r="G9347" s="13"/>
      <c r="H9347" s="41"/>
      <c r="I9347" s="41"/>
      <c r="J9347" s="41"/>
      <c r="K9347" s="41"/>
      <c r="L9347" s="41"/>
      <c r="M9347" s="41"/>
    </row>
    <row r="9348" spans="2:13" x14ac:dyDescent="0.25">
      <c r="B9348" s="66"/>
      <c r="C9348" s="13"/>
      <c r="D9348" s="13"/>
      <c r="E9348" s="13"/>
      <c r="F9348" s="13"/>
      <c r="G9348" s="13"/>
      <c r="H9348" s="41"/>
      <c r="I9348" s="41"/>
      <c r="J9348" s="41"/>
      <c r="K9348" s="41"/>
      <c r="L9348" s="41"/>
      <c r="M9348" s="41"/>
    </row>
    <row r="9349" spans="2:13" x14ac:dyDescent="0.25">
      <c r="B9349" s="66"/>
      <c r="C9349" s="13"/>
      <c r="D9349" s="13"/>
      <c r="E9349" s="13"/>
      <c r="F9349" s="13"/>
      <c r="G9349" s="13"/>
      <c r="H9349" s="41"/>
      <c r="I9349" s="41"/>
      <c r="J9349" s="41"/>
      <c r="K9349" s="41"/>
      <c r="L9349" s="41"/>
      <c r="M9349" s="41"/>
    </row>
    <row r="9350" spans="2:13" x14ac:dyDescent="0.25">
      <c r="B9350" s="66"/>
      <c r="C9350" s="13"/>
      <c r="D9350" s="13"/>
      <c r="E9350" s="13"/>
      <c r="F9350" s="13"/>
      <c r="G9350" s="13"/>
      <c r="H9350" s="41"/>
      <c r="I9350" s="41"/>
      <c r="J9350" s="41"/>
      <c r="K9350" s="41"/>
      <c r="L9350" s="41"/>
      <c r="M9350" s="41"/>
    </row>
    <row r="9351" spans="2:13" x14ac:dyDescent="0.25">
      <c r="B9351" s="66"/>
      <c r="C9351" s="13"/>
      <c r="D9351" s="13"/>
      <c r="E9351" s="13"/>
      <c r="F9351" s="13"/>
      <c r="G9351" s="13"/>
      <c r="H9351" s="41"/>
      <c r="I9351" s="41"/>
      <c r="J9351" s="41"/>
      <c r="K9351" s="41"/>
      <c r="L9351" s="41"/>
      <c r="M9351" s="41"/>
    </row>
    <row r="9352" spans="2:13" x14ac:dyDescent="0.25">
      <c r="B9352" s="66"/>
      <c r="C9352" s="13"/>
      <c r="D9352" s="13"/>
      <c r="E9352" s="13"/>
      <c r="F9352" s="13"/>
      <c r="G9352" s="13"/>
      <c r="H9352" s="41"/>
      <c r="I9352" s="41"/>
      <c r="J9352" s="41"/>
      <c r="K9352" s="41"/>
      <c r="L9352" s="41"/>
      <c r="M9352" s="41"/>
    </row>
    <row r="9353" spans="2:13" x14ac:dyDescent="0.25">
      <c r="B9353" s="66"/>
      <c r="C9353" s="13"/>
      <c r="D9353" s="13"/>
      <c r="E9353" s="13"/>
      <c r="F9353" s="13"/>
      <c r="G9353" s="13"/>
      <c r="H9353" s="41"/>
      <c r="I9353" s="41"/>
      <c r="J9353" s="41"/>
      <c r="K9353" s="41"/>
      <c r="L9353" s="41"/>
      <c r="M9353" s="41"/>
    </row>
    <row r="9354" spans="2:13" x14ac:dyDescent="0.25">
      <c r="B9354" s="66"/>
      <c r="C9354" s="13"/>
      <c r="D9354" s="13"/>
      <c r="E9354" s="13"/>
      <c r="F9354" s="13"/>
      <c r="G9354" s="13"/>
      <c r="H9354" s="41"/>
      <c r="I9354" s="41"/>
      <c r="J9354" s="41"/>
      <c r="K9354" s="41"/>
      <c r="L9354" s="41"/>
      <c r="M9354" s="41"/>
    </row>
    <row r="9355" spans="2:13" x14ac:dyDescent="0.25">
      <c r="B9355" s="66"/>
      <c r="C9355" s="13"/>
      <c r="D9355" s="13"/>
      <c r="E9355" s="13"/>
      <c r="F9355" s="13"/>
      <c r="G9355" s="13"/>
      <c r="H9355" s="41"/>
      <c r="I9355" s="41"/>
      <c r="J9355" s="41"/>
      <c r="K9355" s="41"/>
      <c r="L9355" s="41"/>
      <c r="M9355" s="41"/>
    </row>
    <row r="9356" spans="2:13" x14ac:dyDescent="0.25">
      <c r="B9356" s="66"/>
      <c r="C9356" s="13"/>
      <c r="D9356" s="13"/>
      <c r="E9356" s="13"/>
      <c r="F9356" s="13"/>
      <c r="G9356" s="13"/>
      <c r="H9356" s="41"/>
      <c r="I9356" s="41"/>
      <c r="J9356" s="41"/>
      <c r="K9356" s="41"/>
      <c r="L9356" s="41"/>
      <c r="M9356" s="41"/>
    </row>
    <row r="9357" spans="2:13" x14ac:dyDescent="0.25">
      <c r="B9357" s="66"/>
      <c r="C9357" s="13"/>
      <c r="D9357" s="13"/>
      <c r="E9357" s="13"/>
      <c r="F9357" s="13"/>
      <c r="G9357" s="13"/>
      <c r="H9357" s="41"/>
      <c r="I9357" s="41"/>
      <c r="J9357" s="41"/>
      <c r="K9357" s="41"/>
      <c r="L9357" s="41"/>
      <c r="M9357" s="41"/>
    </row>
    <row r="9358" spans="2:13" x14ac:dyDescent="0.25">
      <c r="B9358" s="66"/>
      <c r="C9358" s="13"/>
      <c r="D9358" s="13"/>
      <c r="E9358" s="13"/>
      <c r="F9358" s="13"/>
      <c r="G9358" s="13"/>
      <c r="H9358" s="41"/>
      <c r="I9358" s="41"/>
      <c r="J9358" s="41"/>
      <c r="K9358" s="41"/>
      <c r="L9358" s="41"/>
      <c r="M9358" s="41"/>
    </row>
    <row r="9359" spans="2:13" x14ac:dyDescent="0.25">
      <c r="B9359" s="66"/>
      <c r="C9359" s="13"/>
      <c r="D9359" s="13"/>
      <c r="E9359" s="13"/>
      <c r="F9359" s="13"/>
      <c r="G9359" s="13"/>
      <c r="H9359" s="41"/>
      <c r="I9359" s="41"/>
      <c r="J9359" s="41"/>
      <c r="K9359" s="41"/>
      <c r="L9359" s="41"/>
      <c r="M9359" s="41"/>
    </row>
    <row r="9360" spans="2:13" x14ac:dyDescent="0.25">
      <c r="B9360" s="66"/>
      <c r="C9360" s="13"/>
      <c r="D9360" s="13"/>
      <c r="E9360" s="13"/>
      <c r="F9360" s="13"/>
      <c r="G9360" s="13"/>
      <c r="H9360" s="41"/>
      <c r="I9360" s="41"/>
      <c r="J9360" s="41"/>
      <c r="K9360" s="41"/>
      <c r="L9360" s="41"/>
      <c r="M9360" s="41"/>
    </row>
    <row r="9361" spans="2:13" x14ac:dyDescent="0.25">
      <c r="B9361" s="66"/>
      <c r="C9361" s="13"/>
      <c r="D9361" s="13"/>
      <c r="E9361" s="13"/>
      <c r="F9361" s="13"/>
      <c r="G9361" s="13"/>
      <c r="H9361" s="41"/>
      <c r="I9361" s="41"/>
      <c r="J9361" s="41"/>
      <c r="K9361" s="41"/>
      <c r="L9361" s="41"/>
      <c r="M9361" s="41"/>
    </row>
    <row r="9362" spans="2:13" x14ac:dyDescent="0.25">
      <c r="B9362" s="66"/>
      <c r="C9362" s="13"/>
      <c r="D9362" s="13"/>
      <c r="E9362" s="13"/>
      <c r="F9362" s="13"/>
      <c r="G9362" s="13"/>
      <c r="H9362" s="41"/>
      <c r="I9362" s="41"/>
      <c r="J9362" s="41"/>
      <c r="K9362" s="41"/>
      <c r="L9362" s="41"/>
      <c r="M9362" s="41"/>
    </row>
    <row r="9363" spans="2:13" x14ac:dyDescent="0.25">
      <c r="B9363" s="66"/>
      <c r="C9363" s="13"/>
      <c r="D9363" s="13"/>
      <c r="E9363" s="13"/>
      <c r="F9363" s="13"/>
      <c r="G9363" s="13"/>
      <c r="H9363" s="41"/>
      <c r="I9363" s="41"/>
      <c r="J9363" s="41"/>
      <c r="K9363" s="41"/>
      <c r="L9363" s="41"/>
      <c r="M9363" s="41"/>
    </row>
    <row r="9364" spans="2:13" x14ac:dyDescent="0.25">
      <c r="B9364" s="66"/>
      <c r="C9364" s="13"/>
      <c r="D9364" s="13"/>
      <c r="E9364" s="13"/>
      <c r="F9364" s="13"/>
      <c r="G9364" s="13"/>
      <c r="H9364" s="41"/>
      <c r="I9364" s="41"/>
      <c r="J9364" s="41"/>
      <c r="K9364" s="41"/>
      <c r="L9364" s="41"/>
      <c r="M9364" s="41"/>
    </row>
    <row r="9365" spans="2:13" x14ac:dyDescent="0.25">
      <c r="B9365" s="66"/>
      <c r="C9365" s="13"/>
      <c r="D9365" s="13"/>
      <c r="E9365" s="13"/>
      <c r="F9365" s="13"/>
      <c r="G9365" s="13"/>
      <c r="H9365" s="41"/>
      <c r="I9365" s="41"/>
      <c r="J9365" s="41"/>
      <c r="K9365" s="41"/>
      <c r="L9365" s="41"/>
      <c r="M9365" s="41"/>
    </row>
    <row r="9366" spans="2:13" x14ac:dyDescent="0.25">
      <c r="B9366" s="66"/>
      <c r="C9366" s="13"/>
      <c r="D9366" s="13"/>
      <c r="E9366" s="13"/>
      <c r="F9366" s="13"/>
      <c r="G9366" s="13"/>
      <c r="H9366" s="41"/>
      <c r="I9366" s="41"/>
      <c r="J9366" s="41"/>
      <c r="K9366" s="41"/>
      <c r="L9366" s="41"/>
      <c r="M9366" s="41"/>
    </row>
    <row r="9367" spans="2:13" x14ac:dyDescent="0.25">
      <c r="B9367" s="66"/>
      <c r="C9367" s="13"/>
      <c r="D9367" s="13"/>
      <c r="E9367" s="13"/>
      <c r="F9367" s="13"/>
      <c r="G9367" s="13"/>
      <c r="H9367" s="41"/>
      <c r="I9367" s="41"/>
      <c r="J9367" s="41"/>
      <c r="K9367" s="41"/>
      <c r="L9367" s="41"/>
      <c r="M9367" s="41"/>
    </row>
    <row r="9368" spans="2:13" x14ac:dyDescent="0.25">
      <c r="B9368" s="66"/>
      <c r="C9368" s="13"/>
      <c r="D9368" s="13"/>
      <c r="E9368" s="13"/>
      <c r="F9368" s="13"/>
      <c r="G9368" s="13"/>
      <c r="H9368" s="41"/>
      <c r="I9368" s="41"/>
      <c r="J9368" s="41"/>
      <c r="K9368" s="41"/>
      <c r="L9368" s="41"/>
      <c r="M9368" s="41"/>
    </row>
    <row r="9369" spans="2:13" x14ac:dyDescent="0.25">
      <c r="B9369" s="66"/>
      <c r="C9369" s="13"/>
      <c r="D9369" s="13"/>
      <c r="E9369" s="13"/>
      <c r="F9369" s="13"/>
      <c r="G9369" s="13"/>
      <c r="H9369" s="41"/>
      <c r="I9369" s="41"/>
      <c r="J9369" s="41"/>
      <c r="K9369" s="41"/>
      <c r="L9369" s="41"/>
      <c r="M9369" s="41"/>
    </row>
    <row r="9370" spans="2:13" x14ac:dyDescent="0.25">
      <c r="B9370" s="66"/>
      <c r="C9370" s="13"/>
      <c r="D9370" s="13"/>
      <c r="E9370" s="13"/>
      <c r="F9370" s="13"/>
      <c r="G9370" s="13"/>
      <c r="H9370" s="41"/>
      <c r="I9370" s="41"/>
      <c r="J9370" s="41"/>
      <c r="K9370" s="41"/>
      <c r="L9370" s="41"/>
      <c r="M9370" s="41"/>
    </row>
    <row r="9371" spans="2:13" x14ac:dyDescent="0.25">
      <c r="B9371" s="66"/>
      <c r="C9371" s="13"/>
      <c r="D9371" s="13"/>
      <c r="E9371" s="13"/>
      <c r="F9371" s="13"/>
      <c r="G9371" s="13"/>
      <c r="H9371" s="41"/>
      <c r="I9371" s="41"/>
      <c r="J9371" s="41"/>
      <c r="K9371" s="41"/>
      <c r="L9371" s="41"/>
      <c r="M9371" s="41"/>
    </row>
    <row r="9372" spans="2:13" x14ac:dyDescent="0.25">
      <c r="B9372" s="66"/>
      <c r="C9372" s="13"/>
      <c r="D9372" s="13"/>
      <c r="E9372" s="13"/>
      <c r="F9372" s="13"/>
      <c r="G9372" s="13"/>
      <c r="H9372" s="41"/>
      <c r="I9372" s="41"/>
      <c r="J9372" s="41"/>
      <c r="K9372" s="41"/>
      <c r="L9372" s="41"/>
      <c r="M9372" s="41"/>
    </row>
    <row r="9373" spans="2:13" x14ac:dyDescent="0.25">
      <c r="B9373" s="66"/>
      <c r="C9373" s="13"/>
      <c r="D9373" s="13"/>
      <c r="E9373" s="13"/>
      <c r="F9373" s="13"/>
      <c r="G9373" s="13"/>
      <c r="H9373" s="41"/>
      <c r="I9373" s="41"/>
      <c r="J9373" s="41"/>
      <c r="K9373" s="41"/>
      <c r="L9373" s="41"/>
      <c r="M9373" s="41"/>
    </row>
    <row r="9374" spans="2:13" x14ac:dyDescent="0.25">
      <c r="B9374" s="66"/>
      <c r="C9374" s="13"/>
      <c r="D9374" s="13"/>
      <c r="E9374" s="13"/>
      <c r="F9374" s="13"/>
      <c r="G9374" s="13"/>
      <c r="H9374" s="41"/>
      <c r="I9374" s="41"/>
      <c r="J9374" s="41"/>
      <c r="K9374" s="41"/>
      <c r="L9374" s="41"/>
      <c r="M9374" s="41"/>
    </row>
    <row r="9375" spans="2:13" x14ac:dyDescent="0.25">
      <c r="B9375" s="66"/>
      <c r="C9375" s="13"/>
      <c r="D9375" s="13"/>
      <c r="E9375" s="13"/>
      <c r="F9375" s="13"/>
      <c r="G9375" s="13"/>
      <c r="H9375" s="41"/>
      <c r="I9375" s="41"/>
      <c r="J9375" s="41"/>
      <c r="K9375" s="41"/>
      <c r="L9375" s="41"/>
      <c r="M9375" s="41"/>
    </row>
    <row r="9376" spans="2:13" x14ac:dyDescent="0.25">
      <c r="B9376" s="66"/>
      <c r="C9376" s="13"/>
      <c r="D9376" s="13"/>
      <c r="E9376" s="13"/>
      <c r="F9376" s="13"/>
      <c r="G9376" s="13"/>
      <c r="H9376" s="41"/>
      <c r="I9376" s="41"/>
      <c r="J9376" s="41"/>
      <c r="K9376" s="41"/>
      <c r="L9376" s="41"/>
      <c r="M9376" s="41"/>
    </row>
    <row r="9377" spans="2:13" x14ac:dyDescent="0.25">
      <c r="B9377" s="66"/>
      <c r="C9377" s="13"/>
      <c r="D9377" s="13"/>
      <c r="E9377" s="13"/>
      <c r="F9377" s="13"/>
      <c r="G9377" s="13"/>
      <c r="H9377" s="41"/>
      <c r="I9377" s="41"/>
      <c r="J9377" s="41"/>
      <c r="K9377" s="41"/>
      <c r="L9377" s="41"/>
      <c r="M9377" s="41"/>
    </row>
    <row r="9378" spans="2:13" x14ac:dyDescent="0.25">
      <c r="B9378" s="66"/>
      <c r="C9378" s="13"/>
      <c r="D9378" s="13"/>
      <c r="E9378" s="13"/>
      <c r="F9378" s="13"/>
      <c r="G9378" s="13"/>
      <c r="H9378" s="41"/>
      <c r="I9378" s="41"/>
      <c r="J9378" s="41"/>
      <c r="K9378" s="41"/>
      <c r="L9378" s="41"/>
      <c r="M9378" s="41"/>
    </row>
    <row r="9379" spans="2:13" x14ac:dyDescent="0.25">
      <c r="B9379" s="66"/>
      <c r="C9379" s="13"/>
      <c r="D9379" s="13"/>
      <c r="E9379" s="13"/>
      <c r="F9379" s="13"/>
      <c r="G9379" s="13"/>
      <c r="H9379" s="41"/>
      <c r="I9379" s="41"/>
      <c r="J9379" s="41"/>
      <c r="K9379" s="41"/>
      <c r="L9379" s="41"/>
      <c r="M9379" s="41"/>
    </row>
    <row r="9380" spans="2:13" x14ac:dyDescent="0.25">
      <c r="B9380" s="66"/>
      <c r="C9380" s="13"/>
      <c r="D9380" s="13"/>
      <c r="E9380" s="13"/>
      <c r="F9380" s="13"/>
      <c r="G9380" s="13"/>
      <c r="H9380" s="41"/>
      <c r="I9380" s="41"/>
      <c r="J9380" s="41"/>
      <c r="K9380" s="41"/>
      <c r="L9380" s="41"/>
      <c r="M9380" s="41"/>
    </row>
    <row r="9381" spans="2:13" x14ac:dyDescent="0.25">
      <c r="B9381" s="66"/>
      <c r="C9381" s="13"/>
      <c r="D9381" s="13"/>
      <c r="E9381" s="13"/>
      <c r="F9381" s="13"/>
      <c r="G9381" s="13"/>
      <c r="H9381" s="41"/>
      <c r="I9381" s="41"/>
      <c r="J9381" s="41"/>
      <c r="K9381" s="41"/>
      <c r="L9381" s="41"/>
      <c r="M9381" s="41"/>
    </row>
    <row r="9382" spans="2:13" x14ac:dyDescent="0.25">
      <c r="B9382" s="66"/>
      <c r="C9382" s="13"/>
      <c r="D9382" s="13"/>
      <c r="E9382" s="13"/>
      <c r="F9382" s="13"/>
      <c r="G9382" s="13"/>
      <c r="H9382" s="41"/>
      <c r="I9382" s="41"/>
      <c r="J9382" s="41"/>
      <c r="K9382" s="41"/>
      <c r="L9382" s="41"/>
      <c r="M9382" s="41"/>
    </row>
    <row r="9383" spans="2:13" x14ac:dyDescent="0.25">
      <c r="B9383" s="66"/>
      <c r="C9383" s="13"/>
      <c r="D9383" s="13"/>
      <c r="E9383" s="13"/>
      <c r="F9383" s="13"/>
      <c r="G9383" s="13"/>
      <c r="H9383" s="41"/>
      <c r="I9383" s="41"/>
      <c r="J9383" s="41"/>
      <c r="K9383" s="41"/>
      <c r="L9383" s="41"/>
      <c r="M9383" s="41"/>
    </row>
    <row r="9384" spans="2:13" x14ac:dyDescent="0.25">
      <c r="B9384" s="66"/>
      <c r="C9384" s="13"/>
      <c r="D9384" s="13"/>
      <c r="E9384" s="13"/>
      <c r="F9384" s="13"/>
      <c r="G9384" s="13"/>
      <c r="H9384" s="41"/>
      <c r="I9384" s="41"/>
      <c r="J9384" s="41"/>
      <c r="K9384" s="41"/>
      <c r="L9384" s="41"/>
      <c r="M9384" s="41"/>
    </row>
    <row r="9385" spans="2:13" x14ac:dyDescent="0.25">
      <c r="B9385" s="66"/>
      <c r="C9385" s="13"/>
      <c r="D9385" s="13"/>
      <c r="E9385" s="13"/>
      <c r="F9385" s="13"/>
      <c r="G9385" s="13"/>
      <c r="H9385" s="41"/>
      <c r="I9385" s="41"/>
      <c r="J9385" s="41"/>
      <c r="K9385" s="41"/>
      <c r="L9385" s="41"/>
      <c r="M9385" s="41"/>
    </row>
    <row r="9386" spans="2:13" x14ac:dyDescent="0.25">
      <c r="B9386" s="66"/>
      <c r="C9386" s="13"/>
      <c r="D9386" s="13"/>
      <c r="E9386" s="13"/>
      <c r="F9386" s="13"/>
      <c r="G9386" s="13"/>
      <c r="H9386" s="41"/>
      <c r="I9386" s="41"/>
      <c r="J9386" s="41"/>
      <c r="K9386" s="41"/>
      <c r="L9386" s="41"/>
      <c r="M9386" s="41"/>
    </row>
    <row r="9387" spans="2:13" x14ac:dyDescent="0.25">
      <c r="B9387" s="66"/>
      <c r="C9387" s="13"/>
      <c r="D9387" s="13"/>
      <c r="E9387" s="13"/>
      <c r="F9387" s="13"/>
      <c r="G9387" s="13"/>
      <c r="H9387" s="41"/>
      <c r="I9387" s="41"/>
      <c r="J9387" s="41"/>
      <c r="K9387" s="41"/>
      <c r="L9387" s="41"/>
      <c r="M9387" s="41"/>
    </row>
    <row r="9388" spans="2:13" x14ac:dyDescent="0.25">
      <c r="B9388" s="66"/>
      <c r="C9388" s="13"/>
      <c r="D9388" s="13"/>
      <c r="E9388" s="13"/>
      <c r="F9388" s="13"/>
      <c r="G9388" s="13"/>
      <c r="H9388" s="41"/>
      <c r="I9388" s="41"/>
      <c r="J9388" s="41"/>
      <c r="K9388" s="41"/>
      <c r="L9388" s="41"/>
      <c r="M9388" s="41"/>
    </row>
    <row r="9389" spans="2:13" x14ac:dyDescent="0.25">
      <c r="B9389" s="66"/>
      <c r="C9389" s="13"/>
      <c r="D9389" s="13"/>
      <c r="E9389" s="13"/>
      <c r="F9389" s="13"/>
      <c r="G9389" s="13"/>
      <c r="H9389" s="41"/>
      <c r="I9389" s="41"/>
      <c r="J9389" s="41"/>
      <c r="K9389" s="41"/>
      <c r="L9389" s="41"/>
      <c r="M9389" s="41"/>
    </row>
    <row r="9390" spans="2:13" x14ac:dyDescent="0.25">
      <c r="B9390" s="66"/>
      <c r="C9390" s="13"/>
      <c r="D9390" s="13"/>
      <c r="E9390" s="13"/>
      <c r="F9390" s="13"/>
      <c r="G9390" s="13"/>
      <c r="H9390" s="41"/>
      <c r="I9390" s="41"/>
      <c r="J9390" s="41"/>
      <c r="K9390" s="41"/>
      <c r="L9390" s="41"/>
      <c r="M9390" s="41"/>
    </row>
    <row r="9391" spans="2:13" x14ac:dyDescent="0.25">
      <c r="B9391" s="66"/>
      <c r="C9391" s="13"/>
      <c r="D9391" s="13"/>
      <c r="E9391" s="13"/>
      <c r="F9391" s="13"/>
      <c r="G9391" s="13"/>
      <c r="H9391" s="41"/>
      <c r="I9391" s="41"/>
      <c r="J9391" s="41"/>
      <c r="K9391" s="41"/>
      <c r="L9391" s="41"/>
      <c r="M9391" s="41"/>
    </row>
    <row r="9392" spans="2:13" x14ac:dyDescent="0.25">
      <c r="B9392" s="66"/>
      <c r="C9392" s="13"/>
      <c r="D9392" s="13"/>
      <c r="E9392" s="13"/>
      <c r="F9392" s="13"/>
      <c r="G9392" s="13"/>
      <c r="H9392" s="41"/>
      <c r="I9392" s="41"/>
      <c r="J9392" s="41"/>
      <c r="K9392" s="41"/>
      <c r="L9392" s="41"/>
      <c r="M9392" s="41"/>
    </row>
    <row r="9393" spans="2:13" x14ac:dyDescent="0.25">
      <c r="B9393" s="66"/>
      <c r="C9393" s="13"/>
      <c r="D9393" s="13"/>
      <c r="E9393" s="13"/>
      <c r="F9393" s="13"/>
      <c r="G9393" s="13"/>
      <c r="H9393" s="41"/>
      <c r="I9393" s="41"/>
      <c r="J9393" s="41"/>
      <c r="K9393" s="41"/>
      <c r="L9393" s="41"/>
      <c r="M9393" s="41"/>
    </row>
    <row r="9394" spans="2:13" x14ac:dyDescent="0.25">
      <c r="B9394" s="66"/>
      <c r="C9394" s="13"/>
      <c r="D9394" s="13"/>
      <c r="E9394" s="13"/>
      <c r="F9394" s="13"/>
      <c r="G9394" s="13"/>
      <c r="H9394" s="41"/>
      <c r="I9394" s="41"/>
      <c r="J9394" s="41"/>
      <c r="K9394" s="41"/>
      <c r="L9394" s="41"/>
      <c r="M9394" s="41"/>
    </row>
    <row r="9395" spans="2:13" x14ac:dyDescent="0.25">
      <c r="B9395" s="66"/>
      <c r="C9395" s="13"/>
      <c r="D9395" s="13"/>
      <c r="E9395" s="13"/>
      <c r="F9395" s="13"/>
      <c r="G9395" s="13"/>
      <c r="H9395" s="41"/>
      <c r="I9395" s="41"/>
      <c r="J9395" s="41"/>
      <c r="K9395" s="41"/>
      <c r="L9395" s="41"/>
      <c r="M9395" s="41"/>
    </row>
    <row r="9396" spans="2:13" x14ac:dyDescent="0.25">
      <c r="B9396" s="66"/>
      <c r="C9396" s="13"/>
      <c r="D9396" s="13"/>
      <c r="E9396" s="13"/>
      <c r="F9396" s="13"/>
      <c r="G9396" s="13"/>
      <c r="H9396" s="41"/>
      <c r="I9396" s="41"/>
      <c r="J9396" s="41"/>
      <c r="K9396" s="41"/>
      <c r="L9396" s="41"/>
      <c r="M9396" s="41"/>
    </row>
    <row r="9397" spans="2:13" x14ac:dyDescent="0.25">
      <c r="B9397" s="66"/>
      <c r="C9397" s="13"/>
      <c r="D9397" s="13"/>
      <c r="E9397" s="13"/>
      <c r="F9397" s="13"/>
      <c r="G9397" s="13"/>
      <c r="H9397" s="41"/>
      <c r="I9397" s="41"/>
      <c r="J9397" s="41"/>
      <c r="K9397" s="41"/>
      <c r="L9397" s="41"/>
      <c r="M9397" s="41"/>
    </row>
    <row r="9398" spans="2:13" x14ac:dyDescent="0.25">
      <c r="B9398" s="66"/>
      <c r="C9398" s="13"/>
      <c r="D9398" s="13"/>
      <c r="E9398" s="13"/>
      <c r="F9398" s="13"/>
      <c r="G9398" s="13"/>
      <c r="H9398" s="41"/>
      <c r="I9398" s="41"/>
      <c r="J9398" s="41"/>
      <c r="K9398" s="41"/>
      <c r="L9398" s="41"/>
      <c r="M9398" s="41"/>
    </row>
    <row r="9399" spans="2:13" x14ac:dyDescent="0.25">
      <c r="B9399" s="66"/>
      <c r="C9399" s="13"/>
      <c r="D9399" s="13"/>
      <c r="E9399" s="13"/>
      <c r="F9399" s="13"/>
      <c r="G9399" s="13"/>
      <c r="H9399" s="41"/>
      <c r="I9399" s="41"/>
      <c r="J9399" s="41"/>
      <c r="K9399" s="41"/>
      <c r="L9399" s="41"/>
      <c r="M9399" s="41"/>
    </row>
    <row r="9400" spans="2:13" x14ac:dyDescent="0.25">
      <c r="B9400" s="66"/>
      <c r="C9400" s="13"/>
      <c r="D9400" s="13"/>
      <c r="E9400" s="13"/>
      <c r="F9400" s="13"/>
      <c r="G9400" s="13"/>
      <c r="H9400" s="41"/>
      <c r="I9400" s="41"/>
      <c r="J9400" s="41"/>
      <c r="K9400" s="41"/>
      <c r="L9400" s="41"/>
      <c r="M9400" s="41"/>
    </row>
    <row r="9401" spans="2:13" x14ac:dyDescent="0.25">
      <c r="B9401" s="66"/>
      <c r="C9401" s="13"/>
      <c r="D9401" s="13"/>
      <c r="E9401" s="13"/>
      <c r="F9401" s="13"/>
      <c r="G9401" s="13"/>
      <c r="H9401" s="41"/>
      <c r="I9401" s="41"/>
      <c r="J9401" s="41"/>
      <c r="K9401" s="41"/>
      <c r="L9401" s="41"/>
      <c r="M9401" s="41"/>
    </row>
    <row r="9402" spans="2:13" x14ac:dyDescent="0.25">
      <c r="B9402" s="66"/>
      <c r="C9402" s="13"/>
      <c r="D9402" s="13"/>
      <c r="E9402" s="13"/>
      <c r="F9402" s="13"/>
      <c r="G9402" s="13"/>
      <c r="H9402" s="41"/>
      <c r="I9402" s="41"/>
      <c r="J9402" s="41"/>
      <c r="K9402" s="41"/>
      <c r="L9402" s="41"/>
      <c r="M9402" s="41"/>
    </row>
    <row r="9403" spans="2:13" x14ac:dyDescent="0.25">
      <c r="B9403" s="66"/>
      <c r="C9403" s="13"/>
      <c r="D9403" s="13"/>
      <c r="E9403" s="13"/>
      <c r="F9403" s="13"/>
      <c r="G9403" s="13"/>
      <c r="H9403" s="41"/>
      <c r="I9403" s="41"/>
      <c r="J9403" s="41"/>
      <c r="K9403" s="41"/>
      <c r="L9403" s="41"/>
      <c r="M9403" s="41"/>
    </row>
    <row r="9404" spans="2:13" x14ac:dyDescent="0.25">
      <c r="B9404" s="66"/>
      <c r="C9404" s="13"/>
      <c r="D9404" s="13"/>
      <c r="E9404" s="13"/>
      <c r="F9404" s="13"/>
      <c r="G9404" s="13"/>
      <c r="H9404" s="41"/>
      <c r="I9404" s="41"/>
      <c r="J9404" s="41"/>
      <c r="K9404" s="41"/>
      <c r="L9404" s="41"/>
      <c r="M9404" s="41"/>
    </row>
    <row r="9405" spans="2:13" x14ac:dyDescent="0.25">
      <c r="B9405" s="66"/>
      <c r="C9405" s="13"/>
      <c r="D9405" s="13"/>
      <c r="E9405" s="13"/>
      <c r="F9405" s="13"/>
      <c r="G9405" s="13"/>
      <c r="H9405" s="41"/>
      <c r="I9405" s="41"/>
      <c r="J9405" s="41"/>
      <c r="K9405" s="41"/>
      <c r="L9405" s="41"/>
      <c r="M9405" s="41"/>
    </row>
    <row r="9406" spans="2:13" x14ac:dyDescent="0.25">
      <c r="B9406" s="66"/>
      <c r="C9406" s="13"/>
      <c r="D9406" s="13"/>
      <c r="E9406" s="13"/>
      <c r="F9406" s="13"/>
      <c r="G9406" s="13"/>
      <c r="H9406" s="41"/>
      <c r="I9406" s="41"/>
      <c r="J9406" s="41"/>
      <c r="K9406" s="41"/>
      <c r="L9406" s="41"/>
      <c r="M9406" s="41"/>
    </row>
    <row r="9407" spans="2:13" x14ac:dyDescent="0.25">
      <c r="B9407" s="66"/>
      <c r="C9407" s="13"/>
      <c r="D9407" s="13"/>
      <c r="E9407" s="13"/>
      <c r="F9407" s="13"/>
      <c r="G9407" s="13"/>
      <c r="H9407" s="41"/>
      <c r="I9407" s="41"/>
      <c r="J9407" s="41"/>
      <c r="K9407" s="41"/>
      <c r="L9407" s="41"/>
      <c r="M9407" s="41"/>
    </row>
    <row r="9408" spans="2:13" x14ac:dyDescent="0.25">
      <c r="B9408" s="66"/>
      <c r="C9408" s="13"/>
      <c r="D9408" s="13"/>
      <c r="E9408" s="13"/>
      <c r="F9408" s="13"/>
      <c r="G9408" s="13"/>
      <c r="H9408" s="41"/>
      <c r="I9408" s="41"/>
      <c r="J9408" s="41"/>
      <c r="K9408" s="41"/>
      <c r="L9408" s="41"/>
      <c r="M9408" s="41"/>
    </row>
    <row r="9409" spans="2:13" x14ac:dyDescent="0.25">
      <c r="B9409" s="66"/>
      <c r="C9409" s="13"/>
      <c r="D9409" s="13"/>
      <c r="E9409" s="13"/>
      <c r="F9409" s="13"/>
      <c r="G9409" s="13"/>
      <c r="H9409" s="41"/>
      <c r="I9409" s="41"/>
      <c r="J9409" s="41"/>
      <c r="K9409" s="41"/>
      <c r="L9409" s="41"/>
      <c r="M9409" s="41"/>
    </row>
    <row r="9410" spans="2:13" x14ac:dyDescent="0.25">
      <c r="B9410" s="66"/>
      <c r="C9410" s="13"/>
      <c r="D9410" s="13"/>
      <c r="E9410" s="13"/>
      <c r="F9410" s="13"/>
      <c r="G9410" s="13"/>
      <c r="H9410" s="41"/>
      <c r="I9410" s="41"/>
      <c r="J9410" s="41"/>
      <c r="K9410" s="41"/>
      <c r="L9410" s="41"/>
      <c r="M9410" s="41"/>
    </row>
    <row r="9411" spans="2:13" x14ac:dyDescent="0.25">
      <c r="B9411" s="66"/>
      <c r="C9411" s="13"/>
      <c r="D9411" s="13"/>
      <c r="E9411" s="13"/>
      <c r="F9411" s="13"/>
      <c r="G9411" s="13"/>
      <c r="H9411" s="41"/>
      <c r="I9411" s="41"/>
      <c r="J9411" s="41"/>
      <c r="K9411" s="41"/>
      <c r="L9411" s="41"/>
      <c r="M9411" s="41"/>
    </row>
    <row r="9412" spans="2:13" x14ac:dyDescent="0.25">
      <c r="B9412" s="66"/>
      <c r="C9412" s="13"/>
      <c r="D9412" s="13"/>
      <c r="E9412" s="13"/>
      <c r="F9412" s="13"/>
      <c r="G9412" s="13"/>
      <c r="H9412" s="41"/>
      <c r="I9412" s="41"/>
      <c r="J9412" s="41"/>
      <c r="K9412" s="41"/>
      <c r="L9412" s="41"/>
      <c r="M9412" s="41"/>
    </row>
    <row r="9413" spans="2:13" x14ac:dyDescent="0.25">
      <c r="B9413" s="66"/>
      <c r="C9413" s="13"/>
      <c r="D9413" s="13"/>
      <c r="E9413" s="13"/>
      <c r="F9413" s="13"/>
      <c r="G9413" s="13"/>
      <c r="H9413" s="41"/>
      <c r="I9413" s="41"/>
      <c r="J9413" s="41"/>
      <c r="K9413" s="41"/>
      <c r="L9413" s="41"/>
      <c r="M9413" s="41"/>
    </row>
    <row r="9414" spans="2:13" x14ac:dyDescent="0.25">
      <c r="B9414" s="66"/>
      <c r="C9414" s="13"/>
      <c r="D9414" s="13"/>
      <c r="E9414" s="13"/>
      <c r="F9414" s="13"/>
      <c r="G9414" s="13"/>
      <c r="H9414" s="41"/>
      <c r="I9414" s="41"/>
      <c r="J9414" s="41"/>
      <c r="K9414" s="41"/>
      <c r="L9414" s="41"/>
      <c r="M9414" s="41"/>
    </row>
    <row r="9415" spans="2:13" x14ac:dyDescent="0.25">
      <c r="B9415" s="66"/>
      <c r="C9415" s="13"/>
      <c r="D9415" s="13"/>
      <c r="E9415" s="13"/>
      <c r="F9415" s="13"/>
      <c r="G9415" s="13"/>
      <c r="H9415" s="41"/>
      <c r="I9415" s="41"/>
      <c r="J9415" s="41"/>
      <c r="K9415" s="41"/>
      <c r="L9415" s="41"/>
      <c r="M9415" s="41"/>
    </row>
    <row r="9416" spans="2:13" x14ac:dyDescent="0.25">
      <c r="B9416" s="66"/>
      <c r="C9416" s="13"/>
      <c r="D9416" s="13"/>
      <c r="E9416" s="13"/>
      <c r="F9416" s="13"/>
      <c r="G9416" s="13"/>
      <c r="H9416" s="41"/>
      <c r="I9416" s="41"/>
      <c r="J9416" s="41"/>
      <c r="K9416" s="41"/>
      <c r="L9416" s="41"/>
      <c r="M9416" s="41"/>
    </row>
    <row r="9417" spans="2:13" x14ac:dyDescent="0.25">
      <c r="B9417" s="66"/>
      <c r="C9417" s="13"/>
      <c r="D9417" s="13"/>
      <c r="E9417" s="13"/>
      <c r="F9417" s="13"/>
      <c r="G9417" s="13"/>
      <c r="H9417" s="41"/>
      <c r="I9417" s="41"/>
      <c r="J9417" s="41"/>
      <c r="K9417" s="41"/>
      <c r="L9417" s="41"/>
      <c r="M9417" s="41"/>
    </row>
    <row r="9418" spans="2:13" x14ac:dyDescent="0.25">
      <c r="B9418" s="66"/>
      <c r="C9418" s="13"/>
      <c r="D9418" s="13"/>
      <c r="E9418" s="13"/>
      <c r="F9418" s="13"/>
      <c r="G9418" s="13"/>
      <c r="H9418" s="41"/>
      <c r="I9418" s="41"/>
      <c r="J9418" s="41"/>
      <c r="K9418" s="41"/>
      <c r="L9418" s="41"/>
      <c r="M9418" s="41"/>
    </row>
    <row r="9419" spans="2:13" x14ac:dyDescent="0.25">
      <c r="B9419" s="66"/>
      <c r="C9419" s="13"/>
      <c r="D9419" s="13"/>
      <c r="E9419" s="13"/>
      <c r="F9419" s="13"/>
      <c r="G9419" s="13"/>
      <c r="H9419" s="41"/>
      <c r="I9419" s="41"/>
      <c r="J9419" s="41"/>
      <c r="K9419" s="41"/>
      <c r="L9419" s="41"/>
      <c r="M9419" s="41"/>
    </row>
    <row r="9420" spans="2:13" x14ac:dyDescent="0.25">
      <c r="B9420" s="66"/>
      <c r="C9420" s="13"/>
      <c r="D9420" s="13"/>
      <c r="E9420" s="13"/>
      <c r="F9420" s="13"/>
      <c r="G9420" s="13"/>
      <c r="H9420" s="41"/>
      <c r="I9420" s="41"/>
      <c r="J9420" s="41"/>
      <c r="K9420" s="41"/>
      <c r="L9420" s="41"/>
      <c r="M9420" s="41"/>
    </row>
    <row r="9421" spans="2:13" x14ac:dyDescent="0.25">
      <c r="B9421" s="66"/>
      <c r="C9421" s="13"/>
      <c r="D9421" s="13"/>
      <c r="E9421" s="13"/>
      <c r="F9421" s="13"/>
      <c r="G9421" s="13"/>
      <c r="H9421" s="41"/>
      <c r="I9421" s="41"/>
      <c r="J9421" s="41"/>
      <c r="K9421" s="41"/>
      <c r="L9421" s="41"/>
      <c r="M9421" s="41"/>
    </row>
    <row r="9422" spans="2:13" x14ac:dyDescent="0.25">
      <c r="B9422" s="66"/>
      <c r="C9422" s="13"/>
      <c r="D9422" s="13"/>
      <c r="E9422" s="13"/>
      <c r="F9422" s="13"/>
      <c r="G9422" s="13"/>
      <c r="H9422" s="41"/>
      <c r="I9422" s="41"/>
      <c r="J9422" s="41"/>
      <c r="K9422" s="41"/>
      <c r="L9422" s="41"/>
      <c r="M9422" s="41"/>
    </row>
    <row r="9423" spans="2:13" x14ac:dyDescent="0.25">
      <c r="B9423" s="66"/>
      <c r="C9423" s="13"/>
      <c r="D9423" s="13"/>
      <c r="E9423" s="13"/>
      <c r="F9423" s="13"/>
      <c r="G9423" s="13"/>
      <c r="H9423" s="41"/>
      <c r="I9423" s="41"/>
      <c r="J9423" s="41"/>
      <c r="K9423" s="41"/>
      <c r="L9423" s="41"/>
      <c r="M9423" s="41"/>
    </row>
    <row r="9424" spans="2:13" x14ac:dyDescent="0.25">
      <c r="B9424" s="66"/>
      <c r="C9424" s="13"/>
      <c r="D9424" s="13"/>
      <c r="E9424" s="13"/>
      <c r="F9424" s="13"/>
      <c r="G9424" s="13"/>
      <c r="H9424" s="41"/>
      <c r="I9424" s="41"/>
      <c r="J9424" s="41"/>
      <c r="K9424" s="41"/>
      <c r="L9424" s="41"/>
      <c r="M9424" s="41"/>
    </row>
    <row r="9425" spans="2:13" x14ac:dyDescent="0.25">
      <c r="B9425" s="66"/>
      <c r="C9425" s="13"/>
      <c r="D9425" s="13"/>
      <c r="E9425" s="13"/>
      <c r="F9425" s="13"/>
      <c r="G9425" s="13"/>
      <c r="H9425" s="41"/>
      <c r="I9425" s="41"/>
      <c r="J9425" s="41"/>
      <c r="K9425" s="41"/>
      <c r="L9425" s="41"/>
      <c r="M9425" s="41"/>
    </row>
    <row r="9426" spans="2:13" x14ac:dyDescent="0.25">
      <c r="B9426" s="66"/>
      <c r="C9426" s="13"/>
      <c r="D9426" s="13"/>
      <c r="E9426" s="13"/>
      <c r="F9426" s="13"/>
      <c r="G9426" s="13"/>
      <c r="H9426" s="41"/>
      <c r="I9426" s="41"/>
      <c r="J9426" s="41"/>
      <c r="K9426" s="41"/>
      <c r="L9426" s="41"/>
      <c r="M9426" s="41"/>
    </row>
    <row r="9427" spans="2:13" x14ac:dyDescent="0.25">
      <c r="B9427" s="66"/>
      <c r="C9427" s="13"/>
      <c r="D9427" s="13"/>
      <c r="E9427" s="13"/>
      <c r="F9427" s="13"/>
      <c r="G9427" s="13"/>
      <c r="H9427" s="41"/>
      <c r="I9427" s="41"/>
      <c r="J9427" s="41"/>
      <c r="K9427" s="41"/>
      <c r="L9427" s="41"/>
      <c r="M9427" s="41"/>
    </row>
    <row r="9428" spans="2:13" x14ac:dyDescent="0.25">
      <c r="B9428" s="66"/>
      <c r="C9428" s="13"/>
      <c r="D9428" s="13"/>
      <c r="E9428" s="13"/>
      <c r="F9428" s="13"/>
      <c r="G9428" s="13"/>
      <c r="H9428" s="41"/>
      <c r="I9428" s="41"/>
      <c r="J9428" s="41"/>
      <c r="K9428" s="41"/>
      <c r="L9428" s="41"/>
      <c r="M9428" s="41"/>
    </row>
    <row r="9429" spans="2:13" x14ac:dyDescent="0.25">
      <c r="B9429" s="66"/>
      <c r="C9429" s="13"/>
      <c r="D9429" s="13"/>
      <c r="E9429" s="13"/>
      <c r="F9429" s="13"/>
      <c r="G9429" s="13"/>
      <c r="H9429" s="41"/>
      <c r="I9429" s="41"/>
      <c r="J9429" s="41"/>
      <c r="K9429" s="41"/>
      <c r="L9429" s="41"/>
      <c r="M9429" s="41"/>
    </row>
    <row r="9430" spans="2:13" x14ac:dyDescent="0.25">
      <c r="B9430" s="66"/>
      <c r="C9430" s="13"/>
      <c r="D9430" s="13"/>
      <c r="E9430" s="13"/>
      <c r="F9430" s="13"/>
      <c r="G9430" s="13"/>
      <c r="H9430" s="41"/>
      <c r="I9430" s="41"/>
      <c r="J9430" s="41"/>
      <c r="K9430" s="41"/>
      <c r="L9430" s="41"/>
      <c r="M9430" s="41"/>
    </row>
    <row r="9431" spans="2:13" x14ac:dyDescent="0.25">
      <c r="B9431" s="66"/>
      <c r="C9431" s="13"/>
      <c r="D9431" s="13"/>
      <c r="E9431" s="13"/>
      <c r="F9431" s="13"/>
      <c r="G9431" s="13"/>
      <c r="H9431" s="41"/>
      <c r="I9431" s="41"/>
      <c r="J9431" s="41"/>
      <c r="K9431" s="41"/>
      <c r="L9431" s="41"/>
      <c r="M9431" s="41"/>
    </row>
    <row r="9432" spans="2:13" x14ac:dyDescent="0.25">
      <c r="B9432" s="66"/>
      <c r="C9432" s="13"/>
      <c r="D9432" s="13"/>
      <c r="E9432" s="13"/>
      <c r="F9432" s="13"/>
      <c r="G9432" s="13"/>
      <c r="H9432" s="41"/>
      <c r="I9432" s="41"/>
      <c r="J9432" s="41"/>
      <c r="K9432" s="41"/>
      <c r="L9432" s="41"/>
      <c r="M9432" s="41"/>
    </row>
    <row r="9433" spans="2:13" x14ac:dyDescent="0.25">
      <c r="B9433" s="66"/>
      <c r="C9433" s="13"/>
      <c r="D9433" s="13"/>
      <c r="E9433" s="13"/>
      <c r="F9433" s="13"/>
      <c r="G9433" s="13"/>
      <c r="H9433" s="41"/>
      <c r="I9433" s="41"/>
      <c r="J9433" s="41"/>
      <c r="K9433" s="41"/>
      <c r="L9433" s="41"/>
      <c r="M9433" s="41"/>
    </row>
    <row r="9434" spans="2:13" x14ac:dyDescent="0.25">
      <c r="B9434" s="66"/>
      <c r="C9434" s="13"/>
      <c r="D9434" s="13"/>
      <c r="E9434" s="13"/>
      <c r="F9434" s="13"/>
      <c r="G9434" s="13"/>
      <c r="H9434" s="41"/>
      <c r="I9434" s="41"/>
      <c r="J9434" s="41"/>
      <c r="K9434" s="41"/>
      <c r="L9434" s="41"/>
      <c r="M9434" s="41"/>
    </row>
    <row r="9435" spans="2:13" x14ac:dyDescent="0.25">
      <c r="B9435" s="66"/>
      <c r="C9435" s="13"/>
      <c r="D9435" s="13"/>
      <c r="E9435" s="13"/>
      <c r="F9435" s="13"/>
      <c r="G9435" s="13"/>
      <c r="H9435" s="41"/>
      <c r="I9435" s="41"/>
      <c r="J9435" s="41"/>
      <c r="K9435" s="41"/>
      <c r="L9435" s="41"/>
      <c r="M9435" s="41"/>
    </row>
    <row r="9436" spans="2:13" x14ac:dyDescent="0.25">
      <c r="B9436" s="66"/>
      <c r="C9436" s="13"/>
      <c r="D9436" s="13"/>
      <c r="E9436" s="13"/>
      <c r="F9436" s="13"/>
      <c r="G9436" s="13"/>
      <c r="H9436" s="41"/>
      <c r="I9436" s="41"/>
      <c r="J9436" s="41"/>
      <c r="K9436" s="41"/>
      <c r="L9436" s="41"/>
      <c r="M9436" s="41"/>
    </row>
    <row r="9437" spans="2:13" x14ac:dyDescent="0.25">
      <c r="B9437" s="66"/>
      <c r="C9437" s="13"/>
      <c r="D9437" s="13"/>
      <c r="E9437" s="13"/>
      <c r="F9437" s="13"/>
      <c r="G9437" s="13"/>
      <c r="H9437" s="41"/>
      <c r="I9437" s="41"/>
      <c r="J9437" s="41"/>
      <c r="K9437" s="41"/>
      <c r="L9437" s="41"/>
      <c r="M9437" s="41"/>
    </row>
    <row r="9438" spans="2:13" x14ac:dyDescent="0.25">
      <c r="B9438" s="66"/>
      <c r="C9438" s="13"/>
      <c r="D9438" s="13"/>
      <c r="E9438" s="13"/>
      <c r="F9438" s="13"/>
      <c r="G9438" s="13"/>
      <c r="H9438" s="41"/>
      <c r="I9438" s="41"/>
      <c r="J9438" s="41"/>
      <c r="K9438" s="41"/>
      <c r="L9438" s="41"/>
      <c r="M9438" s="41"/>
    </row>
    <row r="9439" spans="2:13" x14ac:dyDescent="0.25">
      <c r="B9439" s="66"/>
      <c r="C9439" s="13"/>
      <c r="D9439" s="13"/>
      <c r="E9439" s="13"/>
      <c r="F9439" s="13"/>
      <c r="G9439" s="13"/>
      <c r="H9439" s="41"/>
      <c r="I9439" s="41"/>
      <c r="J9439" s="41"/>
      <c r="K9439" s="41"/>
      <c r="L9439" s="41"/>
      <c r="M9439" s="41"/>
    </row>
    <row r="9440" spans="2:13" x14ac:dyDescent="0.25">
      <c r="B9440" s="66"/>
      <c r="C9440" s="13"/>
      <c r="D9440" s="13"/>
      <c r="E9440" s="13"/>
      <c r="F9440" s="13"/>
      <c r="G9440" s="13"/>
      <c r="H9440" s="41"/>
      <c r="I9440" s="41"/>
      <c r="J9440" s="41"/>
      <c r="K9440" s="41"/>
      <c r="L9440" s="41"/>
      <c r="M9440" s="41"/>
    </row>
    <row r="9441" spans="2:13" x14ac:dyDescent="0.25">
      <c r="B9441" s="66"/>
      <c r="C9441" s="13"/>
      <c r="D9441" s="13"/>
      <c r="E9441" s="13"/>
      <c r="F9441" s="13"/>
      <c r="G9441" s="13"/>
      <c r="H9441" s="41"/>
      <c r="I9441" s="41"/>
      <c r="J9441" s="41"/>
      <c r="K9441" s="41"/>
      <c r="L9441" s="41"/>
      <c r="M9441" s="41"/>
    </row>
    <row r="9442" spans="2:13" x14ac:dyDescent="0.25">
      <c r="B9442" s="66"/>
      <c r="C9442" s="13"/>
      <c r="D9442" s="13"/>
      <c r="E9442" s="13"/>
      <c r="F9442" s="13"/>
      <c r="G9442" s="13"/>
      <c r="H9442" s="41"/>
      <c r="I9442" s="41"/>
      <c r="J9442" s="41"/>
      <c r="K9442" s="41"/>
      <c r="L9442" s="41"/>
      <c r="M9442" s="41"/>
    </row>
    <row r="9443" spans="2:13" x14ac:dyDescent="0.25">
      <c r="B9443" s="66"/>
      <c r="C9443" s="13"/>
      <c r="D9443" s="13"/>
      <c r="E9443" s="13"/>
      <c r="F9443" s="13"/>
      <c r="G9443" s="13"/>
      <c r="H9443" s="41"/>
      <c r="I9443" s="41"/>
      <c r="J9443" s="41"/>
      <c r="K9443" s="41"/>
      <c r="L9443" s="41"/>
      <c r="M9443" s="41"/>
    </row>
    <row r="9444" spans="2:13" x14ac:dyDescent="0.25">
      <c r="B9444" s="66"/>
      <c r="C9444" s="13"/>
      <c r="D9444" s="13"/>
      <c r="E9444" s="13"/>
      <c r="F9444" s="13"/>
      <c r="G9444" s="13"/>
      <c r="H9444" s="41"/>
      <c r="I9444" s="41"/>
      <c r="J9444" s="41"/>
      <c r="K9444" s="41"/>
      <c r="L9444" s="41"/>
      <c r="M9444" s="41"/>
    </row>
    <row r="9445" spans="2:13" x14ac:dyDescent="0.25">
      <c r="B9445" s="66"/>
      <c r="C9445" s="13"/>
      <c r="D9445" s="13"/>
      <c r="E9445" s="13"/>
      <c r="F9445" s="13"/>
      <c r="G9445" s="13"/>
      <c r="H9445" s="41"/>
      <c r="I9445" s="41"/>
      <c r="J9445" s="41"/>
      <c r="K9445" s="41"/>
      <c r="L9445" s="41"/>
      <c r="M9445" s="41"/>
    </row>
    <row r="9446" spans="2:13" x14ac:dyDescent="0.25">
      <c r="B9446" s="66"/>
      <c r="C9446" s="13"/>
      <c r="D9446" s="13"/>
      <c r="E9446" s="13"/>
      <c r="F9446" s="13"/>
      <c r="G9446" s="13"/>
      <c r="H9446" s="41"/>
      <c r="I9446" s="41"/>
      <c r="J9446" s="41"/>
      <c r="K9446" s="41"/>
      <c r="L9446" s="41"/>
      <c r="M9446" s="41"/>
    </row>
    <row r="9447" spans="2:13" x14ac:dyDescent="0.25">
      <c r="B9447" s="66"/>
      <c r="C9447" s="13"/>
      <c r="D9447" s="13"/>
      <c r="E9447" s="13"/>
      <c r="F9447" s="13"/>
      <c r="G9447" s="13"/>
      <c r="H9447" s="41"/>
      <c r="I9447" s="41"/>
      <c r="J9447" s="41"/>
      <c r="K9447" s="41"/>
      <c r="L9447" s="41"/>
      <c r="M9447" s="41"/>
    </row>
    <row r="9448" spans="2:13" x14ac:dyDescent="0.25">
      <c r="B9448" s="66"/>
      <c r="C9448" s="13"/>
      <c r="D9448" s="13"/>
      <c r="E9448" s="13"/>
      <c r="F9448" s="13"/>
      <c r="G9448" s="13"/>
      <c r="H9448" s="41"/>
      <c r="I9448" s="41"/>
      <c r="J9448" s="41"/>
      <c r="K9448" s="41"/>
      <c r="L9448" s="41"/>
      <c r="M9448" s="41"/>
    </row>
    <row r="9449" spans="2:13" x14ac:dyDescent="0.25">
      <c r="B9449" s="66"/>
      <c r="C9449" s="13"/>
      <c r="D9449" s="13"/>
      <c r="E9449" s="13"/>
      <c r="F9449" s="13"/>
      <c r="G9449" s="13"/>
      <c r="H9449" s="41"/>
      <c r="I9449" s="41"/>
      <c r="J9449" s="41"/>
      <c r="K9449" s="41"/>
      <c r="L9449" s="41"/>
      <c r="M9449" s="41"/>
    </row>
    <row r="9450" spans="2:13" x14ac:dyDescent="0.25">
      <c r="B9450" s="66"/>
      <c r="C9450" s="13"/>
      <c r="D9450" s="13"/>
      <c r="E9450" s="13"/>
      <c r="F9450" s="13"/>
      <c r="G9450" s="13"/>
      <c r="H9450" s="41"/>
      <c r="I9450" s="41"/>
      <c r="J9450" s="41"/>
      <c r="K9450" s="41"/>
      <c r="L9450" s="41"/>
      <c r="M9450" s="41"/>
    </row>
    <row r="9451" spans="2:13" x14ac:dyDescent="0.25">
      <c r="B9451" s="66"/>
      <c r="C9451" s="13"/>
      <c r="D9451" s="13"/>
      <c r="E9451" s="13"/>
      <c r="F9451" s="13"/>
      <c r="G9451" s="13"/>
      <c r="H9451" s="41"/>
      <c r="I9451" s="41"/>
      <c r="J9451" s="41"/>
      <c r="K9451" s="41"/>
      <c r="L9451" s="41"/>
      <c r="M9451" s="41"/>
    </row>
    <row r="9452" spans="2:13" x14ac:dyDescent="0.25">
      <c r="B9452" s="66"/>
      <c r="C9452" s="13"/>
      <c r="D9452" s="13"/>
      <c r="E9452" s="13"/>
      <c r="F9452" s="13"/>
      <c r="G9452" s="13"/>
      <c r="H9452" s="41"/>
      <c r="I9452" s="41"/>
      <c r="J9452" s="41"/>
      <c r="K9452" s="41"/>
      <c r="L9452" s="41"/>
      <c r="M9452" s="41"/>
    </row>
    <row r="9453" spans="2:13" x14ac:dyDescent="0.25">
      <c r="B9453" s="66"/>
      <c r="C9453" s="13"/>
      <c r="D9453" s="13"/>
      <c r="E9453" s="13"/>
      <c r="F9453" s="13"/>
      <c r="G9453" s="13"/>
      <c r="H9453" s="41"/>
      <c r="I9453" s="41"/>
      <c r="J9453" s="41"/>
      <c r="K9453" s="41"/>
      <c r="L9453" s="41"/>
      <c r="M9453" s="41"/>
    </row>
    <row r="9454" spans="2:13" x14ac:dyDescent="0.25">
      <c r="B9454" s="66"/>
      <c r="C9454" s="13"/>
      <c r="D9454" s="13"/>
      <c r="E9454" s="13"/>
      <c r="F9454" s="13"/>
      <c r="G9454" s="13"/>
      <c r="H9454" s="41"/>
      <c r="I9454" s="41"/>
      <c r="J9454" s="41"/>
      <c r="K9454" s="41"/>
      <c r="L9454" s="41"/>
      <c r="M9454" s="41"/>
    </row>
    <row r="9455" spans="2:13" x14ac:dyDescent="0.25">
      <c r="B9455" s="66"/>
      <c r="C9455" s="13"/>
      <c r="D9455" s="13"/>
      <c r="E9455" s="13"/>
      <c r="F9455" s="13"/>
      <c r="G9455" s="13"/>
      <c r="H9455" s="41"/>
      <c r="I9455" s="41"/>
      <c r="J9455" s="41"/>
      <c r="K9455" s="41"/>
      <c r="L9455" s="41"/>
      <c r="M9455" s="41"/>
    </row>
    <row r="9456" spans="2:13" x14ac:dyDescent="0.25">
      <c r="B9456" s="66"/>
      <c r="C9456" s="13"/>
      <c r="D9456" s="13"/>
      <c r="E9456" s="13"/>
      <c r="F9456" s="13"/>
      <c r="G9456" s="13"/>
      <c r="H9456" s="41"/>
      <c r="I9456" s="41"/>
      <c r="J9456" s="41"/>
      <c r="K9456" s="41"/>
      <c r="L9456" s="41"/>
      <c r="M9456" s="41"/>
    </row>
    <row r="9457" spans="2:13" x14ac:dyDescent="0.25">
      <c r="B9457" s="66"/>
      <c r="C9457" s="13"/>
      <c r="D9457" s="13"/>
      <c r="E9457" s="13"/>
      <c r="F9457" s="13"/>
      <c r="G9457" s="13"/>
      <c r="H9457" s="41"/>
      <c r="I9457" s="41"/>
      <c r="J9457" s="41"/>
      <c r="K9457" s="41"/>
      <c r="L9457" s="41"/>
      <c r="M9457" s="41"/>
    </row>
    <row r="9458" spans="2:13" x14ac:dyDescent="0.25">
      <c r="B9458" s="66"/>
      <c r="C9458" s="13"/>
      <c r="D9458" s="13"/>
      <c r="E9458" s="13"/>
      <c r="F9458" s="13"/>
      <c r="G9458" s="13"/>
      <c r="H9458" s="41"/>
      <c r="I9458" s="41"/>
      <c r="J9458" s="41"/>
      <c r="K9458" s="41"/>
      <c r="L9458" s="41"/>
      <c r="M9458" s="41"/>
    </row>
    <row r="9459" spans="2:13" x14ac:dyDescent="0.25">
      <c r="B9459" s="66"/>
      <c r="C9459" s="13"/>
      <c r="D9459" s="13"/>
      <c r="E9459" s="13"/>
      <c r="F9459" s="13"/>
      <c r="G9459" s="13"/>
      <c r="H9459" s="41"/>
      <c r="I9459" s="41"/>
      <c r="J9459" s="41"/>
      <c r="K9459" s="41"/>
      <c r="L9459" s="41"/>
      <c r="M9459" s="41"/>
    </row>
    <row r="9460" spans="2:13" x14ac:dyDescent="0.25">
      <c r="B9460" s="66"/>
      <c r="C9460" s="13"/>
      <c r="D9460" s="13"/>
      <c r="E9460" s="13"/>
      <c r="F9460" s="13"/>
      <c r="G9460" s="13"/>
      <c r="H9460" s="41"/>
      <c r="I9460" s="41"/>
      <c r="J9460" s="41"/>
      <c r="K9460" s="41"/>
      <c r="L9460" s="41"/>
      <c r="M9460" s="41"/>
    </row>
    <row r="9461" spans="2:13" x14ac:dyDescent="0.25">
      <c r="B9461" s="66"/>
      <c r="C9461" s="13"/>
      <c r="D9461" s="13"/>
      <c r="E9461" s="13"/>
      <c r="F9461" s="13"/>
      <c r="G9461" s="13"/>
      <c r="H9461" s="41"/>
      <c r="I9461" s="41"/>
      <c r="J9461" s="41"/>
      <c r="K9461" s="41"/>
      <c r="L9461" s="41"/>
      <c r="M9461" s="41"/>
    </row>
    <row r="9462" spans="2:13" x14ac:dyDescent="0.25">
      <c r="B9462" s="66"/>
      <c r="C9462" s="13"/>
      <c r="D9462" s="13"/>
      <c r="E9462" s="13"/>
      <c r="F9462" s="13"/>
      <c r="G9462" s="13"/>
      <c r="H9462" s="41"/>
      <c r="I9462" s="41"/>
      <c r="J9462" s="41"/>
      <c r="K9462" s="41"/>
      <c r="L9462" s="41"/>
      <c r="M9462" s="41"/>
    </row>
    <row r="9463" spans="2:13" x14ac:dyDescent="0.25">
      <c r="B9463" s="66"/>
      <c r="C9463" s="13"/>
      <c r="D9463" s="13"/>
      <c r="E9463" s="13"/>
      <c r="F9463" s="13"/>
      <c r="G9463" s="13"/>
      <c r="H9463" s="41"/>
      <c r="I9463" s="41"/>
      <c r="J9463" s="41"/>
      <c r="K9463" s="41"/>
      <c r="L9463" s="41"/>
      <c r="M9463" s="41"/>
    </row>
    <row r="9464" spans="2:13" x14ac:dyDescent="0.25">
      <c r="B9464" s="66"/>
      <c r="C9464" s="13"/>
      <c r="D9464" s="13"/>
      <c r="E9464" s="13"/>
      <c r="F9464" s="13"/>
      <c r="G9464" s="13"/>
      <c r="H9464" s="41"/>
      <c r="I9464" s="41"/>
      <c r="J9464" s="41"/>
      <c r="K9464" s="41"/>
      <c r="L9464" s="41"/>
      <c r="M9464" s="41"/>
    </row>
    <row r="9465" spans="2:13" x14ac:dyDescent="0.25">
      <c r="B9465" s="66"/>
      <c r="C9465" s="13"/>
      <c r="D9465" s="13"/>
      <c r="E9465" s="13"/>
      <c r="F9465" s="13"/>
      <c r="G9465" s="13"/>
      <c r="H9465" s="41"/>
      <c r="I9465" s="41"/>
      <c r="J9465" s="41"/>
      <c r="K9465" s="41"/>
      <c r="L9465" s="41"/>
      <c r="M9465" s="41"/>
    </row>
    <row r="9466" spans="2:13" x14ac:dyDescent="0.25">
      <c r="B9466" s="66"/>
      <c r="C9466" s="13"/>
      <c r="D9466" s="13"/>
      <c r="E9466" s="13"/>
      <c r="F9466" s="13"/>
      <c r="G9466" s="13"/>
      <c r="H9466" s="41"/>
      <c r="I9466" s="41"/>
      <c r="J9466" s="41"/>
      <c r="K9466" s="41"/>
      <c r="L9466" s="41"/>
      <c r="M9466" s="41"/>
    </row>
    <row r="9467" spans="2:13" x14ac:dyDescent="0.25">
      <c r="B9467" s="66"/>
      <c r="C9467" s="13"/>
      <c r="D9467" s="13"/>
      <c r="E9467" s="13"/>
      <c r="F9467" s="13"/>
      <c r="G9467" s="13"/>
      <c r="H9467" s="41"/>
      <c r="I9467" s="41"/>
      <c r="J9467" s="41"/>
      <c r="K9467" s="41"/>
      <c r="L9467" s="41"/>
      <c r="M9467" s="41"/>
    </row>
    <row r="9468" spans="2:13" x14ac:dyDescent="0.25">
      <c r="B9468" s="66"/>
      <c r="C9468" s="13"/>
      <c r="D9468" s="13"/>
      <c r="E9468" s="13"/>
      <c r="F9468" s="13"/>
      <c r="G9468" s="13"/>
      <c r="H9468" s="41"/>
      <c r="I9468" s="41"/>
      <c r="J9468" s="41"/>
      <c r="K9468" s="41"/>
      <c r="L9468" s="41"/>
      <c r="M9468" s="41"/>
    </row>
    <row r="9469" spans="2:13" x14ac:dyDescent="0.25">
      <c r="B9469" s="66"/>
      <c r="C9469" s="13"/>
      <c r="D9469" s="13"/>
      <c r="E9469" s="13"/>
      <c r="F9469" s="13"/>
      <c r="G9469" s="13"/>
      <c r="H9469" s="41"/>
      <c r="I9469" s="41"/>
      <c r="J9469" s="41"/>
      <c r="K9469" s="41"/>
      <c r="L9469" s="41"/>
      <c r="M9469" s="41"/>
    </row>
    <row r="9470" spans="2:13" x14ac:dyDescent="0.25">
      <c r="B9470" s="66"/>
      <c r="C9470" s="13"/>
      <c r="D9470" s="13"/>
      <c r="E9470" s="13"/>
      <c r="F9470" s="13"/>
      <c r="G9470" s="13"/>
      <c r="H9470" s="41"/>
      <c r="I9470" s="41"/>
      <c r="J9470" s="41"/>
      <c r="K9470" s="41"/>
      <c r="L9470" s="41"/>
      <c r="M9470" s="41"/>
    </row>
    <row r="9471" spans="2:13" x14ac:dyDescent="0.25">
      <c r="B9471" s="66"/>
      <c r="C9471" s="13"/>
      <c r="D9471" s="13"/>
      <c r="E9471" s="13"/>
      <c r="F9471" s="13"/>
      <c r="G9471" s="13"/>
      <c r="H9471" s="41"/>
      <c r="I9471" s="41"/>
      <c r="J9471" s="41"/>
      <c r="K9471" s="41"/>
      <c r="L9471" s="41"/>
      <c r="M9471" s="41"/>
    </row>
    <row r="9472" spans="2:13" x14ac:dyDescent="0.25">
      <c r="B9472" s="66"/>
      <c r="C9472" s="13"/>
      <c r="D9472" s="13"/>
      <c r="E9472" s="13"/>
      <c r="F9472" s="13"/>
      <c r="G9472" s="13"/>
      <c r="H9472" s="41"/>
      <c r="I9472" s="41"/>
      <c r="J9472" s="41"/>
      <c r="K9472" s="41"/>
      <c r="L9472" s="41"/>
      <c r="M9472" s="41"/>
    </row>
    <row r="9473" spans="2:13" x14ac:dyDescent="0.25">
      <c r="B9473" s="66"/>
      <c r="C9473" s="13"/>
      <c r="D9473" s="13"/>
      <c r="E9473" s="13"/>
      <c r="F9473" s="13"/>
      <c r="G9473" s="13"/>
      <c r="H9473" s="41"/>
      <c r="I9473" s="41"/>
      <c r="J9473" s="41"/>
      <c r="K9473" s="41"/>
      <c r="L9473" s="41"/>
      <c r="M9473" s="41"/>
    </row>
    <row r="9474" spans="2:13" x14ac:dyDescent="0.25">
      <c r="B9474" s="66"/>
      <c r="C9474" s="13"/>
      <c r="D9474" s="13"/>
      <c r="E9474" s="13"/>
      <c r="F9474" s="13"/>
      <c r="G9474" s="13"/>
      <c r="H9474" s="41"/>
      <c r="I9474" s="41"/>
      <c r="J9474" s="41"/>
      <c r="K9474" s="41"/>
      <c r="L9474" s="41"/>
      <c r="M9474" s="41"/>
    </row>
    <row r="9475" spans="2:13" x14ac:dyDescent="0.25">
      <c r="B9475" s="66"/>
      <c r="C9475" s="13"/>
      <c r="D9475" s="13"/>
      <c r="E9475" s="13"/>
      <c r="F9475" s="13"/>
      <c r="G9475" s="13"/>
      <c r="H9475" s="41"/>
      <c r="I9475" s="41"/>
      <c r="J9475" s="41"/>
      <c r="K9475" s="41"/>
      <c r="L9475" s="41"/>
      <c r="M9475" s="41"/>
    </row>
    <row r="9476" spans="2:13" x14ac:dyDescent="0.25">
      <c r="B9476" s="66"/>
      <c r="C9476" s="13"/>
      <c r="D9476" s="13"/>
      <c r="E9476" s="13"/>
      <c r="F9476" s="13"/>
      <c r="G9476" s="13"/>
      <c r="H9476" s="41"/>
      <c r="I9476" s="41"/>
      <c r="J9476" s="41"/>
      <c r="K9476" s="41"/>
      <c r="L9476" s="41"/>
      <c r="M9476" s="41"/>
    </row>
    <row r="9477" spans="2:13" x14ac:dyDescent="0.25">
      <c r="B9477" s="66"/>
      <c r="C9477" s="13"/>
      <c r="D9477" s="13"/>
      <c r="E9477" s="13"/>
      <c r="F9477" s="13"/>
      <c r="G9477" s="13"/>
      <c r="H9477" s="41"/>
      <c r="I9477" s="41"/>
      <c r="J9477" s="41"/>
      <c r="K9477" s="41"/>
      <c r="L9477" s="41"/>
      <c r="M9477" s="41"/>
    </row>
    <row r="9478" spans="2:13" x14ac:dyDescent="0.25">
      <c r="B9478" s="66"/>
      <c r="C9478" s="13"/>
      <c r="D9478" s="13"/>
      <c r="E9478" s="13"/>
      <c r="F9478" s="13"/>
      <c r="G9478" s="13"/>
      <c r="H9478" s="41"/>
      <c r="I9478" s="41"/>
      <c r="J9478" s="41"/>
      <c r="K9478" s="41"/>
      <c r="L9478" s="41"/>
      <c r="M9478" s="41"/>
    </row>
    <row r="9479" spans="2:13" x14ac:dyDescent="0.25">
      <c r="B9479" s="66"/>
      <c r="C9479" s="13"/>
      <c r="D9479" s="13"/>
      <c r="E9479" s="13"/>
      <c r="F9479" s="13"/>
      <c r="G9479" s="13"/>
      <c r="H9479" s="41"/>
      <c r="I9479" s="41"/>
      <c r="J9479" s="41"/>
      <c r="K9479" s="41"/>
      <c r="L9479" s="41"/>
      <c r="M9479" s="41"/>
    </row>
    <row r="9480" spans="2:13" x14ac:dyDescent="0.25">
      <c r="B9480" s="66"/>
      <c r="C9480" s="13"/>
      <c r="D9480" s="13"/>
      <c r="E9480" s="13"/>
      <c r="F9480" s="13"/>
      <c r="G9480" s="13"/>
      <c r="H9480" s="41"/>
      <c r="I9480" s="41"/>
      <c r="J9480" s="41"/>
      <c r="K9480" s="41"/>
      <c r="L9480" s="41"/>
      <c r="M9480" s="41"/>
    </row>
    <row r="9481" spans="2:13" x14ac:dyDescent="0.25">
      <c r="B9481" s="66"/>
      <c r="C9481" s="13"/>
      <c r="D9481" s="13"/>
      <c r="E9481" s="13"/>
      <c r="F9481" s="13"/>
      <c r="G9481" s="13"/>
      <c r="H9481" s="41"/>
      <c r="I9481" s="41"/>
      <c r="J9481" s="41"/>
      <c r="K9481" s="41"/>
      <c r="L9481" s="41"/>
      <c r="M9481" s="41"/>
    </row>
    <row r="9482" spans="2:13" x14ac:dyDescent="0.25">
      <c r="B9482" s="66"/>
      <c r="C9482" s="13"/>
      <c r="D9482" s="13"/>
      <c r="E9482" s="13"/>
      <c r="F9482" s="13"/>
      <c r="G9482" s="13"/>
      <c r="H9482" s="41"/>
      <c r="I9482" s="41"/>
      <c r="J9482" s="41"/>
      <c r="K9482" s="41"/>
      <c r="L9482" s="41"/>
      <c r="M9482" s="41"/>
    </row>
    <row r="9483" spans="2:13" x14ac:dyDescent="0.25">
      <c r="B9483" s="66"/>
      <c r="C9483" s="13"/>
      <c r="D9483" s="13"/>
      <c r="E9483" s="13"/>
      <c r="F9483" s="13"/>
      <c r="G9483" s="13"/>
      <c r="H9483" s="41"/>
      <c r="I9483" s="41"/>
      <c r="J9483" s="41"/>
      <c r="K9483" s="41"/>
      <c r="L9483" s="41"/>
      <c r="M9483" s="41"/>
    </row>
    <row r="9484" spans="2:13" x14ac:dyDescent="0.25">
      <c r="B9484" s="66"/>
      <c r="C9484" s="13"/>
      <c r="D9484" s="13"/>
      <c r="E9484" s="13"/>
      <c r="F9484" s="13"/>
      <c r="G9484" s="13"/>
      <c r="H9484" s="41"/>
      <c r="I9484" s="41"/>
      <c r="J9484" s="41"/>
      <c r="K9484" s="41"/>
      <c r="L9484" s="41"/>
      <c r="M9484" s="41"/>
    </row>
    <row r="9485" spans="2:13" x14ac:dyDescent="0.25">
      <c r="B9485" s="66"/>
      <c r="C9485" s="13"/>
      <c r="D9485" s="13"/>
      <c r="E9485" s="13"/>
      <c r="F9485" s="13"/>
      <c r="G9485" s="13"/>
      <c r="H9485" s="41"/>
      <c r="I9485" s="41"/>
      <c r="J9485" s="41"/>
      <c r="K9485" s="41"/>
      <c r="L9485" s="41"/>
      <c r="M9485" s="41"/>
    </row>
    <row r="9486" spans="2:13" x14ac:dyDescent="0.25">
      <c r="B9486" s="66"/>
      <c r="C9486" s="13"/>
      <c r="D9486" s="13"/>
      <c r="E9486" s="13"/>
      <c r="F9486" s="13"/>
      <c r="G9486" s="13"/>
      <c r="H9486" s="41"/>
      <c r="I9486" s="41"/>
      <c r="J9486" s="41"/>
      <c r="K9486" s="41"/>
      <c r="L9486" s="41"/>
      <c r="M9486" s="41"/>
    </row>
    <row r="9487" spans="2:13" x14ac:dyDescent="0.25">
      <c r="B9487" s="66"/>
      <c r="C9487" s="13"/>
      <c r="D9487" s="13"/>
      <c r="E9487" s="13"/>
      <c r="F9487" s="13"/>
      <c r="G9487" s="13"/>
      <c r="H9487" s="41"/>
      <c r="I9487" s="41"/>
      <c r="J9487" s="41"/>
      <c r="K9487" s="41"/>
      <c r="L9487" s="41"/>
      <c r="M9487" s="41"/>
    </row>
    <row r="9488" spans="2:13" x14ac:dyDescent="0.25">
      <c r="B9488" s="66"/>
      <c r="C9488" s="13"/>
      <c r="D9488" s="13"/>
      <c r="E9488" s="13"/>
      <c r="F9488" s="13"/>
      <c r="G9488" s="13"/>
      <c r="H9488" s="41"/>
      <c r="I9488" s="41"/>
      <c r="J9488" s="41"/>
      <c r="K9488" s="41"/>
      <c r="L9488" s="41"/>
      <c r="M9488" s="41"/>
    </row>
    <row r="9489" spans="2:13" x14ac:dyDescent="0.25">
      <c r="B9489" s="66"/>
      <c r="C9489" s="13"/>
      <c r="D9489" s="13"/>
      <c r="E9489" s="13"/>
      <c r="F9489" s="13"/>
      <c r="G9489" s="13"/>
      <c r="H9489" s="41"/>
      <c r="I9489" s="41"/>
      <c r="J9489" s="41"/>
      <c r="K9489" s="41"/>
      <c r="L9489" s="41"/>
      <c r="M9489" s="41"/>
    </row>
    <row r="9490" spans="2:13" x14ac:dyDescent="0.25">
      <c r="B9490" s="66"/>
      <c r="C9490" s="13"/>
      <c r="D9490" s="13"/>
      <c r="E9490" s="13"/>
      <c r="F9490" s="13"/>
      <c r="G9490" s="13"/>
      <c r="H9490" s="41"/>
      <c r="I9490" s="41"/>
      <c r="J9490" s="41"/>
      <c r="K9490" s="41"/>
      <c r="L9490" s="41"/>
      <c r="M9490" s="41"/>
    </row>
    <row r="9491" spans="2:13" x14ac:dyDescent="0.25">
      <c r="B9491" s="66"/>
      <c r="C9491" s="13"/>
      <c r="D9491" s="13"/>
      <c r="E9491" s="13"/>
      <c r="F9491" s="13"/>
      <c r="G9491" s="13"/>
      <c r="H9491" s="41"/>
      <c r="I9491" s="41"/>
      <c r="J9491" s="41"/>
      <c r="K9491" s="41"/>
      <c r="L9491" s="41"/>
      <c r="M9491" s="41"/>
    </row>
    <row r="9492" spans="2:13" x14ac:dyDescent="0.25">
      <c r="B9492" s="66"/>
      <c r="C9492" s="13"/>
      <c r="D9492" s="13"/>
      <c r="E9492" s="13"/>
      <c r="F9492" s="13"/>
      <c r="G9492" s="13"/>
      <c r="H9492" s="41"/>
      <c r="I9492" s="41"/>
      <c r="J9492" s="41"/>
      <c r="K9492" s="41"/>
      <c r="L9492" s="41"/>
      <c r="M9492" s="41"/>
    </row>
    <row r="9493" spans="2:13" x14ac:dyDescent="0.25">
      <c r="B9493" s="66"/>
      <c r="C9493" s="13"/>
      <c r="D9493" s="13"/>
      <c r="E9493" s="13"/>
      <c r="F9493" s="13"/>
      <c r="G9493" s="13"/>
      <c r="H9493" s="41"/>
      <c r="I9493" s="41"/>
      <c r="J9493" s="41"/>
      <c r="K9493" s="41"/>
      <c r="L9493" s="41"/>
      <c r="M9493" s="41"/>
    </row>
    <row r="9494" spans="2:13" x14ac:dyDescent="0.25">
      <c r="B9494" s="66"/>
      <c r="C9494" s="13"/>
      <c r="D9494" s="13"/>
      <c r="E9494" s="13"/>
      <c r="F9494" s="13"/>
      <c r="G9494" s="13"/>
      <c r="H9494" s="41"/>
      <c r="I9494" s="41"/>
      <c r="J9494" s="41"/>
      <c r="K9494" s="41"/>
      <c r="L9494" s="41"/>
      <c r="M9494" s="41"/>
    </row>
    <row r="9495" spans="2:13" x14ac:dyDescent="0.25">
      <c r="B9495" s="66"/>
      <c r="C9495" s="13"/>
      <c r="D9495" s="13"/>
      <c r="E9495" s="13"/>
      <c r="F9495" s="13"/>
      <c r="G9495" s="13"/>
      <c r="H9495" s="41"/>
      <c r="I9495" s="41"/>
      <c r="J9495" s="41"/>
      <c r="K9495" s="41"/>
      <c r="L9495" s="41"/>
      <c r="M9495" s="41"/>
    </row>
    <row r="9496" spans="2:13" x14ac:dyDescent="0.25">
      <c r="B9496" s="66"/>
      <c r="C9496" s="13"/>
      <c r="D9496" s="13"/>
      <c r="E9496" s="13"/>
      <c r="F9496" s="13"/>
      <c r="G9496" s="13"/>
      <c r="H9496" s="41"/>
      <c r="I9496" s="41"/>
      <c r="J9496" s="41"/>
      <c r="K9496" s="41"/>
      <c r="L9496" s="41"/>
      <c r="M9496" s="41"/>
    </row>
    <row r="9497" spans="2:13" x14ac:dyDescent="0.25">
      <c r="B9497" s="66"/>
      <c r="C9497" s="13"/>
      <c r="D9497" s="13"/>
      <c r="E9497" s="13"/>
      <c r="F9497" s="13"/>
      <c r="G9497" s="13"/>
      <c r="H9497" s="41"/>
      <c r="I9497" s="41"/>
      <c r="J9497" s="41"/>
      <c r="K9497" s="41"/>
      <c r="L9497" s="41"/>
      <c r="M9497" s="41"/>
    </row>
    <row r="9498" spans="2:13" x14ac:dyDescent="0.25">
      <c r="B9498" s="66"/>
      <c r="C9498" s="13"/>
      <c r="D9498" s="13"/>
      <c r="E9498" s="13"/>
      <c r="F9498" s="13"/>
      <c r="G9498" s="13"/>
      <c r="H9498" s="41"/>
      <c r="I9498" s="41"/>
      <c r="J9498" s="41"/>
      <c r="K9498" s="41"/>
      <c r="L9498" s="41"/>
      <c r="M9498" s="41"/>
    </row>
    <row r="9499" spans="2:13" x14ac:dyDescent="0.25">
      <c r="B9499" s="66"/>
      <c r="C9499" s="13"/>
      <c r="D9499" s="13"/>
      <c r="E9499" s="13"/>
      <c r="F9499" s="13"/>
      <c r="G9499" s="13"/>
      <c r="H9499" s="41"/>
      <c r="I9499" s="41"/>
      <c r="J9499" s="41"/>
      <c r="K9499" s="41"/>
      <c r="L9499" s="41"/>
      <c r="M9499" s="41"/>
    </row>
    <row r="9500" spans="2:13" x14ac:dyDescent="0.25">
      <c r="B9500" s="66"/>
      <c r="C9500" s="13"/>
      <c r="D9500" s="13"/>
      <c r="E9500" s="13"/>
      <c r="F9500" s="13"/>
      <c r="G9500" s="13"/>
      <c r="H9500" s="41"/>
      <c r="I9500" s="41"/>
      <c r="J9500" s="41"/>
      <c r="K9500" s="41"/>
      <c r="L9500" s="41"/>
      <c r="M9500" s="41"/>
    </row>
    <row r="9501" spans="2:13" x14ac:dyDescent="0.25">
      <c r="B9501" s="66"/>
      <c r="C9501" s="13"/>
      <c r="D9501" s="13"/>
      <c r="E9501" s="13"/>
      <c r="F9501" s="13"/>
      <c r="G9501" s="13"/>
      <c r="H9501" s="41"/>
      <c r="I9501" s="41"/>
      <c r="J9501" s="41"/>
      <c r="K9501" s="41"/>
      <c r="L9501" s="41"/>
      <c r="M9501" s="41"/>
    </row>
    <row r="9502" spans="2:13" x14ac:dyDescent="0.25">
      <c r="B9502" s="66"/>
      <c r="C9502" s="13"/>
      <c r="D9502" s="13"/>
      <c r="E9502" s="13"/>
      <c r="F9502" s="13"/>
      <c r="G9502" s="13"/>
      <c r="H9502" s="41"/>
      <c r="I9502" s="41"/>
      <c r="J9502" s="41"/>
      <c r="K9502" s="41"/>
      <c r="L9502" s="41"/>
      <c r="M9502" s="41"/>
    </row>
    <row r="9503" spans="2:13" x14ac:dyDescent="0.25">
      <c r="B9503" s="66"/>
      <c r="C9503" s="13"/>
      <c r="D9503" s="13"/>
      <c r="E9503" s="13"/>
      <c r="F9503" s="13"/>
      <c r="G9503" s="13"/>
      <c r="H9503" s="41"/>
      <c r="I9503" s="41"/>
      <c r="J9503" s="41"/>
      <c r="K9503" s="41"/>
      <c r="L9503" s="41"/>
      <c r="M9503" s="41"/>
    </row>
    <row r="9504" spans="2:13" x14ac:dyDescent="0.25">
      <c r="B9504" s="66"/>
      <c r="C9504" s="13"/>
      <c r="D9504" s="13"/>
      <c r="E9504" s="13"/>
      <c r="F9504" s="13"/>
      <c r="G9504" s="13"/>
      <c r="H9504" s="41"/>
      <c r="I9504" s="41"/>
      <c r="J9504" s="41"/>
      <c r="K9504" s="41"/>
      <c r="L9504" s="41"/>
      <c r="M9504" s="41"/>
    </row>
    <row r="9505" spans="2:13" x14ac:dyDescent="0.25">
      <c r="B9505" s="66"/>
      <c r="C9505" s="13"/>
      <c r="D9505" s="13"/>
      <c r="E9505" s="13"/>
      <c r="F9505" s="13"/>
      <c r="G9505" s="13"/>
      <c r="H9505" s="41"/>
      <c r="I9505" s="41"/>
      <c r="J9505" s="41"/>
      <c r="K9505" s="41"/>
      <c r="L9505" s="41"/>
      <c r="M9505" s="41"/>
    </row>
    <row r="9506" spans="2:13" x14ac:dyDescent="0.25">
      <c r="B9506" s="66"/>
      <c r="C9506" s="13"/>
      <c r="D9506" s="13"/>
      <c r="E9506" s="13"/>
      <c r="F9506" s="13"/>
      <c r="G9506" s="13"/>
      <c r="H9506" s="41"/>
      <c r="I9506" s="41"/>
      <c r="J9506" s="41"/>
      <c r="K9506" s="41"/>
      <c r="L9506" s="41"/>
      <c r="M9506" s="41"/>
    </row>
    <row r="9507" spans="2:13" x14ac:dyDescent="0.25">
      <c r="B9507" s="66"/>
      <c r="C9507" s="13"/>
      <c r="D9507" s="13"/>
      <c r="E9507" s="13"/>
      <c r="F9507" s="13"/>
      <c r="G9507" s="13"/>
      <c r="H9507" s="41"/>
      <c r="I9507" s="41"/>
      <c r="J9507" s="41"/>
      <c r="K9507" s="41"/>
      <c r="L9507" s="41"/>
      <c r="M9507" s="41"/>
    </row>
    <row r="9508" spans="2:13" x14ac:dyDescent="0.25">
      <c r="B9508" s="66"/>
      <c r="C9508" s="13"/>
      <c r="D9508" s="13"/>
      <c r="E9508" s="13"/>
      <c r="F9508" s="13"/>
      <c r="G9508" s="13"/>
      <c r="H9508" s="41"/>
      <c r="I9508" s="41"/>
      <c r="J9508" s="41"/>
      <c r="K9508" s="41"/>
      <c r="L9508" s="41"/>
      <c r="M9508" s="41"/>
    </row>
    <row r="9509" spans="2:13" x14ac:dyDescent="0.25">
      <c r="B9509" s="66"/>
      <c r="C9509" s="13"/>
      <c r="D9509" s="13"/>
      <c r="E9509" s="13"/>
      <c r="F9509" s="13"/>
      <c r="G9509" s="13"/>
      <c r="H9509" s="41"/>
      <c r="I9509" s="41"/>
      <c r="J9509" s="41"/>
      <c r="K9509" s="41"/>
      <c r="L9509" s="41"/>
      <c r="M9509" s="41"/>
    </row>
    <row r="9510" spans="2:13" x14ac:dyDescent="0.25">
      <c r="B9510" s="66"/>
      <c r="C9510" s="13"/>
      <c r="D9510" s="13"/>
      <c r="E9510" s="13"/>
      <c r="F9510" s="13"/>
      <c r="G9510" s="13"/>
      <c r="H9510" s="41"/>
      <c r="I9510" s="41"/>
      <c r="J9510" s="41"/>
      <c r="K9510" s="41"/>
      <c r="L9510" s="41"/>
      <c r="M9510" s="41"/>
    </row>
    <row r="9511" spans="2:13" x14ac:dyDescent="0.25">
      <c r="B9511" s="66"/>
      <c r="C9511" s="13"/>
      <c r="D9511" s="13"/>
      <c r="E9511" s="13"/>
      <c r="F9511" s="13"/>
      <c r="G9511" s="13"/>
      <c r="H9511" s="41"/>
      <c r="I9511" s="41"/>
      <c r="J9511" s="41"/>
      <c r="K9511" s="41"/>
      <c r="L9511" s="41"/>
      <c r="M9511" s="41"/>
    </row>
    <row r="9512" spans="2:13" x14ac:dyDescent="0.25">
      <c r="B9512" s="66"/>
      <c r="C9512" s="13"/>
      <c r="D9512" s="13"/>
      <c r="E9512" s="13"/>
      <c r="F9512" s="13"/>
      <c r="G9512" s="13"/>
      <c r="H9512" s="41"/>
      <c r="I9512" s="41"/>
      <c r="J9512" s="41"/>
      <c r="K9512" s="41"/>
      <c r="L9512" s="41"/>
      <c r="M9512" s="41"/>
    </row>
    <row r="9513" spans="2:13" x14ac:dyDescent="0.25">
      <c r="B9513" s="66"/>
      <c r="C9513" s="13"/>
      <c r="D9513" s="13"/>
      <c r="E9513" s="13"/>
      <c r="F9513" s="13"/>
      <c r="G9513" s="13"/>
      <c r="H9513" s="41"/>
      <c r="I9513" s="41"/>
      <c r="J9513" s="41"/>
      <c r="K9513" s="41"/>
      <c r="L9513" s="41"/>
      <c r="M9513" s="41"/>
    </row>
    <row r="9514" spans="2:13" x14ac:dyDescent="0.25">
      <c r="B9514" s="66"/>
      <c r="C9514" s="13"/>
      <c r="D9514" s="13"/>
      <c r="E9514" s="13"/>
      <c r="F9514" s="13"/>
      <c r="G9514" s="13"/>
      <c r="H9514" s="41"/>
      <c r="I9514" s="41"/>
      <c r="J9514" s="41"/>
      <c r="K9514" s="41"/>
      <c r="L9514" s="41"/>
      <c r="M9514" s="41"/>
    </row>
    <row r="9515" spans="2:13" x14ac:dyDescent="0.25">
      <c r="B9515" s="66"/>
      <c r="C9515" s="13"/>
      <c r="D9515" s="13"/>
      <c r="E9515" s="13"/>
      <c r="F9515" s="13"/>
      <c r="G9515" s="13"/>
      <c r="H9515" s="41"/>
      <c r="I9515" s="41"/>
      <c r="J9515" s="41"/>
      <c r="K9515" s="41"/>
      <c r="L9515" s="41"/>
      <c r="M9515" s="41"/>
    </row>
    <row r="9516" spans="2:13" x14ac:dyDescent="0.25">
      <c r="B9516" s="66"/>
      <c r="C9516" s="13"/>
      <c r="D9516" s="13"/>
      <c r="E9516" s="13"/>
      <c r="F9516" s="13"/>
      <c r="G9516" s="13"/>
      <c r="H9516" s="41"/>
      <c r="I9516" s="41"/>
      <c r="J9516" s="41"/>
      <c r="K9516" s="41"/>
      <c r="L9516" s="41"/>
      <c r="M9516" s="41"/>
    </row>
    <row r="9517" spans="2:13" x14ac:dyDescent="0.25">
      <c r="B9517" s="66"/>
      <c r="C9517" s="13"/>
      <c r="D9517" s="13"/>
      <c r="E9517" s="13"/>
      <c r="F9517" s="13"/>
      <c r="G9517" s="13"/>
      <c r="H9517" s="41"/>
      <c r="I9517" s="41"/>
      <c r="J9517" s="41"/>
      <c r="K9517" s="41"/>
      <c r="L9517" s="41"/>
      <c r="M9517" s="41"/>
    </row>
    <row r="9518" spans="2:13" x14ac:dyDescent="0.25">
      <c r="B9518" s="66"/>
      <c r="C9518" s="13"/>
      <c r="D9518" s="13"/>
      <c r="E9518" s="13"/>
      <c r="F9518" s="13"/>
      <c r="G9518" s="13"/>
      <c r="H9518" s="41"/>
      <c r="I9518" s="41"/>
      <c r="J9518" s="41"/>
      <c r="K9518" s="41"/>
      <c r="L9518" s="41"/>
      <c r="M9518" s="41"/>
    </row>
    <row r="9519" spans="2:13" x14ac:dyDescent="0.25">
      <c r="B9519" s="66"/>
      <c r="C9519" s="13"/>
      <c r="D9519" s="13"/>
      <c r="E9519" s="13"/>
      <c r="F9519" s="13"/>
      <c r="G9519" s="13"/>
      <c r="H9519" s="41"/>
      <c r="I9519" s="41"/>
      <c r="J9519" s="41"/>
      <c r="K9519" s="41"/>
      <c r="L9519" s="41"/>
      <c r="M9519" s="41"/>
    </row>
    <row r="9520" spans="2:13" x14ac:dyDescent="0.25">
      <c r="B9520" s="66"/>
      <c r="C9520" s="13"/>
      <c r="D9520" s="13"/>
      <c r="E9520" s="13"/>
      <c r="F9520" s="13"/>
      <c r="G9520" s="13"/>
      <c r="H9520" s="41"/>
      <c r="I9520" s="41"/>
      <c r="J9520" s="41"/>
      <c r="K9520" s="41"/>
      <c r="L9520" s="41"/>
      <c r="M9520" s="41"/>
    </row>
    <row r="9521" spans="2:13" x14ac:dyDescent="0.25">
      <c r="B9521" s="66"/>
      <c r="C9521" s="13"/>
      <c r="D9521" s="13"/>
      <c r="E9521" s="13"/>
      <c r="F9521" s="13"/>
      <c r="G9521" s="13"/>
      <c r="H9521" s="41"/>
      <c r="I9521" s="41"/>
      <c r="J9521" s="41"/>
      <c r="K9521" s="41"/>
      <c r="L9521" s="41"/>
      <c r="M9521" s="41"/>
    </row>
    <row r="9522" spans="2:13" x14ac:dyDescent="0.25">
      <c r="B9522" s="66"/>
      <c r="C9522" s="13"/>
      <c r="D9522" s="13"/>
      <c r="E9522" s="13"/>
      <c r="F9522" s="13"/>
      <c r="G9522" s="13"/>
      <c r="H9522" s="41"/>
      <c r="I9522" s="41"/>
      <c r="J9522" s="41"/>
      <c r="K9522" s="41"/>
      <c r="L9522" s="41"/>
      <c r="M9522" s="41"/>
    </row>
    <row r="9523" spans="2:13" x14ac:dyDescent="0.25">
      <c r="B9523" s="66"/>
      <c r="C9523" s="13"/>
      <c r="D9523" s="13"/>
      <c r="E9523" s="13"/>
      <c r="F9523" s="13"/>
      <c r="G9523" s="13"/>
      <c r="H9523" s="41"/>
      <c r="I9523" s="41"/>
      <c r="J9523" s="41"/>
      <c r="K9523" s="41"/>
      <c r="L9523" s="41"/>
      <c r="M9523" s="41"/>
    </row>
    <row r="9524" spans="2:13" x14ac:dyDescent="0.25">
      <c r="B9524" s="66"/>
      <c r="C9524" s="13"/>
      <c r="D9524" s="13"/>
      <c r="E9524" s="13"/>
      <c r="F9524" s="13"/>
      <c r="G9524" s="13"/>
      <c r="H9524" s="41"/>
      <c r="I9524" s="41"/>
      <c r="J9524" s="41"/>
      <c r="K9524" s="41"/>
      <c r="L9524" s="41"/>
      <c r="M9524" s="41"/>
    </row>
    <row r="9525" spans="2:13" x14ac:dyDescent="0.25">
      <c r="B9525" s="66"/>
      <c r="C9525" s="13"/>
      <c r="D9525" s="13"/>
      <c r="E9525" s="13"/>
      <c r="F9525" s="13"/>
      <c r="G9525" s="13"/>
      <c r="H9525" s="41"/>
      <c r="I9525" s="41"/>
      <c r="J9525" s="41"/>
      <c r="K9525" s="41"/>
      <c r="L9525" s="41"/>
      <c r="M9525" s="41"/>
    </row>
    <row r="9526" spans="2:13" x14ac:dyDescent="0.25">
      <c r="B9526" s="66"/>
      <c r="C9526" s="13"/>
      <c r="D9526" s="13"/>
      <c r="E9526" s="13"/>
      <c r="F9526" s="13"/>
      <c r="G9526" s="13"/>
      <c r="H9526" s="41"/>
      <c r="I9526" s="41"/>
      <c r="J9526" s="41"/>
      <c r="K9526" s="41"/>
      <c r="L9526" s="41"/>
      <c r="M9526" s="41"/>
    </row>
    <row r="9527" spans="2:13" x14ac:dyDescent="0.25">
      <c r="B9527" s="66"/>
      <c r="C9527" s="13"/>
      <c r="D9527" s="13"/>
      <c r="E9527" s="13"/>
      <c r="F9527" s="13"/>
      <c r="G9527" s="13"/>
      <c r="H9527" s="41"/>
      <c r="I9527" s="41"/>
      <c r="J9527" s="41"/>
      <c r="K9527" s="41"/>
      <c r="L9527" s="41"/>
      <c r="M9527" s="41"/>
    </row>
    <row r="9528" spans="2:13" x14ac:dyDescent="0.25">
      <c r="B9528" s="66"/>
      <c r="C9528" s="13"/>
      <c r="D9528" s="13"/>
      <c r="E9528" s="13"/>
      <c r="F9528" s="13"/>
      <c r="G9528" s="13"/>
      <c r="H9528" s="41"/>
      <c r="I9528" s="41"/>
      <c r="J9528" s="41"/>
      <c r="K9528" s="41"/>
      <c r="L9528" s="41"/>
      <c r="M9528" s="41"/>
    </row>
    <row r="9529" spans="2:13" x14ac:dyDescent="0.25">
      <c r="B9529" s="66"/>
      <c r="C9529" s="13"/>
      <c r="D9529" s="13"/>
      <c r="E9529" s="13"/>
      <c r="F9529" s="13"/>
      <c r="G9529" s="13"/>
      <c r="H9529" s="41"/>
      <c r="I9529" s="41"/>
      <c r="J9529" s="41"/>
      <c r="K9529" s="41"/>
      <c r="L9529" s="41"/>
      <c r="M9529" s="41"/>
    </row>
    <row r="9530" spans="2:13" x14ac:dyDescent="0.25">
      <c r="B9530" s="66"/>
      <c r="C9530" s="13"/>
      <c r="D9530" s="13"/>
      <c r="E9530" s="13"/>
      <c r="F9530" s="13"/>
      <c r="G9530" s="13"/>
      <c r="H9530" s="41"/>
      <c r="I9530" s="41"/>
      <c r="J9530" s="41"/>
      <c r="K9530" s="41"/>
      <c r="L9530" s="41"/>
      <c r="M9530" s="41"/>
    </row>
    <row r="9531" spans="2:13" x14ac:dyDescent="0.25">
      <c r="B9531" s="66"/>
      <c r="C9531" s="13"/>
      <c r="D9531" s="13"/>
      <c r="E9531" s="13"/>
      <c r="F9531" s="13"/>
      <c r="G9531" s="13"/>
      <c r="H9531" s="41"/>
      <c r="I9531" s="41"/>
      <c r="J9531" s="41"/>
      <c r="K9531" s="41"/>
      <c r="L9531" s="41"/>
      <c r="M9531" s="41"/>
    </row>
    <row r="9532" spans="2:13" x14ac:dyDescent="0.25">
      <c r="B9532" s="66"/>
      <c r="C9532" s="13"/>
      <c r="D9532" s="13"/>
      <c r="E9532" s="13"/>
      <c r="F9532" s="13"/>
      <c r="G9532" s="13"/>
      <c r="H9532" s="41"/>
      <c r="I9532" s="41"/>
      <c r="J9532" s="41"/>
      <c r="K9532" s="41"/>
      <c r="L9532" s="41"/>
      <c r="M9532" s="41"/>
    </row>
    <row r="9533" spans="2:13" x14ac:dyDescent="0.25">
      <c r="B9533" s="66"/>
      <c r="C9533" s="13"/>
      <c r="D9533" s="13"/>
      <c r="E9533" s="13"/>
      <c r="F9533" s="13"/>
      <c r="G9533" s="13"/>
      <c r="H9533" s="41"/>
      <c r="I9533" s="41"/>
      <c r="J9533" s="41"/>
      <c r="K9533" s="41"/>
      <c r="L9533" s="41"/>
      <c r="M9533" s="41"/>
    </row>
    <row r="9534" spans="2:13" x14ac:dyDescent="0.25">
      <c r="B9534" s="66"/>
      <c r="C9534" s="13"/>
      <c r="D9534" s="13"/>
      <c r="E9534" s="13"/>
      <c r="F9534" s="13"/>
      <c r="G9534" s="13"/>
      <c r="H9534" s="41"/>
      <c r="I9534" s="41"/>
      <c r="J9534" s="41"/>
      <c r="K9534" s="41"/>
      <c r="L9534" s="41"/>
      <c r="M9534" s="41"/>
    </row>
    <row r="9535" spans="2:13" x14ac:dyDescent="0.25">
      <c r="B9535" s="66"/>
      <c r="C9535" s="13"/>
      <c r="D9535" s="13"/>
      <c r="E9535" s="13"/>
      <c r="F9535" s="13"/>
      <c r="G9535" s="13"/>
      <c r="H9535" s="41"/>
      <c r="I9535" s="41"/>
      <c r="J9535" s="41"/>
      <c r="K9535" s="41"/>
      <c r="L9535" s="41"/>
      <c r="M9535" s="41"/>
    </row>
    <row r="9536" spans="2:13" x14ac:dyDescent="0.25">
      <c r="B9536" s="66"/>
      <c r="C9536" s="13"/>
      <c r="D9536" s="13"/>
      <c r="E9536" s="13"/>
      <c r="F9536" s="13"/>
      <c r="G9536" s="13"/>
      <c r="H9536" s="41"/>
      <c r="I9536" s="41"/>
      <c r="J9536" s="41"/>
      <c r="K9536" s="41"/>
      <c r="L9536" s="41"/>
      <c r="M9536" s="41"/>
    </row>
    <row r="9537" spans="2:13" x14ac:dyDescent="0.25">
      <c r="B9537" s="66"/>
      <c r="C9537" s="13"/>
      <c r="D9537" s="13"/>
      <c r="E9537" s="13"/>
      <c r="F9537" s="13"/>
      <c r="G9537" s="13"/>
      <c r="H9537" s="41"/>
      <c r="I9537" s="41"/>
      <c r="J9537" s="41"/>
      <c r="K9537" s="41"/>
      <c r="L9537" s="41"/>
      <c r="M9537" s="41"/>
    </row>
    <row r="9538" spans="2:13" x14ac:dyDescent="0.25">
      <c r="B9538" s="66"/>
      <c r="C9538" s="13"/>
      <c r="D9538" s="13"/>
      <c r="E9538" s="13"/>
      <c r="F9538" s="13"/>
      <c r="G9538" s="13"/>
      <c r="H9538" s="41"/>
      <c r="I9538" s="41"/>
      <c r="J9538" s="41"/>
      <c r="K9538" s="41"/>
      <c r="L9538" s="41"/>
      <c r="M9538" s="41"/>
    </row>
    <row r="9539" spans="2:13" x14ac:dyDescent="0.25">
      <c r="B9539" s="66"/>
      <c r="C9539" s="13"/>
      <c r="D9539" s="13"/>
      <c r="E9539" s="13"/>
      <c r="F9539" s="13"/>
      <c r="G9539" s="13"/>
      <c r="H9539" s="41"/>
      <c r="I9539" s="41"/>
      <c r="J9539" s="41"/>
      <c r="K9539" s="41"/>
      <c r="L9539" s="41"/>
      <c r="M9539" s="41"/>
    </row>
    <row r="9540" spans="2:13" x14ac:dyDescent="0.25">
      <c r="B9540" s="66"/>
      <c r="C9540" s="13"/>
      <c r="D9540" s="13"/>
      <c r="E9540" s="13"/>
      <c r="F9540" s="13"/>
      <c r="G9540" s="13"/>
      <c r="H9540" s="41"/>
      <c r="I9540" s="41"/>
      <c r="J9540" s="41"/>
      <c r="K9540" s="41"/>
      <c r="L9540" s="41"/>
      <c r="M9540" s="41"/>
    </row>
    <row r="9541" spans="2:13" x14ac:dyDescent="0.25">
      <c r="B9541" s="66"/>
      <c r="C9541" s="13"/>
      <c r="D9541" s="13"/>
      <c r="E9541" s="13"/>
      <c r="F9541" s="13"/>
      <c r="G9541" s="13"/>
      <c r="H9541" s="41"/>
      <c r="I9541" s="41"/>
      <c r="J9541" s="41"/>
      <c r="K9541" s="41"/>
      <c r="L9541" s="41"/>
      <c r="M9541" s="41"/>
    </row>
    <row r="9542" spans="2:13" x14ac:dyDescent="0.25">
      <c r="B9542" s="66"/>
      <c r="C9542" s="13"/>
      <c r="D9542" s="13"/>
      <c r="E9542" s="13"/>
      <c r="F9542" s="13"/>
      <c r="G9542" s="13"/>
      <c r="H9542" s="41"/>
      <c r="I9542" s="41"/>
      <c r="J9542" s="41"/>
      <c r="K9542" s="41"/>
      <c r="L9542" s="41"/>
      <c r="M9542" s="41"/>
    </row>
    <row r="9543" spans="2:13" x14ac:dyDescent="0.25">
      <c r="B9543" s="66"/>
      <c r="C9543" s="13"/>
      <c r="D9543" s="13"/>
      <c r="E9543" s="13"/>
      <c r="F9543" s="13"/>
      <c r="G9543" s="13"/>
      <c r="H9543" s="41"/>
      <c r="I9543" s="41"/>
      <c r="J9543" s="41"/>
      <c r="K9543" s="41"/>
      <c r="L9543" s="41"/>
      <c r="M9543" s="41"/>
    </row>
    <row r="9544" spans="2:13" x14ac:dyDescent="0.25">
      <c r="B9544" s="66"/>
      <c r="C9544" s="13"/>
      <c r="D9544" s="13"/>
      <c r="E9544" s="13"/>
      <c r="F9544" s="13"/>
      <c r="G9544" s="13"/>
      <c r="H9544" s="41"/>
      <c r="I9544" s="41"/>
      <c r="J9544" s="41"/>
      <c r="K9544" s="41"/>
      <c r="L9544" s="41"/>
      <c r="M9544" s="41"/>
    </row>
    <row r="9545" spans="2:13" x14ac:dyDescent="0.25">
      <c r="B9545" s="66"/>
      <c r="C9545" s="13"/>
      <c r="D9545" s="13"/>
      <c r="E9545" s="13"/>
      <c r="F9545" s="13"/>
      <c r="G9545" s="13"/>
      <c r="H9545" s="41"/>
      <c r="I9545" s="41"/>
      <c r="J9545" s="41"/>
      <c r="K9545" s="41"/>
      <c r="L9545" s="41"/>
      <c r="M9545" s="41"/>
    </row>
    <row r="9546" spans="2:13" x14ac:dyDescent="0.25">
      <c r="B9546" s="66"/>
      <c r="C9546" s="13"/>
      <c r="D9546" s="13"/>
      <c r="E9546" s="13"/>
      <c r="F9546" s="13"/>
      <c r="G9546" s="13"/>
      <c r="H9546" s="41"/>
      <c r="I9546" s="41"/>
      <c r="J9546" s="41"/>
      <c r="K9546" s="41"/>
      <c r="L9546" s="41"/>
      <c r="M9546" s="41"/>
    </row>
    <row r="9547" spans="2:13" x14ac:dyDescent="0.25">
      <c r="B9547" s="66"/>
      <c r="C9547" s="13"/>
      <c r="D9547" s="13"/>
      <c r="E9547" s="13"/>
      <c r="F9547" s="13"/>
      <c r="G9547" s="13"/>
      <c r="H9547" s="41"/>
      <c r="I9547" s="41"/>
      <c r="J9547" s="41"/>
      <c r="K9547" s="41"/>
      <c r="L9547" s="41"/>
      <c r="M9547" s="41"/>
    </row>
    <row r="9548" spans="2:13" x14ac:dyDescent="0.25">
      <c r="B9548" s="66"/>
      <c r="C9548" s="13"/>
      <c r="D9548" s="13"/>
      <c r="E9548" s="13"/>
      <c r="F9548" s="13"/>
      <c r="G9548" s="13"/>
      <c r="H9548" s="41"/>
      <c r="I9548" s="41"/>
      <c r="J9548" s="41"/>
      <c r="K9548" s="41"/>
      <c r="L9548" s="41"/>
      <c r="M9548" s="41"/>
    </row>
    <row r="9549" spans="2:13" x14ac:dyDescent="0.25">
      <c r="B9549" s="66"/>
      <c r="C9549" s="13"/>
      <c r="D9549" s="13"/>
      <c r="E9549" s="13"/>
      <c r="F9549" s="13"/>
      <c r="G9549" s="13"/>
      <c r="H9549" s="41"/>
      <c r="I9549" s="41"/>
      <c r="J9549" s="41"/>
      <c r="K9549" s="41"/>
      <c r="L9549" s="41"/>
      <c r="M9549" s="41"/>
    </row>
    <row r="9550" spans="2:13" x14ac:dyDescent="0.25">
      <c r="B9550" s="66"/>
      <c r="C9550" s="13"/>
      <c r="D9550" s="13"/>
      <c r="E9550" s="13"/>
      <c r="F9550" s="13"/>
      <c r="G9550" s="13"/>
      <c r="H9550" s="41"/>
      <c r="I9550" s="41"/>
      <c r="J9550" s="41"/>
      <c r="K9550" s="41"/>
      <c r="L9550" s="41"/>
      <c r="M9550" s="41"/>
    </row>
    <row r="9551" spans="2:13" x14ac:dyDescent="0.25">
      <c r="B9551" s="66"/>
      <c r="C9551" s="13"/>
      <c r="D9551" s="13"/>
      <c r="E9551" s="13"/>
      <c r="F9551" s="13"/>
      <c r="G9551" s="13"/>
      <c r="H9551" s="41"/>
      <c r="I9551" s="41"/>
      <c r="J9551" s="41"/>
      <c r="K9551" s="41"/>
      <c r="L9551" s="41"/>
      <c r="M9551" s="41"/>
    </row>
    <row r="9552" spans="2:13" x14ac:dyDescent="0.25">
      <c r="B9552" s="66"/>
      <c r="C9552" s="13"/>
      <c r="D9552" s="13"/>
      <c r="E9552" s="13"/>
      <c r="F9552" s="13"/>
      <c r="G9552" s="13"/>
      <c r="H9552" s="41"/>
      <c r="I9552" s="41"/>
      <c r="J9552" s="41"/>
      <c r="K9552" s="41"/>
      <c r="L9552" s="41"/>
      <c r="M9552" s="41"/>
    </row>
    <row r="9553" spans="2:13" x14ac:dyDescent="0.25">
      <c r="B9553" s="66"/>
      <c r="C9553" s="13"/>
      <c r="D9553" s="13"/>
      <c r="E9553" s="13"/>
      <c r="F9553" s="13"/>
      <c r="G9553" s="13"/>
      <c r="H9553" s="41"/>
      <c r="I9553" s="41"/>
      <c r="J9553" s="41"/>
      <c r="K9553" s="41"/>
      <c r="L9553" s="41"/>
      <c r="M9553" s="41"/>
    </row>
    <row r="9554" spans="2:13" x14ac:dyDescent="0.25">
      <c r="B9554" s="66"/>
      <c r="C9554" s="13"/>
      <c r="D9554" s="13"/>
      <c r="E9554" s="13"/>
      <c r="F9554" s="13"/>
      <c r="G9554" s="13"/>
      <c r="H9554" s="41"/>
      <c r="I9554" s="41"/>
      <c r="J9554" s="41"/>
      <c r="K9554" s="41"/>
      <c r="L9554" s="41"/>
      <c r="M9554" s="41"/>
    </row>
    <row r="9555" spans="2:13" x14ac:dyDescent="0.25">
      <c r="B9555" s="66"/>
      <c r="C9555" s="13"/>
      <c r="D9555" s="13"/>
      <c r="E9555" s="13"/>
      <c r="F9555" s="13"/>
      <c r="G9555" s="13"/>
      <c r="H9555" s="41"/>
      <c r="I9555" s="41"/>
      <c r="J9555" s="41"/>
      <c r="K9555" s="41"/>
      <c r="L9555" s="41"/>
      <c r="M9555" s="41"/>
    </row>
    <row r="9556" spans="2:13" x14ac:dyDescent="0.25">
      <c r="B9556" s="66"/>
      <c r="C9556" s="13"/>
      <c r="D9556" s="13"/>
      <c r="E9556" s="13"/>
      <c r="F9556" s="13"/>
      <c r="G9556" s="13"/>
      <c r="H9556" s="41"/>
      <c r="I9556" s="41"/>
      <c r="J9556" s="41"/>
      <c r="K9556" s="41"/>
      <c r="L9556" s="41"/>
      <c r="M9556" s="41"/>
    </row>
    <row r="9557" spans="2:13" x14ac:dyDescent="0.25">
      <c r="B9557" s="66"/>
      <c r="C9557" s="13"/>
      <c r="D9557" s="13"/>
      <c r="E9557" s="13"/>
      <c r="F9557" s="13"/>
      <c r="G9557" s="13"/>
      <c r="H9557" s="41"/>
      <c r="I9557" s="41"/>
      <c r="J9557" s="41"/>
      <c r="K9557" s="41"/>
      <c r="L9557" s="41"/>
      <c r="M9557" s="41"/>
    </row>
    <row r="9558" spans="2:13" x14ac:dyDescent="0.25">
      <c r="B9558" s="66"/>
      <c r="C9558" s="13"/>
      <c r="D9558" s="13"/>
      <c r="E9558" s="13"/>
      <c r="F9558" s="13"/>
      <c r="G9558" s="13"/>
      <c r="H9558" s="41"/>
      <c r="I9558" s="41"/>
      <c r="J9558" s="41"/>
      <c r="K9558" s="41"/>
      <c r="L9558" s="41"/>
      <c r="M9558" s="41"/>
    </row>
    <row r="9559" spans="2:13" x14ac:dyDescent="0.25">
      <c r="B9559" s="66"/>
      <c r="C9559" s="13"/>
      <c r="D9559" s="13"/>
      <c r="E9559" s="13"/>
      <c r="F9559" s="13"/>
      <c r="G9559" s="13"/>
      <c r="H9559" s="41"/>
      <c r="I9559" s="41"/>
      <c r="J9559" s="41"/>
      <c r="K9559" s="41"/>
      <c r="L9559" s="41"/>
      <c r="M9559" s="41"/>
    </row>
    <row r="9560" spans="2:13" x14ac:dyDescent="0.25">
      <c r="B9560" s="66"/>
      <c r="C9560" s="13"/>
      <c r="D9560" s="13"/>
      <c r="E9560" s="13"/>
      <c r="F9560" s="13"/>
      <c r="G9560" s="13"/>
      <c r="H9560" s="41"/>
      <c r="I9560" s="41"/>
      <c r="J9560" s="41"/>
      <c r="K9560" s="41"/>
      <c r="L9560" s="41"/>
      <c r="M9560" s="41"/>
    </row>
    <row r="9561" spans="2:13" x14ac:dyDescent="0.25">
      <c r="B9561" s="66"/>
      <c r="C9561" s="13"/>
      <c r="D9561" s="13"/>
      <c r="E9561" s="13"/>
      <c r="F9561" s="13"/>
      <c r="G9561" s="13"/>
      <c r="H9561" s="41"/>
      <c r="I9561" s="41"/>
      <c r="J9561" s="41"/>
      <c r="K9561" s="41"/>
      <c r="L9561" s="41"/>
      <c r="M9561" s="41"/>
    </row>
    <row r="9562" spans="2:13" x14ac:dyDescent="0.25">
      <c r="B9562" s="66"/>
      <c r="C9562" s="13"/>
      <c r="D9562" s="13"/>
      <c r="E9562" s="13"/>
      <c r="F9562" s="13"/>
      <c r="G9562" s="13"/>
      <c r="H9562" s="41"/>
      <c r="I9562" s="41"/>
      <c r="J9562" s="41"/>
      <c r="K9562" s="41"/>
      <c r="L9562" s="41"/>
      <c r="M9562" s="41"/>
    </row>
    <row r="9563" spans="2:13" x14ac:dyDescent="0.25">
      <c r="B9563" s="66"/>
      <c r="C9563" s="13"/>
      <c r="D9563" s="13"/>
      <c r="E9563" s="13"/>
      <c r="F9563" s="13"/>
      <c r="G9563" s="13"/>
      <c r="H9563" s="41"/>
      <c r="I9563" s="41"/>
      <c r="J9563" s="41"/>
      <c r="K9563" s="41"/>
      <c r="L9563" s="41"/>
      <c r="M9563" s="41"/>
    </row>
    <row r="9564" spans="2:13" x14ac:dyDescent="0.25">
      <c r="B9564" s="66"/>
      <c r="C9564" s="13"/>
      <c r="D9564" s="13"/>
      <c r="E9564" s="13"/>
      <c r="F9564" s="13"/>
      <c r="G9564" s="13"/>
      <c r="H9564" s="41"/>
      <c r="I9564" s="41"/>
      <c r="J9564" s="41"/>
      <c r="K9564" s="41"/>
      <c r="L9564" s="41"/>
      <c r="M9564" s="41"/>
    </row>
    <row r="9565" spans="2:13" x14ac:dyDescent="0.25">
      <c r="B9565" s="66"/>
      <c r="C9565" s="13"/>
      <c r="D9565" s="13"/>
      <c r="E9565" s="13"/>
      <c r="F9565" s="13"/>
      <c r="G9565" s="13"/>
      <c r="H9565" s="41"/>
      <c r="I9565" s="41"/>
      <c r="J9565" s="41"/>
      <c r="K9565" s="41"/>
      <c r="L9565" s="41"/>
      <c r="M9565" s="41"/>
    </row>
    <row r="9566" spans="2:13" x14ac:dyDescent="0.25">
      <c r="B9566" s="66"/>
      <c r="C9566" s="13"/>
      <c r="D9566" s="13"/>
      <c r="E9566" s="13"/>
      <c r="F9566" s="13"/>
      <c r="G9566" s="13"/>
      <c r="H9566" s="41"/>
      <c r="I9566" s="41"/>
      <c r="J9566" s="41"/>
      <c r="K9566" s="41"/>
      <c r="L9566" s="41"/>
      <c r="M9566" s="41"/>
    </row>
    <row r="9567" spans="2:13" x14ac:dyDescent="0.25">
      <c r="B9567" s="66"/>
      <c r="C9567" s="13"/>
      <c r="D9567" s="13"/>
      <c r="E9567" s="13"/>
      <c r="F9567" s="13"/>
      <c r="G9567" s="13"/>
      <c r="H9567" s="41"/>
      <c r="I9567" s="41"/>
      <c r="J9567" s="41"/>
      <c r="K9567" s="41"/>
      <c r="L9567" s="41"/>
      <c r="M9567" s="41"/>
    </row>
    <row r="9568" spans="2:13" x14ac:dyDescent="0.25">
      <c r="B9568" s="66"/>
      <c r="C9568" s="13"/>
      <c r="D9568" s="13"/>
      <c r="E9568" s="13"/>
      <c r="F9568" s="13"/>
      <c r="G9568" s="13"/>
      <c r="H9568" s="41"/>
      <c r="I9568" s="41"/>
      <c r="J9568" s="41"/>
      <c r="K9568" s="41"/>
      <c r="L9568" s="41"/>
      <c r="M9568" s="41"/>
    </row>
    <row r="9569" spans="2:13" x14ac:dyDescent="0.25">
      <c r="B9569" s="66"/>
      <c r="C9569" s="13"/>
      <c r="D9569" s="13"/>
      <c r="E9569" s="13"/>
      <c r="F9569" s="13"/>
      <c r="G9569" s="13"/>
      <c r="H9569" s="41"/>
      <c r="I9569" s="41"/>
      <c r="J9569" s="41"/>
      <c r="K9569" s="41"/>
      <c r="L9569" s="41"/>
      <c r="M9569" s="41"/>
    </row>
    <row r="9570" spans="2:13" x14ac:dyDescent="0.25">
      <c r="B9570" s="66"/>
      <c r="C9570" s="13"/>
      <c r="D9570" s="13"/>
      <c r="E9570" s="13"/>
      <c r="F9570" s="13"/>
      <c r="G9570" s="13"/>
      <c r="H9570" s="41"/>
      <c r="I9570" s="41"/>
      <c r="J9570" s="41"/>
      <c r="K9570" s="41"/>
      <c r="L9570" s="41"/>
      <c r="M9570" s="41"/>
    </row>
    <row r="9571" spans="2:13" x14ac:dyDescent="0.25">
      <c r="B9571" s="66"/>
      <c r="C9571" s="13"/>
      <c r="D9571" s="13"/>
      <c r="E9571" s="13"/>
      <c r="F9571" s="13"/>
      <c r="G9571" s="13"/>
      <c r="H9571" s="41"/>
      <c r="I9571" s="41"/>
      <c r="J9571" s="41"/>
      <c r="K9571" s="41"/>
      <c r="L9571" s="41"/>
      <c r="M9571" s="41"/>
    </row>
    <row r="9572" spans="2:13" x14ac:dyDescent="0.25">
      <c r="B9572" s="66"/>
      <c r="C9572" s="13"/>
      <c r="D9572" s="13"/>
      <c r="E9572" s="13"/>
      <c r="F9572" s="13"/>
      <c r="G9572" s="13"/>
      <c r="H9572" s="41"/>
      <c r="I9572" s="41"/>
      <c r="J9572" s="41"/>
      <c r="K9572" s="41"/>
      <c r="L9572" s="41"/>
      <c r="M9572" s="41"/>
    </row>
    <row r="9573" spans="2:13" x14ac:dyDescent="0.25">
      <c r="B9573" s="66"/>
      <c r="C9573" s="13"/>
      <c r="D9573" s="13"/>
      <c r="E9573" s="13"/>
      <c r="F9573" s="13"/>
      <c r="G9573" s="13"/>
      <c r="H9573" s="41"/>
      <c r="I9573" s="41"/>
      <c r="J9573" s="41"/>
      <c r="K9573" s="41"/>
      <c r="L9573" s="41"/>
      <c r="M9573" s="41"/>
    </row>
    <row r="9574" spans="2:13" x14ac:dyDescent="0.25">
      <c r="B9574" s="66"/>
      <c r="C9574" s="13"/>
      <c r="D9574" s="13"/>
      <c r="E9574" s="13"/>
      <c r="F9574" s="13"/>
      <c r="G9574" s="13"/>
      <c r="H9574" s="41"/>
      <c r="I9574" s="41"/>
      <c r="J9574" s="41"/>
      <c r="K9574" s="41"/>
      <c r="L9574" s="41"/>
      <c r="M9574" s="41"/>
    </row>
    <row r="9575" spans="2:13" x14ac:dyDescent="0.25">
      <c r="B9575" s="66"/>
      <c r="C9575" s="13"/>
      <c r="D9575" s="13"/>
      <c r="E9575" s="13"/>
      <c r="F9575" s="13"/>
      <c r="G9575" s="13"/>
      <c r="H9575" s="41"/>
      <c r="I9575" s="41"/>
      <c r="J9575" s="41"/>
      <c r="K9575" s="41"/>
      <c r="L9575" s="41"/>
      <c r="M9575" s="41"/>
    </row>
    <row r="9576" spans="2:13" x14ac:dyDescent="0.25">
      <c r="B9576" s="66"/>
      <c r="C9576" s="13"/>
      <c r="D9576" s="13"/>
      <c r="E9576" s="13"/>
      <c r="F9576" s="13"/>
      <c r="G9576" s="13"/>
      <c r="H9576" s="41"/>
      <c r="I9576" s="41"/>
      <c r="J9576" s="41"/>
      <c r="K9576" s="41"/>
      <c r="L9576" s="41"/>
      <c r="M9576" s="41"/>
    </row>
    <row r="9577" spans="2:13" x14ac:dyDescent="0.25">
      <c r="B9577" s="66"/>
      <c r="C9577" s="13"/>
      <c r="D9577" s="13"/>
      <c r="E9577" s="13"/>
      <c r="F9577" s="13"/>
      <c r="G9577" s="13"/>
      <c r="H9577" s="41"/>
      <c r="I9577" s="41"/>
      <c r="J9577" s="41"/>
      <c r="K9577" s="41"/>
      <c r="L9577" s="41"/>
      <c r="M9577" s="41"/>
    </row>
    <row r="9578" spans="2:13" x14ac:dyDescent="0.25">
      <c r="B9578" s="66"/>
      <c r="C9578" s="13"/>
      <c r="D9578" s="13"/>
      <c r="E9578" s="13"/>
      <c r="F9578" s="13"/>
      <c r="G9578" s="13"/>
      <c r="H9578" s="41"/>
      <c r="I9578" s="41"/>
      <c r="J9578" s="41"/>
      <c r="K9578" s="41"/>
      <c r="L9578" s="41"/>
      <c r="M9578" s="41"/>
    </row>
    <row r="9579" spans="2:13" x14ac:dyDescent="0.25">
      <c r="B9579" s="66"/>
      <c r="C9579" s="13"/>
      <c r="D9579" s="13"/>
      <c r="E9579" s="13"/>
      <c r="F9579" s="13"/>
      <c r="G9579" s="13"/>
      <c r="H9579" s="41"/>
      <c r="I9579" s="41"/>
      <c r="J9579" s="41"/>
      <c r="K9579" s="41"/>
      <c r="L9579" s="41"/>
      <c r="M9579" s="41"/>
    </row>
    <row r="9580" spans="2:13" x14ac:dyDescent="0.25">
      <c r="B9580" s="66"/>
      <c r="C9580" s="13"/>
      <c r="D9580" s="13"/>
      <c r="E9580" s="13"/>
      <c r="F9580" s="13"/>
      <c r="G9580" s="13"/>
      <c r="H9580" s="41"/>
      <c r="I9580" s="41"/>
      <c r="J9580" s="41"/>
      <c r="K9580" s="41"/>
      <c r="L9580" s="41"/>
      <c r="M9580" s="41"/>
    </row>
    <row r="9581" spans="2:13" x14ac:dyDescent="0.25">
      <c r="B9581" s="66"/>
      <c r="C9581" s="13"/>
      <c r="D9581" s="13"/>
      <c r="E9581" s="13"/>
      <c r="F9581" s="13"/>
      <c r="G9581" s="13"/>
      <c r="H9581" s="41"/>
      <c r="I9581" s="41"/>
      <c r="J9581" s="41"/>
      <c r="K9581" s="41"/>
      <c r="L9581" s="41"/>
      <c r="M9581" s="41"/>
    </row>
    <row r="9582" spans="2:13" x14ac:dyDescent="0.25">
      <c r="B9582" s="66"/>
      <c r="C9582" s="13"/>
      <c r="D9582" s="13"/>
      <c r="E9582" s="13"/>
      <c r="F9582" s="13"/>
      <c r="G9582" s="13"/>
      <c r="H9582" s="41"/>
      <c r="I9582" s="41"/>
      <c r="J9582" s="41"/>
      <c r="K9582" s="41"/>
      <c r="L9582" s="41"/>
      <c r="M9582" s="41"/>
    </row>
    <row r="9583" spans="2:13" x14ac:dyDescent="0.25">
      <c r="B9583" s="66"/>
      <c r="C9583" s="13"/>
      <c r="D9583" s="13"/>
      <c r="E9583" s="13"/>
      <c r="F9583" s="13"/>
      <c r="G9583" s="13"/>
      <c r="H9583" s="41"/>
      <c r="I9583" s="41"/>
      <c r="J9583" s="41"/>
      <c r="K9583" s="41"/>
      <c r="L9583" s="41"/>
      <c r="M9583" s="41"/>
    </row>
    <row r="9584" spans="2:13" x14ac:dyDescent="0.25">
      <c r="B9584" s="66"/>
      <c r="C9584" s="13"/>
      <c r="D9584" s="13"/>
      <c r="E9584" s="13"/>
      <c r="F9584" s="13"/>
      <c r="G9584" s="13"/>
      <c r="H9584" s="41"/>
      <c r="I9584" s="41"/>
      <c r="J9584" s="41"/>
      <c r="K9584" s="41"/>
      <c r="L9584" s="41"/>
      <c r="M9584" s="41"/>
    </row>
    <row r="9585" spans="2:13" x14ac:dyDescent="0.25">
      <c r="B9585" s="66"/>
      <c r="C9585" s="13"/>
      <c r="D9585" s="13"/>
      <c r="E9585" s="13"/>
      <c r="F9585" s="13"/>
      <c r="G9585" s="13"/>
      <c r="H9585" s="41"/>
      <c r="I9585" s="41"/>
      <c r="J9585" s="41"/>
      <c r="K9585" s="41"/>
      <c r="L9585" s="41"/>
      <c r="M9585" s="41"/>
    </row>
    <row r="9586" spans="2:13" x14ac:dyDescent="0.25">
      <c r="B9586" s="66"/>
      <c r="C9586" s="13"/>
      <c r="D9586" s="13"/>
      <c r="E9586" s="13"/>
      <c r="F9586" s="13"/>
      <c r="G9586" s="13"/>
      <c r="H9586" s="41"/>
      <c r="I9586" s="41"/>
      <c r="J9586" s="41"/>
      <c r="K9586" s="41"/>
      <c r="L9586" s="41"/>
      <c r="M9586" s="41"/>
    </row>
    <row r="9587" spans="2:13" x14ac:dyDescent="0.25">
      <c r="B9587" s="66"/>
      <c r="C9587" s="13"/>
      <c r="D9587" s="13"/>
      <c r="E9587" s="13"/>
      <c r="F9587" s="13"/>
      <c r="G9587" s="13"/>
      <c r="H9587" s="41"/>
      <c r="I9587" s="41"/>
      <c r="J9587" s="41"/>
      <c r="K9587" s="41"/>
      <c r="L9587" s="41"/>
      <c r="M9587" s="41"/>
    </row>
    <row r="9588" spans="2:13" x14ac:dyDescent="0.25">
      <c r="B9588" s="66"/>
      <c r="C9588" s="13"/>
      <c r="D9588" s="13"/>
      <c r="E9588" s="13"/>
      <c r="F9588" s="13"/>
      <c r="G9588" s="13"/>
      <c r="H9588" s="41"/>
      <c r="I9588" s="41"/>
      <c r="J9588" s="41"/>
      <c r="K9588" s="41"/>
      <c r="L9588" s="41"/>
      <c r="M9588" s="41"/>
    </row>
    <row r="9589" spans="2:13" x14ac:dyDescent="0.25">
      <c r="B9589" s="66"/>
      <c r="C9589" s="13"/>
      <c r="D9589" s="13"/>
      <c r="E9589" s="13"/>
      <c r="F9589" s="13"/>
      <c r="G9589" s="13"/>
      <c r="H9589" s="41"/>
      <c r="I9589" s="41"/>
      <c r="J9589" s="41"/>
      <c r="K9589" s="41"/>
      <c r="L9589" s="41"/>
      <c r="M9589" s="41"/>
    </row>
    <row r="9590" spans="2:13" x14ac:dyDescent="0.25">
      <c r="B9590" s="66"/>
      <c r="C9590" s="13"/>
      <c r="D9590" s="13"/>
      <c r="E9590" s="13"/>
      <c r="F9590" s="13"/>
      <c r="G9590" s="13"/>
      <c r="H9590" s="41"/>
      <c r="I9590" s="41"/>
      <c r="J9590" s="41"/>
      <c r="K9590" s="41"/>
      <c r="L9590" s="41"/>
      <c r="M9590" s="41"/>
    </row>
    <row r="9591" spans="2:13" x14ac:dyDescent="0.25">
      <c r="B9591" s="66"/>
      <c r="C9591" s="13"/>
      <c r="D9591" s="13"/>
      <c r="E9591" s="13"/>
      <c r="F9591" s="13"/>
      <c r="G9591" s="13"/>
      <c r="H9591" s="41"/>
      <c r="I9591" s="41"/>
      <c r="J9591" s="41"/>
      <c r="K9591" s="41"/>
      <c r="L9591" s="41"/>
      <c r="M9591" s="41"/>
    </row>
    <row r="9592" spans="2:13" x14ac:dyDescent="0.25">
      <c r="B9592" s="66"/>
      <c r="C9592" s="13"/>
      <c r="D9592" s="13"/>
      <c r="E9592" s="13"/>
      <c r="F9592" s="13"/>
      <c r="G9592" s="13"/>
      <c r="H9592" s="41"/>
      <c r="I9592" s="41"/>
      <c r="J9592" s="41"/>
      <c r="K9592" s="41"/>
      <c r="L9592" s="41"/>
      <c r="M9592" s="41"/>
    </row>
    <row r="9593" spans="2:13" x14ac:dyDescent="0.25">
      <c r="B9593" s="66"/>
      <c r="C9593" s="13"/>
      <c r="D9593" s="13"/>
      <c r="E9593" s="13"/>
      <c r="F9593" s="13"/>
      <c r="G9593" s="13"/>
      <c r="H9593" s="41"/>
      <c r="I9593" s="41"/>
      <c r="J9593" s="41"/>
      <c r="K9593" s="41"/>
      <c r="L9593" s="41"/>
      <c r="M9593" s="41"/>
    </row>
    <row r="9594" spans="2:13" x14ac:dyDescent="0.25">
      <c r="B9594" s="66"/>
      <c r="C9594" s="13"/>
      <c r="D9594" s="13"/>
      <c r="E9594" s="13"/>
      <c r="F9594" s="13"/>
      <c r="G9594" s="13"/>
      <c r="H9594" s="41"/>
      <c r="I9594" s="41"/>
      <c r="J9594" s="41"/>
      <c r="K9594" s="41"/>
      <c r="L9594" s="41"/>
      <c r="M9594" s="41"/>
    </row>
    <row r="9595" spans="2:13" x14ac:dyDescent="0.25">
      <c r="B9595" s="66"/>
      <c r="C9595" s="13"/>
      <c r="D9595" s="13"/>
      <c r="E9595" s="13"/>
      <c r="F9595" s="13"/>
      <c r="G9595" s="13"/>
      <c r="H9595" s="41"/>
      <c r="I9595" s="41"/>
      <c r="J9595" s="41"/>
      <c r="K9595" s="41"/>
      <c r="L9595" s="41"/>
      <c r="M9595" s="41"/>
    </row>
    <row r="9596" spans="2:13" x14ac:dyDescent="0.25">
      <c r="B9596" s="66"/>
      <c r="C9596" s="13"/>
      <c r="D9596" s="13"/>
      <c r="E9596" s="13"/>
      <c r="F9596" s="13"/>
      <c r="G9596" s="13"/>
      <c r="H9596" s="41"/>
      <c r="I9596" s="41"/>
      <c r="J9596" s="41"/>
      <c r="K9596" s="41"/>
      <c r="L9596" s="41"/>
      <c r="M9596" s="41"/>
    </row>
    <row r="9597" spans="2:13" x14ac:dyDescent="0.25">
      <c r="B9597" s="66"/>
      <c r="C9597" s="13"/>
      <c r="D9597" s="13"/>
      <c r="E9597" s="13"/>
      <c r="F9597" s="13"/>
      <c r="G9597" s="13"/>
      <c r="H9597" s="41"/>
      <c r="I9597" s="41"/>
      <c r="J9597" s="41"/>
      <c r="K9597" s="41"/>
      <c r="L9597" s="41"/>
      <c r="M9597" s="41"/>
    </row>
    <row r="9598" spans="2:13" x14ac:dyDescent="0.25">
      <c r="B9598" s="66"/>
      <c r="C9598" s="13"/>
      <c r="D9598" s="13"/>
      <c r="E9598" s="13"/>
      <c r="F9598" s="13"/>
      <c r="G9598" s="13"/>
      <c r="H9598" s="41"/>
      <c r="I9598" s="41"/>
      <c r="J9598" s="41"/>
      <c r="K9598" s="41"/>
      <c r="L9598" s="41"/>
      <c r="M9598" s="41"/>
    </row>
    <row r="9599" spans="2:13" x14ac:dyDescent="0.25">
      <c r="B9599" s="66"/>
      <c r="C9599" s="13"/>
      <c r="D9599" s="13"/>
      <c r="E9599" s="13"/>
      <c r="F9599" s="13"/>
      <c r="G9599" s="13"/>
      <c r="H9599" s="41"/>
      <c r="I9599" s="41"/>
      <c r="J9599" s="41"/>
      <c r="K9599" s="41"/>
      <c r="L9599" s="41"/>
      <c r="M9599" s="41"/>
    </row>
    <row r="9600" spans="2:13" x14ac:dyDescent="0.25">
      <c r="B9600" s="66"/>
      <c r="C9600" s="13"/>
      <c r="D9600" s="13"/>
      <c r="E9600" s="13"/>
      <c r="F9600" s="13"/>
      <c r="G9600" s="13"/>
      <c r="H9600" s="41"/>
      <c r="I9600" s="41"/>
      <c r="J9600" s="41"/>
      <c r="K9600" s="41"/>
      <c r="L9600" s="41"/>
      <c r="M9600" s="41"/>
    </row>
    <row r="9601" spans="2:13" x14ac:dyDescent="0.25">
      <c r="B9601" s="66"/>
      <c r="C9601" s="13"/>
      <c r="D9601" s="13"/>
      <c r="E9601" s="13"/>
      <c r="F9601" s="13"/>
      <c r="G9601" s="13"/>
      <c r="H9601" s="41"/>
      <c r="I9601" s="41"/>
      <c r="J9601" s="41"/>
      <c r="K9601" s="41"/>
      <c r="L9601" s="41"/>
      <c r="M9601" s="41"/>
    </row>
    <row r="9602" spans="2:13" x14ac:dyDescent="0.25">
      <c r="B9602" s="66"/>
      <c r="C9602" s="13"/>
      <c r="D9602" s="13"/>
      <c r="E9602" s="13"/>
      <c r="F9602" s="13"/>
      <c r="G9602" s="13"/>
      <c r="H9602" s="41"/>
      <c r="I9602" s="41"/>
      <c r="J9602" s="41"/>
      <c r="K9602" s="41"/>
      <c r="L9602" s="41"/>
      <c r="M9602" s="41"/>
    </row>
    <row r="9603" spans="2:13" x14ac:dyDescent="0.25">
      <c r="B9603" s="66"/>
      <c r="C9603" s="13"/>
      <c r="D9603" s="13"/>
      <c r="E9603" s="13"/>
      <c r="F9603" s="13"/>
      <c r="G9603" s="13"/>
      <c r="H9603" s="41"/>
      <c r="I9603" s="41"/>
      <c r="J9603" s="41"/>
      <c r="K9603" s="41"/>
      <c r="L9603" s="41"/>
      <c r="M9603" s="41"/>
    </row>
    <row r="9604" spans="2:13" x14ac:dyDescent="0.25">
      <c r="B9604" s="66"/>
      <c r="C9604" s="13"/>
      <c r="D9604" s="13"/>
      <c r="E9604" s="13"/>
      <c r="F9604" s="13"/>
      <c r="G9604" s="13"/>
      <c r="H9604" s="41"/>
      <c r="I9604" s="41"/>
      <c r="J9604" s="41"/>
      <c r="K9604" s="41"/>
      <c r="L9604" s="41"/>
      <c r="M9604" s="41"/>
    </row>
    <row r="9605" spans="2:13" x14ac:dyDescent="0.25">
      <c r="B9605" s="66"/>
      <c r="C9605" s="13"/>
      <c r="D9605" s="13"/>
      <c r="E9605" s="13"/>
      <c r="F9605" s="13"/>
      <c r="G9605" s="13"/>
      <c r="H9605" s="41"/>
      <c r="I9605" s="41"/>
      <c r="J9605" s="41"/>
      <c r="K9605" s="41"/>
      <c r="L9605" s="41"/>
      <c r="M9605" s="41"/>
    </row>
    <row r="9606" spans="2:13" x14ac:dyDescent="0.25">
      <c r="B9606" s="66"/>
      <c r="C9606" s="13"/>
      <c r="D9606" s="13"/>
      <c r="E9606" s="13"/>
      <c r="F9606" s="13"/>
      <c r="G9606" s="13"/>
      <c r="H9606" s="41"/>
      <c r="I9606" s="41"/>
      <c r="J9606" s="41"/>
      <c r="K9606" s="41"/>
      <c r="L9606" s="41"/>
      <c r="M9606" s="41"/>
    </row>
    <row r="9607" spans="2:13" x14ac:dyDescent="0.25">
      <c r="B9607" s="66"/>
      <c r="C9607" s="13"/>
      <c r="D9607" s="13"/>
      <c r="E9607" s="13"/>
      <c r="F9607" s="13"/>
      <c r="G9607" s="13"/>
      <c r="H9607" s="41"/>
      <c r="I9607" s="41"/>
      <c r="J9607" s="41"/>
      <c r="K9607" s="41"/>
      <c r="L9607" s="41"/>
      <c r="M9607" s="41"/>
    </row>
    <row r="9608" spans="2:13" x14ac:dyDescent="0.25">
      <c r="B9608" s="66"/>
      <c r="C9608" s="13"/>
      <c r="D9608" s="13"/>
      <c r="E9608" s="13"/>
      <c r="F9608" s="13"/>
      <c r="G9608" s="13"/>
      <c r="H9608" s="41"/>
      <c r="I9608" s="41"/>
      <c r="J9608" s="41"/>
      <c r="K9608" s="41"/>
      <c r="L9608" s="41"/>
      <c r="M9608" s="41"/>
    </row>
    <row r="9609" spans="2:13" x14ac:dyDescent="0.25">
      <c r="B9609" s="66"/>
      <c r="C9609" s="13"/>
      <c r="D9609" s="13"/>
      <c r="E9609" s="13"/>
      <c r="F9609" s="13"/>
      <c r="G9609" s="13"/>
      <c r="H9609" s="41"/>
      <c r="I9609" s="41"/>
      <c r="J9609" s="41"/>
      <c r="K9609" s="41"/>
      <c r="L9609" s="41"/>
      <c r="M9609" s="41"/>
    </row>
    <row r="9610" spans="2:13" x14ac:dyDescent="0.25">
      <c r="B9610" s="66"/>
      <c r="C9610" s="13"/>
      <c r="D9610" s="13"/>
      <c r="E9610" s="13"/>
      <c r="F9610" s="13"/>
      <c r="G9610" s="13"/>
      <c r="H9610" s="41"/>
      <c r="I9610" s="41"/>
      <c r="J9610" s="41"/>
      <c r="K9610" s="41"/>
      <c r="L9610" s="41"/>
      <c r="M9610" s="41"/>
    </row>
    <row r="9611" spans="2:13" x14ac:dyDescent="0.25">
      <c r="B9611" s="66"/>
      <c r="C9611" s="13"/>
      <c r="D9611" s="13"/>
      <c r="E9611" s="13"/>
      <c r="F9611" s="13"/>
      <c r="G9611" s="13"/>
      <c r="H9611" s="41"/>
      <c r="I9611" s="41"/>
      <c r="J9611" s="41"/>
      <c r="K9611" s="41"/>
      <c r="L9611" s="41"/>
      <c r="M9611" s="41"/>
    </row>
    <row r="9612" spans="2:13" x14ac:dyDescent="0.25">
      <c r="B9612" s="66"/>
      <c r="C9612" s="13"/>
      <c r="D9612" s="13"/>
      <c r="E9612" s="13"/>
      <c r="F9612" s="13"/>
      <c r="G9612" s="13"/>
      <c r="H9612" s="41"/>
      <c r="I9612" s="41"/>
      <c r="J9612" s="41"/>
      <c r="K9612" s="41"/>
      <c r="L9612" s="41"/>
      <c r="M9612" s="41"/>
    </row>
    <row r="9613" spans="2:13" x14ac:dyDescent="0.25">
      <c r="B9613" s="66"/>
      <c r="C9613" s="13"/>
      <c r="D9613" s="13"/>
      <c r="E9613" s="13"/>
      <c r="F9613" s="13"/>
      <c r="G9613" s="13"/>
      <c r="H9613" s="41"/>
      <c r="I9613" s="41"/>
      <c r="J9613" s="41"/>
      <c r="K9613" s="41"/>
      <c r="L9613" s="41"/>
      <c r="M9613" s="41"/>
    </row>
    <row r="9614" spans="2:13" x14ac:dyDescent="0.25">
      <c r="B9614" s="66"/>
      <c r="C9614" s="13"/>
      <c r="D9614" s="13"/>
      <c r="E9614" s="13"/>
      <c r="F9614" s="13"/>
      <c r="G9614" s="13"/>
      <c r="H9614" s="41"/>
      <c r="I9614" s="41"/>
      <c r="J9614" s="41"/>
      <c r="K9614" s="41"/>
      <c r="L9614" s="41"/>
      <c r="M9614" s="41"/>
    </row>
    <row r="9615" spans="2:13" x14ac:dyDescent="0.25">
      <c r="B9615" s="66"/>
      <c r="C9615" s="13"/>
      <c r="D9615" s="13"/>
      <c r="E9615" s="13"/>
      <c r="F9615" s="13"/>
      <c r="G9615" s="13"/>
      <c r="H9615" s="41"/>
      <c r="I9615" s="41"/>
      <c r="J9615" s="41"/>
      <c r="K9615" s="41"/>
      <c r="L9615" s="41"/>
      <c r="M9615" s="41"/>
    </row>
    <row r="9616" spans="2:13" x14ac:dyDescent="0.25">
      <c r="B9616" s="66"/>
      <c r="C9616" s="13"/>
      <c r="D9616" s="13"/>
      <c r="E9616" s="13"/>
      <c r="F9616" s="13"/>
      <c r="G9616" s="13"/>
      <c r="H9616" s="41"/>
      <c r="I9616" s="41"/>
      <c r="J9616" s="41"/>
      <c r="K9616" s="41"/>
      <c r="L9616" s="41"/>
      <c r="M9616" s="41"/>
    </row>
    <row r="9617" spans="2:13" x14ac:dyDescent="0.25">
      <c r="B9617" s="66"/>
      <c r="C9617" s="13"/>
      <c r="D9617" s="13"/>
      <c r="E9617" s="13"/>
      <c r="F9617" s="13"/>
      <c r="G9617" s="13"/>
      <c r="H9617" s="41"/>
      <c r="I9617" s="41"/>
      <c r="J9617" s="41"/>
      <c r="K9617" s="41"/>
      <c r="L9617" s="41"/>
      <c r="M9617" s="41"/>
    </row>
    <row r="9618" spans="2:13" x14ac:dyDescent="0.25">
      <c r="B9618" s="66"/>
      <c r="C9618" s="13"/>
      <c r="D9618" s="13"/>
      <c r="E9618" s="13"/>
      <c r="F9618" s="13"/>
      <c r="G9618" s="13"/>
      <c r="H9618" s="41"/>
      <c r="I9618" s="41"/>
      <c r="J9618" s="41"/>
      <c r="K9618" s="41"/>
      <c r="L9618" s="41"/>
      <c r="M9618" s="41"/>
    </row>
    <row r="9619" spans="2:13" x14ac:dyDescent="0.25">
      <c r="B9619" s="66"/>
      <c r="C9619" s="13"/>
      <c r="D9619" s="13"/>
      <c r="E9619" s="13"/>
      <c r="F9619" s="13"/>
      <c r="G9619" s="13"/>
      <c r="H9619" s="41"/>
      <c r="I9619" s="41"/>
      <c r="J9619" s="41"/>
      <c r="K9619" s="41"/>
      <c r="L9619" s="41"/>
      <c r="M9619" s="41"/>
    </row>
    <row r="9620" spans="2:13" x14ac:dyDescent="0.25">
      <c r="B9620" s="66"/>
      <c r="C9620" s="13"/>
      <c r="D9620" s="13"/>
      <c r="E9620" s="13"/>
      <c r="F9620" s="13"/>
      <c r="G9620" s="13"/>
      <c r="H9620" s="41"/>
      <c r="I9620" s="41"/>
      <c r="J9620" s="41"/>
      <c r="K9620" s="41"/>
      <c r="L9620" s="41"/>
      <c r="M9620" s="41"/>
    </row>
    <row r="9621" spans="2:13" x14ac:dyDescent="0.25">
      <c r="B9621" s="66"/>
      <c r="C9621" s="13"/>
      <c r="D9621" s="13"/>
      <c r="E9621" s="13"/>
      <c r="F9621" s="13"/>
      <c r="G9621" s="13"/>
      <c r="H9621" s="41"/>
      <c r="I9621" s="41"/>
      <c r="J9621" s="41"/>
      <c r="K9621" s="41"/>
      <c r="L9621" s="41"/>
      <c r="M9621" s="41"/>
    </row>
    <row r="9622" spans="2:13" x14ac:dyDescent="0.25">
      <c r="B9622" s="66"/>
      <c r="C9622" s="13"/>
      <c r="D9622" s="13"/>
      <c r="E9622" s="13"/>
      <c r="F9622" s="13"/>
      <c r="G9622" s="13"/>
      <c r="H9622" s="41"/>
      <c r="I9622" s="41"/>
      <c r="J9622" s="41"/>
      <c r="K9622" s="41"/>
      <c r="L9622" s="41"/>
      <c r="M9622" s="41"/>
    </row>
    <row r="9623" spans="2:13" x14ac:dyDescent="0.25">
      <c r="B9623" s="66"/>
      <c r="C9623" s="13"/>
      <c r="D9623" s="13"/>
      <c r="E9623" s="13"/>
      <c r="F9623" s="13"/>
      <c r="G9623" s="13"/>
      <c r="H9623" s="41"/>
      <c r="I9623" s="41"/>
      <c r="J9623" s="41"/>
      <c r="K9623" s="41"/>
      <c r="L9623" s="41"/>
      <c r="M9623" s="41"/>
    </row>
    <row r="9624" spans="2:13" x14ac:dyDescent="0.25">
      <c r="B9624" s="66"/>
      <c r="C9624" s="13"/>
      <c r="D9624" s="13"/>
      <c r="E9624" s="13"/>
      <c r="F9624" s="13"/>
      <c r="G9624" s="13"/>
      <c r="H9624" s="41"/>
      <c r="I9624" s="41"/>
      <c r="J9624" s="41"/>
      <c r="K9624" s="41"/>
      <c r="L9624" s="41"/>
      <c r="M9624" s="41"/>
    </row>
    <row r="9625" spans="2:13" x14ac:dyDescent="0.25">
      <c r="B9625" s="66"/>
      <c r="C9625" s="13"/>
      <c r="D9625" s="13"/>
      <c r="E9625" s="13"/>
      <c r="F9625" s="13"/>
      <c r="G9625" s="13"/>
      <c r="H9625" s="41"/>
      <c r="I9625" s="41"/>
      <c r="J9625" s="41"/>
      <c r="K9625" s="41"/>
      <c r="L9625" s="41"/>
      <c r="M9625" s="41"/>
    </row>
    <row r="9626" spans="2:13" x14ac:dyDescent="0.25">
      <c r="B9626" s="66"/>
      <c r="C9626" s="13"/>
      <c r="D9626" s="13"/>
      <c r="E9626" s="13"/>
      <c r="F9626" s="13"/>
      <c r="G9626" s="13"/>
      <c r="H9626" s="41"/>
      <c r="I9626" s="41"/>
      <c r="J9626" s="41"/>
      <c r="K9626" s="41"/>
      <c r="L9626" s="41"/>
      <c r="M9626" s="41"/>
    </row>
    <row r="9627" spans="2:13" x14ac:dyDescent="0.25">
      <c r="B9627" s="66"/>
      <c r="C9627" s="13"/>
      <c r="D9627" s="13"/>
      <c r="E9627" s="13"/>
      <c r="F9627" s="13"/>
      <c r="G9627" s="13"/>
      <c r="H9627" s="41"/>
      <c r="I9627" s="41"/>
      <c r="J9627" s="41"/>
      <c r="K9627" s="41"/>
      <c r="L9627" s="41"/>
      <c r="M9627" s="41"/>
    </row>
    <row r="9628" spans="2:13" x14ac:dyDescent="0.25">
      <c r="B9628" s="66"/>
      <c r="C9628" s="13"/>
      <c r="D9628" s="13"/>
      <c r="E9628" s="13"/>
      <c r="F9628" s="13"/>
      <c r="G9628" s="13"/>
      <c r="H9628" s="41"/>
      <c r="I9628" s="41"/>
      <c r="J9628" s="41"/>
      <c r="K9628" s="41"/>
      <c r="L9628" s="41"/>
      <c r="M9628" s="41"/>
    </row>
    <row r="9629" spans="2:13" x14ac:dyDescent="0.25">
      <c r="B9629" s="66"/>
      <c r="C9629" s="13"/>
      <c r="D9629" s="13"/>
      <c r="E9629" s="13"/>
      <c r="F9629" s="13"/>
      <c r="G9629" s="13"/>
      <c r="H9629" s="41"/>
      <c r="I9629" s="41"/>
      <c r="J9629" s="41"/>
      <c r="K9629" s="41"/>
      <c r="L9629" s="41"/>
      <c r="M9629" s="41"/>
    </row>
    <row r="9630" spans="2:13" x14ac:dyDescent="0.25">
      <c r="B9630" s="66"/>
      <c r="C9630" s="13"/>
      <c r="D9630" s="13"/>
      <c r="E9630" s="13"/>
      <c r="F9630" s="13"/>
      <c r="G9630" s="13"/>
      <c r="H9630" s="41"/>
      <c r="I9630" s="41"/>
      <c r="J9630" s="41"/>
      <c r="K9630" s="41"/>
      <c r="L9630" s="41"/>
      <c r="M9630" s="41"/>
    </row>
    <row r="9631" spans="2:13" x14ac:dyDescent="0.25">
      <c r="B9631" s="66"/>
      <c r="C9631" s="13"/>
      <c r="D9631" s="13"/>
      <c r="E9631" s="13"/>
      <c r="F9631" s="13"/>
      <c r="G9631" s="13"/>
      <c r="H9631" s="41"/>
      <c r="I9631" s="41"/>
      <c r="J9631" s="41"/>
      <c r="K9631" s="41"/>
      <c r="L9631" s="41"/>
      <c r="M9631" s="41"/>
    </row>
    <row r="9632" spans="2:13" x14ac:dyDescent="0.25">
      <c r="B9632" s="66"/>
      <c r="C9632" s="13"/>
      <c r="D9632" s="13"/>
      <c r="E9632" s="13"/>
      <c r="F9632" s="13"/>
      <c r="G9632" s="13"/>
      <c r="H9632" s="41"/>
      <c r="I9632" s="41"/>
      <c r="J9632" s="41"/>
      <c r="K9632" s="41"/>
      <c r="L9632" s="41"/>
      <c r="M9632" s="41"/>
    </row>
    <row r="9633" spans="2:13" x14ac:dyDescent="0.25">
      <c r="B9633" s="66"/>
      <c r="C9633" s="13"/>
      <c r="D9633" s="13"/>
      <c r="E9633" s="13"/>
      <c r="F9633" s="13"/>
      <c r="G9633" s="13"/>
      <c r="H9633" s="41"/>
      <c r="I9633" s="41"/>
      <c r="J9633" s="41"/>
      <c r="K9633" s="41"/>
      <c r="L9633" s="41"/>
      <c r="M9633" s="41"/>
    </row>
    <row r="9634" spans="2:13" x14ac:dyDescent="0.25">
      <c r="B9634" s="66"/>
      <c r="C9634" s="13"/>
      <c r="D9634" s="13"/>
      <c r="E9634" s="13"/>
      <c r="F9634" s="13"/>
      <c r="G9634" s="13"/>
      <c r="H9634" s="41"/>
      <c r="I9634" s="41"/>
      <c r="J9634" s="41"/>
      <c r="K9634" s="41"/>
      <c r="L9634" s="41"/>
      <c r="M9634" s="41"/>
    </row>
    <row r="9635" spans="2:13" x14ac:dyDescent="0.25">
      <c r="B9635" s="66"/>
      <c r="C9635" s="13"/>
      <c r="D9635" s="13"/>
      <c r="E9635" s="13"/>
      <c r="F9635" s="13"/>
      <c r="G9635" s="13"/>
      <c r="H9635" s="41"/>
      <c r="I9635" s="41"/>
      <c r="J9635" s="41"/>
      <c r="K9635" s="41"/>
      <c r="L9635" s="41"/>
      <c r="M9635" s="41"/>
    </row>
    <row r="9636" spans="2:13" x14ac:dyDescent="0.25">
      <c r="B9636" s="66"/>
      <c r="C9636" s="13"/>
      <c r="D9636" s="13"/>
      <c r="E9636" s="13"/>
      <c r="F9636" s="13"/>
      <c r="G9636" s="13"/>
      <c r="H9636" s="41"/>
      <c r="I9636" s="41"/>
      <c r="J9636" s="41"/>
      <c r="K9636" s="41"/>
      <c r="L9636" s="41"/>
      <c r="M9636" s="41"/>
    </row>
    <row r="9637" spans="2:13" x14ac:dyDescent="0.25">
      <c r="B9637" s="66"/>
      <c r="C9637" s="13"/>
      <c r="D9637" s="13"/>
      <c r="E9637" s="13"/>
      <c r="F9637" s="13"/>
      <c r="G9637" s="13"/>
      <c r="H9637" s="41"/>
      <c r="I9637" s="41"/>
      <c r="J9637" s="41"/>
      <c r="K9637" s="41"/>
      <c r="L9637" s="41"/>
      <c r="M9637" s="41"/>
    </row>
    <row r="9638" spans="2:13" x14ac:dyDescent="0.25">
      <c r="B9638" s="66"/>
      <c r="C9638" s="13"/>
      <c r="D9638" s="13"/>
      <c r="E9638" s="13"/>
      <c r="F9638" s="13"/>
      <c r="G9638" s="13"/>
      <c r="H9638" s="41"/>
      <c r="I9638" s="41"/>
      <c r="J9638" s="41"/>
      <c r="K9638" s="41"/>
      <c r="L9638" s="41"/>
      <c r="M9638" s="41"/>
    </row>
    <row r="9639" spans="2:13" x14ac:dyDescent="0.25">
      <c r="B9639" s="66"/>
      <c r="C9639" s="13"/>
      <c r="D9639" s="13"/>
      <c r="E9639" s="13"/>
      <c r="F9639" s="13"/>
      <c r="G9639" s="13"/>
      <c r="H9639" s="41"/>
      <c r="I9639" s="41"/>
      <c r="J9639" s="41"/>
      <c r="K9639" s="41"/>
      <c r="L9639" s="41"/>
      <c r="M9639" s="41"/>
    </row>
    <row r="9640" spans="2:13" x14ac:dyDescent="0.25">
      <c r="B9640" s="66"/>
      <c r="C9640" s="13"/>
      <c r="D9640" s="13"/>
      <c r="E9640" s="13"/>
      <c r="F9640" s="13"/>
      <c r="G9640" s="13"/>
      <c r="H9640" s="41"/>
      <c r="I9640" s="41"/>
      <c r="J9640" s="41"/>
      <c r="K9640" s="41"/>
      <c r="L9640" s="41"/>
      <c r="M9640" s="41"/>
    </row>
    <row r="9641" spans="2:13" x14ac:dyDescent="0.25">
      <c r="B9641" s="66"/>
      <c r="C9641" s="13"/>
      <c r="D9641" s="13"/>
      <c r="E9641" s="13"/>
      <c r="F9641" s="13"/>
      <c r="G9641" s="13"/>
      <c r="H9641" s="41"/>
      <c r="I9641" s="41"/>
      <c r="J9641" s="41"/>
      <c r="K9641" s="41"/>
      <c r="L9641" s="41"/>
      <c r="M9641" s="41"/>
    </row>
    <row r="9642" spans="2:13" x14ac:dyDescent="0.25">
      <c r="B9642" s="66"/>
      <c r="C9642" s="13"/>
      <c r="D9642" s="13"/>
      <c r="E9642" s="13"/>
      <c r="F9642" s="13"/>
      <c r="G9642" s="13"/>
      <c r="H9642" s="41"/>
      <c r="I9642" s="41"/>
      <c r="J9642" s="41"/>
      <c r="K9642" s="41"/>
      <c r="L9642" s="41"/>
      <c r="M9642" s="41"/>
    </row>
    <row r="9643" spans="2:13" x14ac:dyDescent="0.25">
      <c r="B9643" s="66"/>
      <c r="C9643" s="13"/>
      <c r="D9643" s="13"/>
      <c r="E9643" s="13"/>
      <c r="F9643" s="13"/>
      <c r="G9643" s="13"/>
      <c r="H9643" s="41"/>
      <c r="I9643" s="41"/>
      <c r="J9643" s="41"/>
      <c r="K9643" s="41"/>
      <c r="L9643" s="41"/>
      <c r="M9643" s="41"/>
    </row>
    <row r="9644" spans="2:13" x14ac:dyDescent="0.25">
      <c r="B9644" s="66"/>
      <c r="C9644" s="13"/>
      <c r="D9644" s="13"/>
      <c r="E9644" s="13"/>
      <c r="F9644" s="13"/>
      <c r="G9644" s="13"/>
      <c r="H9644" s="41"/>
      <c r="I9644" s="41"/>
      <c r="J9644" s="41"/>
      <c r="K9644" s="41"/>
      <c r="L9644" s="41"/>
      <c r="M9644" s="41"/>
    </row>
    <row r="9645" spans="2:13" x14ac:dyDescent="0.25">
      <c r="B9645" s="66"/>
      <c r="C9645" s="13"/>
      <c r="D9645" s="13"/>
      <c r="E9645" s="13"/>
      <c r="F9645" s="13"/>
      <c r="G9645" s="13"/>
      <c r="H9645" s="41"/>
      <c r="I9645" s="41"/>
      <c r="J9645" s="41"/>
      <c r="K9645" s="41"/>
      <c r="L9645" s="41"/>
      <c r="M9645" s="41"/>
    </row>
    <row r="9646" spans="2:13" x14ac:dyDescent="0.25">
      <c r="B9646" s="66"/>
      <c r="C9646" s="13"/>
      <c r="D9646" s="13"/>
      <c r="E9646" s="13"/>
      <c r="F9646" s="13"/>
      <c r="G9646" s="13"/>
      <c r="H9646" s="41"/>
      <c r="I9646" s="41"/>
      <c r="J9646" s="41"/>
      <c r="K9646" s="41"/>
      <c r="L9646" s="41"/>
      <c r="M9646" s="41"/>
    </row>
    <row r="9647" spans="2:13" x14ac:dyDescent="0.25">
      <c r="B9647" s="66"/>
      <c r="C9647" s="13"/>
      <c r="D9647" s="13"/>
      <c r="E9647" s="13"/>
      <c r="F9647" s="13"/>
      <c r="G9647" s="13"/>
      <c r="H9647" s="41"/>
      <c r="I9647" s="41"/>
      <c r="J9647" s="41"/>
      <c r="K9647" s="41"/>
      <c r="L9647" s="41"/>
      <c r="M9647" s="41"/>
    </row>
    <row r="9648" spans="2:13" x14ac:dyDescent="0.25">
      <c r="B9648" s="66"/>
      <c r="C9648" s="13"/>
      <c r="D9648" s="13"/>
      <c r="E9648" s="13"/>
      <c r="F9648" s="13"/>
      <c r="G9648" s="13"/>
      <c r="H9648" s="41"/>
      <c r="I9648" s="41"/>
      <c r="J9648" s="41"/>
      <c r="K9648" s="41"/>
      <c r="L9648" s="41"/>
      <c r="M9648" s="41"/>
    </row>
    <row r="9649" spans="2:13" x14ac:dyDescent="0.25">
      <c r="B9649" s="66"/>
      <c r="C9649" s="13"/>
      <c r="D9649" s="13"/>
      <c r="E9649" s="13"/>
      <c r="F9649" s="13"/>
      <c r="G9649" s="13"/>
      <c r="H9649" s="41"/>
      <c r="I9649" s="41"/>
      <c r="J9649" s="41"/>
      <c r="K9649" s="41"/>
      <c r="L9649" s="41"/>
      <c r="M9649" s="41"/>
    </row>
    <row r="9650" spans="2:13" x14ac:dyDescent="0.25">
      <c r="B9650" s="66"/>
      <c r="C9650" s="13"/>
      <c r="D9650" s="13"/>
      <c r="E9650" s="13"/>
      <c r="F9650" s="13"/>
      <c r="G9650" s="13"/>
      <c r="H9650" s="41"/>
      <c r="I9650" s="41"/>
      <c r="J9650" s="41"/>
      <c r="K9650" s="41"/>
      <c r="L9650" s="41"/>
      <c r="M9650" s="41"/>
    </row>
    <row r="9651" spans="2:13" x14ac:dyDescent="0.25">
      <c r="B9651" s="66"/>
      <c r="C9651" s="13"/>
      <c r="D9651" s="13"/>
      <c r="E9651" s="13"/>
      <c r="F9651" s="13"/>
      <c r="G9651" s="13"/>
      <c r="H9651" s="41"/>
      <c r="I9651" s="41"/>
      <c r="J9651" s="41"/>
      <c r="K9651" s="41"/>
      <c r="L9651" s="41"/>
      <c r="M9651" s="41"/>
    </row>
    <row r="9652" spans="2:13" x14ac:dyDescent="0.25">
      <c r="B9652" s="66"/>
      <c r="C9652" s="13"/>
      <c r="D9652" s="13"/>
      <c r="E9652" s="13"/>
      <c r="F9652" s="13"/>
      <c r="G9652" s="13"/>
      <c r="H9652" s="41"/>
      <c r="I9652" s="41"/>
      <c r="J9652" s="41"/>
      <c r="K9652" s="41"/>
      <c r="L9652" s="41"/>
      <c r="M9652" s="41"/>
    </row>
    <row r="9653" spans="2:13" x14ac:dyDescent="0.25">
      <c r="B9653" s="66"/>
      <c r="C9653" s="13"/>
      <c r="D9653" s="13"/>
      <c r="E9653" s="13"/>
      <c r="F9653" s="13"/>
      <c r="G9653" s="13"/>
      <c r="H9653" s="41"/>
      <c r="I9653" s="41"/>
      <c r="J9653" s="41"/>
      <c r="K9653" s="41"/>
      <c r="L9653" s="41"/>
      <c r="M9653" s="41"/>
    </row>
    <row r="9654" spans="2:13" x14ac:dyDescent="0.25">
      <c r="B9654" s="66"/>
      <c r="C9654" s="13"/>
      <c r="D9654" s="13"/>
      <c r="E9654" s="13"/>
      <c r="F9654" s="13"/>
      <c r="G9654" s="13"/>
      <c r="H9654" s="41"/>
      <c r="I9654" s="41"/>
      <c r="J9654" s="41"/>
      <c r="K9654" s="41"/>
      <c r="L9654" s="41"/>
      <c r="M9654" s="41"/>
    </row>
    <row r="9655" spans="2:13" x14ac:dyDescent="0.25">
      <c r="B9655" s="66"/>
      <c r="C9655" s="13"/>
      <c r="D9655" s="13"/>
      <c r="E9655" s="13"/>
      <c r="F9655" s="13"/>
      <c r="G9655" s="13"/>
      <c r="H9655" s="41"/>
      <c r="I9655" s="41"/>
      <c r="J9655" s="41"/>
      <c r="K9655" s="41"/>
      <c r="L9655" s="41"/>
      <c r="M9655" s="41"/>
    </row>
    <row r="9656" spans="2:13" x14ac:dyDescent="0.25">
      <c r="B9656" s="66"/>
      <c r="C9656" s="13"/>
      <c r="D9656" s="13"/>
      <c r="E9656" s="13"/>
      <c r="F9656" s="13"/>
      <c r="G9656" s="13"/>
      <c r="H9656" s="41"/>
      <c r="I9656" s="41"/>
      <c r="J9656" s="41"/>
      <c r="K9656" s="41"/>
      <c r="L9656" s="41"/>
      <c r="M9656" s="41"/>
    </row>
    <row r="9657" spans="2:13" x14ac:dyDescent="0.25">
      <c r="B9657" s="66"/>
      <c r="C9657" s="13"/>
      <c r="D9657" s="13"/>
      <c r="E9657" s="13"/>
      <c r="F9657" s="13"/>
      <c r="G9657" s="13"/>
      <c r="H9657" s="41"/>
      <c r="I9657" s="41"/>
      <c r="J9657" s="41"/>
      <c r="K9657" s="41"/>
      <c r="L9657" s="41"/>
      <c r="M9657" s="41"/>
    </row>
    <row r="9658" spans="2:13" x14ac:dyDescent="0.25">
      <c r="B9658" s="66"/>
      <c r="C9658" s="13"/>
      <c r="D9658" s="13"/>
      <c r="E9658" s="13"/>
      <c r="F9658" s="13"/>
      <c r="G9658" s="13"/>
      <c r="H9658" s="41"/>
      <c r="I9658" s="41"/>
      <c r="J9658" s="41"/>
      <c r="K9658" s="41"/>
      <c r="L9658" s="41"/>
      <c r="M9658" s="41"/>
    </row>
    <row r="9659" spans="2:13" x14ac:dyDescent="0.25">
      <c r="B9659" s="66"/>
      <c r="C9659" s="13"/>
      <c r="D9659" s="13"/>
      <c r="E9659" s="13"/>
      <c r="F9659" s="13"/>
      <c r="G9659" s="13"/>
      <c r="H9659" s="41"/>
      <c r="I9659" s="41"/>
      <c r="J9659" s="41"/>
      <c r="K9659" s="41"/>
      <c r="L9659" s="41"/>
      <c r="M9659" s="41"/>
    </row>
    <row r="9660" spans="2:13" x14ac:dyDescent="0.25">
      <c r="B9660" s="66"/>
      <c r="C9660" s="13"/>
      <c r="D9660" s="13"/>
      <c r="E9660" s="13"/>
      <c r="F9660" s="13"/>
      <c r="G9660" s="13"/>
      <c r="H9660" s="41"/>
      <c r="I9660" s="41"/>
      <c r="J9660" s="41"/>
      <c r="K9660" s="41"/>
      <c r="L9660" s="41"/>
      <c r="M9660" s="41"/>
    </row>
    <row r="9661" spans="2:13" x14ac:dyDescent="0.25">
      <c r="B9661" s="66"/>
      <c r="C9661" s="13"/>
      <c r="D9661" s="13"/>
      <c r="E9661" s="13"/>
      <c r="F9661" s="13"/>
      <c r="G9661" s="13"/>
      <c r="H9661" s="41"/>
      <c r="I9661" s="41"/>
      <c r="J9661" s="41"/>
      <c r="K9661" s="41"/>
      <c r="L9661" s="41"/>
      <c r="M9661" s="41"/>
    </row>
    <row r="9662" spans="2:13" x14ac:dyDescent="0.25">
      <c r="B9662" s="66"/>
      <c r="C9662" s="13"/>
      <c r="D9662" s="13"/>
      <c r="E9662" s="13"/>
      <c r="F9662" s="13"/>
      <c r="G9662" s="13"/>
      <c r="H9662" s="41"/>
      <c r="I9662" s="41"/>
      <c r="J9662" s="41"/>
      <c r="K9662" s="41"/>
      <c r="L9662" s="41"/>
      <c r="M9662" s="41"/>
    </row>
    <row r="9663" spans="2:13" x14ac:dyDescent="0.25">
      <c r="B9663" s="66"/>
      <c r="C9663" s="13"/>
      <c r="D9663" s="13"/>
      <c r="E9663" s="13"/>
      <c r="F9663" s="13"/>
      <c r="G9663" s="13"/>
      <c r="H9663" s="41"/>
      <c r="I9663" s="41"/>
      <c r="J9663" s="41"/>
      <c r="K9663" s="41"/>
      <c r="L9663" s="41"/>
      <c r="M9663" s="41"/>
    </row>
    <row r="9664" spans="2:13" x14ac:dyDescent="0.25">
      <c r="B9664" s="66"/>
      <c r="C9664" s="13"/>
      <c r="D9664" s="13"/>
      <c r="E9664" s="13"/>
      <c r="F9664" s="13"/>
      <c r="G9664" s="13"/>
      <c r="H9664" s="41"/>
      <c r="I9664" s="41"/>
      <c r="J9664" s="41"/>
      <c r="K9664" s="41"/>
      <c r="L9664" s="41"/>
      <c r="M9664" s="41"/>
    </row>
    <row r="9665" spans="2:13" x14ac:dyDescent="0.25">
      <c r="B9665" s="66"/>
      <c r="C9665" s="13"/>
      <c r="D9665" s="13"/>
      <c r="E9665" s="13"/>
      <c r="F9665" s="13"/>
      <c r="G9665" s="13"/>
      <c r="H9665" s="41"/>
      <c r="I9665" s="41"/>
      <c r="J9665" s="41"/>
      <c r="K9665" s="41"/>
      <c r="L9665" s="41"/>
      <c r="M9665" s="41"/>
    </row>
    <row r="9666" spans="2:13" x14ac:dyDescent="0.25">
      <c r="B9666" s="66"/>
      <c r="C9666" s="13"/>
      <c r="D9666" s="13"/>
      <c r="E9666" s="13"/>
      <c r="F9666" s="13"/>
      <c r="G9666" s="13"/>
      <c r="H9666" s="41"/>
      <c r="I9666" s="41"/>
      <c r="J9666" s="41"/>
      <c r="K9666" s="41"/>
      <c r="L9666" s="41"/>
      <c r="M9666" s="41"/>
    </row>
    <row r="9667" spans="2:13" x14ac:dyDescent="0.25">
      <c r="B9667" s="66"/>
      <c r="C9667" s="13"/>
      <c r="D9667" s="13"/>
      <c r="E9667" s="13"/>
      <c r="F9667" s="13"/>
      <c r="G9667" s="13"/>
      <c r="H9667" s="41"/>
      <c r="I9667" s="41"/>
      <c r="J9667" s="41"/>
      <c r="K9667" s="41"/>
      <c r="L9667" s="41"/>
      <c r="M9667" s="41"/>
    </row>
    <row r="9668" spans="2:13" x14ac:dyDescent="0.25">
      <c r="B9668" s="66"/>
      <c r="C9668" s="13"/>
      <c r="D9668" s="13"/>
      <c r="E9668" s="13"/>
      <c r="F9668" s="13"/>
      <c r="G9668" s="13"/>
      <c r="H9668" s="41"/>
      <c r="I9668" s="41"/>
      <c r="J9668" s="41"/>
      <c r="K9668" s="41"/>
      <c r="L9668" s="41"/>
      <c r="M9668" s="41"/>
    </row>
    <row r="9669" spans="2:13" x14ac:dyDescent="0.25">
      <c r="B9669" s="66"/>
      <c r="C9669" s="13"/>
      <c r="D9669" s="13"/>
      <c r="E9669" s="13"/>
      <c r="F9669" s="13"/>
      <c r="G9669" s="13"/>
      <c r="H9669" s="41"/>
      <c r="I9669" s="41"/>
      <c r="J9669" s="41"/>
      <c r="K9669" s="41"/>
      <c r="L9669" s="41"/>
      <c r="M9669" s="41"/>
    </row>
    <row r="9670" spans="2:13" x14ac:dyDescent="0.25">
      <c r="B9670" s="66"/>
      <c r="C9670" s="13"/>
      <c r="D9670" s="13"/>
      <c r="E9670" s="13"/>
      <c r="F9670" s="13"/>
      <c r="G9670" s="13"/>
      <c r="H9670" s="41"/>
      <c r="I9670" s="41"/>
      <c r="J9670" s="41"/>
      <c r="K9670" s="41"/>
      <c r="L9670" s="41"/>
      <c r="M9670" s="41"/>
    </row>
    <row r="9671" spans="2:13" x14ac:dyDescent="0.25">
      <c r="B9671" s="66"/>
      <c r="C9671" s="13"/>
      <c r="D9671" s="13"/>
      <c r="E9671" s="13"/>
      <c r="F9671" s="13"/>
      <c r="G9671" s="13"/>
      <c r="H9671" s="41"/>
      <c r="I9671" s="41"/>
      <c r="J9671" s="41"/>
      <c r="K9671" s="41"/>
      <c r="L9671" s="41"/>
      <c r="M9671" s="41"/>
    </row>
    <row r="9672" spans="2:13" x14ac:dyDescent="0.25">
      <c r="B9672" s="66"/>
      <c r="C9672" s="13"/>
      <c r="D9672" s="13"/>
      <c r="E9672" s="13"/>
      <c r="F9672" s="13"/>
      <c r="G9672" s="13"/>
      <c r="H9672" s="41"/>
      <c r="I9672" s="41"/>
      <c r="J9672" s="41"/>
      <c r="K9672" s="41"/>
      <c r="L9672" s="41"/>
      <c r="M9672" s="41"/>
    </row>
    <row r="9673" spans="2:13" x14ac:dyDescent="0.25">
      <c r="B9673" s="66"/>
      <c r="C9673" s="13"/>
      <c r="D9673" s="13"/>
      <c r="E9673" s="13"/>
      <c r="F9673" s="13"/>
      <c r="G9673" s="13"/>
      <c r="H9673" s="41"/>
      <c r="I9673" s="41"/>
      <c r="J9673" s="41"/>
      <c r="K9673" s="41"/>
      <c r="L9673" s="41"/>
      <c r="M9673" s="41"/>
    </row>
    <row r="9674" spans="2:13" x14ac:dyDescent="0.25">
      <c r="B9674" s="66"/>
      <c r="C9674" s="13"/>
      <c r="D9674" s="13"/>
      <c r="E9674" s="13"/>
      <c r="F9674" s="13"/>
      <c r="G9674" s="13"/>
      <c r="H9674" s="41"/>
      <c r="I9674" s="41"/>
      <c r="J9674" s="41"/>
      <c r="K9674" s="41"/>
      <c r="L9674" s="41"/>
      <c r="M9674" s="41"/>
    </row>
    <row r="9675" spans="2:13" x14ac:dyDescent="0.25">
      <c r="B9675" s="66"/>
      <c r="C9675" s="13"/>
      <c r="D9675" s="13"/>
      <c r="E9675" s="13"/>
      <c r="F9675" s="13"/>
      <c r="G9675" s="13"/>
      <c r="H9675" s="41"/>
      <c r="I9675" s="41"/>
      <c r="J9675" s="41"/>
      <c r="K9675" s="41"/>
      <c r="L9675" s="41"/>
      <c r="M9675" s="41"/>
    </row>
    <row r="9676" spans="2:13" x14ac:dyDescent="0.25">
      <c r="B9676" s="66"/>
      <c r="C9676" s="13"/>
      <c r="D9676" s="13"/>
      <c r="E9676" s="13"/>
      <c r="F9676" s="13"/>
      <c r="G9676" s="13"/>
      <c r="H9676" s="41"/>
      <c r="I9676" s="41"/>
      <c r="J9676" s="41"/>
      <c r="K9676" s="41"/>
      <c r="L9676" s="41"/>
      <c r="M9676" s="41"/>
    </row>
    <row r="9677" spans="2:13" x14ac:dyDescent="0.25">
      <c r="B9677" s="66"/>
      <c r="C9677" s="13"/>
      <c r="D9677" s="13"/>
      <c r="E9677" s="13"/>
      <c r="F9677" s="13"/>
      <c r="G9677" s="13"/>
      <c r="H9677" s="41"/>
      <c r="I9677" s="41"/>
      <c r="J9677" s="41"/>
      <c r="K9677" s="41"/>
      <c r="L9677" s="41"/>
      <c r="M9677" s="41"/>
    </row>
    <row r="9678" spans="2:13" x14ac:dyDescent="0.25">
      <c r="B9678" s="66"/>
      <c r="C9678" s="13"/>
      <c r="D9678" s="13"/>
      <c r="E9678" s="13"/>
      <c r="F9678" s="13"/>
      <c r="G9678" s="13"/>
      <c r="H9678" s="41"/>
      <c r="I9678" s="41"/>
      <c r="J9678" s="41"/>
      <c r="K9678" s="41"/>
      <c r="L9678" s="41"/>
      <c r="M9678" s="41"/>
    </row>
    <row r="9679" spans="2:13" x14ac:dyDescent="0.25">
      <c r="B9679" s="66"/>
      <c r="C9679" s="13"/>
      <c r="D9679" s="13"/>
      <c r="E9679" s="13"/>
      <c r="F9679" s="13"/>
      <c r="G9679" s="13"/>
      <c r="H9679" s="41"/>
      <c r="I9679" s="41"/>
      <c r="J9679" s="41"/>
      <c r="K9679" s="41"/>
      <c r="L9679" s="41"/>
      <c r="M9679" s="41"/>
    </row>
    <row r="9680" spans="2:13" x14ac:dyDescent="0.25">
      <c r="B9680" s="66"/>
      <c r="C9680" s="13"/>
      <c r="D9680" s="13"/>
      <c r="E9680" s="13"/>
      <c r="F9680" s="13"/>
      <c r="G9680" s="13"/>
      <c r="H9680" s="41"/>
      <c r="I9680" s="41"/>
      <c r="J9680" s="41"/>
      <c r="K9680" s="41"/>
      <c r="L9680" s="41"/>
      <c r="M9680" s="41"/>
    </row>
    <row r="9681" spans="2:13" x14ac:dyDescent="0.25">
      <c r="B9681" s="66"/>
      <c r="C9681" s="13"/>
      <c r="D9681" s="13"/>
      <c r="E9681" s="13"/>
      <c r="F9681" s="13"/>
      <c r="G9681" s="13"/>
      <c r="H9681" s="41"/>
      <c r="I9681" s="41"/>
      <c r="J9681" s="41"/>
      <c r="K9681" s="41"/>
      <c r="L9681" s="41"/>
      <c r="M9681" s="41"/>
    </row>
    <row r="9682" spans="2:13" x14ac:dyDescent="0.25">
      <c r="B9682" s="66"/>
      <c r="C9682" s="13"/>
      <c r="D9682" s="13"/>
      <c r="E9682" s="13"/>
      <c r="F9682" s="13"/>
      <c r="G9682" s="13"/>
      <c r="H9682" s="41"/>
      <c r="I9682" s="41"/>
      <c r="J9682" s="41"/>
      <c r="K9682" s="41"/>
      <c r="L9682" s="41"/>
      <c r="M9682" s="41"/>
    </row>
    <row r="9683" spans="2:13" x14ac:dyDescent="0.25">
      <c r="B9683" s="66"/>
      <c r="C9683" s="13"/>
      <c r="D9683" s="13"/>
      <c r="E9683" s="13"/>
      <c r="F9683" s="13"/>
      <c r="G9683" s="13"/>
      <c r="H9683" s="41"/>
      <c r="I9683" s="41"/>
      <c r="J9683" s="41"/>
      <c r="K9683" s="41"/>
      <c r="L9683" s="41"/>
      <c r="M9683" s="41"/>
    </row>
    <row r="9684" spans="2:13" x14ac:dyDescent="0.25">
      <c r="B9684" s="66"/>
      <c r="C9684" s="13"/>
      <c r="D9684" s="13"/>
      <c r="E9684" s="13"/>
      <c r="F9684" s="13"/>
      <c r="G9684" s="13"/>
      <c r="H9684" s="41"/>
      <c r="I9684" s="41"/>
      <c r="J9684" s="41"/>
      <c r="K9684" s="41"/>
      <c r="L9684" s="41"/>
      <c r="M9684" s="41"/>
    </row>
    <row r="9685" spans="2:13" x14ac:dyDescent="0.25">
      <c r="B9685" s="66"/>
      <c r="C9685" s="13"/>
      <c r="D9685" s="13"/>
      <c r="E9685" s="13"/>
      <c r="F9685" s="13"/>
      <c r="G9685" s="13"/>
      <c r="H9685" s="41"/>
      <c r="I9685" s="41"/>
      <c r="J9685" s="41"/>
      <c r="K9685" s="41"/>
      <c r="L9685" s="41"/>
      <c r="M9685" s="41"/>
    </row>
    <row r="9686" spans="2:13" x14ac:dyDescent="0.25">
      <c r="B9686" s="66"/>
      <c r="C9686" s="13"/>
      <c r="D9686" s="13"/>
      <c r="E9686" s="13"/>
      <c r="F9686" s="13"/>
      <c r="G9686" s="13"/>
      <c r="H9686" s="41"/>
      <c r="I9686" s="41"/>
      <c r="J9686" s="41"/>
      <c r="K9686" s="41"/>
      <c r="L9686" s="41"/>
      <c r="M9686" s="41"/>
    </row>
    <row r="9687" spans="2:13" x14ac:dyDescent="0.25">
      <c r="B9687" s="66"/>
      <c r="C9687" s="13"/>
      <c r="D9687" s="13"/>
      <c r="E9687" s="13"/>
      <c r="F9687" s="13"/>
      <c r="G9687" s="13"/>
      <c r="H9687" s="41"/>
      <c r="I9687" s="41"/>
      <c r="J9687" s="41"/>
      <c r="K9687" s="41"/>
      <c r="L9687" s="41"/>
      <c r="M9687" s="41"/>
    </row>
    <row r="9688" spans="2:13" x14ac:dyDescent="0.25">
      <c r="B9688" s="66"/>
      <c r="C9688" s="13"/>
      <c r="D9688" s="13"/>
      <c r="E9688" s="13"/>
      <c r="F9688" s="13"/>
      <c r="G9688" s="13"/>
      <c r="H9688" s="41"/>
      <c r="I9688" s="41"/>
      <c r="J9688" s="41"/>
      <c r="K9688" s="41"/>
      <c r="L9688" s="41"/>
      <c r="M9688" s="41"/>
    </row>
    <row r="9689" spans="2:13" x14ac:dyDescent="0.25">
      <c r="B9689" s="66"/>
      <c r="C9689" s="13"/>
      <c r="D9689" s="13"/>
      <c r="E9689" s="13"/>
      <c r="F9689" s="13"/>
      <c r="G9689" s="13"/>
      <c r="H9689" s="41"/>
      <c r="I9689" s="41"/>
      <c r="J9689" s="41"/>
      <c r="K9689" s="41"/>
      <c r="L9689" s="41"/>
      <c r="M9689" s="41"/>
    </row>
    <row r="9690" spans="2:13" x14ac:dyDescent="0.25">
      <c r="B9690" s="66"/>
      <c r="C9690" s="13"/>
      <c r="D9690" s="13"/>
      <c r="E9690" s="13"/>
      <c r="F9690" s="13"/>
      <c r="G9690" s="13"/>
      <c r="H9690" s="41"/>
      <c r="I9690" s="41"/>
      <c r="J9690" s="41"/>
      <c r="K9690" s="41"/>
      <c r="L9690" s="41"/>
      <c r="M9690" s="41"/>
    </row>
    <row r="9691" spans="2:13" x14ac:dyDescent="0.25">
      <c r="B9691" s="66"/>
      <c r="C9691" s="13"/>
      <c r="D9691" s="13"/>
      <c r="E9691" s="13"/>
      <c r="F9691" s="13"/>
      <c r="G9691" s="13"/>
      <c r="H9691" s="41"/>
      <c r="I9691" s="41"/>
      <c r="J9691" s="41"/>
      <c r="K9691" s="41"/>
      <c r="L9691" s="41"/>
      <c r="M9691" s="41"/>
    </row>
    <row r="9692" spans="2:13" x14ac:dyDescent="0.25">
      <c r="B9692" s="66"/>
      <c r="C9692" s="13"/>
      <c r="D9692" s="13"/>
      <c r="E9692" s="13"/>
      <c r="F9692" s="13"/>
      <c r="G9692" s="13"/>
      <c r="H9692" s="41"/>
      <c r="I9692" s="41"/>
      <c r="J9692" s="41"/>
      <c r="K9692" s="41"/>
      <c r="L9692" s="41"/>
      <c r="M9692" s="41"/>
    </row>
    <row r="9693" spans="2:13" x14ac:dyDescent="0.25">
      <c r="B9693" s="66"/>
      <c r="C9693" s="13"/>
      <c r="D9693" s="13"/>
      <c r="E9693" s="13"/>
      <c r="F9693" s="13"/>
      <c r="G9693" s="13"/>
      <c r="H9693" s="41"/>
      <c r="I9693" s="41"/>
      <c r="J9693" s="41"/>
      <c r="K9693" s="41"/>
      <c r="L9693" s="41"/>
      <c r="M9693" s="41"/>
    </row>
    <row r="9694" spans="2:13" x14ac:dyDescent="0.25">
      <c r="B9694" s="66"/>
      <c r="C9694" s="13"/>
      <c r="D9694" s="13"/>
      <c r="E9694" s="13"/>
      <c r="F9694" s="13"/>
      <c r="G9694" s="13"/>
      <c r="H9694" s="41"/>
      <c r="I9694" s="41"/>
      <c r="J9694" s="41"/>
      <c r="K9694" s="41"/>
      <c r="L9694" s="41"/>
      <c r="M9694" s="41"/>
    </row>
    <row r="9695" spans="2:13" x14ac:dyDescent="0.25">
      <c r="B9695" s="66"/>
      <c r="C9695" s="13"/>
      <c r="D9695" s="13"/>
      <c r="E9695" s="13"/>
      <c r="F9695" s="13"/>
      <c r="G9695" s="13"/>
      <c r="H9695" s="41"/>
      <c r="I9695" s="41"/>
      <c r="J9695" s="41"/>
      <c r="K9695" s="41"/>
      <c r="L9695" s="41"/>
      <c r="M9695" s="41"/>
    </row>
    <row r="9696" spans="2:13" x14ac:dyDescent="0.25">
      <c r="B9696" s="66"/>
      <c r="C9696" s="13"/>
      <c r="D9696" s="13"/>
      <c r="E9696" s="13"/>
      <c r="F9696" s="13"/>
      <c r="G9696" s="13"/>
      <c r="H9696" s="41"/>
      <c r="I9696" s="41"/>
      <c r="J9696" s="41"/>
      <c r="K9696" s="41"/>
      <c r="L9696" s="41"/>
      <c r="M9696" s="41"/>
    </row>
    <row r="9697" spans="2:13" x14ac:dyDescent="0.25">
      <c r="B9697" s="66"/>
      <c r="C9697" s="13"/>
      <c r="D9697" s="13"/>
      <c r="E9697" s="13"/>
      <c r="F9697" s="13"/>
      <c r="G9697" s="13"/>
      <c r="H9697" s="41"/>
      <c r="I9697" s="41"/>
      <c r="J9697" s="41"/>
      <c r="K9697" s="41"/>
      <c r="L9697" s="41"/>
      <c r="M9697" s="41"/>
    </row>
    <row r="9698" spans="2:13" x14ac:dyDescent="0.25">
      <c r="B9698" s="66"/>
      <c r="C9698" s="13"/>
      <c r="D9698" s="13"/>
      <c r="E9698" s="13"/>
      <c r="F9698" s="13"/>
      <c r="G9698" s="13"/>
      <c r="H9698" s="41"/>
      <c r="I9698" s="41"/>
      <c r="J9698" s="41"/>
      <c r="K9698" s="41"/>
      <c r="L9698" s="41"/>
      <c r="M9698" s="41"/>
    </row>
    <row r="9699" spans="2:13" x14ac:dyDescent="0.25">
      <c r="B9699" s="66"/>
      <c r="C9699" s="13"/>
      <c r="D9699" s="13"/>
      <c r="E9699" s="13"/>
      <c r="F9699" s="13"/>
      <c r="G9699" s="13"/>
      <c r="H9699" s="41"/>
      <c r="I9699" s="41"/>
      <c r="J9699" s="41"/>
      <c r="K9699" s="41"/>
      <c r="L9699" s="41"/>
      <c r="M9699" s="41"/>
    </row>
    <row r="9700" spans="2:13" x14ac:dyDescent="0.25">
      <c r="B9700" s="66"/>
      <c r="C9700" s="13"/>
      <c r="D9700" s="13"/>
      <c r="E9700" s="13"/>
      <c r="F9700" s="13"/>
      <c r="G9700" s="13"/>
      <c r="H9700" s="41"/>
      <c r="I9700" s="41"/>
      <c r="J9700" s="41"/>
      <c r="K9700" s="41"/>
      <c r="L9700" s="41"/>
      <c r="M9700" s="41"/>
    </row>
    <row r="9701" spans="2:13" x14ac:dyDescent="0.25">
      <c r="B9701" s="66"/>
      <c r="C9701" s="13"/>
      <c r="D9701" s="13"/>
      <c r="E9701" s="13"/>
      <c r="F9701" s="13"/>
      <c r="G9701" s="13"/>
      <c r="H9701" s="41"/>
      <c r="I9701" s="41"/>
      <c r="J9701" s="41"/>
      <c r="K9701" s="41"/>
      <c r="L9701" s="41"/>
      <c r="M9701" s="41"/>
    </row>
    <row r="9702" spans="2:13" x14ac:dyDescent="0.25">
      <c r="B9702" s="66"/>
      <c r="C9702" s="13"/>
      <c r="D9702" s="13"/>
      <c r="E9702" s="13"/>
      <c r="F9702" s="13"/>
      <c r="G9702" s="13"/>
      <c r="H9702" s="41"/>
      <c r="I9702" s="41"/>
      <c r="J9702" s="41"/>
      <c r="K9702" s="41"/>
      <c r="L9702" s="41"/>
      <c r="M9702" s="41"/>
    </row>
    <row r="9703" spans="2:13" x14ac:dyDescent="0.25">
      <c r="B9703" s="66"/>
      <c r="C9703" s="13"/>
      <c r="D9703" s="13"/>
      <c r="E9703" s="13"/>
      <c r="F9703" s="13"/>
      <c r="G9703" s="13"/>
      <c r="H9703" s="41"/>
      <c r="I9703" s="41"/>
      <c r="J9703" s="41"/>
      <c r="K9703" s="41"/>
      <c r="L9703" s="41"/>
      <c r="M9703" s="41"/>
    </row>
    <row r="9704" spans="2:13" x14ac:dyDescent="0.25">
      <c r="B9704" s="66"/>
      <c r="C9704" s="13"/>
      <c r="D9704" s="13"/>
      <c r="E9704" s="13"/>
      <c r="F9704" s="13"/>
      <c r="G9704" s="13"/>
      <c r="H9704" s="41"/>
      <c r="I9704" s="41"/>
      <c r="J9704" s="41"/>
      <c r="K9704" s="41"/>
      <c r="L9704" s="41"/>
      <c r="M9704" s="41"/>
    </row>
    <row r="9705" spans="2:13" x14ac:dyDescent="0.25">
      <c r="B9705" s="66"/>
      <c r="C9705" s="13"/>
      <c r="D9705" s="13"/>
      <c r="E9705" s="13"/>
      <c r="F9705" s="13"/>
      <c r="G9705" s="13"/>
      <c r="H9705" s="41"/>
      <c r="I9705" s="41"/>
      <c r="J9705" s="41"/>
      <c r="K9705" s="41"/>
      <c r="L9705" s="41"/>
      <c r="M9705" s="41"/>
    </row>
    <row r="9706" spans="2:13" x14ac:dyDescent="0.25">
      <c r="B9706" s="66"/>
      <c r="C9706" s="13"/>
      <c r="D9706" s="13"/>
      <c r="E9706" s="13"/>
      <c r="F9706" s="13"/>
      <c r="G9706" s="13"/>
      <c r="H9706" s="41"/>
      <c r="I9706" s="41"/>
      <c r="J9706" s="41"/>
      <c r="K9706" s="41"/>
      <c r="L9706" s="41"/>
      <c r="M9706" s="41"/>
    </row>
    <row r="9707" spans="2:13" x14ac:dyDescent="0.25">
      <c r="B9707" s="66"/>
      <c r="C9707" s="13"/>
      <c r="D9707" s="13"/>
      <c r="E9707" s="13"/>
      <c r="F9707" s="13"/>
      <c r="G9707" s="13"/>
      <c r="H9707" s="41"/>
      <c r="I9707" s="41"/>
      <c r="J9707" s="41"/>
      <c r="K9707" s="41"/>
      <c r="L9707" s="41"/>
      <c r="M9707" s="41"/>
    </row>
    <row r="9708" spans="2:13" x14ac:dyDescent="0.25">
      <c r="B9708" s="66"/>
      <c r="C9708" s="13"/>
      <c r="D9708" s="13"/>
      <c r="E9708" s="13"/>
      <c r="F9708" s="13"/>
      <c r="G9708" s="13"/>
      <c r="H9708" s="41"/>
      <c r="I9708" s="41"/>
      <c r="J9708" s="41"/>
      <c r="K9708" s="41"/>
      <c r="L9708" s="41"/>
      <c r="M9708" s="41"/>
    </row>
    <row r="9709" spans="2:13" x14ac:dyDescent="0.25">
      <c r="B9709" s="66"/>
      <c r="C9709" s="13"/>
      <c r="D9709" s="13"/>
      <c r="E9709" s="13"/>
      <c r="F9709" s="13"/>
      <c r="G9709" s="13"/>
      <c r="H9709" s="41"/>
      <c r="I9709" s="41"/>
      <c r="J9709" s="41"/>
      <c r="K9709" s="41"/>
      <c r="L9709" s="41"/>
      <c r="M9709" s="41"/>
    </row>
    <row r="9710" spans="2:13" x14ac:dyDescent="0.25">
      <c r="B9710" s="66"/>
      <c r="C9710" s="13"/>
      <c r="D9710" s="13"/>
      <c r="E9710" s="13"/>
      <c r="F9710" s="13"/>
      <c r="G9710" s="13"/>
      <c r="H9710" s="41"/>
      <c r="I9710" s="41"/>
      <c r="J9710" s="41"/>
      <c r="K9710" s="41"/>
      <c r="L9710" s="41"/>
      <c r="M9710" s="41"/>
    </row>
    <row r="9711" spans="2:13" x14ac:dyDescent="0.25">
      <c r="B9711" s="66"/>
      <c r="C9711" s="13"/>
      <c r="D9711" s="13"/>
      <c r="E9711" s="13"/>
      <c r="F9711" s="13"/>
      <c r="G9711" s="13"/>
      <c r="H9711" s="41"/>
      <c r="I9711" s="41"/>
      <c r="J9711" s="41"/>
      <c r="K9711" s="41"/>
      <c r="L9711" s="41"/>
      <c r="M9711" s="41"/>
    </row>
    <row r="9712" spans="2:13" x14ac:dyDescent="0.25">
      <c r="B9712" s="66"/>
      <c r="C9712" s="13"/>
      <c r="D9712" s="13"/>
      <c r="E9712" s="13"/>
      <c r="F9712" s="13"/>
      <c r="G9712" s="13"/>
      <c r="H9712" s="41"/>
      <c r="I9712" s="41"/>
      <c r="J9712" s="41"/>
      <c r="K9712" s="41"/>
      <c r="L9712" s="41"/>
      <c r="M9712" s="41"/>
    </row>
    <row r="9713" spans="2:13" x14ac:dyDescent="0.25">
      <c r="B9713" s="66"/>
      <c r="C9713" s="13"/>
      <c r="D9713" s="13"/>
      <c r="E9713" s="13"/>
      <c r="F9713" s="13"/>
      <c r="G9713" s="13"/>
      <c r="H9713" s="41"/>
      <c r="I9713" s="41"/>
      <c r="J9713" s="41"/>
      <c r="K9713" s="41"/>
      <c r="L9713" s="41"/>
      <c r="M9713" s="41"/>
    </row>
    <row r="9714" spans="2:13" x14ac:dyDescent="0.25">
      <c r="B9714" s="66"/>
      <c r="C9714" s="13"/>
      <c r="D9714" s="13"/>
      <c r="E9714" s="13"/>
      <c r="F9714" s="13"/>
      <c r="G9714" s="13"/>
      <c r="H9714" s="41"/>
      <c r="I9714" s="41"/>
      <c r="J9714" s="41"/>
      <c r="K9714" s="41"/>
      <c r="L9714" s="41"/>
      <c r="M9714" s="41"/>
    </row>
    <row r="9715" spans="2:13" x14ac:dyDescent="0.25">
      <c r="B9715" s="66"/>
      <c r="C9715" s="13"/>
      <c r="D9715" s="13"/>
      <c r="E9715" s="13"/>
      <c r="F9715" s="13"/>
      <c r="G9715" s="13"/>
      <c r="H9715" s="41"/>
      <c r="I9715" s="41"/>
      <c r="J9715" s="41"/>
      <c r="K9715" s="41"/>
      <c r="L9715" s="41"/>
      <c r="M9715" s="41"/>
    </row>
    <row r="9716" spans="2:13" x14ac:dyDescent="0.25">
      <c r="B9716" s="66"/>
      <c r="C9716" s="13"/>
      <c r="D9716" s="13"/>
      <c r="E9716" s="13"/>
      <c r="F9716" s="13"/>
      <c r="G9716" s="13"/>
      <c r="H9716" s="41"/>
      <c r="I9716" s="41"/>
      <c r="J9716" s="41"/>
      <c r="K9716" s="41"/>
      <c r="L9716" s="41"/>
      <c r="M9716" s="41"/>
    </row>
    <row r="9717" spans="2:13" x14ac:dyDescent="0.25">
      <c r="B9717" s="66"/>
      <c r="C9717" s="13"/>
      <c r="D9717" s="13"/>
      <c r="E9717" s="13"/>
      <c r="F9717" s="13"/>
      <c r="G9717" s="13"/>
      <c r="H9717" s="41"/>
      <c r="I9717" s="41"/>
      <c r="J9717" s="41"/>
      <c r="K9717" s="41"/>
      <c r="L9717" s="41"/>
      <c r="M9717" s="41"/>
    </row>
    <row r="9718" spans="2:13" x14ac:dyDescent="0.25">
      <c r="B9718" s="66"/>
      <c r="C9718" s="13"/>
      <c r="D9718" s="13"/>
      <c r="E9718" s="13"/>
      <c r="F9718" s="13"/>
      <c r="G9718" s="13"/>
      <c r="H9718" s="41"/>
      <c r="I9718" s="41"/>
      <c r="J9718" s="41"/>
      <c r="K9718" s="41"/>
      <c r="L9718" s="41"/>
      <c r="M9718" s="41"/>
    </row>
    <row r="9719" spans="2:13" x14ac:dyDescent="0.25">
      <c r="B9719" s="66"/>
      <c r="C9719" s="13"/>
      <c r="D9719" s="13"/>
      <c r="E9719" s="13"/>
      <c r="F9719" s="13"/>
      <c r="G9719" s="13"/>
      <c r="H9719" s="41"/>
      <c r="I9719" s="41"/>
      <c r="J9719" s="41"/>
      <c r="K9719" s="41"/>
      <c r="L9719" s="41"/>
      <c r="M9719" s="41"/>
    </row>
    <row r="9720" spans="2:13" x14ac:dyDescent="0.25">
      <c r="B9720" s="66"/>
      <c r="C9720" s="13"/>
      <c r="D9720" s="13"/>
      <c r="E9720" s="13"/>
      <c r="F9720" s="13"/>
      <c r="G9720" s="13"/>
      <c r="H9720" s="41"/>
      <c r="I9720" s="41"/>
      <c r="J9720" s="41"/>
      <c r="K9720" s="41"/>
      <c r="L9720" s="41"/>
      <c r="M9720" s="41"/>
    </row>
    <row r="9721" spans="2:13" x14ac:dyDescent="0.25">
      <c r="B9721" s="66"/>
      <c r="C9721" s="13"/>
      <c r="D9721" s="13"/>
      <c r="E9721" s="13"/>
      <c r="F9721" s="13"/>
      <c r="G9721" s="13"/>
      <c r="H9721" s="41"/>
      <c r="I9721" s="41"/>
      <c r="J9721" s="41"/>
      <c r="K9721" s="41"/>
      <c r="L9721" s="41"/>
      <c r="M9721" s="41"/>
    </row>
    <row r="9722" spans="2:13" x14ac:dyDescent="0.25">
      <c r="B9722" s="66"/>
      <c r="C9722" s="13"/>
      <c r="D9722" s="13"/>
      <c r="E9722" s="13"/>
      <c r="F9722" s="13"/>
      <c r="G9722" s="13"/>
      <c r="H9722" s="41"/>
      <c r="I9722" s="41"/>
      <c r="J9722" s="41"/>
      <c r="K9722" s="41"/>
      <c r="L9722" s="41"/>
      <c r="M9722" s="41"/>
    </row>
    <row r="9723" spans="2:13" x14ac:dyDescent="0.25">
      <c r="B9723" s="66"/>
      <c r="C9723" s="13"/>
      <c r="D9723" s="13"/>
      <c r="E9723" s="13"/>
      <c r="F9723" s="13"/>
      <c r="G9723" s="13"/>
      <c r="H9723" s="41"/>
      <c r="I9723" s="41"/>
      <c r="J9723" s="41"/>
      <c r="K9723" s="41"/>
      <c r="L9723" s="41"/>
      <c r="M9723" s="41"/>
    </row>
    <row r="9724" spans="2:13" x14ac:dyDescent="0.25">
      <c r="B9724" s="66"/>
      <c r="C9724" s="13"/>
      <c r="D9724" s="13"/>
      <c r="E9724" s="13"/>
      <c r="F9724" s="13"/>
      <c r="G9724" s="13"/>
      <c r="H9724" s="41"/>
      <c r="I9724" s="41"/>
      <c r="J9724" s="41"/>
      <c r="K9724" s="41"/>
      <c r="L9724" s="41"/>
      <c r="M9724" s="41"/>
    </row>
    <row r="9725" spans="2:13" x14ac:dyDescent="0.25">
      <c r="B9725" s="66"/>
      <c r="C9725" s="13"/>
      <c r="D9725" s="13"/>
      <c r="E9725" s="13"/>
      <c r="F9725" s="13"/>
      <c r="G9725" s="13"/>
      <c r="H9725" s="41"/>
      <c r="I9725" s="41"/>
      <c r="J9725" s="41"/>
      <c r="K9725" s="41"/>
      <c r="L9725" s="41"/>
      <c r="M9725" s="41"/>
    </row>
    <row r="9726" spans="2:13" x14ac:dyDescent="0.25">
      <c r="B9726" s="66"/>
      <c r="C9726" s="13"/>
      <c r="D9726" s="13"/>
      <c r="E9726" s="13"/>
      <c r="F9726" s="13"/>
      <c r="G9726" s="13"/>
      <c r="H9726" s="41"/>
      <c r="I9726" s="41"/>
      <c r="J9726" s="41"/>
      <c r="K9726" s="41"/>
      <c r="L9726" s="41"/>
      <c r="M9726" s="41"/>
    </row>
    <row r="9727" spans="2:13" x14ac:dyDescent="0.25">
      <c r="B9727" s="66"/>
      <c r="C9727" s="13"/>
      <c r="D9727" s="13"/>
      <c r="E9727" s="13"/>
      <c r="F9727" s="13"/>
      <c r="G9727" s="13"/>
      <c r="H9727" s="41"/>
      <c r="I9727" s="41"/>
      <c r="J9727" s="41"/>
      <c r="K9727" s="41"/>
      <c r="L9727" s="41"/>
      <c r="M9727" s="41"/>
    </row>
    <row r="9728" spans="2:13" x14ac:dyDescent="0.25">
      <c r="B9728" s="66"/>
      <c r="C9728" s="13"/>
      <c r="D9728" s="13"/>
      <c r="E9728" s="13"/>
      <c r="F9728" s="13"/>
      <c r="G9728" s="13"/>
      <c r="H9728" s="41"/>
      <c r="I9728" s="41"/>
      <c r="J9728" s="41"/>
      <c r="K9728" s="41"/>
      <c r="L9728" s="41"/>
      <c r="M9728" s="41"/>
    </row>
    <row r="9729" spans="2:13" x14ac:dyDescent="0.25">
      <c r="B9729" s="66"/>
      <c r="C9729" s="13"/>
      <c r="D9729" s="13"/>
      <c r="E9729" s="13"/>
      <c r="F9729" s="13"/>
      <c r="G9729" s="13"/>
      <c r="H9729" s="41"/>
      <c r="I9729" s="41"/>
      <c r="J9729" s="41"/>
      <c r="K9729" s="41"/>
      <c r="L9729" s="41"/>
      <c r="M9729" s="41"/>
    </row>
    <row r="9730" spans="2:13" x14ac:dyDescent="0.25">
      <c r="B9730" s="66"/>
      <c r="C9730" s="13"/>
      <c r="D9730" s="13"/>
      <c r="E9730" s="13"/>
      <c r="F9730" s="13"/>
      <c r="G9730" s="13"/>
      <c r="H9730" s="41"/>
      <c r="I9730" s="41"/>
      <c r="J9730" s="41"/>
      <c r="K9730" s="41"/>
      <c r="L9730" s="41"/>
      <c r="M9730" s="41"/>
    </row>
    <row r="9731" spans="2:13" x14ac:dyDescent="0.25">
      <c r="B9731" s="66"/>
      <c r="C9731" s="13"/>
      <c r="D9731" s="13"/>
      <c r="E9731" s="13"/>
      <c r="F9731" s="13"/>
      <c r="G9731" s="13"/>
      <c r="H9731" s="41"/>
      <c r="I9731" s="41"/>
      <c r="J9731" s="41"/>
      <c r="K9731" s="41"/>
      <c r="L9731" s="41"/>
      <c r="M9731" s="41"/>
    </row>
    <row r="9732" spans="2:13" x14ac:dyDescent="0.25">
      <c r="B9732" s="66"/>
      <c r="C9732" s="13"/>
      <c r="D9732" s="13"/>
      <c r="E9732" s="13"/>
      <c r="F9732" s="13"/>
      <c r="G9732" s="13"/>
      <c r="H9732" s="41"/>
      <c r="I9732" s="41"/>
      <c r="J9732" s="41"/>
      <c r="K9732" s="41"/>
      <c r="L9732" s="41"/>
      <c r="M9732" s="41"/>
    </row>
    <row r="9733" spans="2:13" x14ac:dyDescent="0.25">
      <c r="B9733" s="66"/>
      <c r="C9733" s="13"/>
      <c r="D9733" s="13"/>
      <c r="E9733" s="13"/>
      <c r="F9733" s="13"/>
      <c r="G9733" s="13"/>
      <c r="H9733" s="41"/>
      <c r="I9733" s="41"/>
      <c r="J9733" s="41"/>
      <c r="K9733" s="41"/>
      <c r="L9733" s="41"/>
      <c r="M9733" s="41"/>
    </row>
    <row r="9734" spans="2:13" x14ac:dyDescent="0.25">
      <c r="B9734" s="66"/>
      <c r="C9734" s="13"/>
      <c r="D9734" s="13"/>
      <c r="E9734" s="13"/>
      <c r="F9734" s="13"/>
      <c r="G9734" s="13"/>
      <c r="H9734" s="41"/>
      <c r="I9734" s="41"/>
      <c r="J9734" s="41"/>
      <c r="K9734" s="41"/>
      <c r="L9734" s="41"/>
      <c r="M9734" s="41"/>
    </row>
    <row r="9735" spans="2:13" x14ac:dyDescent="0.25">
      <c r="B9735" s="66"/>
      <c r="C9735" s="13"/>
      <c r="D9735" s="13"/>
      <c r="E9735" s="13"/>
      <c r="F9735" s="13"/>
      <c r="G9735" s="13"/>
      <c r="H9735" s="41"/>
      <c r="I9735" s="41"/>
      <c r="J9735" s="41"/>
      <c r="K9735" s="41"/>
      <c r="L9735" s="41"/>
      <c r="M9735" s="41"/>
    </row>
    <row r="9736" spans="2:13" x14ac:dyDescent="0.25">
      <c r="B9736" s="66"/>
      <c r="C9736" s="13"/>
      <c r="D9736" s="13"/>
      <c r="E9736" s="13"/>
      <c r="F9736" s="13"/>
      <c r="G9736" s="13"/>
      <c r="H9736" s="41"/>
      <c r="I9736" s="41"/>
      <c r="J9736" s="41"/>
      <c r="K9736" s="41"/>
      <c r="L9736" s="41"/>
      <c r="M9736" s="41"/>
    </row>
    <row r="9737" spans="2:13" x14ac:dyDescent="0.25">
      <c r="B9737" s="66"/>
      <c r="C9737" s="13"/>
      <c r="D9737" s="13"/>
      <c r="E9737" s="13"/>
      <c r="F9737" s="13"/>
      <c r="G9737" s="13"/>
      <c r="H9737" s="41"/>
      <c r="I9737" s="41"/>
      <c r="J9737" s="41"/>
      <c r="K9737" s="41"/>
      <c r="L9737" s="41"/>
      <c r="M9737" s="41"/>
    </row>
    <row r="9738" spans="2:13" x14ac:dyDescent="0.25">
      <c r="B9738" s="66"/>
      <c r="C9738" s="13"/>
      <c r="D9738" s="13"/>
      <c r="E9738" s="13"/>
      <c r="F9738" s="13"/>
      <c r="G9738" s="13"/>
      <c r="H9738" s="41"/>
      <c r="I9738" s="41"/>
      <c r="J9738" s="41"/>
      <c r="K9738" s="41"/>
      <c r="L9738" s="41"/>
      <c r="M9738" s="41"/>
    </row>
    <row r="9739" spans="2:13" x14ac:dyDescent="0.25">
      <c r="B9739" s="66"/>
      <c r="C9739" s="13"/>
      <c r="D9739" s="13"/>
      <c r="E9739" s="13"/>
      <c r="F9739" s="13"/>
      <c r="G9739" s="13"/>
      <c r="H9739" s="41"/>
      <c r="I9739" s="41"/>
      <c r="J9739" s="41"/>
      <c r="K9739" s="41"/>
      <c r="L9739" s="41"/>
      <c r="M9739" s="41"/>
    </row>
    <row r="9740" spans="2:13" x14ac:dyDescent="0.25">
      <c r="B9740" s="66"/>
      <c r="C9740" s="13"/>
      <c r="D9740" s="13"/>
      <c r="E9740" s="13"/>
      <c r="F9740" s="13"/>
      <c r="G9740" s="13"/>
      <c r="H9740" s="41"/>
      <c r="I9740" s="41"/>
      <c r="J9740" s="41"/>
      <c r="K9740" s="41"/>
      <c r="L9740" s="41"/>
      <c r="M9740" s="41"/>
    </row>
    <row r="9741" spans="2:13" x14ac:dyDescent="0.25">
      <c r="B9741" s="66"/>
      <c r="C9741" s="13"/>
      <c r="D9741" s="13"/>
      <c r="E9741" s="13"/>
      <c r="F9741" s="13"/>
      <c r="G9741" s="13"/>
      <c r="H9741" s="41"/>
      <c r="I9741" s="41"/>
      <c r="J9741" s="41"/>
      <c r="K9741" s="41"/>
      <c r="L9741" s="41"/>
      <c r="M9741" s="41"/>
    </row>
    <row r="9742" spans="2:13" x14ac:dyDescent="0.25">
      <c r="B9742" s="66"/>
      <c r="C9742" s="13"/>
      <c r="D9742" s="13"/>
      <c r="E9742" s="13"/>
      <c r="F9742" s="13"/>
      <c r="G9742" s="13"/>
      <c r="H9742" s="41"/>
      <c r="I9742" s="41"/>
      <c r="J9742" s="41"/>
      <c r="K9742" s="41"/>
      <c r="L9742" s="41"/>
      <c r="M9742" s="41"/>
    </row>
    <row r="9743" spans="2:13" x14ac:dyDescent="0.25">
      <c r="B9743" s="66"/>
      <c r="C9743" s="13"/>
      <c r="D9743" s="13"/>
      <c r="E9743" s="13"/>
      <c r="F9743" s="13"/>
      <c r="G9743" s="13"/>
      <c r="H9743" s="41"/>
      <c r="I9743" s="41"/>
      <c r="J9743" s="41"/>
      <c r="K9743" s="41"/>
      <c r="L9743" s="41"/>
      <c r="M9743" s="41"/>
    </row>
    <row r="9744" spans="2:13" x14ac:dyDescent="0.25">
      <c r="B9744" s="66"/>
      <c r="C9744" s="13"/>
      <c r="D9744" s="13"/>
      <c r="E9744" s="13"/>
      <c r="F9744" s="13"/>
      <c r="G9744" s="13"/>
      <c r="H9744" s="41"/>
      <c r="I9744" s="41"/>
      <c r="J9744" s="41"/>
      <c r="K9744" s="41"/>
      <c r="L9744" s="41"/>
      <c r="M9744" s="41"/>
    </row>
    <row r="9745" spans="2:13" x14ac:dyDescent="0.25">
      <c r="B9745" s="66"/>
      <c r="C9745" s="13"/>
      <c r="D9745" s="13"/>
      <c r="E9745" s="13"/>
      <c r="F9745" s="13"/>
      <c r="G9745" s="13"/>
      <c r="H9745" s="41"/>
      <c r="I9745" s="41"/>
      <c r="J9745" s="41"/>
      <c r="K9745" s="41"/>
      <c r="L9745" s="41"/>
      <c r="M9745" s="41"/>
    </row>
    <row r="9746" spans="2:13" x14ac:dyDescent="0.25">
      <c r="B9746" s="66"/>
      <c r="C9746" s="13"/>
      <c r="D9746" s="13"/>
      <c r="E9746" s="13"/>
      <c r="F9746" s="13"/>
      <c r="G9746" s="13"/>
      <c r="H9746" s="41"/>
      <c r="I9746" s="41"/>
      <c r="J9746" s="41"/>
      <c r="K9746" s="41"/>
      <c r="L9746" s="41"/>
      <c r="M9746" s="41"/>
    </row>
    <row r="9747" spans="2:13" x14ac:dyDescent="0.25">
      <c r="B9747" s="66"/>
      <c r="C9747" s="13"/>
      <c r="D9747" s="13"/>
      <c r="E9747" s="13"/>
      <c r="F9747" s="13"/>
      <c r="G9747" s="13"/>
      <c r="H9747" s="41"/>
      <c r="I9747" s="41"/>
      <c r="J9747" s="41"/>
      <c r="K9747" s="41"/>
      <c r="L9747" s="41"/>
      <c r="M9747" s="41"/>
    </row>
    <row r="9748" spans="2:13" x14ac:dyDescent="0.25">
      <c r="B9748" s="66"/>
      <c r="C9748" s="13"/>
      <c r="D9748" s="13"/>
      <c r="E9748" s="13"/>
      <c r="F9748" s="13"/>
      <c r="G9748" s="13"/>
      <c r="H9748" s="41"/>
      <c r="I9748" s="41"/>
      <c r="J9748" s="41"/>
      <c r="K9748" s="41"/>
      <c r="L9748" s="41"/>
      <c r="M9748" s="41"/>
    </row>
    <row r="9749" spans="2:13" x14ac:dyDescent="0.25">
      <c r="B9749" s="66"/>
      <c r="C9749" s="13"/>
      <c r="D9749" s="13"/>
      <c r="E9749" s="13"/>
      <c r="F9749" s="13"/>
      <c r="G9749" s="13"/>
      <c r="H9749" s="41"/>
      <c r="I9749" s="41"/>
      <c r="J9749" s="41"/>
      <c r="K9749" s="41"/>
      <c r="L9749" s="41"/>
      <c r="M9749" s="41"/>
    </row>
    <row r="9750" spans="2:13" x14ac:dyDescent="0.25">
      <c r="B9750" s="66"/>
      <c r="C9750" s="13"/>
      <c r="D9750" s="13"/>
      <c r="E9750" s="13"/>
      <c r="F9750" s="13"/>
      <c r="G9750" s="13"/>
      <c r="H9750" s="41"/>
      <c r="I9750" s="41"/>
      <c r="J9750" s="41"/>
      <c r="K9750" s="41"/>
      <c r="L9750" s="41"/>
      <c r="M9750" s="41"/>
    </row>
    <row r="9751" spans="2:13" x14ac:dyDescent="0.25">
      <c r="B9751" s="66"/>
      <c r="C9751" s="13"/>
      <c r="D9751" s="13"/>
      <c r="E9751" s="13"/>
      <c r="F9751" s="13"/>
      <c r="G9751" s="13"/>
      <c r="H9751" s="41"/>
      <c r="I9751" s="41"/>
      <c r="J9751" s="41"/>
      <c r="K9751" s="41"/>
      <c r="L9751" s="41"/>
      <c r="M9751" s="41"/>
    </row>
    <row r="9752" spans="2:13" x14ac:dyDescent="0.25">
      <c r="B9752" s="66"/>
      <c r="C9752" s="13"/>
      <c r="D9752" s="13"/>
      <c r="E9752" s="13"/>
      <c r="F9752" s="13"/>
      <c r="G9752" s="13"/>
      <c r="H9752" s="41"/>
      <c r="I9752" s="41"/>
      <c r="J9752" s="41"/>
      <c r="K9752" s="41"/>
      <c r="L9752" s="41"/>
      <c r="M9752" s="41"/>
    </row>
    <row r="9753" spans="2:13" x14ac:dyDescent="0.25">
      <c r="B9753" s="66"/>
      <c r="C9753" s="13"/>
      <c r="D9753" s="13"/>
      <c r="E9753" s="13"/>
      <c r="F9753" s="13"/>
      <c r="G9753" s="13"/>
      <c r="H9753" s="41"/>
      <c r="I9753" s="41"/>
      <c r="J9753" s="41"/>
      <c r="K9753" s="41"/>
      <c r="L9753" s="41"/>
      <c r="M9753" s="41"/>
    </row>
    <row r="9754" spans="2:13" x14ac:dyDescent="0.25">
      <c r="B9754" s="66"/>
      <c r="C9754" s="13"/>
      <c r="D9754" s="13"/>
      <c r="E9754" s="13"/>
      <c r="F9754" s="13"/>
      <c r="G9754" s="13"/>
      <c r="H9754" s="41"/>
      <c r="I9754" s="41"/>
      <c r="J9754" s="41"/>
      <c r="K9754" s="41"/>
      <c r="L9754" s="41"/>
      <c r="M9754" s="41"/>
    </row>
    <row r="9755" spans="2:13" x14ac:dyDescent="0.25">
      <c r="B9755" s="66"/>
      <c r="C9755" s="13"/>
      <c r="D9755" s="13"/>
      <c r="E9755" s="13"/>
      <c r="F9755" s="13"/>
      <c r="G9755" s="13"/>
      <c r="H9755" s="41"/>
      <c r="I9755" s="41"/>
      <c r="J9755" s="41"/>
      <c r="K9755" s="41"/>
      <c r="L9755" s="41"/>
      <c r="M9755" s="41"/>
    </row>
    <row r="9756" spans="2:13" x14ac:dyDescent="0.25">
      <c r="B9756" s="66"/>
      <c r="C9756" s="13"/>
      <c r="D9756" s="13"/>
      <c r="E9756" s="13"/>
      <c r="F9756" s="13"/>
      <c r="G9756" s="13"/>
      <c r="H9756" s="41"/>
      <c r="I9756" s="41"/>
      <c r="J9756" s="41"/>
      <c r="K9756" s="41"/>
      <c r="L9756" s="41"/>
      <c r="M9756" s="41"/>
    </row>
    <row r="9757" spans="2:13" x14ac:dyDescent="0.25">
      <c r="B9757" s="66"/>
      <c r="C9757" s="13"/>
      <c r="D9757" s="13"/>
      <c r="E9757" s="13"/>
      <c r="F9757" s="13"/>
      <c r="G9757" s="13"/>
      <c r="H9757" s="41"/>
      <c r="I9757" s="41"/>
      <c r="J9757" s="41"/>
      <c r="K9757" s="41"/>
      <c r="L9757" s="41"/>
      <c r="M9757" s="41"/>
    </row>
    <row r="9758" spans="2:13" x14ac:dyDescent="0.25">
      <c r="B9758" s="66"/>
      <c r="C9758" s="13"/>
      <c r="D9758" s="13"/>
      <c r="E9758" s="13"/>
      <c r="F9758" s="13"/>
      <c r="G9758" s="13"/>
      <c r="H9758" s="41"/>
      <c r="I9758" s="41"/>
      <c r="J9758" s="41"/>
      <c r="K9758" s="41"/>
      <c r="L9758" s="41"/>
      <c r="M9758" s="41"/>
    </row>
    <row r="9759" spans="2:13" x14ac:dyDescent="0.25">
      <c r="B9759" s="66"/>
      <c r="C9759" s="13"/>
      <c r="D9759" s="13"/>
      <c r="E9759" s="13"/>
      <c r="F9759" s="13"/>
      <c r="G9759" s="13"/>
      <c r="H9759" s="41"/>
      <c r="I9759" s="41"/>
      <c r="J9759" s="41"/>
      <c r="K9759" s="41"/>
      <c r="L9759" s="41"/>
      <c r="M9759" s="41"/>
    </row>
    <row r="9760" spans="2:13" x14ac:dyDescent="0.25">
      <c r="B9760" s="66"/>
      <c r="C9760" s="13"/>
      <c r="D9760" s="13"/>
      <c r="E9760" s="13"/>
      <c r="F9760" s="13"/>
      <c r="G9760" s="13"/>
      <c r="H9760" s="41"/>
      <c r="I9760" s="41"/>
      <c r="J9760" s="41"/>
      <c r="K9760" s="41"/>
      <c r="L9760" s="41"/>
      <c r="M9760" s="41"/>
    </row>
    <row r="9761" spans="2:13" x14ac:dyDescent="0.25">
      <c r="B9761" s="66"/>
      <c r="C9761" s="13"/>
      <c r="D9761" s="13"/>
      <c r="E9761" s="13"/>
      <c r="F9761" s="13"/>
      <c r="G9761" s="13"/>
      <c r="H9761" s="41"/>
      <c r="I9761" s="41"/>
      <c r="J9761" s="41"/>
      <c r="K9761" s="41"/>
      <c r="L9761" s="41"/>
      <c r="M9761" s="41"/>
    </row>
    <row r="9762" spans="2:13" x14ac:dyDescent="0.25">
      <c r="B9762" s="66"/>
      <c r="C9762" s="13"/>
      <c r="D9762" s="13"/>
      <c r="E9762" s="13"/>
      <c r="F9762" s="13"/>
      <c r="G9762" s="13"/>
      <c r="H9762" s="41"/>
      <c r="I9762" s="41"/>
      <c r="J9762" s="41"/>
      <c r="K9762" s="41"/>
      <c r="L9762" s="41"/>
      <c r="M9762" s="41"/>
    </row>
    <row r="9763" spans="2:13" x14ac:dyDescent="0.25">
      <c r="B9763" s="66"/>
      <c r="C9763" s="13"/>
      <c r="D9763" s="13"/>
      <c r="E9763" s="13"/>
      <c r="F9763" s="13"/>
      <c r="G9763" s="13"/>
      <c r="H9763" s="41"/>
      <c r="I9763" s="41"/>
      <c r="J9763" s="41"/>
      <c r="K9763" s="41"/>
      <c r="L9763" s="41"/>
      <c r="M9763" s="41"/>
    </row>
    <row r="9764" spans="2:13" x14ac:dyDescent="0.25">
      <c r="B9764" s="66"/>
      <c r="C9764" s="13"/>
      <c r="D9764" s="13"/>
      <c r="E9764" s="13"/>
      <c r="F9764" s="13"/>
      <c r="G9764" s="13"/>
      <c r="H9764" s="41"/>
      <c r="I9764" s="41"/>
      <c r="J9764" s="41"/>
      <c r="K9764" s="41"/>
      <c r="L9764" s="41"/>
      <c r="M9764" s="41"/>
    </row>
    <row r="9765" spans="2:13" x14ac:dyDescent="0.25">
      <c r="B9765" s="66"/>
      <c r="C9765" s="13"/>
      <c r="D9765" s="13"/>
      <c r="E9765" s="13"/>
      <c r="F9765" s="13"/>
      <c r="G9765" s="13"/>
      <c r="H9765" s="41"/>
      <c r="I9765" s="41"/>
      <c r="J9765" s="41"/>
      <c r="K9765" s="41"/>
      <c r="L9765" s="41"/>
      <c r="M9765" s="41"/>
    </row>
    <row r="9766" spans="2:13" x14ac:dyDescent="0.25">
      <c r="B9766" s="66"/>
      <c r="C9766" s="13"/>
      <c r="D9766" s="13"/>
      <c r="E9766" s="13"/>
      <c r="F9766" s="13"/>
      <c r="G9766" s="13"/>
      <c r="H9766" s="41"/>
      <c r="I9766" s="41"/>
      <c r="J9766" s="41"/>
      <c r="K9766" s="41"/>
      <c r="L9766" s="41"/>
      <c r="M9766" s="41"/>
    </row>
    <row r="9767" spans="2:13" x14ac:dyDescent="0.25">
      <c r="B9767" s="66"/>
      <c r="C9767" s="13"/>
      <c r="D9767" s="13"/>
      <c r="E9767" s="13"/>
      <c r="F9767" s="13"/>
      <c r="G9767" s="13"/>
      <c r="H9767" s="41"/>
      <c r="I9767" s="41"/>
      <c r="J9767" s="41"/>
      <c r="K9767" s="41"/>
      <c r="L9767" s="41"/>
      <c r="M9767" s="41"/>
    </row>
    <row r="9768" spans="2:13" x14ac:dyDescent="0.25">
      <c r="B9768" s="66"/>
      <c r="C9768" s="13"/>
      <c r="D9768" s="13"/>
      <c r="E9768" s="13"/>
      <c r="F9768" s="13"/>
      <c r="G9768" s="13"/>
      <c r="H9768" s="41"/>
      <c r="I9768" s="41"/>
      <c r="J9768" s="41"/>
      <c r="K9768" s="41"/>
      <c r="L9768" s="41"/>
      <c r="M9768" s="41"/>
    </row>
    <row r="9769" spans="2:13" x14ac:dyDescent="0.25">
      <c r="B9769" s="66"/>
      <c r="C9769" s="13"/>
      <c r="D9769" s="13"/>
      <c r="E9769" s="13"/>
      <c r="F9769" s="13"/>
      <c r="G9769" s="13"/>
      <c r="H9769" s="41"/>
      <c r="I9769" s="41"/>
      <c r="J9769" s="41"/>
      <c r="K9769" s="41"/>
      <c r="L9769" s="41"/>
      <c r="M9769" s="41"/>
    </row>
    <row r="9770" spans="2:13" x14ac:dyDescent="0.25">
      <c r="B9770" s="66"/>
      <c r="C9770" s="13"/>
      <c r="D9770" s="13"/>
      <c r="E9770" s="13"/>
      <c r="F9770" s="13"/>
      <c r="G9770" s="13"/>
      <c r="H9770" s="41"/>
      <c r="I9770" s="41"/>
      <c r="J9770" s="41"/>
      <c r="K9770" s="41"/>
      <c r="L9770" s="41"/>
      <c r="M9770" s="41"/>
    </row>
    <row r="9771" spans="2:13" x14ac:dyDescent="0.25">
      <c r="B9771" s="66"/>
      <c r="C9771" s="13"/>
      <c r="D9771" s="13"/>
      <c r="E9771" s="13"/>
      <c r="F9771" s="13"/>
      <c r="G9771" s="13"/>
      <c r="H9771" s="41"/>
      <c r="I9771" s="41"/>
      <c r="J9771" s="41"/>
      <c r="K9771" s="41"/>
      <c r="L9771" s="41"/>
      <c r="M9771" s="41"/>
    </row>
    <row r="9772" spans="2:13" x14ac:dyDescent="0.25">
      <c r="B9772" s="66"/>
      <c r="C9772" s="13"/>
      <c r="D9772" s="13"/>
      <c r="E9772" s="13"/>
      <c r="F9772" s="13"/>
      <c r="G9772" s="13"/>
      <c r="H9772" s="41"/>
      <c r="I9772" s="41"/>
      <c r="J9772" s="41"/>
      <c r="K9772" s="41"/>
      <c r="L9772" s="41"/>
      <c r="M9772" s="41"/>
    </row>
    <row r="9773" spans="2:13" x14ac:dyDescent="0.25">
      <c r="B9773" s="66"/>
      <c r="C9773" s="13"/>
      <c r="D9773" s="13"/>
      <c r="E9773" s="13"/>
      <c r="F9773" s="13"/>
      <c r="G9773" s="13"/>
      <c r="H9773" s="41"/>
      <c r="I9773" s="41"/>
      <c r="J9773" s="41"/>
      <c r="K9773" s="41"/>
      <c r="L9773" s="41"/>
      <c r="M9773" s="41"/>
    </row>
    <row r="9774" spans="2:13" x14ac:dyDescent="0.25">
      <c r="B9774" s="66"/>
      <c r="C9774" s="13"/>
      <c r="D9774" s="13"/>
      <c r="E9774" s="13"/>
      <c r="F9774" s="13"/>
      <c r="G9774" s="13"/>
      <c r="H9774" s="41"/>
      <c r="I9774" s="41"/>
      <c r="J9774" s="41"/>
      <c r="K9774" s="41"/>
      <c r="L9774" s="41"/>
      <c r="M9774" s="41"/>
    </row>
    <row r="9775" spans="2:13" x14ac:dyDescent="0.25">
      <c r="B9775" s="66"/>
      <c r="C9775" s="13"/>
      <c r="D9775" s="13"/>
      <c r="E9775" s="13"/>
      <c r="F9775" s="13"/>
      <c r="G9775" s="13"/>
      <c r="H9775" s="41"/>
      <c r="I9775" s="41"/>
      <c r="J9775" s="41"/>
      <c r="K9775" s="41"/>
      <c r="L9775" s="41"/>
      <c r="M9775" s="41"/>
    </row>
    <row r="9776" spans="2:13" x14ac:dyDescent="0.25">
      <c r="B9776" s="66"/>
      <c r="C9776" s="13"/>
      <c r="D9776" s="13"/>
      <c r="E9776" s="13"/>
      <c r="F9776" s="13"/>
      <c r="G9776" s="13"/>
      <c r="H9776" s="41"/>
      <c r="I9776" s="41"/>
      <c r="J9776" s="41"/>
      <c r="K9776" s="41"/>
      <c r="L9776" s="41"/>
      <c r="M9776" s="41"/>
    </row>
    <row r="9777" spans="2:13" x14ac:dyDescent="0.25">
      <c r="B9777" s="66"/>
      <c r="C9777" s="13"/>
      <c r="D9777" s="13"/>
      <c r="E9777" s="13"/>
      <c r="F9777" s="13"/>
      <c r="G9777" s="13"/>
      <c r="H9777" s="41"/>
      <c r="I9777" s="41"/>
      <c r="J9777" s="41"/>
      <c r="K9777" s="41"/>
      <c r="L9777" s="41"/>
      <c r="M9777" s="41"/>
    </row>
    <row r="9778" spans="2:13" x14ac:dyDescent="0.25">
      <c r="B9778" s="66"/>
      <c r="C9778" s="13"/>
      <c r="D9778" s="13"/>
      <c r="E9778" s="13"/>
      <c r="F9778" s="13"/>
      <c r="G9778" s="13"/>
      <c r="H9778" s="41"/>
      <c r="I9778" s="41"/>
      <c r="J9778" s="41"/>
      <c r="K9778" s="41"/>
      <c r="L9778" s="41"/>
      <c r="M9778" s="41"/>
    </row>
    <row r="9779" spans="2:13" x14ac:dyDescent="0.25">
      <c r="B9779" s="66"/>
      <c r="C9779" s="13"/>
      <c r="D9779" s="13"/>
      <c r="E9779" s="13"/>
      <c r="F9779" s="13"/>
      <c r="G9779" s="13"/>
      <c r="H9779" s="41"/>
      <c r="I9779" s="41"/>
      <c r="J9779" s="41"/>
      <c r="K9779" s="41"/>
      <c r="L9779" s="41"/>
      <c r="M9779" s="41"/>
    </row>
    <row r="9780" spans="2:13" x14ac:dyDescent="0.25">
      <c r="B9780" s="66"/>
      <c r="C9780" s="13"/>
      <c r="D9780" s="13"/>
      <c r="E9780" s="13"/>
      <c r="F9780" s="13"/>
      <c r="G9780" s="13"/>
      <c r="H9780" s="41"/>
      <c r="I9780" s="41"/>
      <c r="J9780" s="41"/>
      <c r="K9780" s="41"/>
      <c r="L9780" s="41"/>
      <c r="M9780" s="41"/>
    </row>
    <row r="9781" spans="2:13" x14ac:dyDescent="0.25">
      <c r="B9781" s="66"/>
      <c r="C9781" s="13"/>
      <c r="D9781" s="13"/>
      <c r="E9781" s="13"/>
      <c r="F9781" s="13"/>
      <c r="G9781" s="13"/>
      <c r="H9781" s="41"/>
      <c r="I9781" s="41"/>
      <c r="J9781" s="41"/>
      <c r="K9781" s="41"/>
      <c r="L9781" s="41"/>
      <c r="M9781" s="41"/>
    </row>
    <row r="9782" spans="2:13" x14ac:dyDescent="0.25">
      <c r="B9782" s="66"/>
      <c r="C9782" s="13"/>
      <c r="D9782" s="13"/>
      <c r="E9782" s="13"/>
      <c r="F9782" s="13"/>
      <c r="G9782" s="13"/>
      <c r="H9782" s="41"/>
      <c r="I9782" s="41"/>
      <c r="J9782" s="41"/>
      <c r="K9782" s="41"/>
      <c r="L9782" s="41"/>
      <c r="M9782" s="41"/>
    </row>
    <row r="9783" spans="2:13" x14ac:dyDescent="0.25">
      <c r="B9783" s="66"/>
      <c r="C9783" s="13"/>
      <c r="D9783" s="13"/>
      <c r="E9783" s="13"/>
      <c r="F9783" s="13"/>
      <c r="G9783" s="13"/>
      <c r="H9783" s="41"/>
      <c r="I9783" s="41"/>
      <c r="J9783" s="41"/>
      <c r="K9783" s="41"/>
      <c r="L9783" s="41"/>
      <c r="M9783" s="41"/>
    </row>
    <row r="9784" spans="2:13" x14ac:dyDescent="0.25">
      <c r="B9784" s="66"/>
      <c r="C9784" s="13"/>
      <c r="D9784" s="13"/>
      <c r="E9784" s="13"/>
      <c r="F9784" s="13"/>
      <c r="G9784" s="13"/>
      <c r="H9784" s="41"/>
      <c r="I9784" s="41"/>
      <c r="J9784" s="41"/>
      <c r="K9784" s="41"/>
      <c r="L9784" s="41"/>
      <c r="M9784" s="41"/>
    </row>
    <row r="9785" spans="2:13" x14ac:dyDescent="0.25">
      <c r="B9785" s="66"/>
      <c r="C9785" s="13"/>
      <c r="D9785" s="13"/>
      <c r="E9785" s="13"/>
      <c r="F9785" s="13"/>
      <c r="G9785" s="13"/>
      <c r="H9785" s="41"/>
      <c r="I9785" s="41"/>
      <c r="J9785" s="41"/>
      <c r="K9785" s="41"/>
      <c r="L9785" s="41"/>
      <c r="M9785" s="41"/>
    </row>
    <row r="9786" spans="2:13" x14ac:dyDescent="0.25">
      <c r="B9786" s="66"/>
      <c r="C9786" s="13"/>
      <c r="D9786" s="13"/>
      <c r="E9786" s="13"/>
      <c r="F9786" s="13"/>
      <c r="G9786" s="13"/>
      <c r="H9786" s="41"/>
      <c r="I9786" s="41"/>
      <c r="J9786" s="41"/>
      <c r="K9786" s="41"/>
      <c r="L9786" s="41"/>
      <c r="M9786" s="41"/>
    </row>
    <row r="9787" spans="2:13" x14ac:dyDescent="0.25">
      <c r="B9787" s="66"/>
      <c r="C9787" s="13"/>
      <c r="D9787" s="13"/>
      <c r="E9787" s="13"/>
      <c r="F9787" s="13"/>
      <c r="G9787" s="13"/>
      <c r="H9787" s="41"/>
      <c r="I9787" s="41"/>
      <c r="J9787" s="41"/>
      <c r="K9787" s="41"/>
      <c r="L9787" s="41"/>
      <c r="M9787" s="41"/>
    </row>
    <row r="9788" spans="2:13" x14ac:dyDescent="0.25">
      <c r="B9788" s="66"/>
      <c r="C9788" s="13"/>
      <c r="D9788" s="13"/>
      <c r="E9788" s="13"/>
      <c r="F9788" s="13"/>
      <c r="G9788" s="13"/>
      <c r="H9788" s="41"/>
      <c r="I9788" s="41"/>
      <c r="J9788" s="41"/>
      <c r="K9788" s="41"/>
      <c r="L9788" s="41"/>
      <c r="M9788" s="41"/>
    </row>
    <row r="9789" spans="2:13" x14ac:dyDescent="0.25">
      <c r="B9789" s="66"/>
      <c r="C9789" s="13"/>
      <c r="D9789" s="13"/>
      <c r="E9789" s="13"/>
      <c r="F9789" s="13"/>
      <c r="G9789" s="13"/>
      <c r="H9789" s="41"/>
      <c r="I9789" s="41"/>
      <c r="J9789" s="41"/>
      <c r="K9789" s="41"/>
      <c r="L9789" s="41"/>
      <c r="M9789" s="41"/>
    </row>
    <row r="9790" spans="2:13" x14ac:dyDescent="0.25">
      <c r="B9790" s="66"/>
      <c r="C9790" s="13"/>
      <c r="D9790" s="13"/>
      <c r="E9790" s="13"/>
      <c r="F9790" s="13"/>
      <c r="G9790" s="13"/>
      <c r="H9790" s="41"/>
      <c r="I9790" s="41"/>
      <c r="J9790" s="41"/>
      <c r="K9790" s="41"/>
      <c r="L9790" s="41"/>
      <c r="M9790" s="41"/>
    </row>
    <row r="9791" spans="2:13" x14ac:dyDescent="0.25">
      <c r="B9791" s="66"/>
      <c r="C9791" s="13"/>
      <c r="D9791" s="13"/>
      <c r="E9791" s="13"/>
      <c r="F9791" s="13"/>
      <c r="G9791" s="13"/>
      <c r="H9791" s="41"/>
      <c r="I9791" s="41"/>
      <c r="J9791" s="41"/>
      <c r="K9791" s="41"/>
      <c r="L9791" s="41"/>
      <c r="M9791" s="41"/>
    </row>
    <row r="9792" spans="2:13" x14ac:dyDescent="0.25">
      <c r="B9792" s="66"/>
      <c r="C9792" s="13"/>
      <c r="D9792" s="13"/>
      <c r="E9792" s="13"/>
      <c r="F9792" s="13"/>
      <c r="G9792" s="13"/>
      <c r="H9792" s="41"/>
      <c r="I9792" s="41"/>
      <c r="J9792" s="41"/>
      <c r="K9792" s="41"/>
      <c r="L9792" s="41"/>
      <c r="M9792" s="41"/>
    </row>
    <row r="9793" spans="2:13" x14ac:dyDescent="0.25">
      <c r="B9793" s="66"/>
      <c r="C9793" s="13"/>
      <c r="D9793" s="13"/>
      <c r="E9793" s="13"/>
      <c r="F9793" s="13"/>
      <c r="G9793" s="13"/>
      <c r="H9793" s="41"/>
      <c r="I9793" s="41"/>
      <c r="J9793" s="41"/>
      <c r="K9793" s="41"/>
      <c r="L9793" s="41"/>
      <c r="M9793" s="41"/>
    </row>
    <row r="9794" spans="2:13" x14ac:dyDescent="0.25">
      <c r="B9794" s="66"/>
      <c r="C9794" s="13"/>
      <c r="D9794" s="13"/>
      <c r="E9794" s="13"/>
      <c r="F9794" s="13"/>
      <c r="G9794" s="13"/>
      <c r="H9794" s="41"/>
      <c r="I9794" s="41"/>
      <c r="J9794" s="41"/>
      <c r="K9794" s="41"/>
      <c r="L9794" s="41"/>
      <c r="M9794" s="41"/>
    </row>
    <row r="9795" spans="2:13" x14ac:dyDescent="0.25">
      <c r="B9795" s="66"/>
      <c r="C9795" s="13"/>
      <c r="D9795" s="13"/>
      <c r="E9795" s="13"/>
      <c r="F9795" s="13"/>
      <c r="G9795" s="13"/>
      <c r="H9795" s="41"/>
      <c r="I9795" s="41"/>
      <c r="J9795" s="41"/>
      <c r="K9795" s="41"/>
      <c r="L9795" s="41"/>
      <c r="M9795" s="41"/>
    </row>
    <row r="9796" spans="2:13" x14ac:dyDescent="0.25">
      <c r="B9796" s="66"/>
      <c r="C9796" s="13"/>
      <c r="D9796" s="13"/>
      <c r="E9796" s="13"/>
      <c r="F9796" s="13"/>
      <c r="G9796" s="13"/>
      <c r="H9796" s="41"/>
      <c r="I9796" s="41"/>
      <c r="J9796" s="41"/>
      <c r="K9796" s="41"/>
      <c r="L9796" s="41"/>
      <c r="M9796" s="41"/>
    </row>
    <row r="9797" spans="2:13" x14ac:dyDescent="0.25">
      <c r="B9797" s="66"/>
      <c r="C9797" s="13"/>
      <c r="D9797" s="13"/>
      <c r="E9797" s="13"/>
      <c r="F9797" s="13"/>
      <c r="G9797" s="13"/>
      <c r="H9797" s="41"/>
      <c r="I9797" s="41"/>
      <c r="J9797" s="41"/>
      <c r="K9797" s="41"/>
      <c r="L9797" s="41"/>
      <c r="M9797" s="41"/>
    </row>
    <row r="9798" spans="2:13" x14ac:dyDescent="0.25">
      <c r="B9798" s="66"/>
      <c r="C9798" s="13"/>
      <c r="D9798" s="13"/>
      <c r="E9798" s="13"/>
      <c r="F9798" s="13"/>
      <c r="G9798" s="13"/>
      <c r="H9798" s="41"/>
      <c r="I9798" s="41"/>
      <c r="J9798" s="41"/>
      <c r="K9798" s="41"/>
      <c r="L9798" s="41"/>
      <c r="M9798" s="41"/>
    </row>
    <row r="9799" spans="2:13" x14ac:dyDescent="0.25">
      <c r="B9799" s="66"/>
      <c r="C9799" s="13"/>
      <c r="D9799" s="13"/>
      <c r="E9799" s="13"/>
      <c r="F9799" s="13"/>
      <c r="G9799" s="13"/>
      <c r="H9799" s="41"/>
      <c r="I9799" s="41"/>
      <c r="J9799" s="41"/>
      <c r="K9799" s="41"/>
      <c r="L9799" s="41"/>
      <c r="M9799" s="41"/>
    </row>
    <row r="9800" spans="2:13" x14ac:dyDescent="0.25">
      <c r="B9800" s="66"/>
      <c r="C9800" s="13"/>
      <c r="D9800" s="13"/>
      <c r="E9800" s="13"/>
      <c r="F9800" s="13"/>
      <c r="G9800" s="13"/>
      <c r="H9800" s="41"/>
      <c r="I9800" s="41"/>
      <c r="J9800" s="41"/>
      <c r="K9800" s="41"/>
      <c r="L9800" s="41"/>
      <c r="M9800" s="41"/>
    </row>
    <row r="9801" spans="2:13" x14ac:dyDescent="0.25">
      <c r="B9801" s="66"/>
      <c r="C9801" s="13"/>
      <c r="D9801" s="13"/>
      <c r="E9801" s="13"/>
      <c r="F9801" s="13"/>
      <c r="G9801" s="13"/>
      <c r="H9801" s="41"/>
      <c r="I9801" s="41"/>
      <c r="J9801" s="41"/>
      <c r="K9801" s="41"/>
      <c r="L9801" s="41"/>
      <c r="M9801" s="41"/>
    </row>
    <row r="9802" spans="2:13" x14ac:dyDescent="0.25">
      <c r="B9802" s="66"/>
      <c r="C9802" s="13"/>
      <c r="D9802" s="13"/>
      <c r="E9802" s="13"/>
      <c r="F9802" s="13"/>
      <c r="G9802" s="13"/>
      <c r="H9802" s="41"/>
      <c r="I9802" s="41"/>
      <c r="J9802" s="41"/>
      <c r="K9802" s="41"/>
      <c r="L9802" s="41"/>
      <c r="M9802" s="41"/>
    </row>
    <row r="9803" spans="2:13" x14ac:dyDescent="0.25">
      <c r="B9803" s="66"/>
      <c r="C9803" s="13"/>
      <c r="D9803" s="13"/>
      <c r="E9803" s="13"/>
      <c r="F9803" s="13"/>
      <c r="G9803" s="13"/>
      <c r="H9803" s="41"/>
      <c r="I9803" s="41"/>
      <c r="J9803" s="41"/>
      <c r="K9803" s="41"/>
      <c r="L9803" s="41"/>
      <c r="M9803" s="41"/>
    </row>
    <row r="9804" spans="2:13" x14ac:dyDescent="0.25">
      <c r="B9804" s="66"/>
      <c r="C9804" s="13"/>
      <c r="D9804" s="13"/>
      <c r="E9804" s="13"/>
      <c r="F9804" s="13"/>
      <c r="G9804" s="13"/>
      <c r="H9804" s="41"/>
      <c r="I9804" s="41"/>
      <c r="J9804" s="41"/>
      <c r="K9804" s="41"/>
      <c r="L9804" s="41"/>
      <c r="M9804" s="41"/>
    </row>
    <row r="9805" spans="2:13" x14ac:dyDescent="0.25">
      <c r="B9805" s="66"/>
      <c r="C9805" s="13"/>
      <c r="D9805" s="13"/>
      <c r="E9805" s="13"/>
      <c r="F9805" s="13"/>
      <c r="G9805" s="13"/>
      <c r="H9805" s="41"/>
      <c r="I9805" s="41"/>
      <c r="J9805" s="41"/>
      <c r="K9805" s="41"/>
      <c r="L9805" s="41"/>
      <c r="M9805" s="41"/>
    </row>
    <row r="9806" spans="2:13" x14ac:dyDescent="0.25">
      <c r="B9806" s="66"/>
      <c r="C9806" s="13"/>
      <c r="D9806" s="13"/>
      <c r="E9806" s="13"/>
      <c r="F9806" s="13"/>
      <c r="G9806" s="13"/>
      <c r="H9806" s="41"/>
      <c r="I9806" s="41"/>
      <c r="J9806" s="41"/>
      <c r="K9806" s="41"/>
      <c r="L9806" s="41"/>
      <c r="M9806" s="41"/>
    </row>
    <row r="9807" spans="2:13" x14ac:dyDescent="0.25">
      <c r="B9807" s="66"/>
      <c r="C9807" s="13"/>
      <c r="D9807" s="13"/>
      <c r="E9807" s="13"/>
      <c r="F9807" s="13"/>
      <c r="G9807" s="13"/>
      <c r="H9807" s="41"/>
      <c r="I9807" s="41"/>
      <c r="J9807" s="41"/>
      <c r="K9807" s="41"/>
      <c r="L9807" s="41"/>
      <c r="M9807" s="41"/>
    </row>
    <row r="9808" spans="2:13" x14ac:dyDescent="0.25">
      <c r="B9808" s="66"/>
      <c r="C9808" s="13"/>
      <c r="D9808" s="13"/>
      <c r="E9808" s="13"/>
      <c r="F9808" s="13"/>
      <c r="G9808" s="13"/>
      <c r="H9808" s="41"/>
      <c r="I9808" s="41"/>
      <c r="J9808" s="41"/>
      <c r="K9808" s="41"/>
      <c r="L9808" s="41"/>
      <c r="M9808" s="41"/>
    </row>
    <row r="9809" spans="2:13" x14ac:dyDescent="0.25">
      <c r="B9809" s="66"/>
      <c r="C9809" s="13"/>
      <c r="D9809" s="13"/>
      <c r="E9809" s="13"/>
      <c r="F9809" s="13"/>
      <c r="G9809" s="13"/>
      <c r="H9809" s="41"/>
      <c r="I9809" s="41"/>
      <c r="J9809" s="41"/>
      <c r="K9809" s="41"/>
      <c r="L9809" s="41"/>
      <c r="M9809" s="41"/>
    </row>
    <row r="9810" spans="2:13" x14ac:dyDescent="0.25">
      <c r="B9810" s="66"/>
      <c r="C9810" s="13"/>
      <c r="D9810" s="13"/>
      <c r="E9810" s="13"/>
      <c r="F9810" s="13"/>
      <c r="G9810" s="13"/>
      <c r="H9810" s="41"/>
      <c r="I9810" s="41"/>
      <c r="J9810" s="41"/>
      <c r="K9810" s="41"/>
      <c r="L9810" s="41"/>
      <c r="M9810" s="41"/>
    </row>
    <row r="9811" spans="2:13" x14ac:dyDescent="0.25">
      <c r="B9811" s="66"/>
      <c r="C9811" s="13"/>
      <c r="D9811" s="13"/>
      <c r="E9811" s="13"/>
      <c r="F9811" s="13"/>
      <c r="G9811" s="13"/>
      <c r="H9811" s="41"/>
      <c r="I9811" s="41"/>
      <c r="J9811" s="41"/>
      <c r="K9811" s="41"/>
      <c r="L9811" s="41"/>
      <c r="M9811" s="41"/>
    </row>
    <row r="9812" spans="2:13" x14ac:dyDescent="0.25">
      <c r="B9812" s="66"/>
      <c r="C9812" s="13"/>
      <c r="D9812" s="13"/>
      <c r="E9812" s="13"/>
      <c r="F9812" s="13"/>
      <c r="G9812" s="13"/>
      <c r="H9812" s="41"/>
      <c r="I9812" s="41"/>
      <c r="J9812" s="41"/>
      <c r="K9812" s="41"/>
      <c r="L9812" s="41"/>
      <c r="M9812" s="41"/>
    </row>
    <row r="9813" spans="2:13" x14ac:dyDescent="0.25">
      <c r="B9813" s="66"/>
      <c r="C9813" s="13"/>
      <c r="D9813" s="13"/>
      <c r="E9813" s="13"/>
      <c r="F9813" s="13"/>
      <c r="G9813" s="13"/>
      <c r="H9813" s="41"/>
      <c r="I9813" s="41"/>
      <c r="J9813" s="41"/>
      <c r="K9813" s="41"/>
      <c r="L9813" s="41"/>
      <c r="M9813" s="41"/>
    </row>
    <row r="9814" spans="2:13" x14ac:dyDescent="0.25">
      <c r="B9814" s="66"/>
      <c r="C9814" s="13"/>
      <c r="D9814" s="13"/>
      <c r="E9814" s="13"/>
      <c r="F9814" s="13"/>
      <c r="G9814" s="13"/>
      <c r="H9814" s="41"/>
      <c r="I9814" s="41"/>
      <c r="J9814" s="41"/>
      <c r="K9814" s="41"/>
      <c r="L9814" s="41"/>
      <c r="M9814" s="41"/>
    </row>
    <row r="9815" spans="2:13" x14ac:dyDescent="0.25">
      <c r="B9815" s="66"/>
      <c r="C9815" s="13"/>
      <c r="D9815" s="13"/>
      <c r="E9815" s="13"/>
      <c r="F9815" s="13"/>
      <c r="G9815" s="13"/>
      <c r="H9815" s="41"/>
      <c r="I9815" s="41"/>
      <c r="J9815" s="41"/>
      <c r="K9815" s="41"/>
      <c r="L9815" s="41"/>
      <c r="M9815" s="41"/>
    </row>
    <row r="9816" spans="2:13" x14ac:dyDescent="0.25">
      <c r="B9816" s="66"/>
      <c r="C9816" s="13"/>
      <c r="D9816" s="13"/>
      <c r="E9816" s="13"/>
      <c r="F9816" s="13"/>
      <c r="G9816" s="13"/>
      <c r="H9816" s="41"/>
      <c r="I9816" s="41"/>
      <c r="J9816" s="41"/>
      <c r="K9816" s="41"/>
      <c r="L9816" s="41"/>
      <c r="M9816" s="41"/>
    </row>
    <row r="9817" spans="2:13" x14ac:dyDescent="0.25">
      <c r="B9817" s="66"/>
      <c r="C9817" s="13"/>
      <c r="D9817" s="13"/>
      <c r="E9817" s="13"/>
      <c r="F9817" s="13"/>
      <c r="G9817" s="13"/>
      <c r="H9817" s="41"/>
      <c r="I9817" s="41"/>
      <c r="J9817" s="41"/>
      <c r="K9817" s="41"/>
      <c r="L9817" s="41"/>
      <c r="M9817" s="41"/>
    </row>
    <row r="9818" spans="2:13" x14ac:dyDescent="0.25">
      <c r="B9818" s="66"/>
      <c r="C9818" s="13"/>
      <c r="D9818" s="13"/>
      <c r="E9818" s="13"/>
      <c r="F9818" s="13"/>
      <c r="G9818" s="13"/>
      <c r="H9818" s="41"/>
      <c r="I9818" s="41"/>
      <c r="J9818" s="41"/>
      <c r="K9818" s="41"/>
      <c r="L9818" s="41"/>
      <c r="M9818" s="41"/>
    </row>
    <row r="9819" spans="2:13" x14ac:dyDescent="0.25">
      <c r="B9819" s="66"/>
      <c r="C9819" s="13"/>
      <c r="D9819" s="13"/>
      <c r="E9819" s="13"/>
      <c r="F9819" s="13"/>
      <c r="G9819" s="13"/>
      <c r="H9819" s="41"/>
      <c r="I9819" s="41"/>
      <c r="J9819" s="41"/>
      <c r="K9819" s="41"/>
      <c r="L9819" s="41"/>
      <c r="M9819" s="41"/>
    </row>
    <row r="9820" spans="2:13" x14ac:dyDescent="0.25">
      <c r="B9820" s="66"/>
      <c r="C9820" s="13"/>
      <c r="D9820" s="13"/>
      <c r="E9820" s="13"/>
      <c r="F9820" s="13"/>
      <c r="G9820" s="13"/>
      <c r="H9820" s="41"/>
      <c r="I9820" s="41"/>
      <c r="J9820" s="41"/>
      <c r="K9820" s="41"/>
      <c r="L9820" s="41"/>
      <c r="M9820" s="41"/>
    </row>
    <row r="9821" spans="2:13" x14ac:dyDescent="0.25">
      <c r="B9821" s="66"/>
      <c r="C9821" s="13"/>
      <c r="D9821" s="13"/>
      <c r="E9821" s="13"/>
      <c r="F9821" s="13"/>
      <c r="G9821" s="13"/>
      <c r="H9821" s="41"/>
      <c r="I9821" s="41"/>
      <c r="J9821" s="41"/>
      <c r="K9821" s="41"/>
      <c r="L9821" s="41"/>
      <c r="M9821" s="41"/>
    </row>
    <row r="9822" spans="2:13" x14ac:dyDescent="0.25">
      <c r="B9822" s="66"/>
      <c r="C9822" s="13"/>
      <c r="D9822" s="13"/>
      <c r="E9822" s="13"/>
      <c r="F9822" s="13"/>
      <c r="G9822" s="13"/>
      <c r="H9822" s="41"/>
      <c r="I9822" s="41"/>
      <c r="J9822" s="41"/>
      <c r="K9822" s="41"/>
      <c r="L9822" s="41"/>
      <c r="M9822" s="41"/>
    </row>
    <row r="9823" spans="2:13" x14ac:dyDescent="0.25">
      <c r="B9823" s="66"/>
      <c r="C9823" s="13"/>
      <c r="D9823" s="13"/>
      <c r="E9823" s="13"/>
      <c r="F9823" s="13"/>
      <c r="G9823" s="13"/>
      <c r="H9823" s="41"/>
      <c r="I9823" s="41"/>
      <c r="J9823" s="41"/>
      <c r="K9823" s="41"/>
      <c r="L9823" s="41"/>
      <c r="M9823" s="41"/>
    </row>
    <row r="9824" spans="2:13" x14ac:dyDescent="0.25">
      <c r="B9824" s="66"/>
      <c r="C9824" s="13"/>
      <c r="D9824" s="13"/>
      <c r="E9824" s="13"/>
      <c r="F9824" s="13"/>
      <c r="G9824" s="13"/>
      <c r="H9824" s="41"/>
      <c r="I9824" s="41"/>
      <c r="J9824" s="41"/>
      <c r="K9824" s="41"/>
      <c r="L9824" s="41"/>
      <c r="M9824" s="41"/>
    </row>
    <row r="9825" spans="2:13" x14ac:dyDescent="0.25">
      <c r="B9825" s="66"/>
      <c r="C9825" s="13"/>
      <c r="D9825" s="13"/>
      <c r="E9825" s="13"/>
      <c r="F9825" s="13"/>
      <c r="G9825" s="13"/>
      <c r="H9825" s="41"/>
      <c r="I9825" s="41"/>
      <c r="J9825" s="41"/>
      <c r="K9825" s="41"/>
      <c r="L9825" s="41"/>
      <c r="M9825" s="41"/>
    </row>
    <row r="9826" spans="2:13" x14ac:dyDescent="0.25">
      <c r="B9826" s="66"/>
      <c r="C9826" s="13"/>
      <c r="D9826" s="13"/>
      <c r="E9826" s="13"/>
      <c r="F9826" s="13"/>
      <c r="G9826" s="13"/>
      <c r="H9826" s="41"/>
      <c r="I9826" s="41"/>
      <c r="J9826" s="41"/>
      <c r="K9826" s="41"/>
      <c r="L9826" s="41"/>
      <c r="M9826" s="41"/>
    </row>
    <row r="9827" spans="2:13" x14ac:dyDescent="0.25">
      <c r="B9827" s="66"/>
      <c r="C9827" s="13"/>
      <c r="D9827" s="13"/>
      <c r="E9827" s="13"/>
      <c r="F9827" s="13"/>
      <c r="G9827" s="13"/>
      <c r="H9827" s="41"/>
      <c r="I9827" s="41"/>
      <c r="J9827" s="41"/>
      <c r="K9827" s="41"/>
      <c r="L9827" s="41"/>
      <c r="M9827" s="41"/>
    </row>
    <row r="9828" spans="2:13" x14ac:dyDescent="0.25">
      <c r="B9828" s="66"/>
      <c r="C9828" s="13"/>
      <c r="D9828" s="13"/>
      <c r="E9828" s="13"/>
      <c r="F9828" s="13"/>
      <c r="G9828" s="13"/>
      <c r="H9828" s="41"/>
      <c r="I9828" s="41"/>
      <c r="J9828" s="41"/>
      <c r="K9828" s="41"/>
      <c r="L9828" s="41"/>
      <c r="M9828" s="41"/>
    </row>
    <row r="9829" spans="2:13" x14ac:dyDescent="0.25">
      <c r="B9829" s="66"/>
      <c r="C9829" s="13"/>
      <c r="D9829" s="13"/>
      <c r="E9829" s="13"/>
      <c r="F9829" s="13"/>
      <c r="G9829" s="13"/>
      <c r="H9829" s="41"/>
      <c r="I9829" s="41"/>
      <c r="J9829" s="41"/>
      <c r="K9829" s="41"/>
      <c r="L9829" s="41"/>
      <c r="M9829" s="41"/>
    </row>
    <row r="9830" spans="2:13" x14ac:dyDescent="0.25">
      <c r="B9830" s="66"/>
      <c r="C9830" s="13"/>
      <c r="D9830" s="13"/>
      <c r="E9830" s="13"/>
      <c r="F9830" s="13"/>
      <c r="G9830" s="13"/>
      <c r="H9830" s="41"/>
      <c r="I9830" s="41"/>
      <c r="J9830" s="41"/>
      <c r="K9830" s="41"/>
      <c r="L9830" s="41"/>
      <c r="M9830" s="41"/>
    </row>
    <row r="9831" spans="2:13" x14ac:dyDescent="0.25">
      <c r="B9831" s="66"/>
      <c r="C9831" s="13"/>
      <c r="D9831" s="13"/>
      <c r="E9831" s="13"/>
      <c r="F9831" s="13"/>
      <c r="G9831" s="13"/>
      <c r="H9831" s="41"/>
      <c r="I9831" s="41"/>
      <c r="J9831" s="41"/>
      <c r="K9831" s="41"/>
      <c r="L9831" s="41"/>
      <c r="M9831" s="41"/>
    </row>
    <row r="9832" spans="2:13" x14ac:dyDescent="0.25">
      <c r="B9832" s="66"/>
      <c r="C9832" s="13"/>
      <c r="D9832" s="13"/>
      <c r="E9832" s="13"/>
      <c r="F9832" s="13"/>
      <c r="G9832" s="13"/>
      <c r="H9832" s="41"/>
      <c r="I9832" s="41"/>
      <c r="J9832" s="41"/>
      <c r="K9832" s="41"/>
      <c r="L9832" s="41"/>
      <c r="M9832" s="41"/>
    </row>
    <row r="9833" spans="2:13" x14ac:dyDescent="0.25">
      <c r="B9833" s="66"/>
      <c r="C9833" s="13"/>
      <c r="D9833" s="13"/>
      <c r="E9833" s="13"/>
      <c r="F9833" s="13"/>
      <c r="G9833" s="13"/>
      <c r="H9833" s="41"/>
      <c r="I9833" s="41"/>
      <c r="J9833" s="41"/>
      <c r="K9833" s="41"/>
      <c r="L9833" s="41"/>
      <c r="M9833" s="41"/>
    </row>
    <row r="9834" spans="2:13" x14ac:dyDescent="0.25">
      <c r="B9834" s="66"/>
      <c r="C9834" s="13"/>
      <c r="D9834" s="13"/>
      <c r="E9834" s="13"/>
      <c r="F9834" s="13"/>
      <c r="G9834" s="13"/>
      <c r="H9834" s="41"/>
      <c r="I9834" s="41"/>
      <c r="J9834" s="41"/>
      <c r="K9834" s="41"/>
      <c r="L9834" s="41"/>
      <c r="M9834" s="41"/>
    </row>
    <row r="9835" spans="2:13" x14ac:dyDescent="0.25">
      <c r="B9835" s="66"/>
      <c r="C9835" s="13"/>
      <c r="D9835" s="13"/>
      <c r="E9835" s="13"/>
      <c r="F9835" s="13"/>
      <c r="G9835" s="13"/>
      <c r="H9835" s="41"/>
      <c r="I9835" s="41"/>
      <c r="J9835" s="41"/>
      <c r="K9835" s="41"/>
      <c r="L9835" s="41"/>
      <c r="M9835" s="41"/>
    </row>
    <row r="9836" spans="2:13" x14ac:dyDescent="0.25">
      <c r="B9836" s="66"/>
      <c r="C9836" s="13"/>
      <c r="D9836" s="13"/>
      <c r="E9836" s="13"/>
      <c r="F9836" s="13"/>
      <c r="G9836" s="13"/>
      <c r="H9836" s="41"/>
      <c r="I9836" s="41"/>
      <c r="J9836" s="41"/>
      <c r="K9836" s="41"/>
      <c r="L9836" s="41"/>
      <c r="M9836" s="41"/>
    </row>
    <row r="9837" spans="2:13" x14ac:dyDescent="0.25">
      <c r="B9837" s="66"/>
      <c r="C9837" s="13"/>
      <c r="D9837" s="13"/>
      <c r="E9837" s="13"/>
      <c r="F9837" s="13"/>
      <c r="G9837" s="13"/>
      <c r="H9837" s="41"/>
      <c r="I9837" s="41"/>
      <c r="J9837" s="41"/>
      <c r="K9837" s="41"/>
      <c r="L9837" s="41"/>
      <c r="M9837" s="41"/>
    </row>
    <row r="9838" spans="2:13" x14ac:dyDescent="0.25">
      <c r="B9838" s="66"/>
      <c r="C9838" s="13"/>
      <c r="D9838" s="13"/>
      <c r="E9838" s="13"/>
      <c r="F9838" s="13"/>
      <c r="G9838" s="13"/>
      <c r="H9838" s="41"/>
      <c r="I9838" s="41"/>
      <c r="J9838" s="41"/>
      <c r="K9838" s="41"/>
      <c r="L9838" s="41"/>
      <c r="M9838" s="41"/>
    </row>
    <row r="9839" spans="2:13" x14ac:dyDescent="0.25">
      <c r="B9839" s="66"/>
      <c r="C9839" s="13"/>
      <c r="D9839" s="13"/>
      <c r="E9839" s="13"/>
      <c r="F9839" s="13"/>
      <c r="G9839" s="13"/>
      <c r="H9839" s="41"/>
      <c r="I9839" s="41"/>
      <c r="J9839" s="41"/>
      <c r="K9839" s="41"/>
      <c r="L9839" s="41"/>
      <c r="M9839" s="41"/>
    </row>
    <row r="9840" spans="2:13" x14ac:dyDescent="0.25">
      <c r="B9840" s="66"/>
      <c r="C9840" s="13"/>
      <c r="D9840" s="13"/>
      <c r="E9840" s="13"/>
      <c r="F9840" s="13"/>
      <c r="G9840" s="13"/>
      <c r="H9840" s="41"/>
      <c r="I9840" s="41"/>
      <c r="J9840" s="41"/>
      <c r="K9840" s="41"/>
      <c r="L9840" s="41"/>
      <c r="M9840" s="41"/>
    </row>
    <row r="9841" spans="2:13" x14ac:dyDescent="0.25">
      <c r="B9841" s="66"/>
      <c r="C9841" s="13"/>
      <c r="D9841" s="13"/>
      <c r="E9841" s="13"/>
      <c r="F9841" s="13"/>
      <c r="G9841" s="13"/>
      <c r="H9841" s="41"/>
      <c r="I9841" s="41"/>
      <c r="J9841" s="41"/>
      <c r="K9841" s="41"/>
      <c r="L9841" s="41"/>
      <c r="M9841" s="41"/>
    </row>
    <row r="9842" spans="2:13" x14ac:dyDescent="0.25">
      <c r="B9842" s="66"/>
      <c r="C9842" s="13"/>
      <c r="D9842" s="13"/>
      <c r="E9842" s="13"/>
      <c r="F9842" s="13"/>
      <c r="G9842" s="13"/>
      <c r="H9842" s="41"/>
      <c r="I9842" s="41"/>
      <c r="J9842" s="41"/>
      <c r="K9842" s="41"/>
      <c r="L9842" s="41"/>
      <c r="M9842" s="41"/>
    </row>
    <row r="9843" spans="2:13" x14ac:dyDescent="0.25">
      <c r="B9843" s="66"/>
      <c r="C9843" s="13"/>
      <c r="D9843" s="13"/>
      <c r="E9843" s="13"/>
      <c r="F9843" s="13"/>
      <c r="G9843" s="13"/>
      <c r="H9843" s="41"/>
      <c r="I9843" s="41"/>
      <c r="J9843" s="41"/>
      <c r="K9843" s="41"/>
      <c r="L9843" s="41"/>
      <c r="M9843" s="41"/>
    </row>
    <row r="9844" spans="2:13" x14ac:dyDescent="0.25">
      <c r="B9844" s="66"/>
      <c r="C9844" s="13"/>
      <c r="D9844" s="13"/>
      <c r="E9844" s="13"/>
      <c r="F9844" s="13"/>
      <c r="G9844" s="13"/>
      <c r="H9844" s="41"/>
      <c r="I9844" s="41"/>
      <c r="J9844" s="41"/>
      <c r="K9844" s="41"/>
      <c r="L9844" s="41"/>
      <c r="M9844" s="41"/>
    </row>
    <row r="9845" spans="2:13" x14ac:dyDescent="0.25">
      <c r="B9845" s="66"/>
      <c r="C9845" s="13"/>
      <c r="D9845" s="13"/>
      <c r="E9845" s="13"/>
      <c r="F9845" s="13"/>
      <c r="G9845" s="13"/>
      <c r="H9845" s="41"/>
      <c r="I9845" s="41"/>
      <c r="J9845" s="41"/>
      <c r="K9845" s="41"/>
      <c r="L9845" s="41"/>
      <c r="M9845" s="41"/>
    </row>
    <row r="9846" spans="2:13" x14ac:dyDescent="0.25">
      <c r="B9846" s="66"/>
      <c r="C9846" s="13"/>
      <c r="D9846" s="13"/>
      <c r="E9846" s="13"/>
      <c r="F9846" s="13"/>
      <c r="G9846" s="13"/>
      <c r="H9846" s="41"/>
      <c r="I9846" s="41"/>
      <c r="J9846" s="41"/>
      <c r="K9846" s="41"/>
      <c r="L9846" s="41"/>
      <c r="M9846" s="41"/>
    </row>
    <row r="9847" spans="2:13" x14ac:dyDescent="0.25">
      <c r="B9847" s="66"/>
      <c r="C9847" s="13"/>
      <c r="D9847" s="13"/>
      <c r="E9847" s="13"/>
      <c r="F9847" s="13"/>
      <c r="G9847" s="13"/>
      <c r="H9847" s="41"/>
      <c r="I9847" s="41"/>
      <c r="J9847" s="41"/>
      <c r="K9847" s="41"/>
      <c r="L9847" s="41"/>
      <c r="M9847" s="41"/>
    </row>
    <row r="9848" spans="2:13" x14ac:dyDescent="0.25">
      <c r="B9848" s="66"/>
      <c r="C9848" s="13"/>
      <c r="D9848" s="13"/>
      <c r="E9848" s="13"/>
      <c r="F9848" s="13"/>
      <c r="G9848" s="13"/>
      <c r="H9848" s="41"/>
      <c r="I9848" s="41"/>
      <c r="J9848" s="41"/>
      <c r="K9848" s="41"/>
      <c r="L9848" s="41"/>
      <c r="M9848" s="41"/>
    </row>
    <row r="9849" spans="2:13" x14ac:dyDescent="0.25">
      <c r="B9849" s="66"/>
      <c r="C9849" s="13"/>
      <c r="D9849" s="13"/>
      <c r="E9849" s="13"/>
      <c r="F9849" s="13"/>
      <c r="G9849" s="13"/>
      <c r="H9849" s="41"/>
      <c r="I9849" s="41"/>
      <c r="J9849" s="41"/>
      <c r="K9849" s="41"/>
      <c r="L9849" s="41"/>
      <c r="M9849" s="41"/>
    </row>
    <row r="9850" spans="2:13" x14ac:dyDescent="0.25">
      <c r="B9850" s="66"/>
      <c r="C9850" s="13"/>
      <c r="D9850" s="13"/>
      <c r="E9850" s="13"/>
      <c r="F9850" s="13"/>
      <c r="G9850" s="13"/>
      <c r="H9850" s="41"/>
      <c r="I9850" s="41"/>
      <c r="J9850" s="41"/>
      <c r="K9850" s="41"/>
      <c r="L9850" s="41"/>
      <c r="M9850" s="41"/>
    </row>
    <row r="9851" spans="2:13" x14ac:dyDescent="0.25">
      <c r="B9851" s="66"/>
      <c r="C9851" s="13"/>
      <c r="D9851" s="13"/>
      <c r="E9851" s="13"/>
      <c r="F9851" s="13"/>
      <c r="G9851" s="13"/>
      <c r="H9851" s="41"/>
      <c r="I9851" s="41"/>
      <c r="J9851" s="41"/>
      <c r="K9851" s="41"/>
      <c r="L9851" s="41"/>
      <c r="M9851" s="41"/>
    </row>
    <row r="9852" spans="2:13" x14ac:dyDescent="0.25">
      <c r="B9852" s="66"/>
      <c r="C9852" s="13"/>
      <c r="D9852" s="13"/>
      <c r="E9852" s="13"/>
      <c r="F9852" s="13"/>
      <c r="G9852" s="13"/>
      <c r="H9852" s="41"/>
      <c r="I9852" s="41"/>
      <c r="J9852" s="41"/>
      <c r="K9852" s="41"/>
      <c r="L9852" s="41"/>
      <c r="M9852" s="41"/>
    </row>
    <row r="9853" spans="2:13" x14ac:dyDescent="0.25">
      <c r="B9853" s="66"/>
      <c r="C9853" s="13"/>
      <c r="D9853" s="13"/>
      <c r="E9853" s="13"/>
      <c r="F9853" s="13"/>
      <c r="G9853" s="13"/>
      <c r="H9853" s="41"/>
      <c r="I9853" s="41"/>
      <c r="J9853" s="41"/>
      <c r="K9853" s="41"/>
      <c r="L9853" s="41"/>
      <c r="M9853" s="41"/>
    </row>
    <row r="9854" spans="2:13" x14ac:dyDescent="0.25">
      <c r="B9854" s="66"/>
      <c r="C9854" s="13"/>
      <c r="D9854" s="13"/>
      <c r="E9854" s="13"/>
      <c r="F9854" s="13"/>
      <c r="G9854" s="13"/>
      <c r="H9854" s="41"/>
      <c r="I9854" s="41"/>
      <c r="J9854" s="41"/>
      <c r="K9854" s="41"/>
      <c r="L9854" s="41"/>
      <c r="M9854" s="41"/>
    </row>
    <row r="9855" spans="2:13" x14ac:dyDescent="0.25">
      <c r="B9855" s="66"/>
      <c r="C9855" s="13"/>
      <c r="D9855" s="13"/>
      <c r="E9855" s="13"/>
      <c r="F9855" s="13"/>
      <c r="G9855" s="13"/>
      <c r="H9855" s="41"/>
      <c r="I9855" s="41"/>
      <c r="J9855" s="41"/>
      <c r="K9855" s="41"/>
      <c r="L9855" s="41"/>
      <c r="M9855" s="41"/>
    </row>
    <row r="9856" spans="2:13" x14ac:dyDescent="0.25">
      <c r="B9856" s="66"/>
      <c r="C9856" s="13"/>
      <c r="D9856" s="13"/>
      <c r="E9856" s="13"/>
      <c r="F9856" s="13"/>
      <c r="G9856" s="13"/>
      <c r="H9856" s="41"/>
      <c r="I9856" s="41"/>
      <c r="J9856" s="41"/>
      <c r="K9856" s="41"/>
      <c r="L9856" s="41"/>
      <c r="M9856" s="41"/>
    </row>
    <row r="9857" spans="2:13" x14ac:dyDescent="0.25">
      <c r="B9857" s="66"/>
      <c r="C9857" s="13"/>
      <c r="D9857" s="13"/>
      <c r="E9857" s="13"/>
      <c r="F9857" s="13"/>
      <c r="G9857" s="13"/>
      <c r="H9857" s="41"/>
      <c r="I9857" s="41"/>
      <c r="J9857" s="41"/>
      <c r="K9857" s="41"/>
      <c r="L9857" s="41"/>
      <c r="M9857" s="41"/>
    </row>
    <row r="9858" spans="2:13" x14ac:dyDescent="0.25">
      <c r="B9858" s="66"/>
      <c r="C9858" s="13"/>
      <c r="D9858" s="13"/>
      <c r="E9858" s="13"/>
      <c r="F9858" s="13"/>
      <c r="G9858" s="13"/>
      <c r="H9858" s="41"/>
      <c r="I9858" s="41"/>
      <c r="J9858" s="41"/>
      <c r="K9858" s="41"/>
      <c r="L9858" s="41"/>
      <c r="M9858" s="41"/>
    </row>
    <row r="9859" spans="2:13" x14ac:dyDescent="0.25">
      <c r="B9859" s="66"/>
      <c r="C9859" s="13"/>
      <c r="D9859" s="13"/>
      <c r="E9859" s="13"/>
      <c r="F9859" s="13"/>
      <c r="G9859" s="13"/>
      <c r="H9859" s="41"/>
      <c r="I9859" s="41"/>
      <c r="J9859" s="41"/>
      <c r="K9859" s="41"/>
      <c r="L9859" s="41"/>
      <c r="M9859" s="41"/>
    </row>
    <row r="9860" spans="2:13" x14ac:dyDescent="0.25">
      <c r="B9860" s="66"/>
      <c r="C9860" s="13"/>
      <c r="D9860" s="13"/>
      <c r="E9860" s="13"/>
      <c r="F9860" s="13"/>
      <c r="G9860" s="13"/>
      <c r="H9860" s="41"/>
      <c r="I9860" s="41"/>
      <c r="J9860" s="41"/>
      <c r="K9860" s="41"/>
      <c r="L9860" s="41"/>
      <c r="M9860" s="41"/>
    </row>
    <row r="9861" spans="2:13" x14ac:dyDescent="0.25">
      <c r="B9861" s="66"/>
      <c r="C9861" s="13"/>
      <c r="D9861" s="13"/>
      <c r="E9861" s="13"/>
      <c r="F9861" s="13"/>
      <c r="G9861" s="13"/>
      <c r="H9861" s="41"/>
      <c r="I9861" s="41"/>
      <c r="J9861" s="41"/>
      <c r="K9861" s="41"/>
      <c r="L9861" s="41"/>
      <c r="M9861" s="41"/>
    </row>
    <row r="9862" spans="2:13" x14ac:dyDescent="0.25">
      <c r="B9862" s="66"/>
      <c r="C9862" s="13"/>
      <c r="D9862" s="13"/>
      <c r="E9862" s="13"/>
      <c r="F9862" s="13"/>
      <c r="G9862" s="13"/>
      <c r="H9862" s="41"/>
      <c r="I9862" s="41"/>
      <c r="J9862" s="41"/>
      <c r="K9862" s="41"/>
      <c r="L9862" s="41"/>
      <c r="M9862" s="41"/>
    </row>
    <row r="9863" spans="2:13" x14ac:dyDescent="0.25">
      <c r="B9863" s="66"/>
      <c r="C9863" s="13"/>
      <c r="D9863" s="13"/>
      <c r="E9863" s="13"/>
      <c r="F9863" s="13"/>
      <c r="G9863" s="13"/>
      <c r="H9863" s="41"/>
      <c r="I9863" s="41"/>
      <c r="J9863" s="41"/>
      <c r="K9863" s="41"/>
      <c r="L9863" s="41"/>
      <c r="M9863" s="41"/>
    </row>
    <row r="9864" spans="2:13" x14ac:dyDescent="0.25">
      <c r="B9864" s="66"/>
      <c r="C9864" s="13"/>
      <c r="D9864" s="13"/>
      <c r="E9864" s="13"/>
      <c r="F9864" s="13"/>
      <c r="G9864" s="13"/>
      <c r="H9864" s="41"/>
      <c r="I9864" s="41"/>
      <c r="J9864" s="41"/>
      <c r="K9864" s="41"/>
      <c r="L9864" s="41"/>
      <c r="M9864" s="41"/>
    </row>
    <row r="9865" spans="2:13" x14ac:dyDescent="0.25">
      <c r="B9865" s="66"/>
      <c r="C9865" s="13"/>
      <c r="D9865" s="13"/>
      <c r="E9865" s="13"/>
      <c r="F9865" s="13"/>
      <c r="G9865" s="13"/>
      <c r="H9865" s="41"/>
      <c r="I9865" s="41"/>
      <c r="J9865" s="41"/>
      <c r="K9865" s="41"/>
      <c r="L9865" s="41"/>
      <c r="M9865" s="41"/>
    </row>
    <row r="9866" spans="2:13" x14ac:dyDescent="0.25">
      <c r="B9866" s="66"/>
      <c r="C9866" s="13"/>
      <c r="D9866" s="13"/>
      <c r="E9866" s="13"/>
      <c r="F9866" s="13"/>
      <c r="G9866" s="13"/>
      <c r="H9866" s="41"/>
      <c r="I9866" s="41"/>
      <c r="J9866" s="41"/>
      <c r="K9866" s="41"/>
      <c r="L9866" s="41"/>
      <c r="M9866" s="41"/>
    </row>
    <row r="9867" spans="2:13" x14ac:dyDescent="0.25">
      <c r="B9867" s="66"/>
      <c r="C9867" s="13"/>
      <c r="D9867" s="13"/>
      <c r="E9867" s="13"/>
      <c r="F9867" s="13"/>
      <c r="G9867" s="13"/>
      <c r="H9867" s="41"/>
      <c r="I9867" s="41"/>
      <c r="J9867" s="41"/>
      <c r="K9867" s="41"/>
      <c r="L9867" s="41"/>
      <c r="M9867" s="41"/>
    </row>
    <row r="9868" spans="2:13" x14ac:dyDescent="0.25">
      <c r="B9868" s="66"/>
      <c r="C9868" s="13"/>
      <c r="D9868" s="13"/>
      <c r="E9868" s="13"/>
      <c r="F9868" s="13"/>
      <c r="G9868" s="13"/>
      <c r="H9868" s="41"/>
      <c r="I9868" s="41"/>
      <c r="J9868" s="41"/>
      <c r="K9868" s="41"/>
      <c r="L9868" s="41"/>
      <c r="M9868" s="41"/>
    </row>
    <row r="9869" spans="2:13" x14ac:dyDescent="0.25">
      <c r="B9869" s="66"/>
      <c r="C9869" s="13"/>
      <c r="D9869" s="13"/>
      <c r="E9869" s="13"/>
      <c r="F9869" s="13"/>
      <c r="G9869" s="13"/>
      <c r="H9869" s="41"/>
      <c r="I9869" s="41"/>
      <c r="J9869" s="41"/>
      <c r="K9869" s="41"/>
      <c r="L9869" s="41"/>
      <c r="M9869" s="41"/>
    </row>
    <row r="9870" spans="2:13" x14ac:dyDescent="0.25">
      <c r="B9870" s="66"/>
      <c r="C9870" s="13"/>
      <c r="D9870" s="13"/>
      <c r="E9870" s="13"/>
      <c r="F9870" s="13"/>
      <c r="G9870" s="13"/>
      <c r="H9870" s="41"/>
      <c r="I9870" s="41"/>
      <c r="J9870" s="41"/>
      <c r="K9870" s="41"/>
      <c r="L9870" s="41"/>
      <c r="M9870" s="41"/>
    </row>
    <row r="9871" spans="2:13" x14ac:dyDescent="0.25">
      <c r="B9871" s="66"/>
      <c r="C9871" s="13"/>
      <c r="D9871" s="13"/>
      <c r="E9871" s="13"/>
      <c r="F9871" s="13"/>
      <c r="G9871" s="13"/>
      <c r="H9871" s="41"/>
      <c r="I9871" s="41"/>
      <c r="J9871" s="41"/>
      <c r="K9871" s="41"/>
      <c r="L9871" s="41"/>
      <c r="M9871" s="41"/>
    </row>
    <row r="9872" spans="2:13" x14ac:dyDescent="0.25">
      <c r="B9872" s="66"/>
      <c r="C9872" s="13"/>
      <c r="D9872" s="13"/>
      <c r="E9872" s="13"/>
      <c r="F9872" s="13"/>
      <c r="G9872" s="13"/>
      <c r="H9872" s="41"/>
      <c r="I9872" s="41"/>
      <c r="J9872" s="41"/>
      <c r="K9872" s="41"/>
      <c r="L9872" s="41"/>
      <c r="M9872" s="41"/>
    </row>
    <row r="9873" spans="2:13" x14ac:dyDescent="0.25">
      <c r="B9873" s="66"/>
      <c r="C9873" s="13"/>
      <c r="D9873" s="13"/>
      <c r="E9873" s="13"/>
      <c r="F9873" s="13"/>
      <c r="G9873" s="13"/>
      <c r="H9873" s="41"/>
      <c r="I9873" s="41"/>
      <c r="J9873" s="41"/>
      <c r="K9873" s="41"/>
      <c r="L9873" s="41"/>
      <c r="M9873" s="41"/>
    </row>
    <row r="9874" spans="2:13" x14ac:dyDescent="0.25">
      <c r="B9874" s="66"/>
      <c r="C9874" s="13"/>
      <c r="D9874" s="13"/>
      <c r="E9874" s="13"/>
      <c r="F9874" s="13"/>
      <c r="G9874" s="13"/>
      <c r="H9874" s="41"/>
      <c r="I9874" s="41"/>
      <c r="J9874" s="41"/>
      <c r="K9874" s="41"/>
      <c r="L9874" s="41"/>
      <c r="M9874" s="41"/>
    </row>
    <row r="9875" spans="2:13" x14ac:dyDescent="0.25">
      <c r="B9875" s="66"/>
      <c r="C9875" s="13"/>
      <c r="D9875" s="13"/>
      <c r="E9875" s="13"/>
      <c r="F9875" s="13"/>
      <c r="G9875" s="13"/>
      <c r="H9875" s="41"/>
      <c r="I9875" s="41"/>
      <c r="J9875" s="41"/>
      <c r="K9875" s="41"/>
      <c r="L9875" s="41"/>
      <c r="M9875" s="41"/>
    </row>
    <row r="9876" spans="2:13" x14ac:dyDescent="0.25">
      <c r="B9876" s="66"/>
      <c r="C9876" s="13"/>
      <c r="D9876" s="13"/>
      <c r="E9876" s="13"/>
      <c r="F9876" s="13"/>
      <c r="G9876" s="13"/>
      <c r="H9876" s="41"/>
      <c r="I9876" s="41"/>
      <c r="J9876" s="41"/>
      <c r="K9876" s="41"/>
      <c r="L9876" s="41"/>
      <c r="M9876" s="41"/>
    </row>
    <row r="9877" spans="2:13" x14ac:dyDescent="0.25">
      <c r="B9877" s="66"/>
      <c r="C9877" s="13"/>
      <c r="D9877" s="13"/>
      <c r="E9877" s="13"/>
      <c r="F9877" s="13"/>
      <c r="G9877" s="13"/>
      <c r="H9877" s="41"/>
      <c r="I9877" s="41"/>
      <c r="J9877" s="41"/>
      <c r="K9877" s="41"/>
      <c r="L9877" s="41"/>
      <c r="M9877" s="41"/>
    </row>
    <row r="9878" spans="2:13" x14ac:dyDescent="0.25">
      <c r="B9878" s="66"/>
      <c r="C9878" s="13"/>
      <c r="D9878" s="13"/>
      <c r="E9878" s="13"/>
      <c r="F9878" s="13"/>
      <c r="G9878" s="13"/>
      <c r="H9878" s="41"/>
      <c r="I9878" s="41"/>
      <c r="J9878" s="41"/>
      <c r="K9878" s="41"/>
      <c r="L9878" s="41"/>
      <c r="M9878" s="41"/>
    </row>
    <row r="9879" spans="2:13" x14ac:dyDescent="0.25">
      <c r="B9879" s="66"/>
      <c r="C9879" s="13"/>
      <c r="D9879" s="13"/>
      <c r="E9879" s="13"/>
      <c r="F9879" s="13"/>
      <c r="G9879" s="13"/>
      <c r="H9879" s="41"/>
      <c r="I9879" s="41"/>
      <c r="J9879" s="41"/>
      <c r="K9879" s="41"/>
      <c r="L9879" s="41"/>
      <c r="M9879" s="41"/>
    </row>
    <row r="9880" spans="2:13" x14ac:dyDescent="0.25">
      <c r="B9880" s="66"/>
      <c r="C9880" s="13"/>
      <c r="D9880" s="13"/>
      <c r="E9880" s="13"/>
      <c r="F9880" s="13"/>
      <c r="G9880" s="13"/>
      <c r="H9880" s="41"/>
      <c r="I9880" s="41"/>
      <c r="J9880" s="41"/>
      <c r="K9880" s="41"/>
      <c r="L9880" s="41"/>
      <c r="M9880" s="41"/>
    </row>
    <row r="9881" spans="2:13" x14ac:dyDescent="0.25">
      <c r="B9881" s="66"/>
      <c r="C9881" s="13"/>
      <c r="D9881" s="13"/>
      <c r="E9881" s="13"/>
      <c r="F9881" s="13"/>
      <c r="G9881" s="13"/>
      <c r="H9881" s="41"/>
      <c r="I9881" s="41"/>
      <c r="J9881" s="41"/>
      <c r="K9881" s="41"/>
      <c r="L9881" s="41"/>
      <c r="M9881" s="41"/>
    </row>
    <row r="9882" spans="2:13" x14ac:dyDescent="0.25">
      <c r="B9882" s="66"/>
      <c r="C9882" s="13"/>
      <c r="D9882" s="13"/>
      <c r="E9882" s="13"/>
      <c r="F9882" s="13"/>
      <c r="G9882" s="13"/>
      <c r="H9882" s="41"/>
      <c r="I9882" s="41"/>
      <c r="J9882" s="41"/>
      <c r="K9882" s="41"/>
      <c r="L9882" s="41"/>
      <c r="M9882" s="41"/>
    </row>
    <row r="9883" spans="2:13" x14ac:dyDescent="0.25">
      <c r="B9883" s="66"/>
      <c r="C9883" s="13"/>
      <c r="D9883" s="13"/>
      <c r="E9883" s="13"/>
      <c r="F9883" s="13"/>
      <c r="G9883" s="13"/>
      <c r="H9883" s="41"/>
      <c r="I9883" s="41"/>
      <c r="J9883" s="41"/>
      <c r="K9883" s="41"/>
      <c r="L9883" s="41"/>
      <c r="M9883" s="41"/>
    </row>
    <row r="9884" spans="2:13" x14ac:dyDescent="0.25">
      <c r="B9884" s="66"/>
      <c r="C9884" s="13"/>
      <c r="D9884" s="13"/>
      <c r="E9884" s="13"/>
      <c r="F9884" s="13"/>
      <c r="G9884" s="13"/>
      <c r="H9884" s="41"/>
      <c r="I9884" s="41"/>
      <c r="J9884" s="41"/>
      <c r="K9884" s="41"/>
      <c r="L9884" s="41"/>
      <c r="M9884" s="41"/>
    </row>
    <row r="9885" spans="2:13" x14ac:dyDescent="0.25">
      <c r="B9885" s="66"/>
      <c r="C9885" s="13"/>
      <c r="D9885" s="13"/>
      <c r="E9885" s="13"/>
      <c r="F9885" s="13"/>
      <c r="G9885" s="13"/>
      <c r="H9885" s="41"/>
      <c r="I9885" s="41"/>
      <c r="J9885" s="41"/>
      <c r="K9885" s="41"/>
      <c r="L9885" s="41"/>
      <c r="M9885" s="41"/>
    </row>
    <row r="9886" spans="2:13" x14ac:dyDescent="0.25">
      <c r="B9886" s="66"/>
      <c r="C9886" s="13"/>
      <c r="D9886" s="13"/>
      <c r="E9886" s="13"/>
      <c r="F9886" s="13"/>
      <c r="G9886" s="13"/>
      <c r="H9886" s="41"/>
      <c r="I9886" s="41"/>
      <c r="J9886" s="41"/>
      <c r="K9886" s="41"/>
      <c r="L9886" s="41"/>
      <c r="M9886" s="41"/>
    </row>
    <row r="9887" spans="2:13" x14ac:dyDescent="0.25">
      <c r="B9887" s="66"/>
      <c r="C9887" s="13"/>
      <c r="D9887" s="13"/>
      <c r="E9887" s="13"/>
      <c r="F9887" s="13"/>
      <c r="G9887" s="13"/>
      <c r="H9887" s="41"/>
      <c r="I9887" s="41"/>
      <c r="J9887" s="41"/>
      <c r="K9887" s="41"/>
      <c r="L9887" s="41"/>
      <c r="M9887" s="41"/>
    </row>
    <row r="9888" spans="2:13" x14ac:dyDescent="0.25">
      <c r="B9888" s="66"/>
      <c r="C9888" s="13"/>
      <c r="D9888" s="13"/>
      <c r="E9888" s="13"/>
      <c r="F9888" s="13"/>
      <c r="G9888" s="13"/>
      <c r="H9888" s="41"/>
      <c r="I9888" s="41"/>
      <c r="J9888" s="41"/>
      <c r="K9888" s="41"/>
      <c r="L9888" s="41"/>
      <c r="M9888" s="41"/>
    </row>
    <row r="9889" spans="2:13" x14ac:dyDescent="0.25">
      <c r="B9889" s="66"/>
      <c r="C9889" s="13"/>
      <c r="D9889" s="13"/>
      <c r="E9889" s="13"/>
      <c r="F9889" s="13"/>
      <c r="G9889" s="13"/>
      <c r="H9889" s="41"/>
      <c r="I9889" s="41"/>
      <c r="J9889" s="41"/>
      <c r="K9889" s="41"/>
      <c r="L9889" s="41"/>
      <c r="M9889" s="41"/>
    </row>
    <row r="9890" spans="2:13" x14ac:dyDescent="0.25">
      <c r="B9890" s="66"/>
      <c r="C9890" s="13"/>
      <c r="D9890" s="13"/>
      <c r="E9890" s="13"/>
      <c r="F9890" s="13"/>
      <c r="G9890" s="13"/>
      <c r="H9890" s="41"/>
      <c r="I9890" s="41"/>
      <c r="J9890" s="41"/>
      <c r="K9890" s="41"/>
      <c r="L9890" s="41"/>
      <c r="M9890" s="41"/>
    </row>
    <row r="9891" spans="2:13" x14ac:dyDescent="0.25">
      <c r="B9891" s="66"/>
      <c r="C9891" s="13"/>
      <c r="D9891" s="13"/>
      <c r="E9891" s="13"/>
      <c r="F9891" s="13"/>
      <c r="G9891" s="13"/>
      <c r="H9891" s="41"/>
      <c r="I9891" s="41"/>
      <c r="J9891" s="41"/>
      <c r="K9891" s="41"/>
      <c r="L9891" s="41"/>
      <c r="M9891" s="41"/>
    </row>
    <row r="9892" spans="2:13" x14ac:dyDescent="0.25">
      <c r="B9892" s="66"/>
      <c r="C9892" s="13"/>
      <c r="D9892" s="13"/>
      <c r="E9892" s="13"/>
      <c r="F9892" s="13"/>
      <c r="G9892" s="13"/>
      <c r="H9892" s="41"/>
      <c r="I9892" s="41"/>
      <c r="J9892" s="41"/>
      <c r="K9892" s="41"/>
      <c r="L9892" s="41"/>
      <c r="M9892" s="41"/>
    </row>
    <row r="9893" spans="2:13" x14ac:dyDescent="0.25">
      <c r="B9893" s="66"/>
      <c r="C9893" s="13"/>
      <c r="D9893" s="13"/>
      <c r="E9893" s="13"/>
      <c r="F9893" s="13"/>
      <c r="G9893" s="13"/>
      <c r="H9893" s="41"/>
      <c r="I9893" s="41"/>
      <c r="J9893" s="41"/>
      <c r="K9893" s="41"/>
      <c r="L9893" s="41"/>
      <c r="M9893" s="41"/>
    </row>
    <row r="9894" spans="2:13" x14ac:dyDescent="0.25">
      <c r="B9894" s="66"/>
      <c r="C9894" s="13"/>
      <c r="D9894" s="13"/>
      <c r="E9894" s="13"/>
      <c r="F9894" s="13"/>
      <c r="G9894" s="13"/>
      <c r="H9894" s="41"/>
      <c r="I9894" s="41"/>
      <c r="J9894" s="41"/>
      <c r="K9894" s="41"/>
      <c r="L9894" s="41"/>
      <c r="M9894" s="41"/>
    </row>
    <row r="9895" spans="2:13" x14ac:dyDescent="0.25">
      <c r="B9895" s="66"/>
      <c r="C9895" s="13"/>
      <c r="D9895" s="13"/>
      <c r="E9895" s="13"/>
      <c r="F9895" s="13"/>
      <c r="G9895" s="13"/>
      <c r="H9895" s="41"/>
      <c r="I9895" s="41"/>
      <c r="J9895" s="41"/>
      <c r="K9895" s="41"/>
      <c r="L9895" s="41"/>
      <c r="M9895" s="41"/>
    </row>
    <row r="9896" spans="2:13" x14ac:dyDescent="0.25">
      <c r="B9896" s="66"/>
      <c r="C9896" s="13"/>
      <c r="D9896" s="13"/>
      <c r="E9896" s="13"/>
      <c r="F9896" s="13"/>
      <c r="G9896" s="13"/>
      <c r="H9896" s="41"/>
      <c r="I9896" s="41"/>
      <c r="J9896" s="41"/>
      <c r="K9896" s="41"/>
      <c r="L9896" s="41"/>
      <c r="M9896" s="41"/>
    </row>
    <row r="9897" spans="2:13" x14ac:dyDescent="0.25">
      <c r="B9897" s="66"/>
      <c r="C9897" s="13"/>
      <c r="D9897" s="13"/>
      <c r="E9897" s="13"/>
      <c r="F9897" s="13"/>
      <c r="G9897" s="13"/>
      <c r="H9897" s="41"/>
      <c r="I9897" s="41"/>
      <c r="J9897" s="41"/>
      <c r="K9897" s="41"/>
      <c r="L9897" s="41"/>
      <c r="M9897" s="41"/>
    </row>
    <row r="9898" spans="2:13" x14ac:dyDescent="0.25">
      <c r="B9898" s="66"/>
      <c r="C9898" s="13"/>
      <c r="D9898" s="13"/>
      <c r="E9898" s="13"/>
      <c r="F9898" s="13"/>
      <c r="G9898" s="13"/>
      <c r="H9898" s="41"/>
      <c r="I9898" s="41"/>
      <c r="J9898" s="41"/>
      <c r="K9898" s="41"/>
      <c r="L9898" s="41"/>
      <c r="M9898" s="41"/>
    </row>
    <row r="9899" spans="2:13" x14ac:dyDescent="0.25">
      <c r="B9899" s="66"/>
      <c r="C9899" s="13"/>
      <c r="D9899" s="13"/>
      <c r="E9899" s="13"/>
      <c r="F9899" s="13"/>
      <c r="G9899" s="13"/>
      <c r="H9899" s="41"/>
      <c r="I9899" s="41"/>
      <c r="J9899" s="41"/>
      <c r="K9899" s="41"/>
      <c r="L9899" s="41"/>
      <c r="M9899" s="41"/>
    </row>
    <row r="9900" spans="2:13" x14ac:dyDescent="0.25">
      <c r="B9900" s="66"/>
      <c r="C9900" s="13"/>
      <c r="D9900" s="13"/>
      <c r="E9900" s="13"/>
      <c r="F9900" s="13"/>
      <c r="G9900" s="13"/>
      <c r="H9900" s="41"/>
      <c r="I9900" s="41"/>
      <c r="J9900" s="41"/>
      <c r="K9900" s="41"/>
      <c r="L9900" s="41"/>
      <c r="M9900" s="41"/>
    </row>
    <row r="9901" spans="2:13" x14ac:dyDescent="0.25">
      <c r="B9901" s="66"/>
      <c r="C9901" s="13"/>
      <c r="D9901" s="13"/>
      <c r="E9901" s="13"/>
      <c r="F9901" s="13"/>
      <c r="G9901" s="13"/>
      <c r="H9901" s="41"/>
      <c r="I9901" s="41"/>
      <c r="J9901" s="41"/>
      <c r="K9901" s="41"/>
      <c r="L9901" s="41"/>
      <c r="M9901" s="41"/>
    </row>
    <row r="9902" spans="2:13" x14ac:dyDescent="0.25">
      <c r="B9902" s="66"/>
      <c r="C9902" s="13"/>
      <c r="D9902" s="13"/>
      <c r="E9902" s="13"/>
      <c r="F9902" s="13"/>
      <c r="G9902" s="13"/>
      <c r="H9902" s="41"/>
      <c r="I9902" s="41"/>
      <c r="J9902" s="41"/>
      <c r="K9902" s="41"/>
      <c r="L9902" s="41"/>
      <c r="M9902" s="41"/>
    </row>
    <row r="9903" spans="2:13" x14ac:dyDescent="0.25">
      <c r="B9903" s="66"/>
      <c r="C9903" s="13"/>
      <c r="D9903" s="13"/>
      <c r="E9903" s="13"/>
      <c r="F9903" s="13"/>
      <c r="G9903" s="13"/>
      <c r="H9903" s="41"/>
      <c r="I9903" s="41"/>
      <c r="J9903" s="41"/>
      <c r="K9903" s="41"/>
      <c r="L9903" s="41"/>
      <c r="M9903" s="41"/>
    </row>
    <row r="9904" spans="2:13" x14ac:dyDescent="0.25">
      <c r="B9904" s="66"/>
      <c r="C9904" s="13"/>
      <c r="D9904" s="13"/>
      <c r="E9904" s="13"/>
      <c r="F9904" s="13"/>
      <c r="G9904" s="13"/>
      <c r="H9904" s="41"/>
      <c r="I9904" s="41"/>
      <c r="J9904" s="41"/>
      <c r="K9904" s="41"/>
      <c r="L9904" s="41"/>
      <c r="M9904" s="41"/>
    </row>
    <row r="9905" spans="2:13" x14ac:dyDescent="0.25">
      <c r="B9905" s="66"/>
      <c r="C9905" s="13"/>
      <c r="D9905" s="13"/>
      <c r="E9905" s="13"/>
      <c r="F9905" s="13"/>
      <c r="G9905" s="13"/>
      <c r="H9905" s="41"/>
      <c r="I9905" s="41"/>
      <c r="J9905" s="41"/>
      <c r="K9905" s="41"/>
      <c r="L9905" s="41"/>
      <c r="M9905" s="41"/>
    </row>
    <row r="9906" spans="2:13" x14ac:dyDescent="0.25">
      <c r="B9906" s="66"/>
      <c r="C9906" s="13"/>
      <c r="D9906" s="13"/>
      <c r="E9906" s="13"/>
      <c r="F9906" s="13"/>
      <c r="G9906" s="13"/>
      <c r="H9906" s="41"/>
      <c r="I9906" s="41"/>
      <c r="J9906" s="41"/>
      <c r="K9906" s="41"/>
      <c r="L9906" s="41"/>
      <c r="M9906" s="41"/>
    </row>
    <row r="9907" spans="2:13" x14ac:dyDescent="0.25">
      <c r="B9907" s="66"/>
      <c r="C9907" s="13"/>
      <c r="D9907" s="13"/>
      <c r="E9907" s="13"/>
      <c r="F9907" s="13"/>
      <c r="G9907" s="13"/>
      <c r="H9907" s="41"/>
      <c r="I9907" s="41"/>
      <c r="J9907" s="41"/>
      <c r="K9907" s="41"/>
      <c r="L9907" s="41"/>
      <c r="M9907" s="41"/>
    </row>
    <row r="9908" spans="2:13" x14ac:dyDescent="0.25">
      <c r="B9908" s="66"/>
      <c r="C9908" s="13"/>
      <c r="D9908" s="13"/>
      <c r="E9908" s="13"/>
      <c r="F9908" s="13"/>
      <c r="G9908" s="13"/>
      <c r="H9908" s="41"/>
      <c r="I9908" s="41"/>
      <c r="J9908" s="41"/>
      <c r="K9908" s="41"/>
      <c r="L9908" s="41"/>
      <c r="M9908" s="41"/>
    </row>
    <row r="9909" spans="2:13" x14ac:dyDescent="0.25">
      <c r="B9909" s="66"/>
      <c r="C9909" s="13"/>
      <c r="D9909" s="13"/>
      <c r="E9909" s="13"/>
      <c r="F9909" s="13"/>
      <c r="G9909" s="13"/>
      <c r="H9909" s="41"/>
      <c r="I9909" s="41"/>
      <c r="J9909" s="41"/>
      <c r="K9909" s="41"/>
      <c r="L9909" s="41"/>
      <c r="M9909" s="41"/>
    </row>
    <row r="9910" spans="2:13" x14ac:dyDescent="0.25">
      <c r="B9910" s="66"/>
      <c r="C9910" s="13"/>
      <c r="D9910" s="13"/>
      <c r="E9910" s="13"/>
      <c r="F9910" s="13"/>
      <c r="G9910" s="13"/>
      <c r="H9910" s="41"/>
      <c r="I9910" s="41"/>
      <c r="J9910" s="41"/>
      <c r="K9910" s="41"/>
      <c r="L9910" s="41"/>
      <c r="M9910" s="41"/>
    </row>
    <row r="9911" spans="2:13" x14ac:dyDescent="0.25">
      <c r="B9911" s="66"/>
      <c r="C9911" s="13"/>
      <c r="D9911" s="13"/>
      <c r="E9911" s="13"/>
      <c r="F9911" s="13"/>
      <c r="G9911" s="13"/>
      <c r="H9911" s="41"/>
      <c r="I9911" s="41"/>
      <c r="J9911" s="41"/>
      <c r="K9911" s="41"/>
      <c r="L9911" s="41"/>
      <c r="M9911" s="41"/>
    </row>
    <row r="9912" spans="2:13" x14ac:dyDescent="0.25">
      <c r="B9912" s="66"/>
      <c r="C9912" s="13"/>
      <c r="D9912" s="13"/>
      <c r="E9912" s="13"/>
      <c r="F9912" s="13"/>
      <c r="G9912" s="13"/>
      <c r="H9912" s="41"/>
      <c r="I9912" s="41"/>
      <c r="J9912" s="41"/>
      <c r="K9912" s="41"/>
      <c r="L9912" s="41"/>
      <c r="M9912" s="41"/>
    </row>
    <row r="9913" spans="2:13" x14ac:dyDescent="0.25">
      <c r="B9913" s="66"/>
      <c r="C9913" s="13"/>
      <c r="D9913" s="13"/>
      <c r="E9913" s="13"/>
      <c r="F9913" s="13"/>
      <c r="G9913" s="13"/>
      <c r="H9913" s="41"/>
      <c r="I9913" s="41"/>
      <c r="J9913" s="41"/>
      <c r="K9913" s="41"/>
      <c r="L9913" s="41"/>
      <c r="M9913" s="41"/>
    </row>
    <row r="9914" spans="2:13" x14ac:dyDescent="0.25">
      <c r="B9914" s="66"/>
      <c r="C9914" s="13"/>
      <c r="D9914" s="13"/>
      <c r="E9914" s="13"/>
      <c r="F9914" s="13"/>
      <c r="G9914" s="13"/>
      <c r="H9914" s="41"/>
      <c r="I9914" s="41"/>
      <c r="J9914" s="41"/>
      <c r="K9914" s="41"/>
      <c r="L9914" s="41"/>
      <c r="M9914" s="41"/>
    </row>
    <row r="9915" spans="2:13" x14ac:dyDescent="0.25">
      <c r="B9915" s="66"/>
      <c r="C9915" s="13"/>
      <c r="D9915" s="13"/>
      <c r="E9915" s="13"/>
      <c r="F9915" s="13"/>
      <c r="G9915" s="13"/>
      <c r="H9915" s="41"/>
      <c r="I9915" s="41"/>
      <c r="J9915" s="41"/>
      <c r="K9915" s="41"/>
      <c r="L9915" s="41"/>
      <c r="M9915" s="41"/>
    </row>
    <row r="9916" spans="2:13" x14ac:dyDescent="0.25">
      <c r="B9916" s="66"/>
      <c r="C9916" s="13"/>
      <c r="D9916" s="13"/>
      <c r="E9916" s="13"/>
      <c r="F9916" s="13"/>
      <c r="G9916" s="13"/>
      <c r="H9916" s="41"/>
      <c r="I9916" s="41"/>
      <c r="J9916" s="41"/>
      <c r="K9916" s="41"/>
      <c r="L9916" s="41"/>
      <c r="M9916" s="41"/>
    </row>
    <row r="9917" spans="2:13" x14ac:dyDescent="0.25">
      <c r="B9917" s="66"/>
      <c r="C9917" s="13"/>
      <c r="D9917" s="13"/>
      <c r="E9917" s="13"/>
      <c r="F9917" s="13"/>
      <c r="G9917" s="13"/>
      <c r="H9917" s="41"/>
      <c r="I9917" s="41"/>
      <c r="J9917" s="41"/>
      <c r="K9917" s="41"/>
      <c r="L9917" s="41"/>
      <c r="M9917" s="41"/>
    </row>
    <row r="9918" spans="2:13" x14ac:dyDescent="0.25">
      <c r="B9918" s="66"/>
      <c r="C9918" s="13"/>
      <c r="D9918" s="13"/>
      <c r="E9918" s="13"/>
      <c r="F9918" s="13"/>
      <c r="G9918" s="13"/>
      <c r="H9918" s="41"/>
      <c r="I9918" s="41"/>
      <c r="J9918" s="41"/>
      <c r="K9918" s="41"/>
      <c r="L9918" s="41"/>
      <c r="M9918" s="41"/>
    </row>
    <row r="9919" spans="2:13" x14ac:dyDescent="0.25">
      <c r="B9919" s="66"/>
      <c r="C9919" s="13"/>
      <c r="D9919" s="13"/>
      <c r="E9919" s="13"/>
      <c r="F9919" s="13"/>
      <c r="G9919" s="13"/>
      <c r="H9919" s="41"/>
      <c r="I9919" s="41"/>
      <c r="J9919" s="41"/>
      <c r="K9919" s="41"/>
      <c r="L9919" s="41"/>
      <c r="M9919" s="41"/>
    </row>
    <row r="9920" spans="2:13" x14ac:dyDescent="0.25">
      <c r="B9920" s="66"/>
      <c r="C9920" s="13"/>
      <c r="D9920" s="13"/>
      <c r="E9920" s="13"/>
      <c r="F9920" s="13"/>
      <c r="G9920" s="13"/>
      <c r="H9920" s="41"/>
      <c r="I9920" s="41"/>
      <c r="J9920" s="41"/>
      <c r="K9920" s="41"/>
      <c r="L9920" s="41"/>
      <c r="M9920" s="41"/>
    </row>
    <row r="9921" spans="2:13" x14ac:dyDescent="0.25">
      <c r="B9921" s="66"/>
      <c r="C9921" s="13"/>
      <c r="D9921" s="13"/>
      <c r="E9921" s="13"/>
      <c r="F9921" s="13"/>
      <c r="G9921" s="13"/>
      <c r="H9921" s="41"/>
      <c r="I9921" s="41"/>
      <c r="J9921" s="41"/>
      <c r="K9921" s="41"/>
      <c r="L9921" s="41"/>
      <c r="M9921" s="41"/>
    </row>
    <row r="9922" spans="2:13" x14ac:dyDescent="0.25">
      <c r="B9922" s="66"/>
      <c r="C9922" s="13"/>
      <c r="D9922" s="13"/>
      <c r="E9922" s="13"/>
      <c r="F9922" s="13"/>
      <c r="G9922" s="13"/>
      <c r="H9922" s="41"/>
      <c r="I9922" s="41"/>
      <c r="J9922" s="41"/>
      <c r="K9922" s="41"/>
      <c r="L9922" s="41"/>
      <c r="M9922" s="41"/>
    </row>
    <row r="9923" spans="2:13" x14ac:dyDescent="0.25">
      <c r="B9923" s="66"/>
      <c r="C9923" s="13"/>
      <c r="D9923" s="13"/>
      <c r="E9923" s="13"/>
      <c r="F9923" s="13"/>
      <c r="G9923" s="13"/>
      <c r="H9923" s="41"/>
      <c r="I9923" s="41"/>
      <c r="J9923" s="41"/>
      <c r="K9923" s="41"/>
      <c r="L9923" s="41"/>
      <c r="M9923" s="41"/>
    </row>
    <row r="9924" spans="2:13" x14ac:dyDescent="0.25">
      <c r="B9924" s="66"/>
      <c r="C9924" s="13"/>
      <c r="D9924" s="13"/>
      <c r="E9924" s="13"/>
      <c r="F9924" s="13"/>
      <c r="G9924" s="13"/>
      <c r="H9924" s="41"/>
      <c r="I9924" s="41"/>
      <c r="J9924" s="41"/>
      <c r="K9924" s="41"/>
      <c r="L9924" s="41"/>
      <c r="M9924" s="41"/>
    </row>
    <row r="9925" spans="2:13" x14ac:dyDescent="0.25">
      <c r="B9925" s="66"/>
      <c r="C9925" s="13"/>
      <c r="D9925" s="13"/>
      <c r="E9925" s="13"/>
      <c r="F9925" s="13"/>
      <c r="G9925" s="13"/>
      <c r="H9925" s="41"/>
      <c r="I9925" s="41"/>
      <c r="J9925" s="41"/>
      <c r="K9925" s="41"/>
      <c r="L9925" s="41"/>
      <c r="M9925" s="41"/>
    </row>
    <row r="9926" spans="2:13" x14ac:dyDescent="0.25">
      <c r="B9926" s="66"/>
      <c r="C9926" s="13"/>
      <c r="D9926" s="13"/>
      <c r="E9926" s="13"/>
      <c r="F9926" s="13"/>
      <c r="G9926" s="13"/>
      <c r="H9926" s="41"/>
      <c r="I9926" s="41"/>
      <c r="J9926" s="41"/>
      <c r="K9926" s="41"/>
      <c r="L9926" s="41"/>
      <c r="M9926" s="41"/>
    </row>
    <row r="9927" spans="2:13" x14ac:dyDescent="0.25">
      <c r="B9927" s="66"/>
      <c r="C9927" s="13"/>
      <c r="D9927" s="13"/>
      <c r="E9927" s="13"/>
      <c r="F9927" s="13"/>
      <c r="G9927" s="13"/>
      <c r="H9927" s="41"/>
      <c r="I9927" s="41"/>
      <c r="J9927" s="41"/>
      <c r="K9927" s="41"/>
      <c r="L9927" s="41"/>
      <c r="M9927" s="41"/>
    </row>
    <row r="9928" spans="2:13" x14ac:dyDescent="0.25">
      <c r="B9928" s="66"/>
      <c r="C9928" s="13"/>
      <c r="D9928" s="13"/>
      <c r="E9928" s="13"/>
      <c r="F9928" s="13"/>
      <c r="G9928" s="13"/>
      <c r="H9928" s="41"/>
      <c r="I9928" s="41"/>
      <c r="J9928" s="41"/>
      <c r="K9928" s="41"/>
      <c r="L9928" s="41"/>
      <c r="M9928" s="41"/>
    </row>
    <row r="9929" spans="2:13" x14ac:dyDescent="0.25">
      <c r="B9929" s="66"/>
      <c r="C9929" s="13"/>
      <c r="D9929" s="13"/>
      <c r="E9929" s="13"/>
      <c r="F9929" s="13"/>
      <c r="G9929" s="13"/>
      <c r="H9929" s="41"/>
      <c r="I9929" s="41"/>
      <c r="J9929" s="41"/>
      <c r="K9929" s="41"/>
      <c r="L9929" s="41"/>
      <c r="M9929" s="41"/>
    </row>
    <row r="9930" spans="2:13" x14ac:dyDescent="0.25">
      <c r="B9930" s="66"/>
      <c r="C9930" s="13"/>
      <c r="D9930" s="13"/>
      <c r="E9930" s="13"/>
      <c r="F9930" s="13"/>
      <c r="G9930" s="13"/>
      <c r="H9930" s="41"/>
      <c r="I9930" s="41"/>
      <c r="J9930" s="41"/>
      <c r="K9930" s="41"/>
      <c r="L9930" s="41"/>
      <c r="M9930" s="41"/>
    </row>
    <row r="9931" spans="2:13" x14ac:dyDescent="0.25">
      <c r="B9931" s="66"/>
      <c r="C9931" s="13"/>
      <c r="D9931" s="13"/>
      <c r="E9931" s="13"/>
      <c r="F9931" s="13"/>
      <c r="G9931" s="13"/>
      <c r="H9931" s="41"/>
      <c r="I9931" s="41"/>
      <c r="J9931" s="41"/>
      <c r="K9931" s="41"/>
      <c r="L9931" s="41"/>
      <c r="M9931" s="41"/>
    </row>
    <row r="9932" spans="2:13" x14ac:dyDescent="0.25">
      <c r="B9932" s="66"/>
      <c r="C9932" s="13"/>
      <c r="D9932" s="13"/>
      <c r="E9932" s="13"/>
      <c r="F9932" s="13"/>
      <c r="G9932" s="13"/>
      <c r="H9932" s="41"/>
      <c r="I9932" s="41"/>
      <c r="J9932" s="41"/>
      <c r="K9932" s="41"/>
      <c r="L9932" s="41"/>
      <c r="M9932" s="41"/>
    </row>
    <row r="9933" spans="2:13" x14ac:dyDescent="0.25">
      <c r="B9933" s="66"/>
      <c r="C9933" s="13"/>
      <c r="D9933" s="13"/>
      <c r="E9933" s="13"/>
      <c r="F9933" s="13"/>
      <c r="G9933" s="13"/>
      <c r="H9933" s="41"/>
      <c r="I9933" s="41"/>
      <c r="J9933" s="41"/>
      <c r="K9933" s="41"/>
      <c r="L9933" s="41"/>
      <c r="M9933" s="41"/>
    </row>
    <row r="9934" spans="2:13" x14ac:dyDescent="0.25">
      <c r="B9934" s="66"/>
      <c r="C9934" s="13"/>
      <c r="D9934" s="13"/>
      <c r="E9934" s="13"/>
      <c r="F9934" s="13"/>
      <c r="G9934" s="13"/>
      <c r="H9934" s="41"/>
      <c r="I9934" s="41"/>
      <c r="J9934" s="41"/>
      <c r="K9934" s="41"/>
      <c r="L9934" s="41"/>
      <c r="M9934" s="41"/>
    </row>
    <row r="9935" spans="2:13" x14ac:dyDescent="0.25">
      <c r="B9935" s="66"/>
      <c r="C9935" s="13"/>
      <c r="D9935" s="13"/>
      <c r="E9935" s="13"/>
      <c r="F9935" s="13"/>
      <c r="G9935" s="13"/>
      <c r="H9935" s="41"/>
      <c r="I9935" s="41"/>
      <c r="J9935" s="41"/>
      <c r="K9935" s="41"/>
      <c r="L9935" s="41"/>
      <c r="M9935" s="41"/>
    </row>
    <row r="9936" spans="2:13" x14ac:dyDescent="0.25">
      <c r="B9936" s="66"/>
      <c r="C9936" s="13"/>
      <c r="D9936" s="13"/>
      <c r="E9936" s="13"/>
      <c r="F9936" s="13"/>
      <c r="G9936" s="13"/>
      <c r="H9936" s="41"/>
      <c r="I9936" s="41"/>
      <c r="J9936" s="41"/>
      <c r="K9936" s="41"/>
      <c r="L9936" s="41"/>
      <c r="M9936" s="41"/>
    </row>
    <row r="9937" spans="2:13" x14ac:dyDescent="0.25">
      <c r="B9937" s="66"/>
      <c r="C9937" s="13"/>
      <c r="D9937" s="13"/>
      <c r="E9937" s="13"/>
      <c r="F9937" s="13"/>
      <c r="G9937" s="13"/>
      <c r="H9937" s="41"/>
      <c r="I9937" s="41"/>
      <c r="J9937" s="41"/>
      <c r="K9937" s="41"/>
      <c r="L9937" s="41"/>
      <c r="M9937" s="41"/>
    </row>
    <row r="9938" spans="2:13" x14ac:dyDescent="0.25">
      <c r="B9938" s="66"/>
      <c r="C9938" s="13"/>
      <c r="D9938" s="13"/>
      <c r="E9938" s="13"/>
      <c r="F9938" s="13"/>
      <c r="G9938" s="13"/>
      <c r="H9938" s="41"/>
      <c r="I9938" s="41"/>
      <c r="J9938" s="41"/>
      <c r="K9938" s="41"/>
      <c r="L9938" s="41"/>
      <c r="M9938" s="41"/>
    </row>
    <row r="9939" spans="2:13" x14ac:dyDescent="0.25">
      <c r="B9939" s="66"/>
      <c r="C9939" s="13"/>
      <c r="D9939" s="13"/>
      <c r="E9939" s="13"/>
      <c r="F9939" s="13"/>
      <c r="G9939" s="13"/>
      <c r="H9939" s="41"/>
      <c r="I9939" s="41"/>
      <c r="J9939" s="41"/>
      <c r="K9939" s="41"/>
      <c r="L9939" s="41"/>
      <c r="M9939" s="41"/>
    </row>
    <row r="9940" spans="2:13" x14ac:dyDescent="0.25">
      <c r="B9940" s="66"/>
      <c r="C9940" s="13"/>
      <c r="D9940" s="13"/>
      <c r="E9940" s="13"/>
      <c r="F9940" s="13"/>
      <c r="G9940" s="13"/>
      <c r="H9940" s="41"/>
      <c r="I9940" s="41"/>
      <c r="J9940" s="41"/>
      <c r="K9940" s="41"/>
      <c r="L9940" s="41"/>
      <c r="M9940" s="41"/>
    </row>
    <row r="9941" spans="2:13" x14ac:dyDescent="0.25">
      <c r="B9941" s="66"/>
      <c r="C9941" s="13"/>
      <c r="D9941" s="13"/>
      <c r="E9941" s="13"/>
      <c r="F9941" s="13"/>
      <c r="G9941" s="13"/>
      <c r="H9941" s="41"/>
      <c r="I9941" s="41"/>
      <c r="J9941" s="41"/>
      <c r="K9941" s="41"/>
      <c r="L9941" s="41"/>
      <c r="M9941" s="41"/>
    </row>
    <row r="9942" spans="2:13" x14ac:dyDescent="0.25">
      <c r="B9942" s="66"/>
      <c r="C9942" s="13"/>
      <c r="D9942" s="13"/>
      <c r="E9942" s="13"/>
      <c r="F9942" s="13"/>
      <c r="G9942" s="13"/>
      <c r="H9942" s="41"/>
      <c r="I9942" s="41"/>
      <c r="J9942" s="41"/>
      <c r="K9942" s="41"/>
      <c r="L9942" s="41"/>
      <c r="M9942" s="41"/>
    </row>
    <row r="9943" spans="2:13" x14ac:dyDescent="0.25">
      <c r="B9943" s="66"/>
      <c r="C9943" s="13"/>
      <c r="D9943" s="13"/>
      <c r="E9943" s="13"/>
      <c r="F9943" s="13"/>
      <c r="G9943" s="13"/>
      <c r="H9943" s="41"/>
      <c r="I9943" s="41"/>
      <c r="J9943" s="41"/>
      <c r="K9943" s="41"/>
      <c r="L9943" s="41"/>
      <c r="M9943" s="41"/>
    </row>
    <row r="9944" spans="2:13" x14ac:dyDescent="0.25">
      <c r="B9944" s="66"/>
      <c r="C9944" s="13"/>
      <c r="D9944" s="13"/>
      <c r="E9944" s="13"/>
      <c r="F9944" s="13"/>
      <c r="G9944" s="13"/>
      <c r="H9944" s="41"/>
      <c r="I9944" s="41"/>
      <c r="J9944" s="41"/>
      <c r="K9944" s="41"/>
      <c r="L9944" s="41"/>
      <c r="M9944" s="41"/>
    </row>
    <row r="9945" spans="2:13" x14ac:dyDescent="0.25">
      <c r="B9945" s="66"/>
      <c r="C9945" s="13"/>
      <c r="D9945" s="13"/>
      <c r="E9945" s="13"/>
      <c r="F9945" s="13"/>
      <c r="G9945" s="13"/>
      <c r="H9945" s="41"/>
      <c r="I9945" s="41"/>
      <c r="J9945" s="41"/>
      <c r="K9945" s="41"/>
      <c r="L9945" s="41"/>
      <c r="M9945" s="41"/>
    </row>
    <row r="9946" spans="2:13" x14ac:dyDescent="0.25">
      <c r="B9946" s="66"/>
      <c r="C9946" s="13"/>
      <c r="D9946" s="13"/>
      <c r="E9946" s="13"/>
      <c r="F9946" s="13"/>
      <c r="G9946" s="13"/>
      <c r="H9946" s="41"/>
      <c r="I9946" s="41"/>
      <c r="J9946" s="41"/>
      <c r="K9946" s="41"/>
      <c r="L9946" s="41"/>
      <c r="M9946" s="41"/>
    </row>
    <row r="9947" spans="2:13" x14ac:dyDescent="0.25">
      <c r="B9947" s="66"/>
      <c r="C9947" s="13"/>
      <c r="D9947" s="13"/>
      <c r="E9947" s="13"/>
      <c r="F9947" s="13"/>
      <c r="G9947" s="13"/>
      <c r="H9947" s="41"/>
      <c r="I9947" s="41"/>
      <c r="J9947" s="41"/>
      <c r="K9947" s="41"/>
      <c r="L9947" s="41"/>
      <c r="M9947" s="41"/>
    </row>
    <row r="9948" spans="2:13" x14ac:dyDescent="0.25">
      <c r="B9948" s="66"/>
      <c r="C9948" s="13"/>
      <c r="D9948" s="13"/>
      <c r="E9948" s="13"/>
      <c r="F9948" s="13"/>
      <c r="G9948" s="13"/>
      <c r="H9948" s="41"/>
      <c r="I9948" s="41"/>
      <c r="J9948" s="41"/>
      <c r="K9948" s="41"/>
      <c r="L9948" s="41"/>
      <c r="M9948" s="41"/>
    </row>
    <row r="9949" spans="2:13" x14ac:dyDescent="0.25">
      <c r="B9949" s="66"/>
      <c r="C9949" s="13"/>
      <c r="D9949" s="13"/>
      <c r="E9949" s="13"/>
      <c r="F9949" s="13"/>
      <c r="G9949" s="13"/>
      <c r="H9949" s="41"/>
      <c r="I9949" s="41"/>
      <c r="J9949" s="41"/>
      <c r="K9949" s="41"/>
      <c r="L9949" s="41"/>
      <c r="M9949" s="41"/>
    </row>
    <row r="9950" spans="2:13" x14ac:dyDescent="0.25">
      <c r="B9950" s="66"/>
      <c r="C9950" s="13"/>
      <c r="D9950" s="13"/>
      <c r="E9950" s="13"/>
      <c r="F9950" s="13"/>
      <c r="G9950" s="13"/>
      <c r="H9950" s="41"/>
      <c r="I9950" s="41"/>
      <c r="J9950" s="41"/>
      <c r="K9950" s="41"/>
      <c r="L9950" s="41"/>
      <c r="M9950" s="41"/>
    </row>
    <row r="9951" spans="2:13" x14ac:dyDescent="0.25">
      <c r="B9951" s="66"/>
      <c r="C9951" s="13"/>
      <c r="D9951" s="13"/>
      <c r="E9951" s="13"/>
      <c r="F9951" s="13"/>
      <c r="G9951" s="13"/>
      <c r="H9951" s="41"/>
      <c r="I9951" s="41"/>
      <c r="J9951" s="41"/>
      <c r="K9951" s="41"/>
      <c r="L9951" s="41"/>
      <c r="M9951" s="41"/>
    </row>
    <row r="9952" spans="2:13" x14ac:dyDescent="0.25">
      <c r="B9952" s="66"/>
      <c r="C9952" s="13"/>
      <c r="D9952" s="13"/>
      <c r="E9952" s="13"/>
      <c r="F9952" s="13"/>
      <c r="G9952" s="13"/>
      <c r="H9952" s="41"/>
      <c r="I9952" s="41"/>
      <c r="J9952" s="41"/>
      <c r="K9952" s="41"/>
      <c r="L9952" s="41"/>
      <c r="M9952" s="41"/>
    </row>
    <row r="9953" spans="2:13" x14ac:dyDescent="0.25">
      <c r="B9953" s="66"/>
      <c r="C9953" s="13"/>
      <c r="D9953" s="13"/>
      <c r="E9953" s="13"/>
      <c r="F9953" s="13"/>
      <c r="G9953" s="13"/>
      <c r="H9953" s="41"/>
      <c r="I9953" s="41"/>
      <c r="J9953" s="41"/>
      <c r="K9953" s="41"/>
      <c r="L9953" s="41"/>
      <c r="M9953" s="41"/>
    </row>
    <row r="9954" spans="2:13" x14ac:dyDescent="0.25">
      <c r="B9954" s="66"/>
      <c r="C9954" s="13"/>
      <c r="D9954" s="13"/>
      <c r="E9954" s="13"/>
      <c r="F9954" s="13"/>
      <c r="G9954" s="13"/>
      <c r="H9954" s="41"/>
      <c r="I9954" s="41"/>
      <c r="J9954" s="41"/>
      <c r="K9954" s="41"/>
      <c r="L9954" s="41"/>
      <c r="M9954" s="41"/>
    </row>
    <row r="9955" spans="2:13" x14ac:dyDescent="0.25">
      <c r="B9955" s="66"/>
      <c r="C9955" s="13"/>
      <c r="D9955" s="13"/>
      <c r="E9955" s="13"/>
      <c r="F9955" s="13"/>
      <c r="G9955" s="13"/>
      <c r="H9955" s="41"/>
      <c r="I9955" s="41"/>
      <c r="J9955" s="41"/>
      <c r="K9955" s="41"/>
      <c r="L9955" s="41"/>
      <c r="M9955" s="41"/>
    </row>
    <row r="9956" spans="2:13" x14ac:dyDescent="0.25">
      <c r="B9956" s="66"/>
      <c r="C9956" s="13"/>
      <c r="D9956" s="13"/>
      <c r="E9956" s="13"/>
      <c r="F9956" s="13"/>
      <c r="G9956" s="13"/>
      <c r="H9956" s="41"/>
      <c r="I9956" s="41"/>
      <c r="J9956" s="41"/>
      <c r="K9956" s="41"/>
      <c r="L9956" s="41"/>
      <c r="M9956" s="41"/>
    </row>
    <row r="9957" spans="2:13" x14ac:dyDescent="0.25">
      <c r="B9957" s="66"/>
      <c r="C9957" s="13"/>
      <c r="D9957" s="13"/>
      <c r="E9957" s="13"/>
      <c r="F9957" s="13"/>
      <c r="G9957" s="13"/>
      <c r="H9957" s="41"/>
      <c r="I9957" s="41"/>
      <c r="J9957" s="41"/>
      <c r="K9957" s="41"/>
      <c r="L9957" s="41"/>
      <c r="M9957" s="41"/>
    </row>
    <row r="9958" spans="2:13" x14ac:dyDescent="0.25">
      <c r="B9958" s="66"/>
      <c r="C9958" s="13"/>
      <c r="D9958" s="13"/>
      <c r="E9958" s="13"/>
      <c r="F9958" s="13"/>
      <c r="G9958" s="13"/>
      <c r="H9958" s="41"/>
      <c r="I9958" s="41"/>
      <c r="J9958" s="41"/>
      <c r="K9958" s="41"/>
      <c r="L9958" s="41"/>
      <c r="M9958" s="41"/>
    </row>
    <row r="9959" spans="2:13" x14ac:dyDescent="0.25">
      <c r="B9959" s="66"/>
      <c r="C9959" s="13"/>
      <c r="D9959" s="13"/>
      <c r="E9959" s="13"/>
      <c r="F9959" s="13"/>
      <c r="G9959" s="13"/>
      <c r="H9959" s="41"/>
      <c r="I9959" s="41"/>
      <c r="J9959" s="41"/>
      <c r="K9959" s="41"/>
      <c r="L9959" s="41"/>
      <c r="M9959" s="41"/>
    </row>
    <row r="9960" spans="2:13" x14ac:dyDescent="0.25">
      <c r="B9960" s="66"/>
      <c r="C9960" s="13"/>
      <c r="D9960" s="13"/>
      <c r="E9960" s="13"/>
      <c r="F9960" s="13"/>
      <c r="G9960" s="13"/>
      <c r="H9960" s="41"/>
      <c r="I9960" s="41"/>
      <c r="J9960" s="41"/>
      <c r="K9960" s="41"/>
      <c r="L9960" s="41"/>
      <c r="M9960" s="41"/>
    </row>
    <row r="9961" spans="2:13" x14ac:dyDescent="0.25">
      <c r="B9961" s="66"/>
      <c r="C9961" s="13"/>
      <c r="D9961" s="13"/>
      <c r="E9961" s="13"/>
      <c r="F9961" s="13"/>
      <c r="G9961" s="13"/>
      <c r="H9961" s="41"/>
      <c r="I9961" s="41"/>
      <c r="J9961" s="41"/>
      <c r="K9961" s="41"/>
      <c r="L9961" s="41"/>
      <c r="M9961" s="41"/>
    </row>
    <row r="9962" spans="2:13" x14ac:dyDescent="0.25">
      <c r="B9962" s="66"/>
      <c r="C9962" s="13"/>
      <c r="D9962" s="13"/>
      <c r="E9962" s="13"/>
      <c r="F9962" s="13"/>
      <c r="G9962" s="13"/>
      <c r="H9962" s="41"/>
      <c r="I9962" s="41"/>
      <c r="J9962" s="41"/>
      <c r="K9962" s="41"/>
      <c r="L9962" s="41"/>
      <c r="M9962" s="41"/>
    </row>
    <row r="9963" spans="2:13" x14ac:dyDescent="0.25">
      <c r="B9963" s="66"/>
      <c r="C9963" s="13"/>
      <c r="D9963" s="13"/>
      <c r="E9963" s="13"/>
      <c r="F9963" s="13"/>
      <c r="G9963" s="13"/>
      <c r="H9963" s="41"/>
      <c r="I9963" s="41"/>
      <c r="J9963" s="41"/>
      <c r="K9963" s="41"/>
      <c r="L9963" s="41"/>
      <c r="M9963" s="41"/>
    </row>
    <row r="9964" spans="2:13" x14ac:dyDescent="0.25">
      <c r="B9964" s="66"/>
      <c r="C9964" s="13"/>
      <c r="D9964" s="13"/>
      <c r="E9964" s="13"/>
      <c r="F9964" s="13"/>
      <c r="G9964" s="13"/>
      <c r="H9964" s="41"/>
      <c r="I9964" s="41"/>
      <c r="J9964" s="41"/>
      <c r="K9964" s="41"/>
      <c r="L9964" s="41"/>
      <c r="M9964" s="41"/>
    </row>
    <row r="9965" spans="2:13" x14ac:dyDescent="0.25">
      <c r="B9965" s="66"/>
      <c r="C9965" s="13"/>
      <c r="D9965" s="13"/>
      <c r="E9965" s="13"/>
      <c r="F9965" s="13"/>
      <c r="G9965" s="13"/>
      <c r="H9965" s="41"/>
      <c r="I9965" s="41"/>
      <c r="J9965" s="41"/>
      <c r="K9965" s="41"/>
      <c r="L9965" s="41"/>
      <c r="M9965" s="41"/>
    </row>
    <row r="9966" spans="2:13" x14ac:dyDescent="0.25">
      <c r="B9966" s="66"/>
      <c r="C9966" s="13"/>
      <c r="D9966" s="13"/>
      <c r="E9966" s="13"/>
      <c r="F9966" s="13"/>
      <c r="G9966" s="13"/>
      <c r="H9966" s="41"/>
      <c r="I9966" s="41"/>
      <c r="J9966" s="41"/>
      <c r="K9966" s="41"/>
      <c r="L9966" s="41"/>
      <c r="M9966" s="41"/>
    </row>
    <row r="9967" spans="2:13" x14ac:dyDescent="0.25">
      <c r="B9967" s="66"/>
      <c r="C9967" s="13"/>
      <c r="D9967" s="13"/>
      <c r="E9967" s="13"/>
      <c r="F9967" s="13"/>
      <c r="G9967" s="13"/>
      <c r="H9967" s="41"/>
      <c r="I9967" s="41"/>
      <c r="J9967" s="41"/>
      <c r="K9967" s="41"/>
      <c r="L9967" s="41"/>
      <c r="M9967" s="41"/>
    </row>
    <row r="9968" spans="2:13" x14ac:dyDescent="0.25">
      <c r="B9968" s="66"/>
      <c r="C9968" s="13"/>
      <c r="D9968" s="13"/>
      <c r="E9968" s="13"/>
      <c r="F9968" s="13"/>
      <c r="G9968" s="13"/>
      <c r="H9968" s="41"/>
      <c r="I9968" s="41"/>
      <c r="J9968" s="41"/>
      <c r="K9968" s="41"/>
      <c r="L9968" s="41"/>
      <c r="M9968" s="41"/>
    </row>
    <row r="9969" spans="2:13" x14ac:dyDescent="0.25">
      <c r="B9969" s="66"/>
      <c r="C9969" s="13"/>
      <c r="D9969" s="13"/>
      <c r="E9969" s="13"/>
      <c r="F9969" s="13"/>
      <c r="G9969" s="13"/>
      <c r="H9969" s="41"/>
      <c r="I9969" s="41"/>
      <c r="J9969" s="41"/>
      <c r="K9969" s="41"/>
      <c r="L9969" s="41"/>
      <c r="M9969" s="41"/>
    </row>
    <row r="9970" spans="2:13" x14ac:dyDescent="0.25">
      <c r="B9970" s="66"/>
      <c r="C9970" s="13"/>
      <c r="D9970" s="13"/>
      <c r="E9970" s="13"/>
      <c r="F9970" s="13"/>
      <c r="G9970" s="13"/>
      <c r="H9970" s="41"/>
      <c r="I9970" s="41"/>
      <c r="J9970" s="41"/>
      <c r="K9970" s="41"/>
      <c r="L9970" s="41"/>
      <c r="M9970" s="41"/>
    </row>
    <row r="9971" spans="2:13" x14ac:dyDescent="0.25">
      <c r="B9971" s="66"/>
      <c r="C9971" s="13"/>
      <c r="D9971" s="13"/>
      <c r="E9971" s="13"/>
      <c r="F9971" s="13"/>
      <c r="G9971" s="13"/>
      <c r="H9971" s="41"/>
      <c r="I9971" s="41"/>
      <c r="J9971" s="41"/>
      <c r="K9971" s="41"/>
      <c r="L9971" s="41"/>
      <c r="M9971" s="41"/>
    </row>
    <row r="9972" spans="2:13" x14ac:dyDescent="0.25">
      <c r="B9972" s="66"/>
      <c r="C9972" s="13"/>
      <c r="D9972" s="13"/>
      <c r="E9972" s="13"/>
      <c r="F9972" s="13"/>
      <c r="G9972" s="13"/>
      <c r="H9972" s="41"/>
      <c r="I9972" s="41"/>
      <c r="J9972" s="41"/>
      <c r="K9972" s="41"/>
      <c r="L9972" s="41"/>
      <c r="M9972" s="41"/>
    </row>
    <row r="9973" spans="2:13" x14ac:dyDescent="0.25">
      <c r="B9973" s="66"/>
      <c r="C9973" s="13"/>
      <c r="D9973" s="13"/>
      <c r="E9973" s="13"/>
      <c r="F9973" s="13"/>
      <c r="G9973" s="13"/>
      <c r="H9973" s="41"/>
      <c r="I9973" s="41"/>
      <c r="J9973" s="41"/>
      <c r="K9973" s="41"/>
      <c r="L9973" s="41"/>
      <c r="M9973" s="41"/>
    </row>
    <row r="9974" spans="2:13" x14ac:dyDescent="0.25">
      <c r="B9974" s="66"/>
      <c r="C9974" s="13"/>
      <c r="D9974" s="13"/>
      <c r="E9974" s="13"/>
      <c r="F9974" s="13"/>
      <c r="G9974" s="13"/>
      <c r="H9974" s="41"/>
      <c r="I9974" s="41"/>
      <c r="J9974" s="41"/>
      <c r="K9974" s="41"/>
      <c r="L9974" s="41"/>
      <c r="M9974" s="41"/>
    </row>
    <row r="9975" spans="2:13" x14ac:dyDescent="0.25">
      <c r="B9975" s="66"/>
      <c r="C9975" s="13"/>
      <c r="D9975" s="13"/>
      <c r="E9975" s="13"/>
      <c r="F9975" s="13"/>
      <c r="G9975" s="13"/>
      <c r="H9975" s="41"/>
      <c r="I9975" s="41"/>
      <c r="J9975" s="41"/>
      <c r="K9975" s="41"/>
      <c r="L9975" s="41"/>
      <c r="M9975" s="41"/>
    </row>
    <row r="9976" spans="2:13" x14ac:dyDescent="0.25">
      <c r="B9976" s="66"/>
      <c r="C9976" s="13"/>
      <c r="D9976" s="13"/>
      <c r="E9976" s="13"/>
      <c r="F9976" s="13"/>
      <c r="G9976" s="13"/>
      <c r="H9976" s="41"/>
      <c r="I9976" s="41"/>
      <c r="J9976" s="41"/>
      <c r="K9976" s="41"/>
      <c r="L9976" s="41"/>
      <c r="M9976" s="41"/>
    </row>
    <row r="9977" spans="2:13" x14ac:dyDescent="0.25">
      <c r="B9977" s="66"/>
      <c r="C9977" s="13"/>
      <c r="D9977" s="13"/>
      <c r="E9977" s="13"/>
      <c r="F9977" s="13"/>
      <c r="G9977" s="13"/>
      <c r="H9977" s="41"/>
      <c r="I9977" s="41"/>
      <c r="J9977" s="41"/>
      <c r="K9977" s="41"/>
      <c r="L9977" s="41"/>
      <c r="M9977" s="41"/>
    </row>
    <row r="9978" spans="2:13" x14ac:dyDescent="0.25">
      <c r="B9978" s="66"/>
      <c r="C9978" s="13"/>
      <c r="D9978" s="13"/>
      <c r="E9978" s="13"/>
      <c r="F9978" s="13"/>
      <c r="G9978" s="13"/>
      <c r="H9978" s="41"/>
      <c r="I9978" s="41"/>
      <c r="J9978" s="41"/>
      <c r="K9978" s="41"/>
      <c r="L9978" s="41"/>
      <c r="M9978" s="41"/>
    </row>
    <row r="9979" spans="2:13" x14ac:dyDescent="0.25">
      <c r="B9979" s="66"/>
      <c r="C9979" s="13"/>
      <c r="D9979" s="13"/>
      <c r="E9979" s="13"/>
      <c r="F9979" s="13"/>
      <c r="G9979" s="13"/>
      <c r="H9979" s="41"/>
      <c r="I9979" s="41"/>
      <c r="J9979" s="41"/>
      <c r="K9979" s="41"/>
      <c r="L9979" s="41"/>
      <c r="M9979" s="41"/>
    </row>
    <row r="9980" spans="2:13" x14ac:dyDescent="0.25">
      <c r="B9980" s="66"/>
      <c r="C9980" s="13"/>
      <c r="D9980" s="13"/>
      <c r="E9980" s="13"/>
      <c r="F9980" s="13"/>
      <c r="G9980" s="13"/>
      <c r="H9980" s="41"/>
      <c r="I9980" s="41"/>
      <c r="J9980" s="41"/>
      <c r="K9980" s="41"/>
      <c r="L9980" s="41"/>
      <c r="M9980" s="41"/>
    </row>
    <row r="9981" spans="2:13" x14ac:dyDescent="0.25">
      <c r="B9981" s="66"/>
      <c r="C9981" s="13"/>
      <c r="D9981" s="13"/>
      <c r="E9981" s="13"/>
      <c r="F9981" s="13"/>
      <c r="G9981" s="13"/>
      <c r="H9981" s="41"/>
      <c r="I9981" s="41"/>
      <c r="J9981" s="41"/>
      <c r="K9981" s="41"/>
      <c r="L9981" s="41"/>
      <c r="M9981" s="41"/>
    </row>
    <row r="9982" spans="2:13" x14ac:dyDescent="0.25">
      <c r="B9982" s="66"/>
      <c r="C9982" s="13"/>
      <c r="D9982" s="13"/>
      <c r="E9982" s="13"/>
      <c r="F9982" s="13"/>
      <c r="G9982" s="13"/>
      <c r="H9982" s="41"/>
      <c r="I9982" s="41"/>
      <c r="J9982" s="41"/>
      <c r="K9982" s="41"/>
      <c r="L9982" s="41"/>
      <c r="M9982" s="41"/>
    </row>
    <row r="9983" spans="2:13" x14ac:dyDescent="0.25">
      <c r="B9983" s="66"/>
      <c r="C9983" s="13"/>
      <c r="D9983" s="13"/>
      <c r="E9983" s="13"/>
      <c r="F9983" s="13"/>
      <c r="G9983" s="13"/>
      <c r="H9983" s="41"/>
      <c r="I9983" s="41"/>
      <c r="J9983" s="41"/>
      <c r="K9983" s="41"/>
      <c r="L9983" s="41"/>
      <c r="M9983" s="41"/>
    </row>
    <row r="9984" spans="2:13" x14ac:dyDescent="0.25">
      <c r="B9984" s="66"/>
      <c r="C9984" s="13"/>
      <c r="D9984" s="13"/>
      <c r="E9984" s="13"/>
      <c r="F9984" s="13"/>
      <c r="G9984" s="13"/>
      <c r="H9984" s="41"/>
      <c r="I9984" s="41"/>
      <c r="J9984" s="41"/>
      <c r="K9984" s="41"/>
      <c r="L9984" s="41"/>
      <c r="M9984" s="41"/>
    </row>
    <row r="9985" spans="2:13" x14ac:dyDescent="0.25">
      <c r="B9985" s="66"/>
      <c r="C9985" s="13"/>
      <c r="D9985" s="13"/>
      <c r="E9985" s="13"/>
      <c r="F9985" s="13"/>
      <c r="G9985" s="13"/>
      <c r="H9985" s="41"/>
      <c r="I9985" s="41"/>
      <c r="J9985" s="41"/>
      <c r="K9985" s="41"/>
      <c r="L9985" s="41"/>
      <c r="M9985" s="41"/>
    </row>
    <row r="9986" spans="2:13" x14ac:dyDescent="0.25">
      <c r="B9986" s="66"/>
      <c r="C9986" s="13"/>
      <c r="D9986" s="13"/>
      <c r="E9986" s="13"/>
      <c r="F9986" s="13"/>
      <c r="G9986" s="13"/>
      <c r="H9986" s="41"/>
      <c r="I9986" s="41"/>
      <c r="J9986" s="41"/>
      <c r="K9986" s="41"/>
      <c r="L9986" s="41"/>
      <c r="M9986" s="41"/>
    </row>
    <row r="9987" spans="2:13" x14ac:dyDescent="0.25">
      <c r="B9987" s="66"/>
      <c r="C9987" s="13"/>
      <c r="D9987" s="13"/>
      <c r="E9987" s="13"/>
      <c r="F9987" s="13"/>
      <c r="G9987" s="13"/>
      <c r="H9987" s="41"/>
      <c r="I9987" s="41"/>
      <c r="J9987" s="41"/>
      <c r="K9987" s="41"/>
      <c r="L9987" s="41"/>
      <c r="M9987" s="41"/>
    </row>
    <row r="9988" spans="2:13" x14ac:dyDescent="0.25">
      <c r="B9988" s="66"/>
      <c r="C9988" s="13"/>
      <c r="D9988" s="13"/>
      <c r="E9988" s="13"/>
      <c r="F9988" s="13"/>
      <c r="G9988" s="13"/>
      <c r="H9988" s="41"/>
      <c r="I9988" s="41"/>
      <c r="J9988" s="41"/>
      <c r="K9988" s="41"/>
      <c r="L9988" s="41"/>
      <c r="M9988" s="41"/>
    </row>
    <row r="9989" spans="2:13" x14ac:dyDescent="0.25">
      <c r="B9989" s="66"/>
      <c r="C9989" s="13"/>
      <c r="D9989" s="13"/>
      <c r="E9989" s="13"/>
      <c r="F9989" s="13"/>
      <c r="G9989" s="13"/>
      <c r="H9989" s="41"/>
      <c r="I9989" s="41"/>
      <c r="J9989" s="41"/>
      <c r="K9989" s="41"/>
      <c r="L9989" s="41"/>
      <c r="M9989" s="41"/>
    </row>
    <row r="9990" spans="2:13" x14ac:dyDescent="0.25">
      <c r="B9990" s="66"/>
      <c r="C9990" s="13"/>
      <c r="D9990" s="13"/>
      <c r="E9990" s="13"/>
      <c r="F9990" s="13"/>
      <c r="G9990" s="13"/>
      <c r="H9990" s="41"/>
      <c r="I9990" s="41"/>
      <c r="J9990" s="41"/>
      <c r="K9990" s="41"/>
      <c r="L9990" s="41"/>
      <c r="M9990" s="41"/>
    </row>
    <row r="9991" spans="2:13" x14ac:dyDescent="0.25">
      <c r="B9991" s="66"/>
      <c r="C9991" s="13"/>
      <c r="D9991" s="13"/>
      <c r="E9991" s="13"/>
      <c r="F9991" s="13"/>
      <c r="G9991" s="13"/>
      <c r="H9991" s="41"/>
      <c r="I9991" s="41"/>
      <c r="J9991" s="41"/>
      <c r="K9991" s="41"/>
      <c r="L9991" s="41"/>
      <c r="M9991" s="41"/>
    </row>
    <row r="9992" spans="2:13" x14ac:dyDescent="0.25">
      <c r="B9992" s="66"/>
      <c r="C9992" s="13"/>
      <c r="D9992" s="13"/>
      <c r="E9992" s="13"/>
      <c r="F9992" s="13"/>
      <c r="G9992" s="13"/>
      <c r="H9992" s="41"/>
      <c r="I9992" s="41"/>
      <c r="J9992" s="41"/>
      <c r="K9992" s="41"/>
      <c r="L9992" s="41"/>
      <c r="M9992" s="41"/>
    </row>
    <row r="9993" spans="2:13" x14ac:dyDescent="0.25">
      <c r="B9993" s="66"/>
      <c r="C9993" s="13"/>
      <c r="D9993" s="13"/>
      <c r="E9993" s="13"/>
      <c r="F9993" s="13"/>
      <c r="G9993" s="13"/>
      <c r="H9993" s="41"/>
      <c r="I9993" s="41"/>
      <c r="J9993" s="41"/>
      <c r="K9993" s="41"/>
      <c r="L9993" s="41"/>
      <c r="M9993" s="41"/>
    </row>
    <row r="9994" spans="2:13" x14ac:dyDescent="0.25">
      <c r="B9994" s="66"/>
      <c r="C9994" s="13"/>
      <c r="D9994" s="13"/>
      <c r="E9994" s="13"/>
      <c r="F9994" s="13"/>
      <c r="G9994" s="13"/>
      <c r="H9994" s="41"/>
      <c r="I9994" s="41"/>
      <c r="J9994" s="41"/>
      <c r="K9994" s="41"/>
      <c r="L9994" s="41"/>
      <c r="M9994" s="41"/>
    </row>
    <row r="9995" spans="2:13" x14ac:dyDescent="0.25">
      <c r="B9995" s="66"/>
      <c r="C9995" s="13"/>
      <c r="D9995" s="13"/>
      <c r="E9995" s="13"/>
      <c r="F9995" s="13"/>
      <c r="G9995" s="13"/>
      <c r="H9995" s="41"/>
      <c r="I9995" s="41"/>
      <c r="J9995" s="41"/>
      <c r="K9995" s="41"/>
      <c r="L9995" s="41"/>
      <c r="M9995" s="41"/>
    </row>
    <row r="9996" spans="2:13" x14ac:dyDescent="0.25">
      <c r="B9996" s="66"/>
      <c r="C9996" s="13"/>
      <c r="D9996" s="13"/>
      <c r="E9996" s="13"/>
      <c r="F9996" s="13"/>
      <c r="G9996" s="13"/>
      <c r="H9996" s="41"/>
      <c r="I9996" s="41"/>
      <c r="J9996" s="41"/>
      <c r="K9996" s="41"/>
      <c r="L9996" s="41"/>
      <c r="M9996" s="41"/>
    </row>
    <row r="9997" spans="2:13" x14ac:dyDescent="0.25">
      <c r="B9997" s="66"/>
      <c r="C9997" s="13"/>
      <c r="D9997" s="13"/>
      <c r="E9997" s="13"/>
      <c r="F9997" s="13"/>
      <c r="G9997" s="13"/>
      <c r="H9997" s="41"/>
      <c r="I9997" s="41"/>
      <c r="J9997" s="41"/>
      <c r="K9997" s="41"/>
      <c r="L9997" s="41"/>
      <c r="M9997" s="41"/>
    </row>
    <row r="9998" spans="2:13" x14ac:dyDescent="0.25">
      <c r="B9998" s="66"/>
      <c r="C9998" s="13"/>
      <c r="D9998" s="13"/>
      <c r="E9998" s="13"/>
      <c r="F9998" s="13"/>
      <c r="G9998" s="13"/>
      <c r="H9998" s="41"/>
      <c r="I9998" s="41"/>
      <c r="J9998" s="41"/>
      <c r="K9998" s="41"/>
      <c r="L9998" s="41"/>
      <c r="M9998" s="41"/>
    </row>
    <row r="9999" spans="2:13" x14ac:dyDescent="0.25">
      <c r="B9999" s="66"/>
      <c r="C9999" s="13"/>
      <c r="D9999" s="13"/>
      <c r="E9999" s="13"/>
      <c r="F9999" s="13"/>
      <c r="G9999" s="13"/>
      <c r="H9999" s="41"/>
      <c r="I9999" s="41"/>
      <c r="J9999" s="41"/>
      <c r="K9999" s="41"/>
      <c r="L9999" s="41"/>
      <c r="M9999" s="41"/>
    </row>
    <row r="10000" spans="2:13" x14ac:dyDescent="0.25">
      <c r="B10000" s="66"/>
      <c r="C10000" s="13"/>
      <c r="D10000" s="13"/>
      <c r="E10000" s="13"/>
      <c r="F10000" s="13"/>
      <c r="G10000" s="13"/>
      <c r="H10000" s="41"/>
      <c r="I10000" s="41"/>
      <c r="J10000" s="41"/>
      <c r="K10000" s="41"/>
      <c r="L10000" s="41"/>
      <c r="M10000" s="41"/>
    </row>
    <row r="10001" spans="2:13" x14ac:dyDescent="0.25">
      <c r="B10001" s="66"/>
      <c r="C10001" s="13"/>
      <c r="D10001" s="13"/>
      <c r="E10001" s="13"/>
      <c r="F10001" s="13"/>
      <c r="G10001" s="13"/>
      <c r="H10001" s="41"/>
      <c r="I10001" s="41"/>
      <c r="J10001" s="41"/>
      <c r="K10001" s="41"/>
      <c r="L10001" s="41"/>
      <c r="M10001" s="41"/>
    </row>
    <row r="10002" spans="2:13" x14ac:dyDescent="0.25">
      <c r="B10002" s="66"/>
      <c r="C10002" s="13"/>
      <c r="D10002" s="13"/>
      <c r="E10002" s="13"/>
      <c r="F10002" s="13"/>
      <c r="G10002" s="13"/>
      <c r="H10002" s="41"/>
      <c r="I10002" s="41"/>
      <c r="J10002" s="41"/>
      <c r="K10002" s="41"/>
      <c r="L10002" s="41"/>
      <c r="M10002" s="41"/>
    </row>
    <row r="10003" spans="2:13" x14ac:dyDescent="0.25">
      <c r="B10003" s="66"/>
      <c r="C10003" s="13"/>
      <c r="D10003" s="13"/>
      <c r="E10003" s="13"/>
      <c r="F10003" s="13"/>
      <c r="G10003" s="13"/>
      <c r="H10003" s="41"/>
      <c r="I10003" s="41"/>
      <c r="J10003" s="41"/>
      <c r="K10003" s="41"/>
      <c r="L10003" s="41"/>
      <c r="M10003" s="41"/>
    </row>
    <row r="10004" spans="2:13" x14ac:dyDescent="0.25">
      <c r="B10004" s="66"/>
      <c r="C10004" s="13"/>
      <c r="D10004" s="13"/>
      <c r="E10004" s="13"/>
      <c r="F10004" s="13"/>
      <c r="G10004" s="13"/>
      <c r="H10004" s="41"/>
      <c r="I10004" s="41"/>
      <c r="J10004" s="41"/>
      <c r="K10004" s="41"/>
      <c r="L10004" s="41"/>
      <c r="M10004" s="41"/>
    </row>
    <row r="10005" spans="2:13" x14ac:dyDescent="0.25">
      <c r="B10005" s="66"/>
      <c r="C10005" s="13"/>
      <c r="D10005" s="13"/>
      <c r="E10005" s="13"/>
      <c r="F10005" s="13"/>
      <c r="G10005" s="13"/>
      <c r="H10005" s="41"/>
      <c r="I10005" s="41"/>
      <c r="J10005" s="41"/>
      <c r="K10005" s="41"/>
      <c r="L10005" s="41"/>
      <c r="M10005" s="41"/>
    </row>
    <row r="10006" spans="2:13" x14ac:dyDescent="0.25">
      <c r="B10006" s="66"/>
      <c r="C10006" s="13"/>
      <c r="D10006" s="13"/>
      <c r="E10006" s="13"/>
      <c r="F10006" s="13"/>
      <c r="G10006" s="13"/>
      <c r="H10006" s="41"/>
      <c r="I10006" s="41"/>
      <c r="J10006" s="41"/>
      <c r="K10006" s="41"/>
      <c r="L10006" s="41"/>
      <c r="M10006" s="41"/>
    </row>
    <row r="10007" spans="2:13" x14ac:dyDescent="0.25">
      <c r="B10007" s="66"/>
      <c r="C10007" s="13"/>
      <c r="D10007" s="13"/>
      <c r="E10007" s="13"/>
      <c r="F10007" s="13"/>
      <c r="G10007" s="13"/>
      <c r="H10007" s="41"/>
      <c r="I10007" s="41"/>
      <c r="J10007" s="41"/>
      <c r="K10007" s="41"/>
      <c r="L10007" s="41"/>
      <c r="M10007" s="41"/>
    </row>
    <row r="10008" spans="2:13" x14ac:dyDescent="0.25">
      <c r="B10008" s="66"/>
      <c r="C10008" s="13"/>
      <c r="D10008" s="13"/>
      <c r="E10008" s="13"/>
      <c r="F10008" s="13"/>
      <c r="G10008" s="13"/>
      <c r="H10008" s="41"/>
      <c r="I10008" s="41"/>
      <c r="J10008" s="41"/>
      <c r="K10008" s="41"/>
      <c r="L10008" s="41"/>
      <c r="M10008" s="41"/>
    </row>
    <row r="10009" spans="2:13" x14ac:dyDescent="0.25">
      <c r="B10009" s="66"/>
      <c r="C10009" s="13"/>
      <c r="D10009" s="13"/>
      <c r="E10009" s="13"/>
      <c r="F10009" s="13"/>
      <c r="G10009" s="13"/>
      <c r="H10009" s="41"/>
      <c r="I10009" s="41"/>
      <c r="J10009" s="41"/>
      <c r="K10009" s="41"/>
      <c r="L10009" s="41"/>
      <c r="M10009" s="41"/>
    </row>
    <row r="10010" spans="2:13" x14ac:dyDescent="0.25">
      <c r="B10010" s="66"/>
      <c r="C10010" s="13"/>
      <c r="D10010" s="13"/>
      <c r="E10010" s="13"/>
      <c r="F10010" s="13"/>
      <c r="G10010" s="13"/>
      <c r="H10010" s="41"/>
      <c r="I10010" s="41"/>
      <c r="J10010" s="41"/>
      <c r="K10010" s="41"/>
      <c r="L10010" s="41"/>
      <c r="M10010" s="41"/>
    </row>
    <row r="10011" spans="2:13" x14ac:dyDescent="0.25">
      <c r="B10011" s="66"/>
      <c r="C10011" s="13"/>
      <c r="D10011" s="13"/>
      <c r="E10011" s="13"/>
      <c r="F10011" s="13"/>
      <c r="G10011" s="13"/>
      <c r="H10011" s="41"/>
      <c r="I10011" s="41"/>
      <c r="J10011" s="41"/>
      <c r="K10011" s="41"/>
      <c r="L10011" s="41"/>
      <c r="M10011" s="41"/>
    </row>
    <row r="10012" spans="2:13" x14ac:dyDescent="0.25">
      <c r="B10012" s="66"/>
      <c r="C10012" s="13"/>
      <c r="D10012" s="13"/>
      <c r="E10012" s="13"/>
      <c r="F10012" s="13"/>
      <c r="G10012" s="13"/>
      <c r="H10012" s="41"/>
      <c r="I10012" s="41"/>
      <c r="J10012" s="41"/>
      <c r="K10012" s="41"/>
      <c r="L10012" s="41"/>
      <c r="M10012" s="41"/>
    </row>
    <row r="10013" spans="2:13" x14ac:dyDescent="0.25">
      <c r="B10013" s="66"/>
      <c r="C10013" s="13"/>
      <c r="D10013" s="13"/>
      <c r="E10013" s="13"/>
      <c r="F10013" s="13"/>
      <c r="G10013" s="13"/>
      <c r="H10013" s="41"/>
      <c r="I10013" s="41"/>
      <c r="J10013" s="41"/>
      <c r="K10013" s="41"/>
      <c r="L10013" s="41"/>
      <c r="M10013" s="41"/>
    </row>
    <row r="10014" spans="2:13" x14ac:dyDescent="0.25">
      <c r="B10014" s="66"/>
      <c r="C10014" s="13"/>
      <c r="D10014" s="13"/>
      <c r="E10014" s="13"/>
      <c r="F10014" s="13"/>
      <c r="G10014" s="13"/>
      <c r="H10014" s="41"/>
      <c r="I10014" s="41"/>
      <c r="J10014" s="41"/>
      <c r="K10014" s="41"/>
      <c r="L10014" s="41"/>
      <c r="M10014" s="41"/>
    </row>
  </sheetData>
  <mergeCells count="6">
    <mergeCell ref="B2:G2"/>
    <mergeCell ref="B13:C13"/>
    <mergeCell ref="F13:G13"/>
    <mergeCell ref="D13:E13"/>
    <mergeCell ref="H13:I13"/>
    <mergeCell ref="A11:C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7" r:id="rId4" name="Button 5">
              <controlPr defaultSize="0" print="0" autoFill="0" autoPict="0" macro="[0]!VaR_Backtesting_Simulaciones">
                <anchor moveWithCells="1" sizeWithCells="1">
                  <from>
                    <xdr:col>3</xdr:col>
                    <xdr:colOff>66675</xdr:colOff>
                    <xdr:row>8</xdr:row>
                    <xdr:rowOff>95250</xdr:rowOff>
                  </from>
                  <to>
                    <xdr:col>4</xdr:col>
                    <xdr:colOff>981075</xdr:colOff>
                    <xdr:row>10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5" name="Button 6">
              <controlPr defaultSize="0" print="0" autoFill="0" autoPict="0" macro="[0]!VaR_Backtesting_Historico">
                <anchor moveWithCells="1" sizeWithCells="1">
                  <from>
                    <xdr:col>5</xdr:col>
                    <xdr:colOff>76200</xdr:colOff>
                    <xdr:row>8</xdr:row>
                    <xdr:rowOff>76200</xdr:rowOff>
                  </from>
                  <to>
                    <xdr:col>7</xdr:col>
                    <xdr:colOff>438150</xdr:colOff>
                    <xdr:row>10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7C9150-6A0A-4970-B694-EA7E96C1F838}">
  <sheetPr codeName="Hoja1">
    <tabColor theme="9" tint="0.79998168889431442"/>
  </sheetPr>
  <dimension ref="B1:R19"/>
  <sheetViews>
    <sheetView topLeftCell="A4" zoomScale="117" zoomScaleNormal="150" workbookViewId="0">
      <selection activeCell="K23" sqref="K23"/>
    </sheetView>
  </sheetViews>
  <sheetFormatPr baseColWidth="10" defaultRowHeight="15" x14ac:dyDescent="0.25"/>
  <cols>
    <col min="1" max="1" width="4.140625" customWidth="1"/>
    <col min="2" max="2" width="17" bestFit="1" customWidth="1"/>
    <col min="8" max="8" width="18.28515625" customWidth="1"/>
    <col min="15" max="15" width="11.85546875" bestFit="1" customWidth="1"/>
  </cols>
  <sheetData>
    <row r="1" spans="2:18" x14ac:dyDescent="0.25">
      <c r="B1" s="322" t="s">
        <v>83</v>
      </c>
      <c r="C1" s="322"/>
      <c r="D1" s="322"/>
      <c r="E1" s="322"/>
      <c r="F1" s="322"/>
      <c r="H1" s="323" t="s">
        <v>167</v>
      </c>
      <c r="I1" s="324"/>
      <c r="J1" s="324"/>
      <c r="K1" s="324"/>
      <c r="L1" s="325"/>
    </row>
    <row r="3" spans="2:18" x14ac:dyDescent="0.25">
      <c r="B3" s="326" t="s">
        <v>84</v>
      </c>
      <c r="H3" s="326" t="s">
        <v>84</v>
      </c>
    </row>
    <row r="4" spans="2:18" x14ac:dyDescent="0.25">
      <c r="B4" s="25" t="s">
        <v>87</v>
      </c>
      <c r="C4" s="70">
        <f>+'Acciones y TC'!C4</f>
        <v>16.523</v>
      </c>
      <c r="H4" s="25" t="s">
        <v>87</v>
      </c>
      <c r="I4" s="71">
        <v>0.15</v>
      </c>
      <c r="J4" s="11">
        <f>+C4*(1+I4)</f>
        <v>19.001449999999998</v>
      </c>
    </row>
    <row r="5" spans="2:18" x14ac:dyDescent="0.25">
      <c r="Q5" s="7"/>
      <c r="R5" s="7"/>
    </row>
    <row r="6" spans="2:18" x14ac:dyDescent="0.25">
      <c r="B6" s="326" t="s">
        <v>88</v>
      </c>
      <c r="H6" s="326" t="s">
        <v>88</v>
      </c>
      <c r="Q6" s="74"/>
      <c r="R6" s="38"/>
    </row>
    <row r="7" spans="2:18" x14ac:dyDescent="0.25">
      <c r="B7" s="25" t="s">
        <v>89</v>
      </c>
      <c r="C7" s="13">
        <f>+'Acciones y TC'!K4</f>
        <v>57369.01</v>
      </c>
      <c r="H7" s="25" t="s">
        <v>89</v>
      </c>
      <c r="I7" s="71">
        <v>-0.35</v>
      </c>
      <c r="J7" s="75">
        <f t="shared" ref="J7:J8" si="0">+C7*(1+I7)</f>
        <v>37289.856500000002</v>
      </c>
    </row>
    <row r="8" spans="2:18" x14ac:dyDescent="0.25">
      <c r="B8" s="25" t="s">
        <v>90</v>
      </c>
      <c r="C8" s="13">
        <f>+'Acciones y TC'!L4</f>
        <v>5248.49</v>
      </c>
      <c r="H8" s="25" t="s">
        <v>90</v>
      </c>
      <c r="I8" s="71">
        <v>-0.3</v>
      </c>
      <c r="J8" s="75">
        <f t="shared" si="0"/>
        <v>3673.9429999999998</v>
      </c>
    </row>
    <row r="9" spans="2:18" x14ac:dyDescent="0.25">
      <c r="B9" s="25"/>
      <c r="C9" s="13"/>
      <c r="H9" s="25"/>
      <c r="J9" s="13"/>
    </row>
    <row r="10" spans="2:18" x14ac:dyDescent="0.25">
      <c r="E10" s="327" t="s">
        <v>168</v>
      </c>
      <c r="F10" s="327"/>
      <c r="G10" s="327"/>
      <c r="H10" s="25"/>
    </row>
    <row r="11" spans="2:18" x14ac:dyDescent="0.25">
      <c r="O11" s="72"/>
    </row>
    <row r="12" spans="2:18" x14ac:dyDescent="0.25">
      <c r="E12" s="11" t="s">
        <v>85</v>
      </c>
      <c r="F12" s="11" t="s">
        <v>86</v>
      </c>
      <c r="G12" s="11"/>
    </row>
    <row r="13" spans="2:18" x14ac:dyDescent="0.25">
      <c r="E13" t="s">
        <v>35</v>
      </c>
      <c r="F13" s="72" cm="1">
        <f t="array" ref="F13:G13">LINEST('Acciones y TC'!M4:M255, 'Acciones y TC'!$T$4:$T$255,FALSE,FALSE)</f>
        <v>0.95094950266035183</v>
      </c>
      <c r="G13" s="73">
        <v>0</v>
      </c>
    </row>
    <row r="14" spans="2:18" x14ac:dyDescent="0.25">
      <c r="E14" t="s">
        <v>36</v>
      </c>
      <c r="F14" s="72" cm="1">
        <f t="array" ref="F14:G14">LINEST('Acciones y TC'!N4:N255, 'Acciones y TC'!$T$4:$T$255,FALSE,FALSE)</f>
        <v>0.92195671954465575</v>
      </c>
      <c r="G14" s="73">
        <v>0</v>
      </c>
    </row>
    <row r="15" spans="2:18" x14ac:dyDescent="0.25">
      <c r="E15" t="s">
        <v>37</v>
      </c>
      <c r="F15" cm="1">
        <f t="array" ref="F15:G15">LINEST('Acciones y TC'!O4:O255, 'Acciones y TC'!$U$4:$U$255,FALSE,FALSE)</f>
        <v>0.98905844127897158</v>
      </c>
      <c r="G15" s="73">
        <v>0</v>
      </c>
    </row>
    <row r="16" spans="2:18" x14ac:dyDescent="0.25">
      <c r="E16" t="s">
        <v>38</v>
      </c>
      <c r="F16" s="72" cm="1">
        <f t="array" ref="F16:G16">LINEST('Acciones y TC'!P4:P255, 'Acciones y TC'!$U$4:$U$255,FALSE,FALSE)</f>
        <v>1.0393836442202848</v>
      </c>
      <c r="G16" s="73">
        <v>0</v>
      </c>
    </row>
    <row r="17" spans="5:7" x14ac:dyDescent="0.25">
      <c r="E17" t="s">
        <v>39</v>
      </c>
      <c r="F17" s="72" cm="1">
        <f t="array" ref="F17:G17">LINEST('Acciones y TC'!Q4:Q255, 'Acciones y TC'!$U$4:$U$255,FALSE,FALSE)</f>
        <v>1.8483177020898263</v>
      </c>
      <c r="G17" s="73">
        <v>0</v>
      </c>
    </row>
    <row r="18" spans="5:7" x14ac:dyDescent="0.25">
      <c r="E18" t="s">
        <v>40</v>
      </c>
      <c r="F18" s="72" cm="1">
        <f t="array" ref="F18:G18">LINEST('Acciones y TC'!R4:R255, 'Acciones y TC'!$U$4:$U$255,FALSE,FALSE)</f>
        <v>1.3026211838621258</v>
      </c>
      <c r="G18" s="73">
        <v>0</v>
      </c>
    </row>
    <row r="19" spans="5:7" x14ac:dyDescent="0.25">
      <c r="E19" t="s">
        <v>48</v>
      </c>
      <c r="F19" s="72" cm="1">
        <f t="array" ref="F19:G19">LINEST('Acciones y TC'!S4:S255, 'Acciones y TC'!$U$4:$U$255,FALSE,FALSE)</f>
        <v>2.2981231949168159</v>
      </c>
      <c r="G19" s="73">
        <v>0</v>
      </c>
    </row>
  </sheetData>
  <mergeCells count="3">
    <mergeCell ref="B1:F1"/>
    <mergeCell ref="H1:L1"/>
    <mergeCell ref="E10:G10"/>
  </mergeCells>
  <pageMargins left="0.7" right="0.7" top="0.75" bottom="0.75" header="0.3" footer="0.3"/>
  <drawing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6B31F0-51FC-48F2-B1B6-4C2950CDD320}">
  <sheetPr codeName="Hoja8">
    <tabColor theme="9" tint="0.79998168889431442"/>
  </sheetPr>
  <dimension ref="A2:U258"/>
  <sheetViews>
    <sheetView zoomScale="130" zoomScaleNormal="130" workbookViewId="0">
      <pane xSplit="2" ySplit="3" topLeftCell="M4" activePane="bottomRight" state="frozen"/>
      <selection pane="topRight" activeCell="D1" sqref="D1"/>
      <selection pane="bottomLeft" activeCell="A3" sqref="A3"/>
      <selection pane="bottomRight" activeCell="R252" sqref="R252"/>
    </sheetView>
  </sheetViews>
  <sheetFormatPr baseColWidth="10" defaultColWidth="8.85546875" defaultRowHeight="15" x14ac:dyDescent="0.25"/>
  <cols>
    <col min="1" max="1" width="4.28515625" bestFit="1" customWidth="1"/>
    <col min="2" max="2" width="11.28515625" bestFit="1" customWidth="1"/>
    <col min="3" max="3" width="10.7109375" customWidth="1"/>
    <col min="4" max="19" width="13.140625" customWidth="1"/>
    <col min="20" max="20" width="14.7109375" bestFit="1" customWidth="1"/>
    <col min="21" max="21" width="12.85546875" bestFit="1" customWidth="1"/>
  </cols>
  <sheetData>
    <row r="2" spans="1:21" ht="15.75" x14ac:dyDescent="0.25">
      <c r="M2" s="328" t="s">
        <v>169</v>
      </c>
      <c r="N2" s="329"/>
      <c r="O2" s="329"/>
      <c r="P2" s="329"/>
      <c r="Q2" s="329"/>
      <c r="R2" s="329"/>
      <c r="S2" s="329"/>
      <c r="T2" s="329"/>
      <c r="U2" s="330"/>
    </row>
    <row r="3" spans="1:21" x14ac:dyDescent="0.25">
      <c r="A3" s="3" t="s">
        <v>4</v>
      </c>
      <c r="B3" s="3" t="s">
        <v>2</v>
      </c>
      <c r="C3" s="177" t="s">
        <v>41</v>
      </c>
      <c r="D3" s="177" t="s">
        <v>35</v>
      </c>
      <c r="E3" s="177" t="s">
        <v>36</v>
      </c>
      <c r="F3" s="335" t="s">
        <v>42</v>
      </c>
      <c r="G3" s="335" t="s">
        <v>43</v>
      </c>
      <c r="H3" s="335" t="s">
        <v>44</v>
      </c>
      <c r="I3" s="335" t="s">
        <v>45</v>
      </c>
      <c r="J3" s="335" t="s">
        <v>47</v>
      </c>
      <c r="K3" s="335" t="s">
        <v>91</v>
      </c>
      <c r="L3" s="335" t="s">
        <v>92</v>
      </c>
      <c r="M3" s="335" t="str">
        <f>+D3</f>
        <v>WALMEX</v>
      </c>
      <c r="N3" s="335" t="str">
        <f>+E3</f>
        <v>GCC</v>
      </c>
      <c r="O3" s="335" t="str">
        <f t="shared" ref="O3" si="0">+F3</f>
        <v>BABA - USD</v>
      </c>
      <c r="P3" s="335" t="str">
        <f t="shared" ref="P3:Q3" si="1">+G3</f>
        <v>AAPL - USD</v>
      </c>
      <c r="Q3" s="335" t="str">
        <f t="shared" si="1"/>
        <v>FB - USD</v>
      </c>
      <c r="R3" s="335" t="str">
        <f t="shared" ref="R3:U3" si="2">+I3</f>
        <v>NFLX - USD</v>
      </c>
      <c r="S3" s="335" t="str">
        <f t="shared" si="2"/>
        <v>NVDA - USD</v>
      </c>
      <c r="T3" s="335" t="str">
        <f t="shared" si="2"/>
        <v>IPC (MEX)</v>
      </c>
      <c r="U3" s="335" t="str">
        <f t="shared" si="2"/>
        <v>S&amp;P500 (USD)</v>
      </c>
    </row>
    <row r="4" spans="1:21" x14ac:dyDescent="0.25">
      <c r="A4" s="7">
        <f t="shared" ref="A4:A67" si="3">+A5-1</f>
        <v>1</v>
      </c>
      <c r="B4" s="58">
        <v>45378</v>
      </c>
      <c r="C4" s="137">
        <v>16.523</v>
      </c>
      <c r="D4" s="336">
        <v>67</v>
      </c>
      <c r="E4" s="337">
        <v>197.61</v>
      </c>
      <c r="F4" s="337">
        <v>71.59</v>
      </c>
      <c r="G4" s="337">
        <v>173.31</v>
      </c>
      <c r="H4" s="337">
        <v>493.86</v>
      </c>
      <c r="I4" s="337">
        <v>613.53</v>
      </c>
      <c r="J4" s="338">
        <v>902.5</v>
      </c>
      <c r="K4" s="336">
        <v>57369.01</v>
      </c>
      <c r="L4" s="338">
        <v>5248.49</v>
      </c>
      <c r="M4" s="149">
        <f xml:space="preserve"> (D4/D5) - 1</f>
        <v>-2.9841838257227415E-4</v>
      </c>
      <c r="N4" s="150">
        <f t="shared" ref="N4:U4" si="4" xml:space="preserve"> (E4/E5) - 1</f>
        <v>-7.1346028236948245E-3</v>
      </c>
      <c r="O4" s="150">
        <f t="shared" si="4"/>
        <v>1.5388919977616933E-3</v>
      </c>
      <c r="P4" s="150">
        <f t="shared" si="4"/>
        <v>2.121265688527485E-2</v>
      </c>
      <c r="Q4" s="150">
        <f t="shared" si="4"/>
        <v>-4.0936498013671718E-3</v>
      </c>
      <c r="R4" s="150">
        <f t="shared" si="4"/>
        <v>-2.4966626406458636E-2</v>
      </c>
      <c r="S4" s="151">
        <f t="shared" si="4"/>
        <v>-2.4967318849191344E-2</v>
      </c>
      <c r="T4" s="149">
        <f t="shared" si="4"/>
        <v>2.7846676350340438E-3</v>
      </c>
      <c r="U4" s="151">
        <f t="shared" si="4"/>
        <v>8.6305966277062662E-3</v>
      </c>
    </row>
    <row r="5" spans="1:21" x14ac:dyDescent="0.25">
      <c r="A5" s="7">
        <f t="shared" si="3"/>
        <v>2</v>
      </c>
      <c r="B5" s="1">
        <v>45377</v>
      </c>
      <c r="C5" s="138">
        <v>16.635000000000002</v>
      </c>
      <c r="D5" s="202">
        <v>67.02</v>
      </c>
      <c r="E5" s="331">
        <v>199.03</v>
      </c>
      <c r="F5" s="331">
        <v>71.48</v>
      </c>
      <c r="G5" s="331">
        <v>169.71</v>
      </c>
      <c r="H5" s="331">
        <v>495.89</v>
      </c>
      <c r="I5" s="331">
        <v>629.24</v>
      </c>
      <c r="J5" s="201">
        <v>925.61</v>
      </c>
      <c r="K5" s="202">
        <v>57209.7</v>
      </c>
      <c r="L5" s="201">
        <v>5203.58</v>
      </c>
      <c r="M5" s="152">
        <f t="shared" ref="M5:M68" si="5" xml:space="preserve"> (D5/D6) - 1</f>
        <v>1.0455563853621896E-3</v>
      </c>
      <c r="N5" s="153">
        <f t="shared" ref="N5:N68" si="6" xml:space="preserve"> (E5/E6) - 1</f>
        <v>5.709954522486127E-3</v>
      </c>
      <c r="O5" s="153">
        <f t="shared" ref="O5:O68" si="7" xml:space="preserve"> (F5/F6) - 1</f>
        <v>2.7987685418429109E-4</v>
      </c>
      <c r="P5" s="153">
        <f t="shared" ref="P5:P68" si="8" xml:space="preserve"> (G5/G6) - 1</f>
        <v>-6.6725197541702697E-3</v>
      </c>
      <c r="Q5" s="153">
        <f t="shared" ref="Q5:Q68" si="9" xml:space="preserve"> (H5/H6) - 1</f>
        <v>-1.417438670430593E-2</v>
      </c>
      <c r="R5" s="153">
        <f t="shared" ref="R5:R68" si="10" xml:space="preserve"> (I5/I6) - 1</f>
        <v>2.8368342205080666E-3</v>
      </c>
      <c r="S5" s="154">
        <f t="shared" ref="S5:S68" si="11" xml:space="preserve"> (J5/J6) - 1</f>
        <v>-2.5694195911664997E-2</v>
      </c>
      <c r="T5" s="152">
        <f t="shared" ref="T5:T68" si="12" xml:space="preserve"> (K5/K6) - 1</f>
        <v>1.1620344550395068E-2</v>
      </c>
      <c r="U5" s="154">
        <f t="shared" ref="U5:U68" si="13" xml:space="preserve"> (L5/L6) - 1</f>
        <v>-2.7998213940082506E-3</v>
      </c>
    </row>
    <row r="6" spans="1:21" x14ac:dyDescent="0.25">
      <c r="A6" s="7">
        <f t="shared" si="3"/>
        <v>3</v>
      </c>
      <c r="B6" s="1">
        <v>45376</v>
      </c>
      <c r="C6" s="138">
        <v>16.672999999999998</v>
      </c>
      <c r="D6" s="202">
        <v>66.95</v>
      </c>
      <c r="E6" s="331">
        <v>197.9</v>
      </c>
      <c r="F6" s="331">
        <v>71.459999999999994</v>
      </c>
      <c r="G6" s="331">
        <v>170.85</v>
      </c>
      <c r="H6" s="331">
        <v>503.02</v>
      </c>
      <c r="I6" s="331">
        <v>627.46</v>
      </c>
      <c r="J6" s="201">
        <v>950.02</v>
      </c>
      <c r="K6" s="202">
        <v>56552.54</v>
      </c>
      <c r="L6" s="201">
        <v>5218.1899999999996</v>
      </c>
      <c r="M6" s="152">
        <f t="shared" si="5"/>
        <v>0</v>
      </c>
      <c r="N6" s="153">
        <f t="shared" si="6"/>
        <v>-1.4632423432059394E-3</v>
      </c>
      <c r="O6" s="153">
        <f t="shared" si="7"/>
        <v>-9.2887841397476523E-3</v>
      </c>
      <c r="P6" s="153">
        <f t="shared" si="8"/>
        <v>-8.3004411423265312E-3</v>
      </c>
      <c r="Q6" s="153">
        <f t="shared" si="9"/>
        <v>-1.2873346677656161E-2</v>
      </c>
      <c r="R6" s="153">
        <f t="shared" si="10"/>
        <v>-8.7578223276696399E-4</v>
      </c>
      <c r="S6" s="154">
        <f t="shared" si="11"/>
        <v>7.5618576928380143E-3</v>
      </c>
      <c r="T6" s="152">
        <f t="shared" si="12"/>
        <v>-1.0245441926538534E-3</v>
      </c>
      <c r="U6" s="154">
        <f t="shared" si="13"/>
        <v>-3.0549197773100945E-3</v>
      </c>
    </row>
    <row r="7" spans="1:21" x14ac:dyDescent="0.25">
      <c r="A7" s="7">
        <f t="shared" si="3"/>
        <v>4</v>
      </c>
      <c r="B7" s="1">
        <v>45373</v>
      </c>
      <c r="C7" s="138">
        <v>16.757000000000001</v>
      </c>
      <c r="D7" s="202">
        <v>66.95</v>
      </c>
      <c r="E7" s="331">
        <v>198.19</v>
      </c>
      <c r="F7" s="331">
        <v>72.13</v>
      </c>
      <c r="G7" s="331">
        <v>172.28</v>
      </c>
      <c r="H7" s="331">
        <v>509.58</v>
      </c>
      <c r="I7" s="331">
        <v>628.01</v>
      </c>
      <c r="J7" s="201">
        <v>942.89</v>
      </c>
      <c r="K7" s="202">
        <v>56610.54</v>
      </c>
      <c r="L7" s="201">
        <v>5234.18</v>
      </c>
      <c r="M7" s="152">
        <f t="shared" si="5"/>
        <v>-8.4419431279619817E-3</v>
      </c>
      <c r="N7" s="153">
        <f t="shared" si="6"/>
        <v>1.4538008702329241E-2</v>
      </c>
      <c r="O7" s="153">
        <f t="shared" si="7"/>
        <v>-2.3025870242448954E-2</v>
      </c>
      <c r="P7" s="153">
        <f t="shared" si="8"/>
        <v>5.3101476337749087E-3</v>
      </c>
      <c r="Q7" s="153">
        <f t="shared" si="9"/>
        <v>3.584370568772588E-3</v>
      </c>
      <c r="R7" s="153">
        <f t="shared" si="10"/>
        <v>8.5111849817731677E-3</v>
      </c>
      <c r="S7" s="154">
        <f t="shared" si="11"/>
        <v>3.1213430305681689E-2</v>
      </c>
      <c r="T7" s="152">
        <f t="shared" si="12"/>
        <v>-8.2778184118448284E-4</v>
      </c>
      <c r="U7" s="154">
        <f t="shared" si="13"/>
        <v>-1.4022623165372838E-3</v>
      </c>
    </row>
    <row r="8" spans="1:21" x14ac:dyDescent="0.25">
      <c r="A8" s="7">
        <f t="shared" si="3"/>
        <v>5</v>
      </c>
      <c r="B8" s="1">
        <v>45372</v>
      </c>
      <c r="C8" s="138">
        <v>16.735199999999999</v>
      </c>
      <c r="D8" s="202">
        <v>67.52</v>
      </c>
      <c r="E8" s="331">
        <v>195.35</v>
      </c>
      <c r="F8" s="331">
        <v>73.83</v>
      </c>
      <c r="G8" s="331">
        <v>171.37</v>
      </c>
      <c r="H8" s="331">
        <v>507.76</v>
      </c>
      <c r="I8" s="331">
        <v>622.71</v>
      </c>
      <c r="J8" s="201">
        <v>914.35</v>
      </c>
      <c r="K8" s="202">
        <v>56657.440000000002</v>
      </c>
      <c r="L8" s="201">
        <v>5241.53</v>
      </c>
      <c r="M8" s="152">
        <f t="shared" si="5"/>
        <v>-3.8359398052523197E-3</v>
      </c>
      <c r="N8" s="153">
        <f t="shared" si="6"/>
        <v>2.9778713354211561E-3</v>
      </c>
      <c r="O8" s="153">
        <f t="shared" si="7"/>
        <v>-4.7182528983554795E-3</v>
      </c>
      <c r="P8" s="153">
        <f t="shared" si="8"/>
        <v>-4.0857446689427368E-2</v>
      </c>
      <c r="Q8" s="153">
        <f t="shared" si="9"/>
        <v>4.4310808672258784E-3</v>
      </c>
      <c r="R8" s="153">
        <f t="shared" si="10"/>
        <v>-7.9338526979878532E-3</v>
      </c>
      <c r="S8" s="154">
        <f t="shared" si="11"/>
        <v>1.1762492807506852E-2</v>
      </c>
      <c r="T8" s="152">
        <f t="shared" si="12"/>
        <v>6.9642150969273509E-4</v>
      </c>
      <c r="U8" s="154">
        <f t="shared" si="13"/>
        <v>3.2365990253835353E-3</v>
      </c>
    </row>
    <row r="9" spans="1:21" x14ac:dyDescent="0.25">
      <c r="A9" s="7">
        <f t="shared" si="3"/>
        <v>6</v>
      </c>
      <c r="B9" s="1">
        <v>45371</v>
      </c>
      <c r="C9" s="138">
        <v>16.673300000000001</v>
      </c>
      <c r="D9" s="202">
        <v>67.78</v>
      </c>
      <c r="E9" s="331">
        <v>194.77</v>
      </c>
      <c r="F9" s="331">
        <v>74.180000000000007</v>
      </c>
      <c r="G9" s="331">
        <v>178.67</v>
      </c>
      <c r="H9" s="331">
        <v>505.52</v>
      </c>
      <c r="I9" s="331">
        <v>627.69000000000005</v>
      </c>
      <c r="J9" s="201">
        <v>903.72</v>
      </c>
      <c r="K9" s="202">
        <v>56618.01</v>
      </c>
      <c r="L9" s="201">
        <v>5224.62</v>
      </c>
      <c r="M9" s="152">
        <f t="shared" si="5"/>
        <v>3.4809160305343534E-2</v>
      </c>
      <c r="N9" s="153">
        <f t="shared" si="6"/>
        <v>5.7316947227099568E-3</v>
      </c>
      <c r="O9" s="153">
        <f t="shared" si="7"/>
        <v>1.0351402887496697E-2</v>
      </c>
      <c r="P9" s="153">
        <f t="shared" si="8"/>
        <v>1.4709223080417777E-2</v>
      </c>
      <c r="Q9" s="153">
        <f t="shared" si="9"/>
        <v>1.8700628728034685E-2</v>
      </c>
      <c r="R9" s="153">
        <f t="shared" si="10"/>
        <v>1.119631407674726E-2</v>
      </c>
      <c r="S9" s="154">
        <f t="shared" si="11"/>
        <v>1.0895098324347208E-2</v>
      </c>
      <c r="T9" s="152">
        <f t="shared" si="12"/>
        <v>1.9261515296571163E-2</v>
      </c>
      <c r="U9" s="154">
        <f t="shared" si="13"/>
        <v>8.9041056211149883E-3</v>
      </c>
    </row>
    <row r="10" spans="1:21" x14ac:dyDescent="0.25">
      <c r="A10" s="7">
        <f t="shared" si="3"/>
        <v>7</v>
      </c>
      <c r="B10" s="1">
        <v>45370</v>
      </c>
      <c r="C10" s="138">
        <v>16.802</v>
      </c>
      <c r="D10" s="202">
        <v>65.5</v>
      </c>
      <c r="E10" s="331">
        <v>193.66</v>
      </c>
      <c r="F10" s="331">
        <v>73.42</v>
      </c>
      <c r="G10" s="331">
        <v>176.08</v>
      </c>
      <c r="H10" s="331">
        <v>496.24</v>
      </c>
      <c r="I10" s="331">
        <v>620.74</v>
      </c>
      <c r="J10" s="201">
        <v>893.98</v>
      </c>
      <c r="K10" s="202">
        <v>55548.07</v>
      </c>
      <c r="L10" s="201">
        <v>5178.51</v>
      </c>
      <c r="M10" s="152">
        <f t="shared" si="5"/>
        <v>-1.4148103552077074E-2</v>
      </c>
      <c r="N10" s="153">
        <f t="shared" si="6"/>
        <v>-1.289566236811257E-2</v>
      </c>
      <c r="O10" s="153">
        <f t="shared" si="7"/>
        <v>0</v>
      </c>
      <c r="P10" s="153">
        <f t="shared" si="8"/>
        <v>2.0044027343297355E-2</v>
      </c>
      <c r="Q10" s="153">
        <f t="shared" si="9"/>
        <v>2.5077463334021832E-2</v>
      </c>
      <c r="R10" s="153">
        <f t="shared" si="10"/>
        <v>2.4526308840034261E-2</v>
      </c>
      <c r="S10" s="154">
        <f t="shared" si="11"/>
        <v>1.7783141308802763E-2</v>
      </c>
      <c r="T10" s="152">
        <f t="shared" si="12"/>
        <v>-1.2099401725818248E-2</v>
      </c>
      <c r="U10" s="154">
        <f t="shared" si="13"/>
        <v>1.2002915719676599E-2</v>
      </c>
    </row>
    <row r="11" spans="1:21" x14ac:dyDescent="0.25">
      <c r="A11" s="7">
        <f t="shared" si="3"/>
        <v>8</v>
      </c>
      <c r="B11" s="1">
        <v>45366</v>
      </c>
      <c r="C11" s="138">
        <v>16.693000000000001</v>
      </c>
      <c r="D11" s="202">
        <v>66.44</v>
      </c>
      <c r="E11" s="331">
        <v>196.19</v>
      </c>
      <c r="F11" s="331">
        <v>73.42</v>
      </c>
      <c r="G11" s="331">
        <v>172.62</v>
      </c>
      <c r="H11" s="331">
        <v>484.1</v>
      </c>
      <c r="I11" s="331">
        <v>605.88</v>
      </c>
      <c r="J11" s="201">
        <v>878.36</v>
      </c>
      <c r="K11" s="202">
        <v>56228.4</v>
      </c>
      <c r="L11" s="201">
        <v>5117.09</v>
      </c>
      <c r="M11" s="152">
        <f t="shared" si="5"/>
        <v>-1.2925271133561234E-2</v>
      </c>
      <c r="N11" s="153">
        <f t="shared" si="6"/>
        <v>1.9486593223861925E-2</v>
      </c>
      <c r="O11" s="153">
        <f t="shared" si="7"/>
        <v>2.7247956403253504E-4</v>
      </c>
      <c r="P11" s="153">
        <f t="shared" si="8"/>
        <v>-2.1965317919074856E-3</v>
      </c>
      <c r="Q11" s="153">
        <f t="shared" si="9"/>
        <v>-1.5716812719842155E-2</v>
      </c>
      <c r="R11" s="153">
        <f t="shared" si="10"/>
        <v>-1.1631131629174063E-2</v>
      </c>
      <c r="S11" s="154">
        <f t="shared" si="11"/>
        <v>-1.2280542163195518E-3</v>
      </c>
      <c r="T11" s="152">
        <f t="shared" si="12"/>
        <v>3.0171643364540479E-3</v>
      </c>
      <c r="U11" s="154">
        <f t="shared" si="13"/>
        <v>-6.4828909150214109E-3</v>
      </c>
    </row>
    <row r="12" spans="1:21" x14ac:dyDescent="0.25">
      <c r="A12" s="7">
        <f t="shared" si="3"/>
        <v>9</v>
      </c>
      <c r="B12" s="1">
        <v>45365</v>
      </c>
      <c r="C12" s="138">
        <v>16.696000000000002</v>
      </c>
      <c r="D12" s="202">
        <v>67.31</v>
      </c>
      <c r="E12" s="331">
        <v>192.44</v>
      </c>
      <c r="F12" s="331">
        <v>73.400000000000006</v>
      </c>
      <c r="G12" s="331">
        <v>173</v>
      </c>
      <c r="H12" s="331">
        <v>491.83</v>
      </c>
      <c r="I12" s="331">
        <v>613.01</v>
      </c>
      <c r="J12" s="201">
        <v>879.44</v>
      </c>
      <c r="K12" s="202">
        <v>56059.26</v>
      </c>
      <c r="L12" s="201">
        <v>5150.4799999999996</v>
      </c>
      <c r="M12" s="152">
        <f t="shared" si="5"/>
        <v>-1.0388839418223883E-3</v>
      </c>
      <c r="N12" s="153">
        <f t="shared" si="6"/>
        <v>1.9279661016949001E-2</v>
      </c>
      <c r="O12" s="153">
        <f t="shared" si="7"/>
        <v>-3.914124885456205E-2</v>
      </c>
      <c r="P12" s="153">
        <f t="shared" si="8"/>
        <v>1.0927365160988689E-2</v>
      </c>
      <c r="Q12" s="153">
        <f t="shared" si="9"/>
        <v>-7.5468652259015334E-3</v>
      </c>
      <c r="R12" s="153">
        <f t="shared" si="10"/>
        <v>5.8413323488391011E-3</v>
      </c>
      <c r="S12" s="154">
        <f t="shared" si="11"/>
        <v>-3.2391514831440871E-2</v>
      </c>
      <c r="T12" s="152">
        <f t="shared" si="12"/>
        <v>3.7698267749020076E-3</v>
      </c>
      <c r="U12" s="154">
        <f t="shared" si="13"/>
        <v>-2.871076469757039E-3</v>
      </c>
    </row>
    <row r="13" spans="1:21" x14ac:dyDescent="0.25">
      <c r="A13" s="7">
        <f t="shared" si="3"/>
        <v>10</v>
      </c>
      <c r="B13" s="1">
        <v>45364</v>
      </c>
      <c r="C13" s="138">
        <v>16.659500000000001</v>
      </c>
      <c r="D13" s="202">
        <v>67.38</v>
      </c>
      <c r="E13" s="331">
        <v>188.8</v>
      </c>
      <c r="F13" s="331">
        <v>76.39</v>
      </c>
      <c r="G13" s="331">
        <v>171.13</v>
      </c>
      <c r="H13" s="331">
        <v>495.57</v>
      </c>
      <c r="I13" s="331">
        <v>609.45000000000005</v>
      </c>
      <c r="J13" s="201">
        <v>908.88</v>
      </c>
      <c r="K13" s="202">
        <v>55848.72</v>
      </c>
      <c r="L13" s="201">
        <v>5165.3100000000004</v>
      </c>
      <c r="M13" s="152">
        <f t="shared" si="5"/>
        <v>3.5746201966040392E-3</v>
      </c>
      <c r="N13" s="153">
        <f t="shared" si="6"/>
        <v>2.5808204292311787E-2</v>
      </c>
      <c r="O13" s="153">
        <f t="shared" si="7"/>
        <v>4.3386799894820083E-3</v>
      </c>
      <c r="P13" s="153">
        <f t="shared" si="8"/>
        <v>-1.2122611556889651E-2</v>
      </c>
      <c r="Q13" s="153">
        <f t="shared" si="9"/>
        <v>-8.3641820910455023E-3</v>
      </c>
      <c r="R13" s="153">
        <f t="shared" si="10"/>
        <v>-2.6674085226157107E-3</v>
      </c>
      <c r="S13" s="154">
        <f t="shared" si="11"/>
        <v>-1.1151850119134443E-2</v>
      </c>
      <c r="T13" s="152">
        <f t="shared" si="12"/>
        <v>1.730033088064542E-2</v>
      </c>
      <c r="U13" s="154">
        <f t="shared" si="13"/>
        <v>-1.9245372705192221E-3</v>
      </c>
    </row>
    <row r="14" spans="1:21" x14ac:dyDescent="0.25">
      <c r="A14" s="7">
        <f t="shared" si="3"/>
        <v>11</v>
      </c>
      <c r="B14" s="1">
        <v>45363</v>
      </c>
      <c r="C14" s="138">
        <v>16.794499999999999</v>
      </c>
      <c r="D14" s="202">
        <v>67.14</v>
      </c>
      <c r="E14" s="331">
        <v>184.05</v>
      </c>
      <c r="F14" s="331">
        <v>76.06</v>
      </c>
      <c r="G14" s="331">
        <v>173.23</v>
      </c>
      <c r="H14" s="331">
        <v>499.75</v>
      </c>
      <c r="I14" s="331">
        <v>611.08000000000004</v>
      </c>
      <c r="J14" s="201">
        <v>919.13</v>
      </c>
      <c r="K14" s="202">
        <v>54898.95</v>
      </c>
      <c r="L14" s="201">
        <v>5175.2700000000004</v>
      </c>
      <c r="M14" s="152">
        <f t="shared" si="5"/>
        <v>6.5967016491754737E-3</v>
      </c>
      <c r="N14" s="153">
        <f t="shared" si="6"/>
        <v>-4.8123715799718303E-3</v>
      </c>
      <c r="O14" s="153">
        <f t="shared" si="7"/>
        <v>1.6029922522041273E-2</v>
      </c>
      <c r="P14" s="153">
        <f t="shared" si="8"/>
        <v>2.7785817655570089E-3</v>
      </c>
      <c r="Q14" s="153">
        <f t="shared" si="9"/>
        <v>3.3416737318803236E-2</v>
      </c>
      <c r="R14" s="153">
        <f t="shared" si="10"/>
        <v>1.6890486412727057E-2</v>
      </c>
      <c r="S14" s="154">
        <f t="shared" si="11"/>
        <v>7.1571804975866904E-2</v>
      </c>
      <c r="T14" s="152">
        <f t="shared" si="12"/>
        <v>-3.216820647496732E-3</v>
      </c>
      <c r="U14" s="154">
        <f t="shared" si="13"/>
        <v>1.1201772588189884E-2</v>
      </c>
    </row>
    <row r="15" spans="1:21" x14ac:dyDescent="0.25">
      <c r="A15" s="7">
        <f t="shared" si="3"/>
        <v>12</v>
      </c>
      <c r="B15" s="1">
        <v>45362</v>
      </c>
      <c r="C15" s="138">
        <v>16.779</v>
      </c>
      <c r="D15" s="202">
        <v>66.7</v>
      </c>
      <c r="E15" s="331">
        <v>184.94</v>
      </c>
      <c r="F15" s="331">
        <v>74.86</v>
      </c>
      <c r="G15" s="331">
        <v>172.75</v>
      </c>
      <c r="H15" s="331">
        <v>483.59</v>
      </c>
      <c r="I15" s="331">
        <v>600.92999999999995</v>
      </c>
      <c r="J15" s="201">
        <v>857.74</v>
      </c>
      <c r="K15" s="202">
        <v>55076.12</v>
      </c>
      <c r="L15" s="201">
        <v>5117.9399999999996</v>
      </c>
      <c r="M15" s="152">
        <f t="shared" si="5"/>
        <v>-5.9612518628910927E-3</v>
      </c>
      <c r="N15" s="153">
        <f t="shared" si="6"/>
        <v>-1.6485854073601369E-2</v>
      </c>
      <c r="O15" s="153">
        <f t="shared" si="7"/>
        <v>1.781101291638354E-2</v>
      </c>
      <c r="P15" s="153">
        <f t="shared" si="8"/>
        <v>1.183154688689747E-2</v>
      </c>
      <c r="Q15" s="153">
        <f t="shared" si="9"/>
        <v>-4.4194090325130997E-2</v>
      </c>
      <c r="R15" s="153">
        <f t="shared" si="10"/>
        <v>-6.4316656195233524E-3</v>
      </c>
      <c r="S15" s="154">
        <f t="shared" si="11"/>
        <v>-2.0039301709167345E-2</v>
      </c>
      <c r="T15" s="152">
        <f t="shared" si="12"/>
        <v>2.5507868339134099E-3</v>
      </c>
      <c r="U15" s="154">
        <f t="shared" si="13"/>
        <v>-1.1222380745127269E-3</v>
      </c>
    </row>
    <row r="16" spans="1:21" x14ac:dyDescent="0.25">
      <c r="A16" s="7">
        <f t="shared" si="3"/>
        <v>13</v>
      </c>
      <c r="B16" s="1">
        <v>45359</v>
      </c>
      <c r="C16" s="138">
        <v>16.808900000000001</v>
      </c>
      <c r="D16" s="202">
        <v>67.099999999999994</v>
      </c>
      <c r="E16" s="331">
        <v>188.04</v>
      </c>
      <c r="F16" s="331">
        <v>73.55</v>
      </c>
      <c r="G16" s="331">
        <v>170.73</v>
      </c>
      <c r="H16" s="331">
        <v>505.95</v>
      </c>
      <c r="I16" s="331">
        <v>604.82000000000005</v>
      </c>
      <c r="J16" s="201">
        <v>875.28</v>
      </c>
      <c r="K16" s="202">
        <v>54935.99</v>
      </c>
      <c r="L16" s="201">
        <v>5123.6899999999996</v>
      </c>
      <c r="M16" s="152">
        <f t="shared" si="5"/>
        <v>6.4496775161240194E-3</v>
      </c>
      <c r="N16" s="153">
        <f t="shared" si="6"/>
        <v>1.3312742957558577E-3</v>
      </c>
      <c r="O16" s="153">
        <f t="shared" si="7"/>
        <v>1.3923352633030017E-2</v>
      </c>
      <c r="P16" s="153">
        <f t="shared" si="8"/>
        <v>1.0236686390532546E-2</v>
      </c>
      <c r="Q16" s="153">
        <f t="shared" si="9"/>
        <v>-1.2182978972646974E-2</v>
      </c>
      <c r="R16" s="153">
        <f t="shared" si="10"/>
        <v>-6.0639923748170288E-3</v>
      </c>
      <c r="S16" s="154">
        <f t="shared" si="11"/>
        <v>-5.547702036279667E-2</v>
      </c>
      <c r="T16" s="152">
        <f t="shared" si="12"/>
        <v>-2.0617811354837201E-3</v>
      </c>
      <c r="U16" s="154">
        <f t="shared" si="13"/>
        <v>-6.5285339786247398E-3</v>
      </c>
    </row>
    <row r="17" spans="1:21" x14ac:dyDescent="0.25">
      <c r="A17" s="7">
        <f t="shared" si="3"/>
        <v>14</v>
      </c>
      <c r="B17" s="1">
        <v>45358</v>
      </c>
      <c r="C17" s="138">
        <v>16.87</v>
      </c>
      <c r="D17" s="202">
        <v>66.67</v>
      </c>
      <c r="E17" s="331">
        <v>187.79</v>
      </c>
      <c r="F17" s="331">
        <v>72.540000000000006</v>
      </c>
      <c r="G17" s="331">
        <v>169</v>
      </c>
      <c r="H17" s="331">
        <v>512.19000000000005</v>
      </c>
      <c r="I17" s="331">
        <v>608.51</v>
      </c>
      <c r="J17" s="201">
        <v>926.69</v>
      </c>
      <c r="K17" s="202">
        <v>55049.49</v>
      </c>
      <c r="L17" s="201">
        <v>5157.3599999999997</v>
      </c>
      <c r="M17" s="152">
        <f t="shared" si="5"/>
        <v>-1.7966761491241545E-3</v>
      </c>
      <c r="N17" s="153">
        <f t="shared" si="6"/>
        <v>1.0873660978629296E-2</v>
      </c>
      <c r="O17" s="153">
        <f t="shared" si="7"/>
        <v>-1.5873015873015706E-2</v>
      </c>
      <c r="P17" s="153">
        <f t="shared" si="8"/>
        <v>-7.0955534531691455E-4</v>
      </c>
      <c r="Q17" s="153">
        <f t="shared" si="9"/>
        <v>3.2453788627063718E-2</v>
      </c>
      <c r="R17" s="153">
        <f t="shared" si="10"/>
        <v>1.8103029998828735E-2</v>
      </c>
      <c r="S17" s="154">
        <f t="shared" si="11"/>
        <v>4.47463359639233E-2</v>
      </c>
      <c r="T17" s="152">
        <f t="shared" si="12"/>
        <v>-4.2511003534263514E-3</v>
      </c>
      <c r="U17" s="154">
        <f t="shared" si="13"/>
        <v>1.0304108322428451E-2</v>
      </c>
    </row>
    <row r="18" spans="1:21" x14ac:dyDescent="0.25">
      <c r="A18" s="7">
        <f t="shared" si="3"/>
        <v>15</v>
      </c>
      <c r="B18" s="1">
        <v>45357</v>
      </c>
      <c r="C18" s="138">
        <v>16.876999999999999</v>
      </c>
      <c r="D18" s="202">
        <v>66.790000000000006</v>
      </c>
      <c r="E18" s="331">
        <v>185.77</v>
      </c>
      <c r="F18" s="331">
        <v>73.709999999999994</v>
      </c>
      <c r="G18" s="331">
        <v>169.12</v>
      </c>
      <c r="H18" s="331">
        <v>496.09</v>
      </c>
      <c r="I18" s="331">
        <v>597.69000000000005</v>
      </c>
      <c r="J18" s="201">
        <v>887</v>
      </c>
      <c r="K18" s="202">
        <v>55284.51</v>
      </c>
      <c r="L18" s="201">
        <v>5104.76</v>
      </c>
      <c r="M18" s="152">
        <f t="shared" si="5"/>
        <v>-4.4896737503719031E-4</v>
      </c>
      <c r="N18" s="153">
        <f t="shared" si="6"/>
        <v>1.2396248787325259E-3</v>
      </c>
      <c r="O18" s="153">
        <f t="shared" si="7"/>
        <v>2.2755654225058874E-2</v>
      </c>
      <c r="P18" s="153">
        <f t="shared" si="8"/>
        <v>-5.8782036209734656E-3</v>
      </c>
      <c r="Q18" s="153">
        <f t="shared" si="9"/>
        <v>1.1974215658275833E-2</v>
      </c>
      <c r="R18" s="153">
        <f t="shared" si="10"/>
        <v>-1.353383458646551E-3</v>
      </c>
      <c r="S18" s="154">
        <f t="shared" si="11"/>
        <v>3.1827276534363236E-2</v>
      </c>
      <c r="T18" s="152">
        <f t="shared" si="12"/>
        <v>-3.4562538023027445E-3</v>
      </c>
      <c r="U18" s="154">
        <f t="shared" si="13"/>
        <v>5.1411300247115044E-3</v>
      </c>
    </row>
    <row r="19" spans="1:21" x14ac:dyDescent="0.25">
      <c r="A19" s="7">
        <f t="shared" si="3"/>
        <v>16</v>
      </c>
      <c r="B19" s="1">
        <v>45356</v>
      </c>
      <c r="C19" s="138">
        <v>16.942599999999999</v>
      </c>
      <c r="D19" s="202">
        <v>66.819999999999993</v>
      </c>
      <c r="E19" s="331">
        <v>185.54</v>
      </c>
      <c r="F19" s="331">
        <v>72.069999999999993</v>
      </c>
      <c r="G19" s="331">
        <v>170.12</v>
      </c>
      <c r="H19" s="331">
        <v>490.22</v>
      </c>
      <c r="I19" s="331">
        <v>598.5</v>
      </c>
      <c r="J19" s="201">
        <v>859.64</v>
      </c>
      <c r="K19" s="202">
        <v>55476.25</v>
      </c>
      <c r="L19" s="201">
        <v>5078.6499999999996</v>
      </c>
      <c r="M19" s="152">
        <f t="shared" si="5"/>
        <v>-5.9506099375187249E-3</v>
      </c>
      <c r="N19" s="153">
        <f t="shared" si="6"/>
        <v>1.6601830036710341E-2</v>
      </c>
      <c r="O19" s="153">
        <f t="shared" si="7"/>
        <v>9.7222222222215215E-4</v>
      </c>
      <c r="P19" s="153">
        <f t="shared" si="8"/>
        <v>-2.8440890919474549E-2</v>
      </c>
      <c r="Q19" s="153">
        <f t="shared" si="9"/>
        <v>-1.5997912443043716E-2</v>
      </c>
      <c r="R19" s="153">
        <f t="shared" si="10"/>
        <v>-2.8140883035902786E-2</v>
      </c>
      <c r="S19" s="154">
        <f t="shared" si="11"/>
        <v>8.5291598718866268E-3</v>
      </c>
      <c r="T19" s="152">
        <f t="shared" si="12"/>
        <v>2.4809560479521764E-4</v>
      </c>
      <c r="U19" s="154">
        <f t="shared" si="13"/>
        <v>-1.0193044173106403E-2</v>
      </c>
    </row>
    <row r="20" spans="1:21" x14ac:dyDescent="0.25">
      <c r="A20" s="7">
        <f t="shared" si="3"/>
        <v>17</v>
      </c>
      <c r="B20" s="1">
        <v>45355</v>
      </c>
      <c r="C20" s="138">
        <v>16.96</v>
      </c>
      <c r="D20" s="202">
        <v>67.22</v>
      </c>
      <c r="E20" s="331">
        <v>182.51</v>
      </c>
      <c r="F20" s="331">
        <v>72</v>
      </c>
      <c r="G20" s="331">
        <v>175.1</v>
      </c>
      <c r="H20" s="331">
        <v>498.19</v>
      </c>
      <c r="I20" s="331">
        <v>615.83000000000004</v>
      </c>
      <c r="J20" s="201">
        <v>852.37</v>
      </c>
      <c r="K20" s="202">
        <v>55462.49</v>
      </c>
      <c r="L20" s="201">
        <v>5130.95</v>
      </c>
      <c r="M20" s="152">
        <f t="shared" si="5"/>
        <v>-4.5905523471050369E-3</v>
      </c>
      <c r="N20" s="153">
        <f t="shared" si="6"/>
        <v>4.4026195586372996E-3</v>
      </c>
      <c r="O20" s="153">
        <f t="shared" si="7"/>
        <v>-3.5111230233181523E-2</v>
      </c>
      <c r="P20" s="153">
        <f t="shared" si="8"/>
        <v>-2.5381275743070253E-2</v>
      </c>
      <c r="Q20" s="153">
        <f t="shared" si="9"/>
        <v>-8.1823611387616957E-3</v>
      </c>
      <c r="R20" s="153">
        <f t="shared" si="10"/>
        <v>-5.6673232796202733E-3</v>
      </c>
      <c r="S20" s="154">
        <f t="shared" si="11"/>
        <v>3.5950850156176051E-2</v>
      </c>
      <c r="T20" s="152">
        <f t="shared" si="12"/>
        <v>-1.3294002915569259E-3</v>
      </c>
      <c r="U20" s="154">
        <f t="shared" si="13"/>
        <v>-1.1952292056398583E-3</v>
      </c>
    </row>
    <row r="21" spans="1:21" x14ac:dyDescent="0.25">
      <c r="A21" s="7">
        <f t="shared" si="3"/>
        <v>18</v>
      </c>
      <c r="B21" s="1">
        <v>45352</v>
      </c>
      <c r="C21" s="138">
        <v>17.0108</v>
      </c>
      <c r="D21" s="202">
        <v>67.53</v>
      </c>
      <c r="E21" s="331">
        <v>181.71</v>
      </c>
      <c r="F21" s="331">
        <v>74.62</v>
      </c>
      <c r="G21" s="331">
        <v>179.66</v>
      </c>
      <c r="H21" s="331">
        <v>502.3</v>
      </c>
      <c r="I21" s="331">
        <v>619.34</v>
      </c>
      <c r="J21" s="201">
        <v>822.79</v>
      </c>
      <c r="K21" s="202">
        <v>55536.32</v>
      </c>
      <c r="L21" s="201">
        <v>5137.09</v>
      </c>
      <c r="M21" s="152">
        <f t="shared" si="5"/>
        <v>-1.0549450549450556E-2</v>
      </c>
      <c r="N21" s="153">
        <f t="shared" si="6"/>
        <v>9.7243831962658955E-3</v>
      </c>
      <c r="O21" s="153">
        <f t="shared" si="7"/>
        <v>7.9697419964879224E-3</v>
      </c>
      <c r="P21" s="153">
        <f t="shared" si="8"/>
        <v>-6.030428769018048E-3</v>
      </c>
      <c r="Q21" s="153">
        <f t="shared" si="9"/>
        <v>2.4830147103829692E-2</v>
      </c>
      <c r="R21" s="153">
        <f t="shared" si="10"/>
        <v>2.7234127247396156E-2</v>
      </c>
      <c r="S21" s="154">
        <f t="shared" si="11"/>
        <v>4.0031853574678866E-2</v>
      </c>
      <c r="T21" s="152">
        <f t="shared" si="12"/>
        <v>2.2073844154906208E-3</v>
      </c>
      <c r="U21" s="154">
        <f t="shared" si="13"/>
        <v>8.0097797016247529E-3</v>
      </c>
    </row>
    <row r="22" spans="1:21" x14ac:dyDescent="0.25">
      <c r="A22" s="7">
        <f t="shared" si="3"/>
        <v>19</v>
      </c>
      <c r="B22" s="1">
        <v>45351</v>
      </c>
      <c r="C22" s="138">
        <v>17.048999999999999</v>
      </c>
      <c r="D22" s="202">
        <v>68.25</v>
      </c>
      <c r="E22" s="331">
        <v>179.96</v>
      </c>
      <c r="F22" s="331">
        <v>74.03</v>
      </c>
      <c r="G22" s="331">
        <v>180.75</v>
      </c>
      <c r="H22" s="331">
        <v>490.13</v>
      </c>
      <c r="I22" s="331">
        <v>602.91999999999996</v>
      </c>
      <c r="J22" s="201">
        <v>791.12</v>
      </c>
      <c r="K22" s="202">
        <v>55414</v>
      </c>
      <c r="L22" s="201">
        <v>5096.2700000000004</v>
      </c>
      <c r="M22" s="152">
        <f t="shared" si="5"/>
        <v>8.1240768094534843E-3</v>
      </c>
      <c r="N22" s="153">
        <f t="shared" si="6"/>
        <v>-1.5158977726700495E-2</v>
      </c>
      <c r="O22" s="153">
        <f t="shared" si="7"/>
        <v>-7.5077088081512144E-3</v>
      </c>
      <c r="P22" s="153">
        <f t="shared" si="8"/>
        <v>-3.6930878624186203E-3</v>
      </c>
      <c r="Q22" s="153">
        <f t="shared" si="9"/>
        <v>1.2623445312177184E-2</v>
      </c>
      <c r="R22" s="153">
        <f t="shared" si="10"/>
        <v>1.0796673819742475E-2</v>
      </c>
      <c r="S22" s="154">
        <f t="shared" si="11"/>
        <v>1.8657533188262132E-2</v>
      </c>
      <c r="T22" s="152">
        <f t="shared" si="12"/>
        <v>1.1452448310866892E-3</v>
      </c>
      <c r="U22" s="154">
        <f t="shared" si="13"/>
        <v>5.229044372909275E-3</v>
      </c>
    </row>
    <row r="23" spans="1:21" x14ac:dyDescent="0.25">
      <c r="A23" s="7">
        <f t="shared" si="3"/>
        <v>20</v>
      </c>
      <c r="B23" s="1">
        <v>45350</v>
      </c>
      <c r="C23" s="138">
        <v>17.0898</v>
      </c>
      <c r="D23" s="202">
        <v>67.7</v>
      </c>
      <c r="E23" s="331">
        <v>182.73</v>
      </c>
      <c r="F23" s="331">
        <v>74.59</v>
      </c>
      <c r="G23" s="331">
        <v>181.42</v>
      </c>
      <c r="H23" s="331">
        <v>484.02</v>
      </c>
      <c r="I23" s="331">
        <v>596.48</v>
      </c>
      <c r="J23" s="201">
        <v>776.63</v>
      </c>
      <c r="K23" s="202">
        <v>55350.61</v>
      </c>
      <c r="L23" s="201">
        <v>5069.76</v>
      </c>
      <c r="M23" s="152">
        <f t="shared" si="5"/>
        <v>-2.3577954612437058E-3</v>
      </c>
      <c r="N23" s="153">
        <f t="shared" si="6"/>
        <v>1.2186340220461833E-2</v>
      </c>
      <c r="O23" s="153">
        <f t="shared" si="7"/>
        <v>-3.977857878475799E-2</v>
      </c>
      <c r="P23" s="153">
        <f t="shared" si="8"/>
        <v>-6.6254175108142466E-3</v>
      </c>
      <c r="Q23" s="153">
        <f t="shared" si="9"/>
        <v>-6.2211271943333202E-3</v>
      </c>
      <c r="R23" s="153">
        <f t="shared" si="10"/>
        <v>-8.6259909917395516E-3</v>
      </c>
      <c r="S23" s="154">
        <f t="shared" si="11"/>
        <v>-1.3189158968755166E-2</v>
      </c>
      <c r="T23" s="152">
        <f t="shared" si="12"/>
        <v>-1.5832213599217493E-2</v>
      </c>
      <c r="U23" s="154">
        <f t="shared" si="13"/>
        <v>-1.6620062226772037E-3</v>
      </c>
    </row>
    <row r="24" spans="1:21" x14ac:dyDescent="0.25">
      <c r="A24" s="7">
        <f t="shared" si="3"/>
        <v>21</v>
      </c>
      <c r="B24" s="1">
        <v>45349</v>
      </c>
      <c r="C24" s="138">
        <v>17.058700000000002</v>
      </c>
      <c r="D24" s="202">
        <v>67.86</v>
      </c>
      <c r="E24" s="331">
        <v>180.53</v>
      </c>
      <c r="F24" s="331">
        <v>77.680000000000007</v>
      </c>
      <c r="G24" s="331">
        <v>182.63</v>
      </c>
      <c r="H24" s="331">
        <v>487.05</v>
      </c>
      <c r="I24" s="331">
        <v>601.66999999999996</v>
      </c>
      <c r="J24" s="201">
        <v>787.01</v>
      </c>
      <c r="K24" s="202">
        <v>56241.03</v>
      </c>
      <c r="L24" s="201">
        <v>5078.2</v>
      </c>
      <c r="M24" s="152">
        <f t="shared" si="5"/>
        <v>-1.552299434208626E-2</v>
      </c>
      <c r="N24" s="153">
        <f t="shared" si="6"/>
        <v>-2.8206922538623114E-2</v>
      </c>
      <c r="O24" s="153">
        <f t="shared" si="7"/>
        <v>1.5292118677297184E-2</v>
      </c>
      <c r="P24" s="153">
        <f t="shared" si="8"/>
        <v>8.1143740340030579E-3</v>
      </c>
      <c r="Q24" s="153">
        <f t="shared" si="9"/>
        <v>1.10225432806077E-2</v>
      </c>
      <c r="R24" s="153">
        <f t="shared" si="10"/>
        <v>2.3857738449757582E-2</v>
      </c>
      <c r="S24" s="154">
        <f t="shared" si="11"/>
        <v>-4.9436099731957617E-3</v>
      </c>
      <c r="T24" s="152">
        <f t="shared" si="12"/>
        <v>8.2409877653977226E-4</v>
      </c>
      <c r="U24" s="154">
        <f t="shared" si="13"/>
        <v>1.7102177124901363E-3</v>
      </c>
    </row>
    <row r="25" spans="1:21" x14ac:dyDescent="0.25">
      <c r="A25" s="7">
        <f t="shared" si="3"/>
        <v>22</v>
      </c>
      <c r="B25" s="1">
        <v>45348</v>
      </c>
      <c r="C25" s="138">
        <v>17.0944</v>
      </c>
      <c r="D25" s="202">
        <v>68.930000000000007</v>
      </c>
      <c r="E25" s="331">
        <v>185.77</v>
      </c>
      <c r="F25" s="331">
        <v>76.510000000000005</v>
      </c>
      <c r="G25" s="331">
        <v>181.16</v>
      </c>
      <c r="H25" s="331">
        <v>481.74</v>
      </c>
      <c r="I25" s="331">
        <v>587.65</v>
      </c>
      <c r="J25" s="201">
        <v>790.92</v>
      </c>
      <c r="K25" s="202">
        <v>56194.720000000001</v>
      </c>
      <c r="L25" s="201">
        <v>5069.53</v>
      </c>
      <c r="M25" s="152">
        <f t="shared" si="5"/>
        <v>-9.7687113920412738E-3</v>
      </c>
      <c r="N25" s="153">
        <f t="shared" si="6"/>
        <v>1.3475636050022111E-3</v>
      </c>
      <c r="O25" s="153">
        <f t="shared" si="7"/>
        <v>7.240652975250228E-3</v>
      </c>
      <c r="P25" s="153">
        <f t="shared" si="8"/>
        <v>-7.4512382204691141E-3</v>
      </c>
      <c r="Q25" s="153">
        <f t="shared" si="9"/>
        <v>-4.7311117079519294E-3</v>
      </c>
      <c r="R25" s="153">
        <f t="shared" si="10"/>
        <v>7.0087051888410024E-3</v>
      </c>
      <c r="S25" s="154">
        <f t="shared" si="11"/>
        <v>3.4890949921970726E-3</v>
      </c>
      <c r="T25" s="152">
        <f t="shared" si="12"/>
        <v>-8.2082887691097284E-3</v>
      </c>
      <c r="U25" s="154">
        <f t="shared" si="13"/>
        <v>-3.7867473667663187E-3</v>
      </c>
    </row>
    <row r="26" spans="1:21" x14ac:dyDescent="0.25">
      <c r="A26" s="7">
        <f t="shared" si="3"/>
        <v>23</v>
      </c>
      <c r="B26" s="1">
        <v>45345</v>
      </c>
      <c r="C26" s="138">
        <v>17.106999999999999</v>
      </c>
      <c r="D26" s="202">
        <v>69.61</v>
      </c>
      <c r="E26" s="331">
        <v>185.52</v>
      </c>
      <c r="F26" s="331">
        <v>75.959999999999994</v>
      </c>
      <c r="G26" s="331">
        <v>182.52</v>
      </c>
      <c r="H26" s="331">
        <v>484.03</v>
      </c>
      <c r="I26" s="331">
        <v>583.55999999999995</v>
      </c>
      <c r="J26" s="201">
        <v>788.17</v>
      </c>
      <c r="K26" s="202">
        <v>56659.8</v>
      </c>
      <c r="L26" s="201">
        <v>5088.8</v>
      </c>
      <c r="M26" s="152">
        <f t="shared" si="5"/>
        <v>1.2803724719918419E-2</v>
      </c>
      <c r="N26" s="153">
        <f t="shared" si="6"/>
        <v>7.2208046039416995E-3</v>
      </c>
      <c r="O26" s="153">
        <f t="shared" si="7"/>
        <v>-2.1019442984762104E-3</v>
      </c>
      <c r="P26" s="153">
        <f t="shared" si="8"/>
        <v>-1.0034170418180777E-2</v>
      </c>
      <c r="Q26" s="153">
        <f t="shared" si="9"/>
        <v>-4.3198321436652698E-3</v>
      </c>
      <c r="R26" s="153">
        <f t="shared" si="10"/>
        <v>-8.3436708753208411E-3</v>
      </c>
      <c r="S26" s="154">
        <f t="shared" si="11"/>
        <v>3.5524204843515594E-3</v>
      </c>
      <c r="T26" s="152">
        <f t="shared" si="12"/>
        <v>-8.555395719204939E-3</v>
      </c>
      <c r="U26" s="154">
        <f t="shared" si="13"/>
        <v>3.4794369209545373E-4</v>
      </c>
    </row>
    <row r="27" spans="1:21" x14ac:dyDescent="0.25">
      <c r="A27" s="7">
        <f t="shared" si="3"/>
        <v>24</v>
      </c>
      <c r="B27" s="1">
        <v>45344</v>
      </c>
      <c r="C27" s="138">
        <v>17.097999999999999</v>
      </c>
      <c r="D27" s="202">
        <v>68.73</v>
      </c>
      <c r="E27" s="331">
        <v>184.19</v>
      </c>
      <c r="F27" s="331">
        <v>76.12</v>
      </c>
      <c r="G27" s="331">
        <v>184.37</v>
      </c>
      <c r="H27" s="331">
        <v>486.13</v>
      </c>
      <c r="I27" s="331">
        <v>588.47</v>
      </c>
      <c r="J27" s="201">
        <v>785.38</v>
      </c>
      <c r="K27" s="202">
        <v>57148.73</v>
      </c>
      <c r="L27" s="201">
        <v>5087.03</v>
      </c>
      <c r="M27" s="152">
        <f t="shared" si="5"/>
        <v>-3.9130434782608248E-3</v>
      </c>
      <c r="N27" s="153">
        <f t="shared" si="6"/>
        <v>-4.539804356050392E-3</v>
      </c>
      <c r="O27" s="153">
        <f t="shared" si="7"/>
        <v>7.1447472876422502E-3</v>
      </c>
      <c r="P27" s="153">
        <f t="shared" si="8"/>
        <v>1.1243966652040527E-2</v>
      </c>
      <c r="Q27" s="153">
        <f t="shared" si="9"/>
        <v>3.8672734653761642E-2</v>
      </c>
      <c r="R27" s="153">
        <f t="shared" si="10"/>
        <v>2.6371326414929896E-2</v>
      </c>
      <c r="S27" s="154">
        <f t="shared" si="11"/>
        <v>0.16400877400995961</v>
      </c>
      <c r="T27" s="152">
        <f t="shared" si="12"/>
        <v>2.2395246104816025E-3</v>
      </c>
      <c r="U27" s="154">
        <f t="shared" si="13"/>
        <v>2.1122887309807714E-2</v>
      </c>
    </row>
    <row r="28" spans="1:21" x14ac:dyDescent="0.25">
      <c r="A28" s="7">
        <f t="shared" si="3"/>
        <v>25</v>
      </c>
      <c r="B28" s="1">
        <v>45343</v>
      </c>
      <c r="C28" s="138">
        <v>17.0382</v>
      </c>
      <c r="D28" s="202">
        <v>69</v>
      </c>
      <c r="E28" s="331">
        <v>185.03</v>
      </c>
      <c r="F28" s="331">
        <v>75.58</v>
      </c>
      <c r="G28" s="331">
        <v>182.32</v>
      </c>
      <c r="H28" s="331">
        <v>468.03</v>
      </c>
      <c r="I28" s="331">
        <v>573.35</v>
      </c>
      <c r="J28" s="201">
        <v>674.72</v>
      </c>
      <c r="K28" s="202">
        <v>57021.03</v>
      </c>
      <c r="L28" s="201">
        <v>4981.8</v>
      </c>
      <c r="M28" s="152">
        <f t="shared" si="5"/>
        <v>7.2516316171133965E-4</v>
      </c>
      <c r="N28" s="153">
        <f t="shared" si="6"/>
        <v>-3.2322361687227019E-3</v>
      </c>
      <c r="O28" s="153">
        <f t="shared" si="7"/>
        <v>3.3360678151490353E-2</v>
      </c>
      <c r="P28" s="153">
        <f t="shared" si="8"/>
        <v>4.1859440405374038E-3</v>
      </c>
      <c r="Q28" s="153">
        <f t="shared" si="9"/>
        <v>-7.885532591415001E-3</v>
      </c>
      <c r="R28" s="153">
        <f t="shared" si="10"/>
        <v>-3.0949524455340383E-3</v>
      </c>
      <c r="S28" s="154">
        <f t="shared" si="11"/>
        <v>-2.8508898231872304E-2</v>
      </c>
      <c r="T28" s="152">
        <f t="shared" si="12"/>
        <v>-3.6108406999620923E-3</v>
      </c>
      <c r="U28" s="154">
        <f t="shared" si="13"/>
        <v>1.2641920124771833E-3</v>
      </c>
    </row>
    <row r="29" spans="1:21" x14ac:dyDescent="0.25">
      <c r="A29" s="7">
        <f t="shared" si="3"/>
        <v>26</v>
      </c>
      <c r="B29" s="1">
        <v>45342</v>
      </c>
      <c r="C29" s="138">
        <v>17.047999999999998</v>
      </c>
      <c r="D29" s="202">
        <v>68.95</v>
      </c>
      <c r="E29" s="331">
        <v>185.63</v>
      </c>
      <c r="F29" s="331">
        <v>73.14</v>
      </c>
      <c r="G29" s="331">
        <v>181.56</v>
      </c>
      <c r="H29" s="331">
        <v>471.75</v>
      </c>
      <c r="I29" s="331">
        <v>575.13</v>
      </c>
      <c r="J29" s="201">
        <v>694.52</v>
      </c>
      <c r="K29" s="202">
        <v>57227.67</v>
      </c>
      <c r="L29" s="201">
        <v>4975.51</v>
      </c>
      <c r="M29" s="152">
        <f t="shared" si="5"/>
        <v>7.8935828095307858E-3</v>
      </c>
      <c r="N29" s="153">
        <f t="shared" si="6"/>
        <v>-2.2279574423259341E-2</v>
      </c>
      <c r="O29" s="153">
        <f t="shared" si="7"/>
        <v>-1.0418076038425039E-2</v>
      </c>
      <c r="P29" s="153">
        <f t="shared" si="8"/>
        <v>-4.1138719763040843E-3</v>
      </c>
      <c r="Q29" s="153">
        <f t="shared" si="9"/>
        <v>-3.3169948449252029E-3</v>
      </c>
      <c r="R29" s="153">
        <f t="shared" si="10"/>
        <v>-1.510403287952744E-2</v>
      </c>
      <c r="S29" s="154">
        <f t="shared" si="11"/>
        <v>-4.3532149890515459E-2</v>
      </c>
      <c r="T29" s="152">
        <f t="shared" si="12"/>
        <v>-4.563920191407167E-3</v>
      </c>
      <c r="U29" s="154">
        <f t="shared" si="13"/>
        <v>-6.0053100845657292E-3</v>
      </c>
    </row>
    <row r="30" spans="1:21" x14ac:dyDescent="0.25">
      <c r="A30" s="7">
        <f t="shared" si="3"/>
        <v>27</v>
      </c>
      <c r="B30" s="1">
        <v>45341</v>
      </c>
      <c r="C30" s="138">
        <v>17.041</v>
      </c>
      <c r="D30" s="202">
        <v>68.41</v>
      </c>
      <c r="E30" s="331">
        <v>189.86</v>
      </c>
      <c r="F30" s="331">
        <v>73.91</v>
      </c>
      <c r="G30" s="331">
        <v>182.31</v>
      </c>
      <c r="H30" s="331">
        <v>473.32</v>
      </c>
      <c r="I30" s="331">
        <v>583.95000000000005</v>
      </c>
      <c r="J30" s="201">
        <v>726.13</v>
      </c>
      <c r="K30" s="202">
        <v>57490.05</v>
      </c>
      <c r="L30" s="201">
        <v>5005.57</v>
      </c>
      <c r="M30" s="152">
        <f t="shared" si="5"/>
        <v>5.8814880164681504E-3</v>
      </c>
      <c r="N30" s="153">
        <f t="shared" si="6"/>
        <v>3.3532934131736747E-2</v>
      </c>
      <c r="O30" s="153">
        <f t="shared" si="7"/>
        <v>0</v>
      </c>
      <c r="P30" s="153">
        <f t="shared" si="8"/>
        <v>0</v>
      </c>
      <c r="Q30" s="153">
        <f t="shared" si="9"/>
        <v>0</v>
      </c>
      <c r="R30" s="153">
        <f t="shared" si="10"/>
        <v>0</v>
      </c>
      <c r="S30" s="154">
        <f t="shared" si="11"/>
        <v>0</v>
      </c>
      <c r="T30" s="152">
        <f t="shared" si="12"/>
        <v>6.2651283140076064E-3</v>
      </c>
      <c r="U30" s="154">
        <f t="shared" si="13"/>
        <v>0</v>
      </c>
    </row>
    <row r="31" spans="1:21" x14ac:dyDescent="0.25">
      <c r="A31" s="7">
        <f t="shared" si="3"/>
        <v>28</v>
      </c>
      <c r="B31" s="1">
        <v>45338</v>
      </c>
      <c r="C31" s="138">
        <v>17.050999999999998</v>
      </c>
      <c r="D31" s="202">
        <v>68.010000000000005</v>
      </c>
      <c r="E31" s="331">
        <v>183.7</v>
      </c>
      <c r="F31" s="331">
        <v>73.91</v>
      </c>
      <c r="G31" s="331">
        <v>182.31</v>
      </c>
      <c r="H31" s="331">
        <v>473.32</v>
      </c>
      <c r="I31" s="331">
        <v>583.95000000000005</v>
      </c>
      <c r="J31" s="201">
        <v>726.13</v>
      </c>
      <c r="K31" s="202">
        <v>57132.11</v>
      </c>
      <c r="L31" s="201">
        <v>5005.57</v>
      </c>
      <c r="M31" s="152">
        <f t="shared" si="5"/>
        <v>-1.0331781140861418E-2</v>
      </c>
      <c r="N31" s="153">
        <f t="shared" si="6"/>
        <v>-1.675319809452458E-2</v>
      </c>
      <c r="O31" s="153">
        <f t="shared" si="7"/>
        <v>1.219181793551849E-3</v>
      </c>
      <c r="P31" s="153">
        <f t="shared" si="8"/>
        <v>-8.4303274230392855E-3</v>
      </c>
      <c r="Q31" s="153">
        <f t="shared" si="9"/>
        <v>-2.212672768216839E-2</v>
      </c>
      <c r="R31" s="153">
        <f t="shared" si="10"/>
        <v>-1.602466889091092E-2</v>
      </c>
      <c r="S31" s="154">
        <f t="shared" si="11"/>
        <v>-6.1933992127505277E-4</v>
      </c>
      <c r="T31" s="152">
        <f t="shared" si="12"/>
        <v>-2.0921580056134648E-3</v>
      </c>
      <c r="U31" s="154">
        <f t="shared" si="13"/>
        <v>-4.8034387531735723E-3</v>
      </c>
    </row>
    <row r="32" spans="1:21" x14ac:dyDescent="0.25">
      <c r="A32" s="7">
        <f t="shared" si="3"/>
        <v>29</v>
      </c>
      <c r="B32" s="1">
        <v>45337</v>
      </c>
      <c r="C32" s="138">
        <v>17.039000000000001</v>
      </c>
      <c r="D32" s="202">
        <v>68.72</v>
      </c>
      <c r="E32" s="331">
        <v>186.83</v>
      </c>
      <c r="F32" s="331">
        <v>73.819999999999993</v>
      </c>
      <c r="G32" s="331">
        <v>183.86</v>
      </c>
      <c r="H32" s="331">
        <v>484.03</v>
      </c>
      <c r="I32" s="331">
        <v>593.46</v>
      </c>
      <c r="J32" s="201">
        <v>726.58</v>
      </c>
      <c r="K32" s="202">
        <v>57251.89</v>
      </c>
      <c r="L32" s="201">
        <v>5029.7299999999996</v>
      </c>
      <c r="M32" s="152">
        <f t="shared" si="5"/>
        <v>-2.8555272830081968E-2</v>
      </c>
      <c r="N32" s="153">
        <f t="shared" si="6"/>
        <v>-8.0700822936022876E-3</v>
      </c>
      <c r="O32" s="153">
        <f t="shared" si="7"/>
        <v>5.8591088704182948E-3</v>
      </c>
      <c r="P32" s="153">
        <f t="shared" si="8"/>
        <v>-1.5748031496062298E-3</v>
      </c>
      <c r="Q32" s="153">
        <f t="shared" si="9"/>
        <v>2.2713826910074397E-2</v>
      </c>
      <c r="R32" s="153">
        <f t="shared" si="10"/>
        <v>2.4390243902439046E-2</v>
      </c>
      <c r="S32" s="154">
        <f t="shared" si="11"/>
        <v>-1.6806495263870014E-2</v>
      </c>
      <c r="T32" s="152">
        <f t="shared" si="12"/>
        <v>5.9739587800367033E-5</v>
      </c>
      <c r="U32" s="154">
        <f t="shared" si="13"/>
        <v>5.8212781615079034E-3</v>
      </c>
    </row>
    <row r="33" spans="1:21" x14ac:dyDescent="0.25">
      <c r="A33" s="7">
        <f t="shared" si="3"/>
        <v>30</v>
      </c>
      <c r="B33" s="1">
        <v>45336</v>
      </c>
      <c r="C33" s="138">
        <v>17.073</v>
      </c>
      <c r="D33" s="202">
        <v>70.739999999999995</v>
      </c>
      <c r="E33" s="331">
        <v>188.35</v>
      </c>
      <c r="F33" s="331">
        <v>73.39</v>
      </c>
      <c r="G33" s="331">
        <v>184.15</v>
      </c>
      <c r="H33" s="331">
        <v>473.28</v>
      </c>
      <c r="I33" s="331">
        <v>579.33000000000004</v>
      </c>
      <c r="J33" s="201">
        <v>739</v>
      </c>
      <c r="K33" s="202">
        <v>57248.47</v>
      </c>
      <c r="L33" s="201">
        <v>5000.62</v>
      </c>
      <c r="M33" s="152">
        <f t="shared" si="5"/>
        <v>7.0731362286036159E-4</v>
      </c>
      <c r="N33" s="153">
        <f t="shared" si="6"/>
        <v>-1.0818759518932852E-2</v>
      </c>
      <c r="O33" s="153">
        <f t="shared" si="7"/>
        <v>2.5000000000000133E-2</v>
      </c>
      <c r="P33" s="153">
        <f t="shared" si="8"/>
        <v>-4.8097708603543898E-3</v>
      </c>
      <c r="Q33" s="153">
        <f t="shared" si="9"/>
        <v>2.8601234460575498E-2</v>
      </c>
      <c r="R33" s="153">
        <f t="shared" si="10"/>
        <v>4.4741397965808449E-2</v>
      </c>
      <c r="S33" s="154">
        <f t="shared" si="11"/>
        <v>2.4567435669920146E-2</v>
      </c>
      <c r="T33" s="152">
        <f t="shared" si="12"/>
        <v>6.0006688106328809E-3</v>
      </c>
      <c r="U33" s="154">
        <f t="shared" si="13"/>
        <v>9.5797236921002504E-3</v>
      </c>
    </row>
    <row r="34" spans="1:21" x14ac:dyDescent="0.25">
      <c r="A34" s="7">
        <f t="shared" si="3"/>
        <v>31</v>
      </c>
      <c r="B34" s="1">
        <v>45335</v>
      </c>
      <c r="C34" s="138">
        <v>17.175000000000001</v>
      </c>
      <c r="D34" s="202">
        <v>70.69</v>
      </c>
      <c r="E34" s="331">
        <v>190.41</v>
      </c>
      <c r="F34" s="331">
        <v>71.599999999999994</v>
      </c>
      <c r="G34" s="331">
        <v>185.04</v>
      </c>
      <c r="H34" s="331">
        <v>460.12</v>
      </c>
      <c r="I34" s="331">
        <v>554.52</v>
      </c>
      <c r="J34" s="201">
        <v>721.28</v>
      </c>
      <c r="K34" s="202">
        <v>56906.99</v>
      </c>
      <c r="L34" s="201">
        <v>4953.17</v>
      </c>
      <c r="M34" s="152">
        <f t="shared" si="5"/>
        <v>-9.9439775910364903E-3</v>
      </c>
      <c r="N34" s="153">
        <f t="shared" si="6"/>
        <v>-1.5561989453003799E-2</v>
      </c>
      <c r="O34" s="153">
        <f t="shared" si="7"/>
        <v>-2.10555099808587E-2</v>
      </c>
      <c r="P34" s="153">
        <f t="shared" si="8"/>
        <v>-1.1274378840502308E-2</v>
      </c>
      <c r="Q34" s="153">
        <f t="shared" si="9"/>
        <v>-1.8724674770740024E-2</v>
      </c>
      <c r="R34" s="153">
        <f t="shared" si="10"/>
        <v>-5.9693465985480865E-3</v>
      </c>
      <c r="S34" s="154">
        <f t="shared" si="11"/>
        <v>-1.66094563171304E-3</v>
      </c>
      <c r="T34" s="152">
        <f t="shared" si="12"/>
        <v>-8.9093158918155391E-3</v>
      </c>
      <c r="U34" s="154">
        <f t="shared" si="13"/>
        <v>-1.3674270785210219E-2</v>
      </c>
    </row>
    <row r="35" spans="1:21" x14ac:dyDescent="0.25">
      <c r="A35" s="7">
        <f t="shared" si="3"/>
        <v>32</v>
      </c>
      <c r="B35" s="1">
        <v>45334</v>
      </c>
      <c r="C35" s="138">
        <v>17.064399999999999</v>
      </c>
      <c r="D35" s="202">
        <v>71.400000000000006</v>
      </c>
      <c r="E35" s="331">
        <v>193.42</v>
      </c>
      <c r="F35" s="331">
        <v>73.14</v>
      </c>
      <c r="G35" s="331">
        <v>187.15</v>
      </c>
      <c r="H35" s="331">
        <v>468.9</v>
      </c>
      <c r="I35" s="331">
        <v>557.85</v>
      </c>
      <c r="J35" s="201">
        <v>722.48</v>
      </c>
      <c r="K35" s="202">
        <v>57418.55</v>
      </c>
      <c r="L35" s="201">
        <v>5021.84</v>
      </c>
      <c r="M35" s="152">
        <f t="shared" si="5"/>
        <v>-5.1553573916677253E-3</v>
      </c>
      <c r="N35" s="153">
        <f t="shared" si="6"/>
        <v>3.6771012006860948E-2</v>
      </c>
      <c r="O35" s="153">
        <f t="shared" si="7"/>
        <v>1.5551235767842231E-2</v>
      </c>
      <c r="P35" s="153">
        <f t="shared" si="8"/>
        <v>-9.0018533227428366E-3</v>
      </c>
      <c r="Q35" s="153">
        <f t="shared" si="9"/>
        <v>1.6876375210954642E-3</v>
      </c>
      <c r="R35" s="153">
        <f t="shared" si="10"/>
        <v>-6.1818570512364168E-3</v>
      </c>
      <c r="S35" s="154">
        <f t="shared" si="11"/>
        <v>1.5942772378800818E-3</v>
      </c>
      <c r="T35" s="152">
        <f t="shared" si="12"/>
        <v>1.5882429898390615E-3</v>
      </c>
      <c r="U35" s="154">
        <f t="shared" si="13"/>
        <v>-9.4894968975101079E-4</v>
      </c>
    </row>
    <row r="36" spans="1:21" x14ac:dyDescent="0.25">
      <c r="A36" s="7">
        <f t="shared" si="3"/>
        <v>33</v>
      </c>
      <c r="B36" s="1">
        <v>45331</v>
      </c>
      <c r="C36" s="138">
        <v>17.076000000000001</v>
      </c>
      <c r="D36" s="202">
        <v>71.77</v>
      </c>
      <c r="E36" s="331">
        <v>186.56</v>
      </c>
      <c r="F36" s="331">
        <v>72.02</v>
      </c>
      <c r="G36" s="331">
        <v>188.85</v>
      </c>
      <c r="H36" s="331">
        <v>468.11</v>
      </c>
      <c r="I36" s="331">
        <v>561.32000000000005</v>
      </c>
      <c r="J36" s="201">
        <v>721.33</v>
      </c>
      <c r="K36" s="202">
        <v>57327.5</v>
      </c>
      <c r="L36" s="201">
        <v>5026.6099999999997</v>
      </c>
      <c r="M36" s="152">
        <f t="shared" si="5"/>
        <v>2.934600335382731E-3</v>
      </c>
      <c r="N36" s="153">
        <f t="shared" si="6"/>
        <v>-2.5745469737323168E-2</v>
      </c>
      <c r="O36" s="153">
        <f t="shared" si="7"/>
        <v>1.7519073184515399E-2</v>
      </c>
      <c r="P36" s="153">
        <f t="shared" si="8"/>
        <v>2.8143585386575243E-3</v>
      </c>
      <c r="Q36" s="153">
        <f t="shared" si="9"/>
        <v>-4.0212765957446939E-3</v>
      </c>
      <c r="R36" s="153">
        <f t="shared" si="10"/>
        <v>4.9952554025747276E-3</v>
      </c>
      <c r="S36" s="154">
        <f t="shared" si="11"/>
        <v>3.578351832971971E-2</v>
      </c>
      <c r="T36" s="152">
        <f t="shared" si="12"/>
        <v>-7.5298065663431668E-3</v>
      </c>
      <c r="U36" s="154">
        <f t="shared" si="13"/>
        <v>5.7424003233350618E-3</v>
      </c>
    </row>
    <row r="37" spans="1:21" x14ac:dyDescent="0.25">
      <c r="A37" s="7">
        <f t="shared" si="3"/>
        <v>34</v>
      </c>
      <c r="B37" s="1">
        <v>45330</v>
      </c>
      <c r="C37" s="138">
        <v>17.140799999999999</v>
      </c>
      <c r="D37" s="202">
        <v>71.56</v>
      </c>
      <c r="E37" s="331">
        <v>191.49</v>
      </c>
      <c r="F37" s="331">
        <v>70.78</v>
      </c>
      <c r="G37" s="331">
        <v>188.32</v>
      </c>
      <c r="H37" s="331">
        <v>470</v>
      </c>
      <c r="I37" s="331">
        <v>558.53</v>
      </c>
      <c r="J37" s="201">
        <v>696.41</v>
      </c>
      <c r="K37" s="202">
        <v>57762.44</v>
      </c>
      <c r="L37" s="201">
        <v>4997.91</v>
      </c>
      <c r="M37" s="152">
        <f t="shared" si="5"/>
        <v>-6.982265046781011E-4</v>
      </c>
      <c r="N37" s="153">
        <f t="shared" si="6"/>
        <v>-4.0294692527439446E-2</v>
      </c>
      <c r="O37" s="153">
        <f t="shared" si="7"/>
        <v>-3.8837588267246037E-2</v>
      </c>
      <c r="P37" s="153">
        <f t="shared" si="8"/>
        <v>-5.754712000422435E-3</v>
      </c>
      <c r="Q37" s="153">
        <f t="shared" si="9"/>
        <v>8.7310206776125554E-4</v>
      </c>
      <c r="R37" s="153">
        <f t="shared" si="10"/>
        <v>-1.3767209011263937E-3</v>
      </c>
      <c r="S37" s="154">
        <f t="shared" si="11"/>
        <v>-6.5336167420363411E-3</v>
      </c>
      <c r="T37" s="152">
        <f t="shared" si="12"/>
        <v>-1.6171005965233243E-2</v>
      </c>
      <c r="U37" s="154">
        <f t="shared" si="13"/>
        <v>5.7056371695218822E-4</v>
      </c>
    </row>
    <row r="38" spans="1:21" x14ac:dyDescent="0.25">
      <c r="A38" s="7">
        <f t="shared" si="3"/>
        <v>35</v>
      </c>
      <c r="B38" s="1">
        <v>45329</v>
      </c>
      <c r="C38" s="138">
        <v>17.026</v>
      </c>
      <c r="D38" s="202">
        <v>71.61</v>
      </c>
      <c r="E38" s="331">
        <v>199.53</v>
      </c>
      <c r="F38" s="331">
        <v>73.64</v>
      </c>
      <c r="G38" s="331">
        <v>189.41</v>
      </c>
      <c r="H38" s="331">
        <v>469.59</v>
      </c>
      <c r="I38" s="331">
        <v>559.29999999999995</v>
      </c>
      <c r="J38" s="201">
        <v>700.99</v>
      </c>
      <c r="K38" s="202">
        <v>58711.87</v>
      </c>
      <c r="L38" s="201">
        <v>4995.0600000000004</v>
      </c>
      <c r="M38" s="152">
        <f t="shared" si="5"/>
        <v>-1.7425905598243641E-2</v>
      </c>
      <c r="N38" s="153">
        <f t="shared" si="6"/>
        <v>-1.0807595062218067E-2</v>
      </c>
      <c r="O38" s="153">
        <f t="shared" si="7"/>
        <v>-5.8673143295410957E-2</v>
      </c>
      <c r="P38" s="153">
        <f t="shared" si="8"/>
        <v>5.8108821975699776E-4</v>
      </c>
      <c r="Q38" s="153">
        <f t="shared" si="9"/>
        <v>3.2701442646023704E-2</v>
      </c>
      <c r="R38" s="153">
        <f t="shared" si="10"/>
        <v>6.1524069943152959E-3</v>
      </c>
      <c r="S38" s="154">
        <f t="shared" si="11"/>
        <v>2.7498057839731471E-2</v>
      </c>
      <c r="T38" s="152">
        <f t="shared" si="12"/>
        <v>5.5027660388851096E-4</v>
      </c>
      <c r="U38" s="154">
        <f t="shared" si="13"/>
        <v>8.2414421615468747E-3</v>
      </c>
    </row>
    <row r="39" spans="1:21" x14ac:dyDescent="0.25">
      <c r="A39" s="7">
        <f t="shared" si="3"/>
        <v>36</v>
      </c>
      <c r="B39" s="1">
        <v>45328</v>
      </c>
      <c r="C39" s="138">
        <v>17.032</v>
      </c>
      <c r="D39" s="202">
        <v>72.88</v>
      </c>
      <c r="E39" s="331">
        <v>201.71</v>
      </c>
      <c r="F39" s="331">
        <v>78.23</v>
      </c>
      <c r="G39" s="331">
        <v>189.3</v>
      </c>
      <c r="H39" s="331">
        <v>454.72</v>
      </c>
      <c r="I39" s="331">
        <v>555.88</v>
      </c>
      <c r="J39" s="201">
        <v>682.23</v>
      </c>
      <c r="K39" s="202">
        <v>58679.58</v>
      </c>
      <c r="L39" s="201">
        <v>4954.2299999999996</v>
      </c>
      <c r="M39" s="152">
        <f t="shared" si="5"/>
        <v>1.4759120022277861E-2</v>
      </c>
      <c r="N39" s="153">
        <f t="shared" si="6"/>
        <v>2.0283257460799398E-2</v>
      </c>
      <c r="O39" s="153">
        <f t="shared" si="7"/>
        <v>8.8796102992345416E-2</v>
      </c>
      <c r="P39" s="153">
        <f t="shared" si="8"/>
        <v>1.8563357546408588E-2</v>
      </c>
      <c r="Q39" s="153">
        <f t="shared" si="9"/>
        <v>-4.2674582622792001E-2</v>
      </c>
      <c r="R39" s="153">
        <f t="shared" si="10"/>
        <v>-1.5514310002833653E-2</v>
      </c>
      <c r="S39" s="154">
        <f t="shared" si="11"/>
        <v>3.1181983071342234E-2</v>
      </c>
      <c r="T39" s="152">
        <f t="shared" si="12"/>
        <v>7.7766635518337068E-3</v>
      </c>
      <c r="U39" s="154">
        <f t="shared" si="13"/>
        <v>-8.8331205720959538E-4</v>
      </c>
    </row>
    <row r="40" spans="1:21" x14ac:dyDescent="0.25">
      <c r="A40" s="7">
        <f t="shared" si="3"/>
        <v>37</v>
      </c>
      <c r="B40" s="1">
        <v>45324</v>
      </c>
      <c r="C40" s="138">
        <v>17.113</v>
      </c>
      <c r="D40" s="202">
        <v>71.819999999999993</v>
      </c>
      <c r="E40" s="331">
        <v>197.7</v>
      </c>
      <c r="F40" s="331">
        <v>71.849999999999994</v>
      </c>
      <c r="G40" s="331">
        <v>185.85</v>
      </c>
      <c r="H40" s="331">
        <v>474.99</v>
      </c>
      <c r="I40" s="331">
        <v>564.64</v>
      </c>
      <c r="J40" s="201">
        <v>661.6</v>
      </c>
      <c r="K40" s="202">
        <v>58226.77</v>
      </c>
      <c r="L40" s="201">
        <v>4958.6099999999997</v>
      </c>
      <c r="M40" s="152">
        <f t="shared" si="5"/>
        <v>-1.9455252918287869E-3</v>
      </c>
      <c r="N40" s="153">
        <f t="shared" si="6"/>
        <v>2.0236770211479183E-4</v>
      </c>
      <c r="O40" s="153">
        <f t="shared" si="7"/>
        <v>-8.4184377587634973E-3</v>
      </c>
      <c r="P40" s="153">
        <f t="shared" si="8"/>
        <v>-5.4051161297229422E-3</v>
      </c>
      <c r="Q40" s="153">
        <f t="shared" si="9"/>
        <v>0.20317645270783746</v>
      </c>
      <c r="R40" s="153">
        <f t="shared" si="10"/>
        <v>-5.0571796091698484E-3</v>
      </c>
      <c r="S40" s="154">
        <f t="shared" si="11"/>
        <v>4.9708854935186508E-2</v>
      </c>
      <c r="T40" s="152">
        <f t="shared" si="12"/>
        <v>6.894401474162537E-3</v>
      </c>
      <c r="U40" s="154">
        <f t="shared" si="13"/>
        <v>1.0684461873673889E-2</v>
      </c>
    </row>
    <row r="41" spans="1:21" x14ac:dyDescent="0.25">
      <c r="A41" s="7">
        <f t="shared" si="3"/>
        <v>38</v>
      </c>
      <c r="B41" s="1">
        <v>45323</v>
      </c>
      <c r="C41" s="138">
        <v>17.079999999999998</v>
      </c>
      <c r="D41" s="202">
        <v>71.959999999999994</v>
      </c>
      <c r="E41" s="331">
        <v>197.66</v>
      </c>
      <c r="F41" s="331">
        <v>72.459999999999994</v>
      </c>
      <c r="G41" s="331">
        <v>186.86</v>
      </c>
      <c r="H41" s="331">
        <v>394.78</v>
      </c>
      <c r="I41" s="331">
        <v>567.51</v>
      </c>
      <c r="J41" s="201">
        <v>630.27</v>
      </c>
      <c r="K41" s="202">
        <v>57828.08</v>
      </c>
      <c r="L41" s="201">
        <v>4906.1899999999996</v>
      </c>
      <c r="M41" s="152">
        <f t="shared" si="5"/>
        <v>1.1953311770496411E-2</v>
      </c>
      <c r="N41" s="153">
        <f t="shared" si="6"/>
        <v>-5.5843437138402008E-3</v>
      </c>
      <c r="O41" s="153">
        <f t="shared" si="7"/>
        <v>4.01829014826105E-3</v>
      </c>
      <c r="P41" s="153">
        <f t="shared" si="8"/>
        <v>1.3340563991323329E-2</v>
      </c>
      <c r="Q41" s="153">
        <f t="shared" si="9"/>
        <v>1.1893166555595469E-2</v>
      </c>
      <c r="R41" s="153">
        <f t="shared" si="10"/>
        <v>6.0271932779067949E-3</v>
      </c>
      <c r="S41" s="154">
        <f t="shared" si="11"/>
        <v>2.4379540689453361E-2</v>
      </c>
      <c r="T41" s="152">
        <f t="shared" si="12"/>
        <v>7.9361704056071236E-3</v>
      </c>
      <c r="U41" s="154">
        <f t="shared" si="13"/>
        <v>1.1821310944611696E-2</v>
      </c>
    </row>
    <row r="42" spans="1:21" x14ac:dyDescent="0.25">
      <c r="A42" s="7">
        <f t="shared" si="3"/>
        <v>39</v>
      </c>
      <c r="B42" s="1">
        <v>45322</v>
      </c>
      <c r="C42" s="138">
        <v>17.212</v>
      </c>
      <c r="D42" s="202">
        <v>71.11</v>
      </c>
      <c r="E42" s="331">
        <v>198.77</v>
      </c>
      <c r="F42" s="331">
        <v>72.17</v>
      </c>
      <c r="G42" s="331">
        <v>184.4</v>
      </c>
      <c r="H42" s="331">
        <v>390.14</v>
      </c>
      <c r="I42" s="331">
        <v>564.11</v>
      </c>
      <c r="J42" s="201">
        <v>615.27</v>
      </c>
      <c r="K42" s="202">
        <v>57372.76</v>
      </c>
      <c r="L42" s="201">
        <v>4848.87</v>
      </c>
      <c r="M42" s="152">
        <f t="shared" si="5"/>
        <v>-9.3340763443856556E-3</v>
      </c>
      <c r="N42" s="153">
        <f t="shared" si="6"/>
        <v>1.662971175166339E-3</v>
      </c>
      <c r="O42" s="153">
        <f t="shared" si="7"/>
        <v>-2.0741150442477041E-3</v>
      </c>
      <c r="P42" s="153">
        <f t="shared" si="8"/>
        <v>-1.9357583492873753E-2</v>
      </c>
      <c r="Q42" s="153">
        <f t="shared" si="9"/>
        <v>-2.4796280557916384E-2</v>
      </c>
      <c r="R42" s="153">
        <f t="shared" si="10"/>
        <v>2.2386070889224285E-3</v>
      </c>
      <c r="S42" s="154">
        <f t="shared" si="11"/>
        <v>-1.9864912224806464E-2</v>
      </c>
      <c r="T42" s="152">
        <f t="shared" si="12"/>
        <v>-2.8569372756448441E-3</v>
      </c>
      <c r="U42" s="154">
        <f t="shared" si="13"/>
        <v>-1.5451870772816956E-2</v>
      </c>
    </row>
    <row r="43" spans="1:21" x14ac:dyDescent="0.25">
      <c r="A43" s="7">
        <f t="shared" si="3"/>
        <v>40</v>
      </c>
      <c r="B43" s="1">
        <v>45321</v>
      </c>
      <c r="C43" s="138">
        <v>17.14</v>
      </c>
      <c r="D43" s="202">
        <v>71.78</v>
      </c>
      <c r="E43" s="331">
        <v>198.44</v>
      </c>
      <c r="F43" s="331">
        <v>72.319999999999993</v>
      </c>
      <c r="G43" s="331">
        <v>188.04</v>
      </c>
      <c r="H43" s="331">
        <v>400.06</v>
      </c>
      <c r="I43" s="331">
        <v>562.85</v>
      </c>
      <c r="J43" s="201">
        <v>627.74</v>
      </c>
      <c r="K43" s="202">
        <v>57537.14</v>
      </c>
      <c r="L43" s="201">
        <v>4924.97</v>
      </c>
      <c r="M43" s="152">
        <f t="shared" si="5"/>
        <v>1.8156028368794264E-2</v>
      </c>
      <c r="N43" s="153">
        <f t="shared" si="6"/>
        <v>1.358667892532428E-2</v>
      </c>
      <c r="O43" s="153">
        <f t="shared" si="7"/>
        <v>-1.7124218537646119E-2</v>
      </c>
      <c r="P43" s="153">
        <f t="shared" si="8"/>
        <v>-1.9245814426537278E-2</v>
      </c>
      <c r="Q43" s="153">
        <f t="shared" si="9"/>
        <v>-2.3938955663058703E-3</v>
      </c>
      <c r="R43" s="153">
        <f t="shared" si="10"/>
        <v>-2.2473471230830544E-2</v>
      </c>
      <c r="S43" s="154">
        <f t="shared" si="11"/>
        <v>4.9467701913072926E-3</v>
      </c>
      <c r="T43" s="152">
        <f t="shared" si="12"/>
        <v>6.3210386644823036E-3</v>
      </c>
      <c r="U43" s="154">
        <f t="shared" si="13"/>
        <v>-6.0065788272156695E-4</v>
      </c>
    </row>
    <row r="44" spans="1:21" x14ac:dyDescent="0.25">
      <c r="A44" s="7">
        <f t="shared" si="3"/>
        <v>41</v>
      </c>
      <c r="B44" s="1">
        <v>45320</v>
      </c>
      <c r="C44" s="138">
        <v>17.218</v>
      </c>
      <c r="D44" s="202">
        <v>70.5</v>
      </c>
      <c r="E44" s="331">
        <v>195.78</v>
      </c>
      <c r="F44" s="331">
        <v>73.58</v>
      </c>
      <c r="G44" s="331">
        <v>191.73</v>
      </c>
      <c r="H44" s="331">
        <v>401.02</v>
      </c>
      <c r="I44" s="331">
        <v>575.79</v>
      </c>
      <c r="J44" s="201">
        <v>624.65</v>
      </c>
      <c r="K44" s="202">
        <v>57175.73</v>
      </c>
      <c r="L44" s="201">
        <v>4927.93</v>
      </c>
      <c r="M44" s="152">
        <f t="shared" si="5"/>
        <v>-3.1108597285067763E-3</v>
      </c>
      <c r="N44" s="153">
        <f t="shared" si="6"/>
        <v>-3.0045322605286584E-3</v>
      </c>
      <c r="O44" s="153">
        <f t="shared" si="7"/>
        <v>-5.8100256722065646E-3</v>
      </c>
      <c r="P44" s="153">
        <f t="shared" si="8"/>
        <v>-3.5859058309947178E-3</v>
      </c>
      <c r="Q44" s="153">
        <f t="shared" si="9"/>
        <v>1.7455726391637505E-2</v>
      </c>
      <c r="R44" s="153">
        <f t="shared" si="10"/>
        <v>9.4141159145892939E-3</v>
      </c>
      <c r="S44" s="154">
        <f t="shared" si="11"/>
        <v>2.3496256001048765E-2</v>
      </c>
      <c r="T44" s="152">
        <f t="shared" si="12"/>
        <v>5.6256274636854453E-3</v>
      </c>
      <c r="U44" s="154">
        <f t="shared" si="13"/>
        <v>7.5567832147815928E-3</v>
      </c>
    </row>
    <row r="45" spans="1:21" x14ac:dyDescent="0.25">
      <c r="A45" s="7">
        <f t="shared" si="3"/>
        <v>42</v>
      </c>
      <c r="B45" s="1">
        <v>45317</v>
      </c>
      <c r="C45" s="138">
        <v>17.154299999999999</v>
      </c>
      <c r="D45" s="202">
        <v>70.72</v>
      </c>
      <c r="E45" s="331">
        <v>196.37</v>
      </c>
      <c r="F45" s="331">
        <v>74.010000000000005</v>
      </c>
      <c r="G45" s="331">
        <v>192.42</v>
      </c>
      <c r="H45" s="331">
        <v>394.14</v>
      </c>
      <c r="I45" s="331">
        <v>570.41999999999996</v>
      </c>
      <c r="J45" s="201">
        <v>610.30999999999995</v>
      </c>
      <c r="K45" s="202">
        <v>56855.88</v>
      </c>
      <c r="L45" s="201">
        <v>4890.97</v>
      </c>
      <c r="M45" s="152">
        <f t="shared" si="5"/>
        <v>2.1817656408033681E-2</v>
      </c>
      <c r="N45" s="153">
        <f t="shared" si="6"/>
        <v>1.7855320885624693E-3</v>
      </c>
      <c r="O45" s="153">
        <f t="shared" si="7"/>
        <v>2.1665538253217154E-3</v>
      </c>
      <c r="P45" s="153">
        <f t="shared" si="8"/>
        <v>-9.0127208116599355E-3</v>
      </c>
      <c r="Q45" s="153">
        <f t="shared" si="9"/>
        <v>2.4416297878833149E-3</v>
      </c>
      <c r="R45" s="153">
        <f t="shared" si="10"/>
        <v>1.4982206405693921E-2</v>
      </c>
      <c r="S45" s="154">
        <f t="shared" si="11"/>
        <v>-9.5103623999870379E-3</v>
      </c>
      <c r="T45" s="152">
        <f t="shared" si="12"/>
        <v>1.2389763759197647E-2</v>
      </c>
      <c r="U45" s="154">
        <f t="shared" si="13"/>
        <v>-6.517972440622799E-4</v>
      </c>
    </row>
    <row r="46" spans="1:21" x14ac:dyDescent="0.25">
      <c r="A46" s="7">
        <f t="shared" si="3"/>
        <v>43</v>
      </c>
      <c r="B46" s="1">
        <v>45316</v>
      </c>
      <c r="C46" s="138">
        <v>17.190000000000001</v>
      </c>
      <c r="D46" s="202">
        <v>69.209999999999994</v>
      </c>
      <c r="E46" s="331">
        <v>196.02</v>
      </c>
      <c r="F46" s="331">
        <v>73.849999999999994</v>
      </c>
      <c r="G46" s="331">
        <v>194.17</v>
      </c>
      <c r="H46" s="331">
        <v>393.18</v>
      </c>
      <c r="I46" s="331">
        <v>562</v>
      </c>
      <c r="J46" s="201">
        <v>616.16999999999996</v>
      </c>
      <c r="K46" s="202">
        <v>56160.07</v>
      </c>
      <c r="L46" s="201">
        <v>4894.16</v>
      </c>
      <c r="M46" s="152">
        <f t="shared" si="5"/>
        <v>3.6853932584269611E-2</v>
      </c>
      <c r="N46" s="153">
        <f t="shared" si="6"/>
        <v>4.0887850467289821E-2</v>
      </c>
      <c r="O46" s="153">
        <f t="shared" si="7"/>
        <v>-1.7952127659574546E-2</v>
      </c>
      <c r="P46" s="153">
        <f t="shared" si="8"/>
        <v>-1.6966580976864876E-3</v>
      </c>
      <c r="Q46" s="153">
        <f t="shared" si="9"/>
        <v>6.3475812643973839E-3</v>
      </c>
      <c r="R46" s="153">
        <f t="shared" si="10"/>
        <v>3.1438691798043594E-2</v>
      </c>
      <c r="S46" s="154">
        <f t="shared" si="11"/>
        <v>4.1556663733255395E-3</v>
      </c>
      <c r="T46" s="152">
        <f t="shared" si="12"/>
        <v>1.336207168769854E-2</v>
      </c>
      <c r="U46" s="154">
        <f t="shared" si="13"/>
        <v>5.2602931057501578E-3</v>
      </c>
    </row>
    <row r="47" spans="1:21" x14ac:dyDescent="0.25">
      <c r="A47" s="7">
        <f t="shared" si="3"/>
        <v>44</v>
      </c>
      <c r="B47" s="1">
        <v>45315</v>
      </c>
      <c r="C47" s="138">
        <v>17.21</v>
      </c>
      <c r="D47" s="202">
        <v>66.75</v>
      </c>
      <c r="E47" s="331">
        <v>188.32</v>
      </c>
      <c r="F47" s="331">
        <v>75.2</v>
      </c>
      <c r="G47" s="331">
        <v>194.5</v>
      </c>
      <c r="H47" s="331">
        <v>390.7</v>
      </c>
      <c r="I47" s="331">
        <v>544.87</v>
      </c>
      <c r="J47" s="201">
        <v>613.62</v>
      </c>
      <c r="K47" s="202">
        <v>55419.55</v>
      </c>
      <c r="L47" s="201">
        <v>4868.55</v>
      </c>
      <c r="M47" s="152">
        <f t="shared" si="5"/>
        <v>-9.3499554764023829E-3</v>
      </c>
      <c r="N47" s="153">
        <f t="shared" si="6"/>
        <v>-1.3979789517775898E-2</v>
      </c>
      <c r="O47" s="153">
        <f t="shared" si="7"/>
        <v>1.5941637395298747E-2</v>
      </c>
      <c r="P47" s="153">
        <f t="shared" si="8"/>
        <v>-3.4839635208525621E-3</v>
      </c>
      <c r="Q47" s="153">
        <f t="shared" si="9"/>
        <v>1.4278296988577299E-2</v>
      </c>
      <c r="R47" s="153">
        <f t="shared" si="10"/>
        <v>0.1070318372986041</v>
      </c>
      <c r="S47" s="154">
        <f t="shared" si="11"/>
        <v>2.4869306699179861E-2</v>
      </c>
      <c r="T47" s="152">
        <f t="shared" si="12"/>
        <v>-1.5017233333753932E-3</v>
      </c>
      <c r="U47" s="154">
        <f t="shared" si="13"/>
        <v>8.1198865271558951E-4</v>
      </c>
    </row>
    <row r="48" spans="1:21" x14ac:dyDescent="0.25">
      <c r="A48" s="7">
        <f t="shared" si="3"/>
        <v>45</v>
      </c>
      <c r="B48" s="1">
        <v>45314</v>
      </c>
      <c r="C48" s="138">
        <v>17.3</v>
      </c>
      <c r="D48" s="202">
        <v>67.38</v>
      </c>
      <c r="E48" s="331">
        <v>190.99</v>
      </c>
      <c r="F48" s="331">
        <v>74.02</v>
      </c>
      <c r="G48" s="331">
        <v>195.18</v>
      </c>
      <c r="H48" s="331">
        <v>385.2</v>
      </c>
      <c r="I48" s="331">
        <v>492.19</v>
      </c>
      <c r="J48" s="201">
        <v>598.73</v>
      </c>
      <c r="K48" s="202">
        <v>55502.9</v>
      </c>
      <c r="L48" s="201">
        <v>4864.6000000000004</v>
      </c>
      <c r="M48" s="152">
        <f t="shared" si="5"/>
        <v>2.2148058252427161E-2</v>
      </c>
      <c r="N48" s="153">
        <f t="shared" si="6"/>
        <v>2.4669326055006824E-3</v>
      </c>
      <c r="O48" s="153">
        <f t="shared" si="7"/>
        <v>7.8537082908349154E-2</v>
      </c>
      <c r="P48" s="153">
        <f t="shared" si="8"/>
        <v>6.6532570013926318E-3</v>
      </c>
      <c r="Q48" s="153">
        <f t="shared" si="9"/>
        <v>8.9580386610090823E-3</v>
      </c>
      <c r="R48" s="153">
        <f t="shared" si="10"/>
        <v>1.3341294187889874E-2</v>
      </c>
      <c r="S48" s="154">
        <f t="shared" si="11"/>
        <v>3.6711704160661274E-3</v>
      </c>
      <c r="T48" s="152">
        <f t="shared" si="12"/>
        <v>1.4250665076112501E-2</v>
      </c>
      <c r="U48" s="154">
        <f t="shared" si="13"/>
        <v>2.9213904746590025E-3</v>
      </c>
    </row>
    <row r="49" spans="1:21" x14ac:dyDescent="0.25">
      <c r="A49" s="7">
        <f t="shared" si="3"/>
        <v>46</v>
      </c>
      <c r="B49" s="1">
        <v>45313</v>
      </c>
      <c r="C49" s="138">
        <v>17.173999999999999</v>
      </c>
      <c r="D49" s="202">
        <v>65.92</v>
      </c>
      <c r="E49" s="331">
        <v>190.52</v>
      </c>
      <c r="F49" s="331">
        <v>68.63</v>
      </c>
      <c r="G49" s="331">
        <v>193.89</v>
      </c>
      <c r="H49" s="331">
        <v>381.78</v>
      </c>
      <c r="I49" s="331">
        <v>485.71</v>
      </c>
      <c r="J49" s="201">
        <v>596.54</v>
      </c>
      <c r="K49" s="202">
        <v>54723.06</v>
      </c>
      <c r="L49" s="201">
        <v>4850.43</v>
      </c>
      <c r="M49" s="152">
        <f t="shared" si="5"/>
        <v>-3.6539023677287341E-2</v>
      </c>
      <c r="N49" s="153">
        <f t="shared" si="6"/>
        <v>5.6479282132488873E-3</v>
      </c>
      <c r="O49" s="153">
        <f t="shared" si="7"/>
        <v>-1.1380005762028356E-2</v>
      </c>
      <c r="P49" s="153">
        <f t="shared" si="8"/>
        <v>1.2163290874921628E-2</v>
      </c>
      <c r="Q49" s="153">
        <f t="shared" si="9"/>
        <v>-4.3551962446212178E-3</v>
      </c>
      <c r="R49" s="153">
        <f t="shared" si="10"/>
        <v>5.7148773164923394E-3</v>
      </c>
      <c r="S49" s="154">
        <f t="shared" si="11"/>
        <v>2.7399102385234908E-3</v>
      </c>
      <c r="T49" s="152">
        <f t="shared" si="12"/>
        <v>-1.3147202720906859E-2</v>
      </c>
      <c r="U49" s="154">
        <f t="shared" si="13"/>
        <v>2.194301015948863E-3</v>
      </c>
    </row>
    <row r="50" spans="1:21" x14ac:dyDescent="0.25">
      <c r="A50" s="7">
        <f t="shared" si="3"/>
        <v>47</v>
      </c>
      <c r="B50" s="1">
        <v>45310</v>
      </c>
      <c r="C50" s="138">
        <v>17.077999999999999</v>
      </c>
      <c r="D50" s="202">
        <v>68.42</v>
      </c>
      <c r="E50" s="331">
        <v>189.45</v>
      </c>
      <c r="F50" s="331">
        <v>69.42</v>
      </c>
      <c r="G50" s="331">
        <v>191.56</v>
      </c>
      <c r="H50" s="331">
        <v>383.45</v>
      </c>
      <c r="I50" s="331">
        <v>482.95</v>
      </c>
      <c r="J50" s="201">
        <v>594.91</v>
      </c>
      <c r="K50" s="202">
        <v>55452.1</v>
      </c>
      <c r="L50" s="201">
        <v>4839.8100000000004</v>
      </c>
      <c r="M50" s="152">
        <f t="shared" si="5"/>
        <v>2.9316915860451154E-3</v>
      </c>
      <c r="N50" s="153">
        <f t="shared" si="6"/>
        <v>2.805513349251143E-2</v>
      </c>
      <c r="O50" s="153">
        <f t="shared" si="7"/>
        <v>2.0132255694342405E-2</v>
      </c>
      <c r="P50" s="153">
        <f t="shared" si="8"/>
        <v>1.5533054127127244E-2</v>
      </c>
      <c r="Q50" s="153">
        <f t="shared" si="9"/>
        <v>1.9461356445909628E-2</v>
      </c>
      <c r="R50" s="153">
        <f t="shared" si="10"/>
        <v>-4.8628711545197767E-3</v>
      </c>
      <c r="S50" s="154">
        <f t="shared" si="11"/>
        <v>4.1746195737825342E-2</v>
      </c>
      <c r="T50" s="152">
        <f t="shared" si="12"/>
        <v>1.3603339481745635E-2</v>
      </c>
      <c r="U50" s="154">
        <f t="shared" si="13"/>
        <v>1.2313478102632613E-2</v>
      </c>
    </row>
    <row r="51" spans="1:21" x14ac:dyDescent="0.25">
      <c r="A51" s="7">
        <f t="shared" si="3"/>
        <v>48</v>
      </c>
      <c r="B51" s="1">
        <v>45309</v>
      </c>
      <c r="C51" s="138">
        <v>17.146000000000001</v>
      </c>
      <c r="D51" s="202">
        <v>68.22</v>
      </c>
      <c r="E51" s="331">
        <v>184.28</v>
      </c>
      <c r="F51" s="331">
        <v>68.05</v>
      </c>
      <c r="G51" s="331">
        <v>188.63</v>
      </c>
      <c r="H51" s="331">
        <v>376.13</v>
      </c>
      <c r="I51" s="331">
        <v>485.31</v>
      </c>
      <c r="J51" s="201">
        <v>571.07000000000005</v>
      </c>
      <c r="K51" s="202">
        <v>54707.89</v>
      </c>
      <c r="L51" s="201">
        <v>4780.9399999999996</v>
      </c>
      <c r="M51" s="152">
        <f t="shared" si="5"/>
        <v>-1.0874293170943905E-2</v>
      </c>
      <c r="N51" s="153">
        <f t="shared" si="6"/>
        <v>-1.6276924746350119E-4</v>
      </c>
      <c r="O51" s="153">
        <f t="shared" si="7"/>
        <v>-1.276657478601495E-2</v>
      </c>
      <c r="P51" s="153">
        <f t="shared" si="8"/>
        <v>3.257061528355587E-2</v>
      </c>
      <c r="Q51" s="153">
        <f t="shared" si="9"/>
        <v>2.1065776257567004E-2</v>
      </c>
      <c r="R51" s="153">
        <f t="shared" si="10"/>
        <v>1.0367872087939656E-2</v>
      </c>
      <c r="S51" s="154">
        <f t="shared" si="11"/>
        <v>1.8803632276595428E-2</v>
      </c>
      <c r="T51" s="152">
        <f t="shared" si="12"/>
        <v>-6.9454992159823092E-5</v>
      </c>
      <c r="U51" s="154">
        <f t="shared" si="13"/>
        <v>8.8052650125229892E-3</v>
      </c>
    </row>
    <row r="52" spans="1:21" x14ac:dyDescent="0.25">
      <c r="A52" s="7">
        <f t="shared" si="3"/>
        <v>49</v>
      </c>
      <c r="B52" s="1">
        <v>45308</v>
      </c>
      <c r="C52" s="138">
        <v>17.193999999999999</v>
      </c>
      <c r="D52" s="202">
        <v>68.97</v>
      </c>
      <c r="E52" s="331">
        <v>184.31</v>
      </c>
      <c r="F52" s="331">
        <v>68.930000000000007</v>
      </c>
      <c r="G52" s="331">
        <v>182.68</v>
      </c>
      <c r="H52" s="331">
        <v>368.37</v>
      </c>
      <c r="I52" s="331">
        <v>480.33</v>
      </c>
      <c r="J52" s="201">
        <v>560.53</v>
      </c>
      <c r="K52" s="202">
        <v>54711.69</v>
      </c>
      <c r="L52" s="201">
        <v>4739.21</v>
      </c>
      <c r="M52" s="152">
        <f t="shared" si="5"/>
        <v>-1.6400456360524895E-2</v>
      </c>
      <c r="N52" s="153">
        <f t="shared" si="6"/>
        <v>-1.1954540581108564E-2</v>
      </c>
      <c r="O52" s="153">
        <f t="shared" si="7"/>
        <v>-7.6302908148573323E-3</v>
      </c>
      <c r="P52" s="153">
        <f t="shared" si="8"/>
        <v>-5.1734466045852967E-3</v>
      </c>
      <c r="Q52" s="153">
        <f t="shared" si="9"/>
        <v>2.4764600228597278E-3</v>
      </c>
      <c r="R52" s="153">
        <f t="shared" si="10"/>
        <v>-1.8909483833430274E-3</v>
      </c>
      <c r="S52" s="154">
        <f t="shared" si="11"/>
        <v>-5.8351956298110519E-3</v>
      </c>
      <c r="T52" s="152">
        <f t="shared" si="12"/>
        <v>-7.490125094830602E-3</v>
      </c>
      <c r="U52" s="154">
        <f t="shared" si="13"/>
        <v>-4.9634147621697711E-3</v>
      </c>
    </row>
    <row r="53" spans="1:21" x14ac:dyDescent="0.25">
      <c r="A53" s="7">
        <f t="shared" si="3"/>
        <v>50</v>
      </c>
      <c r="B53" s="1">
        <v>45307</v>
      </c>
      <c r="C53" s="138">
        <v>17.202000000000002</v>
      </c>
      <c r="D53" s="202">
        <v>70.12</v>
      </c>
      <c r="E53" s="331">
        <v>186.54</v>
      </c>
      <c r="F53" s="331">
        <v>69.459999999999994</v>
      </c>
      <c r="G53" s="331">
        <v>183.63</v>
      </c>
      <c r="H53" s="331">
        <v>367.46</v>
      </c>
      <c r="I53" s="331">
        <v>481.24</v>
      </c>
      <c r="J53" s="201">
        <v>563.82000000000005</v>
      </c>
      <c r="K53" s="202">
        <v>55124.58</v>
      </c>
      <c r="L53" s="201">
        <v>4762.8500000000004</v>
      </c>
      <c r="M53" s="152">
        <f t="shared" si="5"/>
        <v>-6.0949681077249185E-3</v>
      </c>
      <c r="N53" s="153">
        <f t="shared" si="6"/>
        <v>-2.4066129538558134E-2</v>
      </c>
      <c r="O53" s="153">
        <f t="shared" si="7"/>
        <v>-3.3129175946547962E-2</v>
      </c>
      <c r="P53" s="153">
        <f t="shared" si="8"/>
        <v>-1.2317125645438853E-2</v>
      </c>
      <c r="Q53" s="153">
        <f t="shared" si="9"/>
        <v>-1.877219685438869E-2</v>
      </c>
      <c r="R53" s="153">
        <f t="shared" si="10"/>
        <v>-2.2187906371911592E-2</v>
      </c>
      <c r="S53" s="154">
        <f t="shared" si="11"/>
        <v>3.0561140559312694E-2</v>
      </c>
      <c r="T53" s="152">
        <f t="shared" si="12"/>
        <v>-6.784188640551525E-3</v>
      </c>
      <c r="U53" s="154">
        <f t="shared" si="13"/>
        <v>-4.3856073480871283E-3</v>
      </c>
    </row>
    <row r="54" spans="1:21" x14ac:dyDescent="0.25">
      <c r="A54" s="7">
        <f t="shared" si="3"/>
        <v>51</v>
      </c>
      <c r="B54" s="1">
        <v>45306</v>
      </c>
      <c r="C54" s="138">
        <v>16.876999999999999</v>
      </c>
      <c r="D54" s="202">
        <v>70.55</v>
      </c>
      <c r="E54" s="331">
        <v>191.14</v>
      </c>
      <c r="F54" s="331">
        <v>71.84</v>
      </c>
      <c r="G54" s="331">
        <v>185.92</v>
      </c>
      <c r="H54" s="331">
        <v>374.49</v>
      </c>
      <c r="I54" s="331">
        <v>492.16</v>
      </c>
      <c r="J54" s="201">
        <v>547.1</v>
      </c>
      <c r="K54" s="202">
        <v>55501.11</v>
      </c>
      <c r="L54" s="201">
        <v>4783.83</v>
      </c>
      <c r="M54" s="152">
        <f t="shared" si="5"/>
        <v>-5.3573946144087614E-3</v>
      </c>
      <c r="N54" s="153">
        <f t="shared" si="6"/>
        <v>-3.13807531380772E-4</v>
      </c>
      <c r="O54" s="153">
        <f t="shared" si="7"/>
        <v>0</v>
      </c>
      <c r="P54" s="153">
        <f t="shared" si="8"/>
        <v>0</v>
      </c>
      <c r="Q54" s="153">
        <f t="shared" si="9"/>
        <v>0</v>
      </c>
      <c r="R54" s="153">
        <f t="shared" si="10"/>
        <v>0</v>
      </c>
      <c r="S54" s="154">
        <f t="shared" si="11"/>
        <v>0</v>
      </c>
      <c r="T54" s="152">
        <f t="shared" si="12"/>
        <v>-1.9055130939285014E-3</v>
      </c>
      <c r="U54" s="154">
        <f t="shared" si="13"/>
        <v>0</v>
      </c>
    </row>
    <row r="55" spans="1:21" x14ac:dyDescent="0.25">
      <c r="A55" s="7">
        <f t="shared" si="3"/>
        <v>52</v>
      </c>
      <c r="B55" s="1">
        <v>45303</v>
      </c>
      <c r="C55" s="138">
        <v>16.861000000000001</v>
      </c>
      <c r="D55" s="202">
        <v>70.930000000000007</v>
      </c>
      <c r="E55" s="331">
        <v>191.2</v>
      </c>
      <c r="F55" s="331">
        <v>71.84</v>
      </c>
      <c r="G55" s="331">
        <v>185.92</v>
      </c>
      <c r="H55" s="331">
        <v>374.49</v>
      </c>
      <c r="I55" s="331">
        <v>492.16</v>
      </c>
      <c r="J55" s="201">
        <v>547.1</v>
      </c>
      <c r="K55" s="202">
        <v>55607.07</v>
      </c>
      <c r="L55" s="201">
        <v>4783.83</v>
      </c>
      <c r="M55" s="152">
        <f t="shared" si="5"/>
        <v>1.3430490070010181E-2</v>
      </c>
      <c r="N55" s="153">
        <f t="shared" si="6"/>
        <v>-1.2141565486954442E-2</v>
      </c>
      <c r="O55" s="153">
        <f t="shared" si="7"/>
        <v>-7.4606244819009904E-3</v>
      </c>
      <c r="P55" s="153">
        <f t="shared" si="8"/>
        <v>1.7781130448837335E-3</v>
      </c>
      <c r="Q55" s="153">
        <f t="shared" si="9"/>
        <v>1.3038656098682599E-2</v>
      </c>
      <c r="R55" s="153">
        <f t="shared" si="10"/>
        <v>-1.4220994250657704E-4</v>
      </c>
      <c r="S55" s="154">
        <f t="shared" si="11"/>
        <v>-2.0429754478129558E-3</v>
      </c>
      <c r="T55" s="152">
        <f t="shared" si="12"/>
        <v>3.0361434916912344E-3</v>
      </c>
      <c r="U55" s="154">
        <f t="shared" si="13"/>
        <v>7.5100831757413111E-4</v>
      </c>
    </row>
    <row r="56" spans="1:21" x14ac:dyDescent="0.25">
      <c r="A56" s="7">
        <f t="shared" si="3"/>
        <v>53</v>
      </c>
      <c r="B56" s="1">
        <v>45302</v>
      </c>
      <c r="C56" s="138">
        <v>16.91</v>
      </c>
      <c r="D56" s="202">
        <v>69.989999999999995</v>
      </c>
      <c r="E56" s="331">
        <v>193.55</v>
      </c>
      <c r="F56" s="331">
        <v>72.38</v>
      </c>
      <c r="G56" s="331">
        <v>185.59</v>
      </c>
      <c r="H56" s="331">
        <v>369.67</v>
      </c>
      <c r="I56" s="331">
        <v>492.23</v>
      </c>
      <c r="J56" s="201">
        <v>548.22</v>
      </c>
      <c r="K56" s="202">
        <v>55438.75</v>
      </c>
      <c r="L56" s="201">
        <v>4780.24</v>
      </c>
      <c r="M56" s="152">
        <f t="shared" si="5"/>
        <v>5.7479522919958725E-3</v>
      </c>
      <c r="N56" s="153">
        <f t="shared" si="6"/>
        <v>8.0204156033540919E-3</v>
      </c>
      <c r="O56" s="153">
        <f t="shared" si="7"/>
        <v>1.3583531718246666E-2</v>
      </c>
      <c r="P56" s="153">
        <f t="shared" si="8"/>
        <v>-3.2225146355873147E-3</v>
      </c>
      <c r="Q56" s="153">
        <f t="shared" si="9"/>
        <v>-2.1594191162577214E-3</v>
      </c>
      <c r="R56" s="153">
        <f t="shared" si="10"/>
        <v>2.9059435954257529E-2</v>
      </c>
      <c r="S56" s="154">
        <f t="shared" si="11"/>
        <v>8.6844526218952112E-3</v>
      </c>
      <c r="T56" s="152">
        <f t="shared" si="12"/>
        <v>2.1706957162925811E-3</v>
      </c>
      <c r="U56" s="154">
        <f t="shared" si="13"/>
        <v>-6.7106377196379796E-4</v>
      </c>
    </row>
    <row r="57" spans="1:21" x14ac:dyDescent="0.25">
      <c r="A57" s="7">
        <f t="shared" si="3"/>
        <v>54</v>
      </c>
      <c r="B57" s="1">
        <v>45301</v>
      </c>
      <c r="C57" s="138">
        <v>16.95</v>
      </c>
      <c r="D57" s="202">
        <v>69.59</v>
      </c>
      <c r="E57" s="331">
        <v>192.01</v>
      </c>
      <c r="F57" s="331">
        <v>71.41</v>
      </c>
      <c r="G57" s="331">
        <v>186.19</v>
      </c>
      <c r="H57" s="331">
        <v>370.47</v>
      </c>
      <c r="I57" s="331">
        <v>478.33</v>
      </c>
      <c r="J57" s="201">
        <v>543.5</v>
      </c>
      <c r="K57" s="202">
        <v>55318.67</v>
      </c>
      <c r="L57" s="201">
        <v>4783.45</v>
      </c>
      <c r="M57" s="152">
        <f t="shared" si="5"/>
        <v>2.8372986552386514E-2</v>
      </c>
      <c r="N57" s="153">
        <f t="shared" si="6"/>
        <v>-1.2548212908202627E-2</v>
      </c>
      <c r="O57" s="153">
        <f t="shared" si="7"/>
        <v>-8.469869480699832E-3</v>
      </c>
      <c r="P57" s="153">
        <f t="shared" si="8"/>
        <v>5.6713838176516429E-3</v>
      </c>
      <c r="Q57" s="153">
        <f t="shared" si="9"/>
        <v>3.648266793498034E-2</v>
      </c>
      <c r="R57" s="153">
        <f t="shared" si="10"/>
        <v>-7.7993735609532822E-3</v>
      </c>
      <c r="S57" s="154">
        <f t="shared" si="11"/>
        <v>2.2770041400075325E-2</v>
      </c>
      <c r="T57" s="152">
        <f t="shared" si="12"/>
        <v>3.8669405167315318E-3</v>
      </c>
      <c r="U57" s="154">
        <f t="shared" si="13"/>
        <v>5.6659308314936929E-3</v>
      </c>
    </row>
    <row r="58" spans="1:21" x14ac:dyDescent="0.25">
      <c r="A58" s="7">
        <f t="shared" si="3"/>
        <v>55</v>
      </c>
      <c r="B58" s="1">
        <v>45300</v>
      </c>
      <c r="C58" s="138">
        <v>16.960999999999999</v>
      </c>
      <c r="D58" s="202">
        <v>67.67</v>
      </c>
      <c r="E58" s="331">
        <v>194.45</v>
      </c>
      <c r="F58" s="331">
        <v>72.02</v>
      </c>
      <c r="G58" s="331">
        <v>185.14</v>
      </c>
      <c r="H58" s="331">
        <v>357.43</v>
      </c>
      <c r="I58" s="331">
        <v>482.09</v>
      </c>
      <c r="J58" s="201">
        <v>531.4</v>
      </c>
      <c r="K58" s="202">
        <v>55105.58</v>
      </c>
      <c r="L58" s="201">
        <v>4756.5</v>
      </c>
      <c r="M58" s="152">
        <f t="shared" si="5"/>
        <v>-3.5215283718277757E-2</v>
      </c>
      <c r="N58" s="153">
        <f t="shared" si="6"/>
        <v>-1.8276366940980449E-2</v>
      </c>
      <c r="O58" s="153">
        <f t="shared" si="7"/>
        <v>-1.1800219538968149E-2</v>
      </c>
      <c r="P58" s="153">
        <f t="shared" si="8"/>
        <v>-2.2634188402673727E-3</v>
      </c>
      <c r="Q58" s="153">
        <f t="shared" si="9"/>
        <v>-3.4294317738248203E-3</v>
      </c>
      <c r="R58" s="153">
        <f t="shared" si="10"/>
        <v>-6.0614807331504927E-3</v>
      </c>
      <c r="S58" s="154">
        <f t="shared" si="11"/>
        <v>1.6975101908024426E-2</v>
      </c>
      <c r="T58" s="152">
        <f t="shared" si="12"/>
        <v>-1.9048993986186535E-2</v>
      </c>
      <c r="U58" s="154">
        <f t="shared" si="13"/>
        <v>-1.4778924917183689E-3</v>
      </c>
    </row>
    <row r="59" spans="1:21" x14ac:dyDescent="0.25">
      <c r="A59" s="7">
        <f t="shared" si="3"/>
        <v>56</v>
      </c>
      <c r="B59" s="1">
        <v>45299</v>
      </c>
      <c r="C59" s="138">
        <v>16.817</v>
      </c>
      <c r="D59" s="202">
        <v>70.14</v>
      </c>
      <c r="E59" s="331">
        <v>198.07</v>
      </c>
      <c r="F59" s="331">
        <v>72.88</v>
      </c>
      <c r="G59" s="331">
        <v>185.56</v>
      </c>
      <c r="H59" s="331">
        <v>358.66</v>
      </c>
      <c r="I59" s="331">
        <v>485.03</v>
      </c>
      <c r="J59" s="201">
        <v>522.53</v>
      </c>
      <c r="K59" s="202">
        <v>56175.67</v>
      </c>
      <c r="L59" s="201">
        <v>4763.54</v>
      </c>
      <c r="M59" s="152">
        <f t="shared" si="5"/>
        <v>7.4691180695201087E-3</v>
      </c>
      <c r="N59" s="153">
        <f t="shared" si="6"/>
        <v>-9.5014252137820554E-3</v>
      </c>
      <c r="O59" s="153">
        <f t="shared" si="7"/>
        <v>-1.7805780030134555E-3</v>
      </c>
      <c r="P59" s="153">
        <f t="shared" si="8"/>
        <v>2.4174853736615542E-2</v>
      </c>
      <c r="Q59" s="153">
        <f t="shared" si="9"/>
        <v>1.906520812615442E-2</v>
      </c>
      <c r="R59" s="153">
        <f t="shared" si="10"/>
        <v>2.314053073450606E-2</v>
      </c>
      <c r="S59" s="154">
        <f t="shared" si="11"/>
        <v>6.4280913294091135E-2</v>
      </c>
      <c r="T59" s="152">
        <f t="shared" si="12"/>
        <v>-3.044875160118643E-4</v>
      </c>
      <c r="U59" s="154">
        <f t="shared" si="13"/>
        <v>1.4114671594383177E-2</v>
      </c>
    </row>
    <row r="60" spans="1:21" x14ac:dyDescent="0.25">
      <c r="A60" s="7">
        <f t="shared" si="3"/>
        <v>57</v>
      </c>
      <c r="B60" s="1">
        <v>45296</v>
      </c>
      <c r="C60" s="138">
        <v>16.866</v>
      </c>
      <c r="D60" s="202">
        <v>69.62</v>
      </c>
      <c r="E60" s="331">
        <v>199.97</v>
      </c>
      <c r="F60" s="331">
        <v>73.010000000000005</v>
      </c>
      <c r="G60" s="331">
        <v>181.18</v>
      </c>
      <c r="H60" s="331">
        <v>351.95</v>
      </c>
      <c r="I60" s="331">
        <v>474.06</v>
      </c>
      <c r="J60" s="201">
        <v>490.97</v>
      </c>
      <c r="K60" s="202">
        <v>56192.78</v>
      </c>
      <c r="L60" s="201">
        <v>4697.24</v>
      </c>
      <c r="M60" s="152">
        <f t="shared" si="5"/>
        <v>-5.1443269505573319E-3</v>
      </c>
      <c r="N60" s="153">
        <f t="shared" si="6"/>
        <v>3.2422943879394817E-2</v>
      </c>
      <c r="O60" s="153">
        <f t="shared" si="7"/>
        <v>-2.2100187516742476E-2</v>
      </c>
      <c r="P60" s="153">
        <f t="shared" si="8"/>
        <v>-4.0129734484084523E-3</v>
      </c>
      <c r="Q60" s="153">
        <f t="shared" si="9"/>
        <v>1.3914496427748224E-2</v>
      </c>
      <c r="R60" s="153">
        <f t="shared" si="10"/>
        <v>-1.2851033349484675E-3</v>
      </c>
      <c r="S60" s="154">
        <f t="shared" si="11"/>
        <v>2.2896787366140314E-2</v>
      </c>
      <c r="T60" s="152">
        <f t="shared" si="12"/>
        <v>1.4182694737267632E-2</v>
      </c>
      <c r="U60" s="154">
        <f t="shared" si="13"/>
        <v>1.8256737503945519E-3</v>
      </c>
    </row>
    <row r="61" spans="1:21" x14ac:dyDescent="0.25">
      <c r="A61" s="7">
        <f t="shared" si="3"/>
        <v>58</v>
      </c>
      <c r="B61" s="1">
        <v>45295</v>
      </c>
      <c r="C61" s="138">
        <v>17.007999999999999</v>
      </c>
      <c r="D61" s="202">
        <v>69.98</v>
      </c>
      <c r="E61" s="331">
        <v>193.69</v>
      </c>
      <c r="F61" s="331">
        <v>74.66</v>
      </c>
      <c r="G61" s="331">
        <v>181.91</v>
      </c>
      <c r="H61" s="331">
        <v>347.12</v>
      </c>
      <c r="I61" s="331">
        <v>474.67</v>
      </c>
      <c r="J61" s="201">
        <v>479.98</v>
      </c>
      <c r="K61" s="202">
        <v>55406.96</v>
      </c>
      <c r="L61" s="201">
        <v>4688.68</v>
      </c>
      <c r="M61" s="152">
        <f t="shared" si="5"/>
        <v>1.4310246136235438E-3</v>
      </c>
      <c r="N61" s="153">
        <f t="shared" si="6"/>
        <v>-8.5990684342529544E-3</v>
      </c>
      <c r="O61" s="153">
        <f t="shared" si="7"/>
        <v>-2.5199112155633974E-2</v>
      </c>
      <c r="P61" s="153">
        <f t="shared" si="8"/>
        <v>-1.2700135685210334E-2</v>
      </c>
      <c r="Q61" s="153">
        <f t="shared" si="9"/>
        <v>7.6929776177896425E-3</v>
      </c>
      <c r="R61" s="153">
        <f t="shared" si="10"/>
        <v>9.3777910092289751E-3</v>
      </c>
      <c r="S61" s="154">
        <f t="shared" si="11"/>
        <v>9.018478420820264E-3</v>
      </c>
      <c r="T61" s="152">
        <f t="shared" si="12"/>
        <v>-5.736574105311254E-3</v>
      </c>
      <c r="U61" s="154">
        <f t="shared" si="13"/>
        <v>-3.4284062480738342E-3</v>
      </c>
    </row>
    <row r="62" spans="1:21" x14ac:dyDescent="0.25">
      <c r="A62" s="7">
        <f t="shared" si="3"/>
        <v>59</v>
      </c>
      <c r="B62" s="1">
        <v>45294</v>
      </c>
      <c r="C62" s="138">
        <v>17.003</v>
      </c>
      <c r="D62" s="202">
        <v>69.88</v>
      </c>
      <c r="E62" s="331">
        <v>195.37</v>
      </c>
      <c r="F62" s="331">
        <v>76.59</v>
      </c>
      <c r="G62" s="331">
        <v>184.25</v>
      </c>
      <c r="H62" s="331">
        <v>344.47</v>
      </c>
      <c r="I62" s="331">
        <v>470.26</v>
      </c>
      <c r="J62" s="201">
        <v>475.69</v>
      </c>
      <c r="K62" s="202">
        <v>55726.64</v>
      </c>
      <c r="L62" s="201">
        <v>4704.8100000000004</v>
      </c>
      <c r="M62" s="152">
        <f t="shared" si="5"/>
        <v>-2.5247593806667634E-2</v>
      </c>
      <c r="N62" s="153">
        <f t="shared" si="6"/>
        <v>-1.3133303025710918E-2</v>
      </c>
      <c r="O62" s="153">
        <f t="shared" si="7"/>
        <v>2.4478330658106007E-2</v>
      </c>
      <c r="P62" s="153">
        <f t="shared" si="8"/>
        <v>-7.4876104287868728E-3</v>
      </c>
      <c r="Q62" s="153">
        <f t="shared" si="9"/>
        <v>-5.2557105316353159E-3</v>
      </c>
      <c r="R62" s="153">
        <f t="shared" si="10"/>
        <v>3.7566702241194072E-3</v>
      </c>
      <c r="S62" s="154">
        <f t="shared" si="11"/>
        <v>-1.2435641919946838E-2</v>
      </c>
      <c r="T62" s="152">
        <f t="shared" si="12"/>
        <v>-2.2004042088829112E-2</v>
      </c>
      <c r="U62" s="154">
        <f t="shared" si="13"/>
        <v>-8.0163109367190621E-3</v>
      </c>
    </row>
    <row r="63" spans="1:21" x14ac:dyDescent="0.25">
      <c r="A63" s="7">
        <f t="shared" si="3"/>
        <v>60</v>
      </c>
      <c r="B63" s="1">
        <v>45293</v>
      </c>
      <c r="C63" s="138">
        <v>17.013999999999999</v>
      </c>
      <c r="D63" s="202">
        <v>71.69</v>
      </c>
      <c r="E63" s="331">
        <v>197.97</v>
      </c>
      <c r="F63" s="331">
        <v>74.760000000000005</v>
      </c>
      <c r="G63" s="331">
        <v>185.64</v>
      </c>
      <c r="H63" s="331">
        <v>346.29</v>
      </c>
      <c r="I63" s="331">
        <v>468.5</v>
      </c>
      <c r="J63" s="201">
        <v>481.68</v>
      </c>
      <c r="K63" s="202">
        <v>56980.44</v>
      </c>
      <c r="L63" s="201">
        <v>4742.83</v>
      </c>
      <c r="M63" s="152">
        <f t="shared" si="5"/>
        <v>1.6766801732570613E-3</v>
      </c>
      <c r="N63" s="153">
        <f t="shared" si="6"/>
        <v>-1.0545781687325118E-2</v>
      </c>
      <c r="O63" s="153">
        <f t="shared" si="7"/>
        <v>-3.5479292994452294E-2</v>
      </c>
      <c r="P63" s="153">
        <f t="shared" si="8"/>
        <v>-3.5786630654962903E-2</v>
      </c>
      <c r="Q63" s="153">
        <f t="shared" si="9"/>
        <v>-2.1669115154254626E-2</v>
      </c>
      <c r="R63" s="153">
        <f t="shared" si="10"/>
        <v>-3.7750575090371385E-2</v>
      </c>
      <c r="S63" s="154">
        <f t="shared" si="11"/>
        <v>-2.7341383627478733E-2</v>
      </c>
      <c r="T63" s="152">
        <f t="shared" si="12"/>
        <v>-7.0715545971378191E-3</v>
      </c>
      <c r="U63" s="154">
        <f t="shared" si="13"/>
        <v>-5.6605790982068305E-3</v>
      </c>
    </row>
    <row r="64" spans="1:21" x14ac:dyDescent="0.25">
      <c r="A64" s="7">
        <f t="shared" si="3"/>
        <v>61</v>
      </c>
      <c r="B64" s="1">
        <v>45289</v>
      </c>
      <c r="C64" s="138">
        <v>16.954000000000001</v>
      </c>
      <c r="D64" s="202">
        <v>71.569999999999993</v>
      </c>
      <c r="E64" s="331">
        <v>200.08</v>
      </c>
      <c r="F64" s="331">
        <v>77.510000000000005</v>
      </c>
      <c r="G64" s="331">
        <v>192.53</v>
      </c>
      <c r="H64" s="331">
        <v>353.96</v>
      </c>
      <c r="I64" s="331">
        <v>486.88</v>
      </c>
      <c r="J64" s="201">
        <v>495.22</v>
      </c>
      <c r="K64" s="202">
        <v>57386.25</v>
      </c>
      <c r="L64" s="201">
        <v>4769.83</v>
      </c>
      <c r="M64" s="152">
        <f t="shared" si="5"/>
        <v>1.9599608007838665E-3</v>
      </c>
      <c r="N64" s="153">
        <f t="shared" si="6"/>
        <v>-8.8670926834101271E-3</v>
      </c>
      <c r="O64" s="153">
        <f t="shared" si="7"/>
        <v>3.4955981356812327E-3</v>
      </c>
      <c r="P64" s="153">
        <f t="shared" si="8"/>
        <v>-5.4241140613700001E-3</v>
      </c>
      <c r="Q64" s="153">
        <f t="shared" si="9"/>
        <v>-1.2167894619334763E-2</v>
      </c>
      <c r="R64" s="153">
        <f t="shared" si="10"/>
        <v>-7.4004607449389415E-3</v>
      </c>
      <c r="S64" s="154">
        <f t="shared" si="11"/>
        <v>0</v>
      </c>
      <c r="T64" s="152">
        <f t="shared" si="12"/>
        <v>-1.3603200032298313E-3</v>
      </c>
      <c r="U64" s="154">
        <f t="shared" si="13"/>
        <v>-2.8264709879060046E-3</v>
      </c>
    </row>
    <row r="65" spans="1:21" x14ac:dyDescent="0.25">
      <c r="A65" s="7">
        <f t="shared" si="3"/>
        <v>62</v>
      </c>
      <c r="B65" s="1">
        <v>45288</v>
      </c>
      <c r="C65" s="138">
        <v>16.928999999999998</v>
      </c>
      <c r="D65" s="202">
        <v>71.430000000000007</v>
      </c>
      <c r="E65" s="331">
        <v>201.87</v>
      </c>
      <c r="F65" s="331">
        <v>77.239999999999995</v>
      </c>
      <c r="G65" s="331">
        <v>193.58</v>
      </c>
      <c r="H65" s="331">
        <v>358.32</v>
      </c>
      <c r="I65" s="331">
        <v>490.51</v>
      </c>
      <c r="J65" s="201">
        <v>495.22</v>
      </c>
      <c r="K65" s="202">
        <v>57464.42</v>
      </c>
      <c r="L65" s="201">
        <v>4783.3500000000004</v>
      </c>
      <c r="M65" s="152">
        <f t="shared" si="5"/>
        <v>-6.5368567454797688E-3</v>
      </c>
      <c r="N65" s="153">
        <f t="shared" si="6"/>
        <v>-1.1458792419568153E-2</v>
      </c>
      <c r="O65" s="153">
        <f t="shared" si="7"/>
        <v>1.4846932072001051E-2</v>
      </c>
      <c r="P65" s="153">
        <f t="shared" si="8"/>
        <v>2.2262490292519477E-3</v>
      </c>
      <c r="Q65" s="153">
        <f t="shared" si="9"/>
        <v>1.3693653410837836E-3</v>
      </c>
      <c r="R65" s="153">
        <f t="shared" si="10"/>
        <v>-2.602736940564121E-3</v>
      </c>
      <c r="S65" s="154">
        <f t="shared" si="11"/>
        <v>2.124774875043034E-3</v>
      </c>
      <c r="T65" s="152">
        <f t="shared" si="12"/>
        <v>-1.5646047995925283E-3</v>
      </c>
      <c r="U65" s="154">
        <f t="shared" si="13"/>
        <v>3.7017052940679918E-4</v>
      </c>
    </row>
    <row r="66" spans="1:21" x14ac:dyDescent="0.25">
      <c r="A66" s="7">
        <f t="shared" si="3"/>
        <v>63</v>
      </c>
      <c r="B66" s="1">
        <v>45287</v>
      </c>
      <c r="C66" s="138">
        <v>16.917999999999999</v>
      </c>
      <c r="D66" s="202">
        <v>71.900000000000006</v>
      </c>
      <c r="E66" s="331">
        <v>204.21</v>
      </c>
      <c r="F66" s="331">
        <v>76.11</v>
      </c>
      <c r="G66" s="331">
        <v>193.15</v>
      </c>
      <c r="H66" s="331">
        <v>357.83</v>
      </c>
      <c r="I66" s="331">
        <v>491.79</v>
      </c>
      <c r="J66" s="201">
        <v>494.17</v>
      </c>
      <c r="K66" s="202">
        <v>57554.47</v>
      </c>
      <c r="L66" s="201">
        <v>4781.58</v>
      </c>
      <c r="M66" s="152">
        <f t="shared" si="5"/>
        <v>8.4151472650773051E-3</v>
      </c>
      <c r="N66" s="153">
        <f t="shared" si="6"/>
        <v>1.9591516873207482E-4</v>
      </c>
      <c r="O66" s="153">
        <f t="shared" si="7"/>
        <v>3.4278180619644605E-3</v>
      </c>
      <c r="P66" s="153">
        <f t="shared" si="8"/>
        <v>5.180005180005498E-4</v>
      </c>
      <c r="Q66" s="153">
        <f t="shared" si="9"/>
        <v>8.4547529803005173E-3</v>
      </c>
      <c r="R66" s="153">
        <f t="shared" si="10"/>
        <v>1.2215232394796605E-3</v>
      </c>
      <c r="S66" s="154">
        <f t="shared" si="11"/>
        <v>2.8003815012480615E-3</v>
      </c>
      <c r="T66" s="152">
        <f t="shared" si="12"/>
        <v>-3.3131419623837477E-3</v>
      </c>
      <c r="U66" s="154">
        <f t="shared" si="13"/>
        <v>1.430441384365766E-3</v>
      </c>
    </row>
    <row r="67" spans="1:21" x14ac:dyDescent="0.25">
      <c r="A67" s="7">
        <f t="shared" si="3"/>
        <v>64</v>
      </c>
      <c r="B67" s="1">
        <v>45286</v>
      </c>
      <c r="C67" s="138">
        <v>16.975000000000001</v>
      </c>
      <c r="D67" s="202">
        <v>71.3</v>
      </c>
      <c r="E67" s="331">
        <v>204.17</v>
      </c>
      <c r="F67" s="331">
        <v>75.849999999999994</v>
      </c>
      <c r="G67" s="331">
        <v>193.05</v>
      </c>
      <c r="H67" s="331">
        <v>354.83</v>
      </c>
      <c r="I67" s="331">
        <v>491.19</v>
      </c>
      <c r="J67" s="201">
        <v>492.79</v>
      </c>
      <c r="K67" s="202">
        <v>57745.79</v>
      </c>
      <c r="L67" s="201">
        <v>4774.75</v>
      </c>
      <c r="M67" s="152">
        <f t="shared" si="5"/>
        <v>9.4860540846666286E-3</v>
      </c>
      <c r="N67" s="153">
        <f t="shared" si="6"/>
        <v>1.3904752445746515E-2</v>
      </c>
      <c r="O67" s="153">
        <f t="shared" si="7"/>
        <v>7.571732199787462E-3</v>
      </c>
      <c r="P67" s="153">
        <f t="shared" si="8"/>
        <v>-2.8409090909089496E-3</v>
      </c>
      <c r="Q67" s="153">
        <f t="shared" si="9"/>
        <v>4.0748181895355895E-3</v>
      </c>
      <c r="R67" s="153">
        <f t="shared" si="10"/>
        <v>9.1009943298545615E-3</v>
      </c>
      <c r="S67" s="154">
        <f t="shared" si="11"/>
        <v>9.1951669055907459E-3</v>
      </c>
      <c r="T67" s="152">
        <f t="shared" si="12"/>
        <v>7.5430784421184338E-3</v>
      </c>
      <c r="U67" s="154">
        <f t="shared" si="13"/>
        <v>4.2316647141837915E-3</v>
      </c>
    </row>
    <row r="68" spans="1:21" x14ac:dyDescent="0.25">
      <c r="A68" s="7">
        <f t="shared" ref="A68:A131" si="14">+A69-1</f>
        <v>65</v>
      </c>
      <c r="B68" s="1">
        <v>45282</v>
      </c>
      <c r="C68" s="138">
        <v>16.968</v>
      </c>
      <c r="D68" s="202">
        <v>70.63</v>
      </c>
      <c r="E68" s="331">
        <v>201.37</v>
      </c>
      <c r="F68" s="331">
        <v>75.28</v>
      </c>
      <c r="G68" s="331">
        <v>193.6</v>
      </c>
      <c r="H68" s="331">
        <v>353.39</v>
      </c>
      <c r="I68" s="331">
        <v>486.76</v>
      </c>
      <c r="J68" s="201">
        <v>488.3</v>
      </c>
      <c r="K68" s="202">
        <v>57313.47</v>
      </c>
      <c r="L68" s="201">
        <v>4754.63</v>
      </c>
      <c r="M68" s="152">
        <f t="shared" si="5"/>
        <v>-1.6961130742050301E-3</v>
      </c>
      <c r="N68" s="153">
        <f t="shared" si="6"/>
        <v>-1.2214264691454924E-2</v>
      </c>
      <c r="O68" s="153">
        <f t="shared" si="7"/>
        <v>-1.2850773669027094E-2</v>
      </c>
      <c r="P68" s="153">
        <f t="shared" si="8"/>
        <v>-5.5475652352579008E-3</v>
      </c>
      <c r="Q68" s="153">
        <f t="shared" si="9"/>
        <v>-1.9768985286225949E-3</v>
      </c>
      <c r="R68" s="153">
        <f t="shared" si="10"/>
        <v>-9.8655438253900662E-3</v>
      </c>
      <c r="S68" s="154">
        <f t="shared" si="11"/>
        <v>-3.2659726474789652E-3</v>
      </c>
      <c r="T68" s="152">
        <f t="shared" si="12"/>
        <v>-3.0307352703272672E-3</v>
      </c>
      <c r="U68" s="154">
        <f t="shared" si="13"/>
        <v>1.6600832148312428E-3</v>
      </c>
    </row>
    <row r="69" spans="1:21" x14ac:dyDescent="0.25">
      <c r="A69" s="7">
        <f t="shared" si="14"/>
        <v>66</v>
      </c>
      <c r="B69" s="1">
        <v>45281</v>
      </c>
      <c r="C69" s="138">
        <v>17.021999999999998</v>
      </c>
      <c r="D69" s="202">
        <v>70.75</v>
      </c>
      <c r="E69" s="331">
        <v>203.86</v>
      </c>
      <c r="F69" s="331">
        <v>76.260000000000005</v>
      </c>
      <c r="G69" s="331">
        <v>194.68</v>
      </c>
      <c r="H69" s="331">
        <v>354.09</v>
      </c>
      <c r="I69" s="331">
        <v>491.61</v>
      </c>
      <c r="J69" s="201">
        <v>489.9</v>
      </c>
      <c r="K69" s="202">
        <v>57487.7</v>
      </c>
      <c r="L69" s="201">
        <v>4746.75</v>
      </c>
      <c r="M69" s="152">
        <f t="shared" ref="M69:M132" si="15" xml:space="preserve"> (D69/D70) - 1</f>
        <v>-4.2384854478672018E-4</v>
      </c>
      <c r="N69" s="153">
        <f t="shared" ref="N69:N132" si="16" xml:space="preserve"> (E69/E70) - 1</f>
        <v>1.0558667525901066E-2</v>
      </c>
      <c r="O69" s="153">
        <f t="shared" ref="O69:O132" si="17" xml:space="preserve"> (F69/F70) - 1</f>
        <v>3.9672801635991961E-2</v>
      </c>
      <c r="P69" s="153">
        <f t="shared" ref="P69:P132" si="18" xml:space="preserve"> (G69/G70) - 1</f>
        <v>-7.6990196581638859E-4</v>
      </c>
      <c r="Q69" s="153">
        <f t="shared" ref="Q69:Q132" si="19" xml:space="preserve"> (H69/H70) - 1</f>
        <v>1.3771186440677985E-2</v>
      </c>
      <c r="R69" s="153">
        <f t="shared" ref="R69:R132" si="20" xml:space="preserve"> (I69/I70) - 1</f>
        <v>4.7826353547122391E-3</v>
      </c>
      <c r="S69" s="154">
        <f t="shared" ref="S69:S132" si="21" xml:space="preserve"> (J69/J70) - 1</f>
        <v>1.8270250046766856E-2</v>
      </c>
      <c r="T69" s="152">
        <f t="shared" ref="T69:T132" si="22" xml:space="preserve"> (K69/K70) - 1</f>
        <v>1.0162298405341552E-2</v>
      </c>
      <c r="U69" s="154">
        <f t="shared" ref="U69:U132" si="23" xml:space="preserve"> (L69/L70) - 1</f>
        <v>9.6911633012068954E-3</v>
      </c>
    </row>
    <row r="70" spans="1:21" x14ac:dyDescent="0.25">
      <c r="A70" s="7">
        <f t="shared" si="14"/>
        <v>67</v>
      </c>
      <c r="B70" s="1">
        <v>45280</v>
      </c>
      <c r="C70" s="138">
        <v>17.141400000000001</v>
      </c>
      <c r="D70" s="202">
        <v>70.78</v>
      </c>
      <c r="E70" s="331">
        <v>201.73</v>
      </c>
      <c r="F70" s="331">
        <v>73.349999999999994</v>
      </c>
      <c r="G70" s="331">
        <v>194.83</v>
      </c>
      <c r="H70" s="331">
        <v>349.28</v>
      </c>
      <c r="I70" s="331">
        <v>489.27</v>
      </c>
      <c r="J70" s="201">
        <v>481.11</v>
      </c>
      <c r="K70" s="202">
        <v>56909.37</v>
      </c>
      <c r="L70" s="201">
        <v>4701.1899999999996</v>
      </c>
      <c r="M70" s="152">
        <f t="shared" si="15"/>
        <v>-1.0208362466787912E-2</v>
      </c>
      <c r="N70" s="153">
        <f t="shared" si="16"/>
        <v>-8.0153422501968441E-3</v>
      </c>
      <c r="O70" s="153">
        <f t="shared" si="17"/>
        <v>-2.7059291683247166E-2</v>
      </c>
      <c r="P70" s="153">
        <f t="shared" si="18"/>
        <v>-1.0713923022240168E-2</v>
      </c>
      <c r="Q70" s="153">
        <f t="shared" si="19"/>
        <v>-3.0825436693687758E-3</v>
      </c>
      <c r="R70" s="153">
        <f t="shared" si="20"/>
        <v>-1.1615692295260827E-2</v>
      </c>
      <c r="S70" s="154">
        <f t="shared" si="21"/>
        <v>-3.0098379162970756E-2</v>
      </c>
      <c r="T70" s="152">
        <f t="shared" si="22"/>
        <v>-1.3605667384356868E-2</v>
      </c>
      <c r="U70" s="154">
        <f t="shared" si="23"/>
        <v>-1.4088671810283282E-2</v>
      </c>
    </row>
    <row r="71" spans="1:21" x14ac:dyDescent="0.25">
      <c r="A71" s="7">
        <f t="shared" si="14"/>
        <v>68</v>
      </c>
      <c r="B71" s="1">
        <v>45279</v>
      </c>
      <c r="C71" s="138">
        <v>17.065999999999999</v>
      </c>
      <c r="D71" s="202">
        <v>71.510000000000005</v>
      </c>
      <c r="E71" s="331">
        <v>203.36</v>
      </c>
      <c r="F71" s="331">
        <v>75.39</v>
      </c>
      <c r="G71" s="331">
        <v>196.94</v>
      </c>
      <c r="H71" s="331">
        <v>350.36</v>
      </c>
      <c r="I71" s="331">
        <v>495.02</v>
      </c>
      <c r="J71" s="201">
        <v>496.04</v>
      </c>
      <c r="K71" s="202">
        <v>57694.34</v>
      </c>
      <c r="L71" s="201">
        <v>4768.37</v>
      </c>
      <c r="M71" s="152">
        <f t="shared" si="15"/>
        <v>2.0405251141552672E-2</v>
      </c>
      <c r="N71" s="153">
        <f t="shared" si="16"/>
        <v>2.9566626164439169E-2</v>
      </c>
      <c r="O71" s="153">
        <f t="shared" si="17"/>
        <v>2.0991332611050906E-2</v>
      </c>
      <c r="P71" s="153">
        <f t="shared" si="18"/>
        <v>5.360151105212152E-3</v>
      </c>
      <c r="Q71" s="153">
        <f t="shared" si="19"/>
        <v>1.6656026928210776E-2</v>
      </c>
      <c r="R71" s="153">
        <f t="shared" si="20"/>
        <v>1.8308236649386966E-2</v>
      </c>
      <c r="S71" s="154">
        <f t="shared" si="21"/>
        <v>-9.4454540008386267E-3</v>
      </c>
      <c r="T71" s="152">
        <f t="shared" si="22"/>
        <v>-6.6634553211597503E-4</v>
      </c>
      <c r="U71" s="154">
        <f t="shared" si="23"/>
        <v>5.8663955313296157E-3</v>
      </c>
    </row>
    <row r="72" spans="1:21" x14ac:dyDescent="0.25">
      <c r="A72" s="7">
        <f t="shared" si="14"/>
        <v>69</v>
      </c>
      <c r="B72" s="1">
        <v>45278</v>
      </c>
      <c r="C72" s="138">
        <v>17.157399999999999</v>
      </c>
      <c r="D72" s="202">
        <v>70.08</v>
      </c>
      <c r="E72" s="331">
        <v>197.52</v>
      </c>
      <c r="F72" s="331">
        <v>73.84</v>
      </c>
      <c r="G72" s="331">
        <v>195.89</v>
      </c>
      <c r="H72" s="331">
        <v>344.62</v>
      </c>
      <c r="I72" s="331">
        <v>486.12</v>
      </c>
      <c r="J72" s="201">
        <v>500.77</v>
      </c>
      <c r="K72" s="202">
        <v>57732.81</v>
      </c>
      <c r="L72" s="201">
        <v>4740.5600000000004</v>
      </c>
      <c r="M72" s="152">
        <f t="shared" si="15"/>
        <v>1.6683592049905549E-2</v>
      </c>
      <c r="N72" s="153">
        <f t="shared" si="16"/>
        <v>-8.0938891137194435E-4</v>
      </c>
      <c r="O72" s="153">
        <f t="shared" si="17"/>
        <v>-8.9920815997852621E-3</v>
      </c>
      <c r="P72" s="153">
        <f t="shared" si="18"/>
        <v>-8.503315280660062E-3</v>
      </c>
      <c r="Q72" s="153">
        <f t="shared" si="19"/>
        <v>2.8962140212588139E-2</v>
      </c>
      <c r="R72" s="153">
        <f t="shared" si="20"/>
        <v>2.9784349447104175E-2</v>
      </c>
      <c r="S72" s="154">
        <f t="shared" si="21"/>
        <v>2.4278993659235137E-2</v>
      </c>
      <c r="T72" s="152">
        <f t="shared" si="22"/>
        <v>1.0550134009964518E-2</v>
      </c>
      <c r="U72" s="154">
        <f t="shared" si="23"/>
        <v>4.5283194785548098E-3</v>
      </c>
    </row>
    <row r="73" spans="1:21" x14ac:dyDescent="0.25">
      <c r="A73" s="7">
        <f t="shared" si="14"/>
        <v>70</v>
      </c>
      <c r="B73" s="1">
        <v>45275</v>
      </c>
      <c r="C73" s="138">
        <v>17.184000000000001</v>
      </c>
      <c r="D73" s="202">
        <v>68.930000000000007</v>
      </c>
      <c r="E73" s="331">
        <v>197.68</v>
      </c>
      <c r="F73" s="331">
        <v>74.510000000000005</v>
      </c>
      <c r="G73" s="331">
        <v>197.57</v>
      </c>
      <c r="H73" s="331">
        <v>334.92</v>
      </c>
      <c r="I73" s="331">
        <v>472.06</v>
      </c>
      <c r="J73" s="201">
        <v>488.9</v>
      </c>
      <c r="K73" s="202">
        <v>57130.080000000002</v>
      </c>
      <c r="L73" s="201">
        <v>4719.1899999999996</v>
      </c>
      <c r="M73" s="152">
        <f t="shared" si="15"/>
        <v>-1.6690442225392066E-2</v>
      </c>
      <c r="N73" s="153">
        <f t="shared" si="16"/>
        <v>-1.4144271570014633E-3</v>
      </c>
      <c r="O73" s="153">
        <f t="shared" si="17"/>
        <v>2.7582402427251518E-2</v>
      </c>
      <c r="P73" s="153">
        <f t="shared" si="18"/>
        <v>-2.7257584170411464E-3</v>
      </c>
      <c r="Q73" s="153">
        <f t="shared" si="19"/>
        <v>5.2525737611428536E-3</v>
      </c>
      <c r="R73" s="153">
        <f t="shared" si="20"/>
        <v>4.7463976331865165E-3</v>
      </c>
      <c r="S73" s="154">
        <f t="shared" si="21"/>
        <v>1.1168562564632945E-2</v>
      </c>
      <c r="T73" s="152">
        <f t="shared" si="22"/>
        <v>1.6421086737212764E-3</v>
      </c>
      <c r="U73" s="154">
        <f t="shared" si="23"/>
        <v>-7.6278458751466438E-5</v>
      </c>
    </row>
    <row r="74" spans="1:21" x14ac:dyDescent="0.25">
      <c r="A74" s="7">
        <f t="shared" si="14"/>
        <v>71</v>
      </c>
      <c r="B74" s="1">
        <v>45274</v>
      </c>
      <c r="C74" s="138">
        <v>17.186</v>
      </c>
      <c r="D74" s="202">
        <v>70.099999999999994</v>
      </c>
      <c r="E74" s="331">
        <v>197.96</v>
      </c>
      <c r="F74" s="331">
        <v>72.510000000000005</v>
      </c>
      <c r="G74" s="331">
        <v>198.11</v>
      </c>
      <c r="H74" s="331">
        <v>333.17</v>
      </c>
      <c r="I74" s="331">
        <v>469.83</v>
      </c>
      <c r="J74" s="201">
        <v>483.5</v>
      </c>
      <c r="K74" s="202">
        <v>57036.42</v>
      </c>
      <c r="L74" s="201">
        <v>4719.55</v>
      </c>
      <c r="M74" s="152">
        <f t="shared" si="15"/>
        <v>3.4228385954558682E-2</v>
      </c>
      <c r="N74" s="153">
        <f t="shared" si="16"/>
        <v>2.1623574340713159E-2</v>
      </c>
      <c r="O74" s="153">
        <f t="shared" si="17"/>
        <v>1.4693534844668399E-2</v>
      </c>
      <c r="P74" s="153">
        <f t="shared" si="18"/>
        <v>7.5772883410785141E-4</v>
      </c>
      <c r="Q74" s="153">
        <f t="shared" si="19"/>
        <v>-4.6902073250880694E-3</v>
      </c>
      <c r="R74" s="153">
        <f t="shared" si="20"/>
        <v>-2.1146714446435344E-2</v>
      </c>
      <c r="S74" s="154">
        <f t="shared" si="21"/>
        <v>5.4483447013808917E-3</v>
      </c>
      <c r="T74" s="152">
        <f t="shared" si="22"/>
        <v>3.3870445581902109E-2</v>
      </c>
      <c r="U74" s="154">
        <f t="shared" si="23"/>
        <v>2.6470706954828671E-3</v>
      </c>
    </row>
    <row r="75" spans="1:21" x14ac:dyDescent="0.25">
      <c r="A75" s="7">
        <f t="shared" si="14"/>
        <v>72</v>
      </c>
      <c r="B75" s="1">
        <v>45273</v>
      </c>
      <c r="C75" s="138">
        <v>17.234999999999999</v>
      </c>
      <c r="D75" s="202">
        <v>67.78</v>
      </c>
      <c r="E75" s="331">
        <v>193.77</v>
      </c>
      <c r="F75" s="331">
        <v>71.459999999999994</v>
      </c>
      <c r="G75" s="331">
        <v>197.96</v>
      </c>
      <c r="H75" s="331">
        <v>334.74</v>
      </c>
      <c r="I75" s="331">
        <v>479.98</v>
      </c>
      <c r="J75" s="201">
        <v>480.88</v>
      </c>
      <c r="K75" s="202">
        <v>55167.86</v>
      </c>
      <c r="L75" s="201">
        <v>4707.09</v>
      </c>
      <c r="M75" s="152">
        <f t="shared" si="15"/>
        <v>2.7748294162244003E-2</v>
      </c>
      <c r="N75" s="153">
        <f t="shared" si="16"/>
        <v>2.9650884744141681E-2</v>
      </c>
      <c r="O75" s="153">
        <f t="shared" si="17"/>
        <v>1.2610340479191073E-3</v>
      </c>
      <c r="P75" s="153">
        <f t="shared" si="18"/>
        <v>2.4743762294233473E-2</v>
      </c>
      <c r="Q75" s="153">
        <f t="shared" si="19"/>
        <v>2.9082636497786529E-2</v>
      </c>
      <c r="R75" s="153">
        <f t="shared" si="20"/>
        <v>4.3684359303311826E-2</v>
      </c>
      <c r="S75" s="154">
        <f t="shared" si="21"/>
        <v>3.1333776567225025E-2</v>
      </c>
      <c r="T75" s="152">
        <f t="shared" si="22"/>
        <v>1.338632953655372E-2</v>
      </c>
      <c r="U75" s="154">
        <f t="shared" si="23"/>
        <v>1.8312839106619183E-2</v>
      </c>
    </row>
    <row r="76" spans="1:21" x14ac:dyDescent="0.25">
      <c r="A76" s="7">
        <f t="shared" si="14"/>
        <v>73</v>
      </c>
      <c r="B76" s="1">
        <v>45271</v>
      </c>
      <c r="C76" s="138">
        <v>17.375499999999999</v>
      </c>
      <c r="D76" s="202">
        <v>65.95</v>
      </c>
      <c r="E76" s="331">
        <v>188.19</v>
      </c>
      <c r="F76" s="331">
        <v>71.37</v>
      </c>
      <c r="G76" s="331">
        <v>193.18</v>
      </c>
      <c r="H76" s="331">
        <v>325.27999999999997</v>
      </c>
      <c r="I76" s="331">
        <v>459.89</v>
      </c>
      <c r="J76" s="201">
        <v>466.27</v>
      </c>
      <c r="K76" s="202">
        <v>54439.12</v>
      </c>
      <c r="L76" s="201">
        <v>4622.4399999999996</v>
      </c>
      <c r="M76" s="152">
        <f t="shared" si="15"/>
        <v>-2.420208743004082E-3</v>
      </c>
      <c r="N76" s="153">
        <f t="shared" si="16"/>
        <v>4.4861473543945207E-2</v>
      </c>
      <c r="O76" s="153">
        <f t="shared" si="17"/>
        <v>-1.067369004713048E-2</v>
      </c>
      <c r="P76" s="153">
        <f t="shared" si="18"/>
        <v>-1.2927290378621392E-2</v>
      </c>
      <c r="Q76" s="153">
        <f t="shared" si="19"/>
        <v>-2.2449286250939227E-2</v>
      </c>
      <c r="R76" s="153">
        <f t="shared" si="20"/>
        <v>1.3509344146685365E-2</v>
      </c>
      <c r="S76" s="154">
        <f t="shared" si="21"/>
        <v>-1.8502925946196291E-2</v>
      </c>
      <c r="T76" s="152">
        <f t="shared" si="22"/>
        <v>8.477192198041994E-4</v>
      </c>
      <c r="U76" s="154">
        <f t="shared" si="23"/>
        <v>3.9245325636296791E-3</v>
      </c>
    </row>
    <row r="77" spans="1:21" x14ac:dyDescent="0.25">
      <c r="A77" s="7">
        <f t="shared" si="14"/>
        <v>74</v>
      </c>
      <c r="B77" s="1">
        <v>45268</v>
      </c>
      <c r="C77" s="138">
        <v>17.347000000000001</v>
      </c>
      <c r="D77" s="202">
        <v>66.11</v>
      </c>
      <c r="E77" s="331">
        <v>180.11</v>
      </c>
      <c r="F77" s="331">
        <v>72.14</v>
      </c>
      <c r="G77" s="331">
        <v>195.71</v>
      </c>
      <c r="H77" s="331">
        <v>332.75</v>
      </c>
      <c r="I77" s="331">
        <v>453.76</v>
      </c>
      <c r="J77" s="201">
        <v>475.06</v>
      </c>
      <c r="K77" s="202">
        <v>54393.01</v>
      </c>
      <c r="L77" s="201">
        <v>4604.37</v>
      </c>
      <c r="M77" s="152">
        <f t="shared" si="15"/>
        <v>9.0840272520820164E-4</v>
      </c>
      <c r="N77" s="153">
        <f t="shared" si="16"/>
        <v>-1.1850551379821161E-2</v>
      </c>
      <c r="O77" s="153">
        <f t="shared" si="17"/>
        <v>-2.6268491635559332E-3</v>
      </c>
      <c r="P77" s="153">
        <f t="shared" si="18"/>
        <v>7.4123642353425279E-3</v>
      </c>
      <c r="Q77" s="153">
        <f t="shared" si="19"/>
        <v>1.8861569552037771E-2</v>
      </c>
      <c r="R77" s="153">
        <f t="shared" si="20"/>
        <v>3.8938053097345993E-3</v>
      </c>
      <c r="S77" s="154">
        <f t="shared" si="21"/>
        <v>1.9529573353936014E-2</v>
      </c>
      <c r="T77" s="152">
        <f t="shared" si="22"/>
        <v>-1.1710203945219932E-3</v>
      </c>
      <c r="U77" s="154">
        <f t="shared" si="23"/>
        <v>4.0954381006588214E-3</v>
      </c>
    </row>
    <row r="78" spans="1:21" x14ac:dyDescent="0.25">
      <c r="A78" s="7">
        <f t="shared" si="14"/>
        <v>75</v>
      </c>
      <c r="B78" s="1">
        <v>45267</v>
      </c>
      <c r="C78" s="138">
        <v>17.452999999999999</v>
      </c>
      <c r="D78" s="202">
        <v>66.05</v>
      </c>
      <c r="E78" s="331">
        <v>182.27</v>
      </c>
      <c r="F78" s="331">
        <v>72.33</v>
      </c>
      <c r="G78" s="331">
        <v>194.27</v>
      </c>
      <c r="H78" s="331">
        <v>326.58999999999997</v>
      </c>
      <c r="I78" s="331">
        <v>452</v>
      </c>
      <c r="J78" s="201">
        <v>465.96</v>
      </c>
      <c r="K78" s="202">
        <v>54456.78</v>
      </c>
      <c r="L78" s="201">
        <v>4585.59</v>
      </c>
      <c r="M78" s="152">
        <f t="shared" si="15"/>
        <v>-6.3186399879645583E-3</v>
      </c>
      <c r="N78" s="153">
        <f t="shared" si="16"/>
        <v>2.4564362001124218E-2</v>
      </c>
      <c r="O78" s="153">
        <f t="shared" si="17"/>
        <v>1.1749895090222395E-2</v>
      </c>
      <c r="P78" s="153">
        <f t="shared" si="18"/>
        <v>1.0139351081530856E-2</v>
      </c>
      <c r="Q78" s="153">
        <f t="shared" si="19"/>
        <v>2.8791935737911389E-2</v>
      </c>
      <c r="R78" s="153">
        <f t="shared" si="20"/>
        <v>1.1796834777158427E-2</v>
      </c>
      <c r="S78" s="154">
        <f t="shared" si="21"/>
        <v>2.4020394259719247E-2</v>
      </c>
      <c r="T78" s="152">
        <f t="shared" si="22"/>
        <v>6.5879401564166162E-3</v>
      </c>
      <c r="U78" s="154">
        <f t="shared" si="23"/>
        <v>7.9681887922204986E-3</v>
      </c>
    </row>
    <row r="79" spans="1:21" x14ac:dyDescent="0.25">
      <c r="A79" s="7">
        <f t="shared" si="14"/>
        <v>76</v>
      </c>
      <c r="B79" s="1">
        <v>45266</v>
      </c>
      <c r="C79" s="138">
        <v>17.257999999999999</v>
      </c>
      <c r="D79" s="202">
        <v>66.47</v>
      </c>
      <c r="E79" s="331">
        <v>177.9</v>
      </c>
      <c r="F79" s="331">
        <v>71.489999999999995</v>
      </c>
      <c r="G79" s="331">
        <v>192.32</v>
      </c>
      <c r="H79" s="331">
        <v>317.45</v>
      </c>
      <c r="I79" s="331">
        <v>446.73</v>
      </c>
      <c r="J79" s="201">
        <v>455.03</v>
      </c>
      <c r="K79" s="202">
        <v>54100.37</v>
      </c>
      <c r="L79" s="201">
        <v>4549.34</v>
      </c>
      <c r="M79" s="152">
        <f t="shared" si="15"/>
        <v>-7.0212130265909778E-3</v>
      </c>
      <c r="N79" s="153">
        <f t="shared" si="16"/>
        <v>1.0738026248508614E-2</v>
      </c>
      <c r="O79" s="153">
        <f t="shared" si="17"/>
        <v>-1.2296214423873963E-2</v>
      </c>
      <c r="P79" s="153">
        <f t="shared" si="18"/>
        <v>-5.6871057801675118E-3</v>
      </c>
      <c r="Q79" s="153">
        <f t="shared" si="19"/>
        <v>-2.6391027050803872E-3</v>
      </c>
      <c r="R79" s="153">
        <f t="shared" si="20"/>
        <v>-1.8499395803581176E-2</v>
      </c>
      <c r="S79" s="154">
        <f t="shared" si="21"/>
        <v>-2.2827814285100834E-2</v>
      </c>
      <c r="T79" s="152">
        <f t="shared" si="22"/>
        <v>-3.7952059564405616E-4</v>
      </c>
      <c r="U79" s="154">
        <f t="shared" si="23"/>
        <v>-3.9061302598102365E-3</v>
      </c>
    </row>
    <row r="80" spans="1:21" x14ac:dyDescent="0.25">
      <c r="A80" s="7">
        <f t="shared" si="14"/>
        <v>77</v>
      </c>
      <c r="B80" s="1">
        <v>45265</v>
      </c>
      <c r="C80" s="138">
        <v>17.377500000000001</v>
      </c>
      <c r="D80" s="202">
        <v>66.94</v>
      </c>
      <c r="E80" s="331">
        <v>176.01</v>
      </c>
      <c r="F80" s="331">
        <v>72.38</v>
      </c>
      <c r="G80" s="331">
        <v>193.42</v>
      </c>
      <c r="H80" s="331">
        <v>318.29000000000002</v>
      </c>
      <c r="I80" s="331">
        <v>455.15</v>
      </c>
      <c r="J80" s="201">
        <v>465.66</v>
      </c>
      <c r="K80" s="202">
        <v>54120.91</v>
      </c>
      <c r="L80" s="201">
        <v>4567.18</v>
      </c>
      <c r="M80" s="152">
        <f t="shared" si="15"/>
        <v>1.1636693365573381E-2</v>
      </c>
      <c r="N80" s="153">
        <f t="shared" si="16"/>
        <v>1.1377348732976911E-2</v>
      </c>
      <c r="O80" s="153">
        <f t="shared" si="17"/>
        <v>-8.9004518690949386E-3</v>
      </c>
      <c r="P80" s="153">
        <f t="shared" si="18"/>
        <v>2.106318956870612E-2</v>
      </c>
      <c r="Q80" s="153">
        <f t="shared" si="19"/>
        <v>-5.4059121304916857E-3</v>
      </c>
      <c r="R80" s="153">
        <f t="shared" si="20"/>
        <v>2.7539105529852392E-3</v>
      </c>
      <c r="S80" s="154">
        <f t="shared" si="21"/>
        <v>2.3203691496374468E-2</v>
      </c>
      <c r="T80" s="152">
        <f t="shared" si="22"/>
        <v>1.2446897645912447E-3</v>
      </c>
      <c r="U80" s="154">
        <f t="shared" si="23"/>
        <v>-5.6895517946142782E-4</v>
      </c>
    </row>
    <row r="81" spans="1:21" x14ac:dyDescent="0.25">
      <c r="A81" s="7">
        <f t="shared" si="14"/>
        <v>78</v>
      </c>
      <c r="B81" s="1">
        <v>45264</v>
      </c>
      <c r="C81" s="138">
        <v>17.452200000000001</v>
      </c>
      <c r="D81" s="202">
        <v>66.17</v>
      </c>
      <c r="E81" s="331">
        <v>174.03</v>
      </c>
      <c r="F81" s="331">
        <v>73.03</v>
      </c>
      <c r="G81" s="331">
        <v>189.43</v>
      </c>
      <c r="H81" s="331">
        <v>320.02</v>
      </c>
      <c r="I81" s="331">
        <v>453.9</v>
      </c>
      <c r="J81" s="201">
        <v>455.1</v>
      </c>
      <c r="K81" s="202">
        <v>54053.63</v>
      </c>
      <c r="L81" s="201">
        <v>4569.78</v>
      </c>
      <c r="M81" s="152">
        <f t="shared" si="15"/>
        <v>-1.5913146936347267E-2</v>
      </c>
      <c r="N81" s="153">
        <f t="shared" si="16"/>
        <v>1.5640501896702741E-2</v>
      </c>
      <c r="O81" s="153">
        <f t="shared" si="17"/>
        <v>-1.2974726314366691E-2</v>
      </c>
      <c r="P81" s="153">
        <f t="shared" si="18"/>
        <v>-9.4645471658648672E-3</v>
      </c>
      <c r="Q81" s="153">
        <f t="shared" si="19"/>
        <v>-1.4777415183794163E-2</v>
      </c>
      <c r="R81" s="153">
        <f t="shared" si="20"/>
        <v>-2.5421909219736416E-2</v>
      </c>
      <c r="S81" s="154">
        <f t="shared" si="21"/>
        <v>-2.6836309205602427E-2</v>
      </c>
      <c r="T81" s="152">
        <f t="shared" si="22"/>
        <v>2.8236727671231421E-3</v>
      </c>
      <c r="U81" s="154">
        <f t="shared" si="23"/>
        <v>-5.4084877345945692E-3</v>
      </c>
    </row>
    <row r="82" spans="1:21" x14ac:dyDescent="0.25">
      <c r="A82" s="7">
        <f t="shared" si="14"/>
        <v>79</v>
      </c>
      <c r="B82" s="1">
        <v>45261</v>
      </c>
      <c r="C82" s="138">
        <v>17.170000000000002</v>
      </c>
      <c r="D82" s="202">
        <v>67.239999999999995</v>
      </c>
      <c r="E82" s="331">
        <v>171.35</v>
      </c>
      <c r="F82" s="331">
        <v>73.989999999999995</v>
      </c>
      <c r="G82" s="331">
        <v>191.24</v>
      </c>
      <c r="H82" s="331">
        <v>324.82</v>
      </c>
      <c r="I82" s="331">
        <v>465.74</v>
      </c>
      <c r="J82" s="201">
        <v>467.65</v>
      </c>
      <c r="K82" s="202">
        <v>53901.43</v>
      </c>
      <c r="L82" s="201">
        <v>4594.63</v>
      </c>
      <c r="M82" s="152">
        <f t="shared" si="15"/>
        <v>-1.2483477750036887E-2</v>
      </c>
      <c r="N82" s="153">
        <f t="shared" si="16"/>
        <v>7.5263126947726633E-3</v>
      </c>
      <c r="O82" s="153">
        <f t="shared" si="17"/>
        <v>-1.1885683760683774E-2</v>
      </c>
      <c r="P82" s="153">
        <f t="shared" si="18"/>
        <v>6.7912608581206513E-3</v>
      </c>
      <c r="Q82" s="153">
        <f t="shared" si="19"/>
        <v>-7.1221152376584884E-3</v>
      </c>
      <c r="R82" s="153">
        <f t="shared" si="20"/>
        <v>-1.7363968183640388E-2</v>
      </c>
      <c r="S82" s="154">
        <f t="shared" si="21"/>
        <v>-1.0690613641228808E-4</v>
      </c>
      <c r="T82" s="152">
        <f t="shared" si="22"/>
        <v>-2.9334067825736998E-3</v>
      </c>
      <c r="U82" s="154">
        <f t="shared" si="23"/>
        <v>5.8781289816935978E-3</v>
      </c>
    </row>
    <row r="83" spans="1:21" x14ac:dyDescent="0.25">
      <c r="A83" s="7">
        <f t="shared" si="14"/>
        <v>80</v>
      </c>
      <c r="B83" s="1">
        <v>45260</v>
      </c>
      <c r="C83" s="138">
        <v>17.378399999999999</v>
      </c>
      <c r="D83" s="202">
        <v>68.09</v>
      </c>
      <c r="E83" s="331">
        <v>170.07</v>
      </c>
      <c r="F83" s="331">
        <v>74.88</v>
      </c>
      <c r="G83" s="331">
        <v>189.95</v>
      </c>
      <c r="H83" s="331">
        <v>327.14999999999998</v>
      </c>
      <c r="I83" s="331">
        <v>473.97</v>
      </c>
      <c r="J83" s="201">
        <v>467.7</v>
      </c>
      <c r="K83" s="202">
        <v>54060.01</v>
      </c>
      <c r="L83" s="201">
        <v>4567.78</v>
      </c>
      <c r="M83" s="152">
        <f t="shared" si="15"/>
        <v>1.6723906226668639E-2</v>
      </c>
      <c r="N83" s="153">
        <f t="shared" si="16"/>
        <v>-2.4604267033723426E-2</v>
      </c>
      <c r="O83" s="153">
        <f t="shared" si="17"/>
        <v>2.8123744475692103E-3</v>
      </c>
      <c r="P83" s="153">
        <f t="shared" si="18"/>
        <v>3.0627871362940429E-3</v>
      </c>
      <c r="Q83" s="153">
        <f t="shared" si="19"/>
        <v>-1.5201685731487058E-2</v>
      </c>
      <c r="R83" s="153">
        <f t="shared" si="20"/>
        <v>-6.7478362916237877E-3</v>
      </c>
      <c r="S83" s="154">
        <f t="shared" si="21"/>
        <v>-2.8458662235147481E-2</v>
      </c>
      <c r="T83" s="152">
        <f t="shared" si="22"/>
        <v>2.4003268626921148E-2</v>
      </c>
      <c r="U83" s="154">
        <f t="shared" si="23"/>
        <v>3.7797379674677778E-3</v>
      </c>
    </row>
    <row r="84" spans="1:21" x14ac:dyDescent="0.25">
      <c r="A84" s="7">
        <f t="shared" si="14"/>
        <v>81</v>
      </c>
      <c r="B84" s="1">
        <v>45259</v>
      </c>
      <c r="C84" s="138">
        <v>17.276</v>
      </c>
      <c r="D84" s="202">
        <v>66.97</v>
      </c>
      <c r="E84" s="331">
        <v>174.36</v>
      </c>
      <c r="F84" s="331">
        <v>74.67</v>
      </c>
      <c r="G84" s="331">
        <v>189.37</v>
      </c>
      <c r="H84" s="331">
        <v>332.2</v>
      </c>
      <c r="I84" s="331">
        <v>477.19</v>
      </c>
      <c r="J84" s="201">
        <v>481.4</v>
      </c>
      <c r="K84" s="202">
        <v>52792.81</v>
      </c>
      <c r="L84" s="201">
        <v>4550.58</v>
      </c>
      <c r="M84" s="152">
        <f t="shared" si="15"/>
        <v>-7.4604595643090743E-4</v>
      </c>
      <c r="N84" s="153">
        <f t="shared" si="16"/>
        <v>-9.2618898801067884E-3</v>
      </c>
      <c r="O84" s="153">
        <f t="shared" si="17"/>
        <v>-2.6974198592650378E-2</v>
      </c>
      <c r="P84" s="153">
        <f t="shared" si="18"/>
        <v>-5.4096638655461993E-3</v>
      </c>
      <c r="Q84" s="153">
        <f t="shared" si="19"/>
        <v>-2.0030089383167748E-2</v>
      </c>
      <c r="R84" s="153">
        <f t="shared" si="20"/>
        <v>-3.778705636743207E-3</v>
      </c>
      <c r="S84" s="154">
        <f t="shared" si="21"/>
        <v>6.6707095209217471E-3</v>
      </c>
      <c r="T84" s="152">
        <f t="shared" si="22"/>
        <v>8.2852995664546292E-3</v>
      </c>
      <c r="U84" s="154">
        <f t="shared" si="23"/>
        <v>-9.4623580371877569E-4</v>
      </c>
    </row>
    <row r="85" spans="1:21" x14ac:dyDescent="0.25">
      <c r="A85" s="7">
        <f t="shared" si="14"/>
        <v>82</v>
      </c>
      <c r="B85" s="1">
        <v>45258</v>
      </c>
      <c r="C85" s="138">
        <v>17.1356</v>
      </c>
      <c r="D85" s="202">
        <v>67.02</v>
      </c>
      <c r="E85" s="331">
        <v>175.99</v>
      </c>
      <c r="F85" s="331">
        <v>76.739999999999995</v>
      </c>
      <c r="G85" s="331">
        <v>190.4</v>
      </c>
      <c r="H85" s="331">
        <v>338.99</v>
      </c>
      <c r="I85" s="331">
        <v>479</v>
      </c>
      <c r="J85" s="201">
        <v>478.21</v>
      </c>
      <c r="K85" s="202">
        <v>52359</v>
      </c>
      <c r="L85" s="201">
        <v>4554.8900000000003</v>
      </c>
      <c r="M85" s="152">
        <f t="shared" si="15"/>
        <v>7.9711234772146256E-3</v>
      </c>
      <c r="N85" s="153">
        <f t="shared" si="16"/>
        <v>-1.3453668927630336E-2</v>
      </c>
      <c r="O85" s="153">
        <f t="shared" si="17"/>
        <v>-1.0189604024248733E-2</v>
      </c>
      <c r="P85" s="153">
        <f t="shared" si="18"/>
        <v>3.2140787185837016E-3</v>
      </c>
      <c r="Q85" s="153">
        <f t="shared" si="19"/>
        <v>1.2817448461308611E-2</v>
      </c>
      <c r="R85" s="153">
        <f t="shared" si="20"/>
        <v>-3.5478014065992713E-4</v>
      </c>
      <c r="S85" s="154">
        <f t="shared" si="21"/>
        <v>-8.726835537498534E-3</v>
      </c>
      <c r="T85" s="152">
        <f t="shared" si="22"/>
        <v>2.6524071298450469E-3</v>
      </c>
      <c r="U85" s="154">
        <f t="shared" si="23"/>
        <v>9.801271528184774E-4</v>
      </c>
    </row>
    <row r="86" spans="1:21" x14ac:dyDescent="0.25">
      <c r="A86" s="7">
        <f t="shared" si="14"/>
        <v>83</v>
      </c>
      <c r="B86" s="1">
        <v>45257</v>
      </c>
      <c r="C86" s="138">
        <v>17.1645</v>
      </c>
      <c r="D86" s="202">
        <v>66.489999999999995</v>
      </c>
      <c r="E86" s="331">
        <v>178.39</v>
      </c>
      <c r="F86" s="331">
        <v>77.53</v>
      </c>
      <c r="G86" s="331">
        <v>189.79</v>
      </c>
      <c r="H86" s="331">
        <v>334.7</v>
      </c>
      <c r="I86" s="331">
        <v>479.17</v>
      </c>
      <c r="J86" s="201">
        <v>482.42</v>
      </c>
      <c r="K86" s="202">
        <v>52220.49</v>
      </c>
      <c r="L86" s="201">
        <v>4550.43</v>
      </c>
      <c r="M86" s="152">
        <f t="shared" si="15"/>
        <v>-4.1101817132968121E-2</v>
      </c>
      <c r="N86" s="153">
        <f t="shared" si="16"/>
        <v>-2.074984904210353E-2</v>
      </c>
      <c r="O86" s="153">
        <f t="shared" si="17"/>
        <v>-1.2230857434067932E-2</v>
      </c>
      <c r="P86" s="153">
        <f t="shared" si="18"/>
        <v>-9.4751802916248629E-4</v>
      </c>
      <c r="Q86" s="153">
        <f t="shared" si="19"/>
        <v>-1.0436685095940756E-2</v>
      </c>
      <c r="R86" s="153">
        <f t="shared" si="20"/>
        <v>-8.1324547501870903E-4</v>
      </c>
      <c r="S86" s="154">
        <f t="shared" si="21"/>
        <v>9.7538513060950738E-3</v>
      </c>
      <c r="T86" s="152">
        <f t="shared" si="22"/>
        <v>-1.3561606107624691E-2</v>
      </c>
      <c r="U86" s="154">
        <f t="shared" si="23"/>
        <v>-1.9542302175314941E-3</v>
      </c>
    </row>
    <row r="87" spans="1:21" x14ac:dyDescent="0.25">
      <c r="A87" s="7">
        <f t="shared" si="14"/>
        <v>84</v>
      </c>
      <c r="B87" s="1">
        <v>45254</v>
      </c>
      <c r="C87" s="138">
        <v>17.100000000000001</v>
      </c>
      <c r="D87" s="202">
        <v>69.34</v>
      </c>
      <c r="E87" s="331">
        <v>182.17</v>
      </c>
      <c r="F87" s="331">
        <v>78.489999999999995</v>
      </c>
      <c r="G87" s="331">
        <v>189.97</v>
      </c>
      <c r="H87" s="331">
        <v>338.23</v>
      </c>
      <c r="I87" s="331">
        <v>479.56</v>
      </c>
      <c r="J87" s="201">
        <v>477.76</v>
      </c>
      <c r="K87" s="202">
        <v>52938.42</v>
      </c>
      <c r="L87" s="201">
        <v>4559.34</v>
      </c>
      <c r="M87" s="152">
        <f t="shared" si="15"/>
        <v>-7.8695092287880408E-3</v>
      </c>
      <c r="N87" s="153">
        <f t="shared" si="16"/>
        <v>-1.0107047763951549E-2</v>
      </c>
      <c r="O87" s="153">
        <f t="shared" si="17"/>
        <v>-5.9523809523809312E-3</v>
      </c>
      <c r="P87" s="153">
        <f t="shared" si="18"/>
        <v>-7.0043385081804965E-3</v>
      </c>
      <c r="Q87" s="153">
        <f t="shared" si="19"/>
        <v>-9.5463996017453034E-3</v>
      </c>
      <c r="R87" s="153">
        <f t="shared" si="20"/>
        <v>3.2635983263598067E-3</v>
      </c>
      <c r="S87" s="154">
        <f t="shared" si="21"/>
        <v>-1.9295508662451777E-2</v>
      </c>
      <c r="T87" s="152">
        <f t="shared" si="22"/>
        <v>-2.28271862138274E-3</v>
      </c>
      <c r="U87" s="154">
        <f t="shared" si="23"/>
        <v>5.9693369207880487E-4</v>
      </c>
    </row>
    <row r="88" spans="1:21" x14ac:dyDescent="0.25">
      <c r="A88" s="7">
        <f t="shared" si="14"/>
        <v>85</v>
      </c>
      <c r="B88" s="1">
        <v>45253</v>
      </c>
      <c r="C88" s="138">
        <v>17.178999999999998</v>
      </c>
      <c r="D88" s="202">
        <v>69.89</v>
      </c>
      <c r="E88" s="331">
        <v>184.03</v>
      </c>
      <c r="F88" s="331">
        <v>78.959999999999994</v>
      </c>
      <c r="G88" s="331">
        <v>191.31</v>
      </c>
      <c r="H88" s="331">
        <v>341.49</v>
      </c>
      <c r="I88" s="331">
        <v>478</v>
      </c>
      <c r="J88" s="201">
        <v>487.16</v>
      </c>
      <c r="K88" s="202">
        <v>53059.54</v>
      </c>
      <c r="L88" s="201">
        <v>4556.62</v>
      </c>
      <c r="M88" s="152">
        <f t="shared" si="15"/>
        <v>2.5821259503659988E-3</v>
      </c>
      <c r="N88" s="153">
        <f t="shared" si="16"/>
        <v>3.7373167981961553E-2</v>
      </c>
      <c r="O88" s="153">
        <f t="shared" si="17"/>
        <v>0</v>
      </c>
      <c r="P88" s="153">
        <f t="shared" si="18"/>
        <v>0</v>
      </c>
      <c r="Q88" s="153">
        <f t="shared" si="19"/>
        <v>0</v>
      </c>
      <c r="R88" s="153">
        <f t="shared" si="20"/>
        <v>0</v>
      </c>
      <c r="S88" s="154">
        <f t="shared" si="21"/>
        <v>0</v>
      </c>
      <c r="T88" s="152">
        <f t="shared" si="22"/>
        <v>7.3956697559010021E-3</v>
      </c>
      <c r="U88" s="154">
        <f t="shared" si="23"/>
        <v>0</v>
      </c>
    </row>
    <row r="89" spans="1:21" x14ac:dyDescent="0.25">
      <c r="A89" s="7">
        <f t="shared" si="14"/>
        <v>86</v>
      </c>
      <c r="B89" s="1">
        <v>45252</v>
      </c>
      <c r="C89" s="138">
        <v>17.178000000000001</v>
      </c>
      <c r="D89" s="202">
        <v>69.709999999999994</v>
      </c>
      <c r="E89" s="331">
        <v>177.4</v>
      </c>
      <c r="F89" s="331">
        <v>78.959999999999994</v>
      </c>
      <c r="G89" s="331">
        <v>191.31</v>
      </c>
      <c r="H89" s="331">
        <v>341.49</v>
      </c>
      <c r="I89" s="331">
        <v>478</v>
      </c>
      <c r="J89" s="201">
        <v>487.16</v>
      </c>
      <c r="K89" s="202">
        <v>52670.01</v>
      </c>
      <c r="L89" s="201">
        <v>4556.62</v>
      </c>
      <c r="M89" s="152">
        <f t="shared" si="15"/>
        <v>2.5448661370991221E-2</v>
      </c>
      <c r="N89" s="153">
        <f t="shared" si="16"/>
        <v>-6.2181390398295955E-3</v>
      </c>
      <c r="O89" s="153">
        <f t="shared" si="17"/>
        <v>2.5335697998474238E-4</v>
      </c>
      <c r="P89" s="153">
        <f t="shared" si="18"/>
        <v>3.5144775493076708E-3</v>
      </c>
      <c r="Q89" s="153">
        <f t="shared" si="19"/>
        <v>1.3383583595465653E-2</v>
      </c>
      <c r="R89" s="153">
        <f t="shared" si="20"/>
        <v>6.4217286030108234E-3</v>
      </c>
      <c r="S89" s="154">
        <f t="shared" si="21"/>
        <v>-2.4587538042607715E-2</v>
      </c>
      <c r="T89" s="152">
        <f t="shared" si="22"/>
        <v>3.1563135126673192E-3</v>
      </c>
      <c r="U89" s="154">
        <f t="shared" si="23"/>
        <v>4.0610904347329058E-3</v>
      </c>
    </row>
    <row r="90" spans="1:21" x14ac:dyDescent="0.25">
      <c r="A90" s="7">
        <f t="shared" si="14"/>
        <v>87</v>
      </c>
      <c r="B90" s="1">
        <v>45251</v>
      </c>
      <c r="C90" s="138">
        <v>17.181000000000001</v>
      </c>
      <c r="D90" s="202">
        <v>67.98</v>
      </c>
      <c r="E90" s="331">
        <v>178.51</v>
      </c>
      <c r="F90" s="331">
        <v>78.94</v>
      </c>
      <c r="G90" s="331">
        <v>190.64</v>
      </c>
      <c r="H90" s="331">
        <v>336.98</v>
      </c>
      <c r="I90" s="331">
        <v>474.95</v>
      </c>
      <c r="J90" s="201">
        <v>499.44</v>
      </c>
      <c r="K90" s="202">
        <v>52504.29</v>
      </c>
      <c r="L90" s="201">
        <v>4538.1899999999996</v>
      </c>
      <c r="M90" s="152">
        <f t="shared" si="15"/>
        <v>-2.7871497726271732E-3</v>
      </c>
      <c r="N90" s="153">
        <f t="shared" si="16"/>
        <v>6.0302073940485812E-3</v>
      </c>
      <c r="O90" s="153">
        <f t="shared" si="17"/>
        <v>1.7268041237113341E-2</v>
      </c>
      <c r="P90" s="153">
        <f t="shared" si="18"/>
        <v>5.008171226738245E-3</v>
      </c>
      <c r="Q90" s="153">
        <f t="shared" si="19"/>
        <v>5.7903533906398241E-3</v>
      </c>
      <c r="R90" s="153">
        <f t="shared" si="20"/>
        <v>1.9402888969972665E-2</v>
      </c>
      <c r="S90" s="154">
        <f t="shared" si="21"/>
        <v>1.3103979877479688E-2</v>
      </c>
      <c r="T90" s="152">
        <f t="shared" si="22"/>
        <v>-3.4319001007874217E-3</v>
      </c>
      <c r="U90" s="154">
        <f t="shared" si="23"/>
        <v>5.3544290898133173E-3</v>
      </c>
    </row>
    <row r="91" spans="1:21" x14ac:dyDescent="0.25">
      <c r="A91" s="7">
        <f t="shared" si="14"/>
        <v>88</v>
      </c>
      <c r="B91" s="1">
        <v>45247</v>
      </c>
      <c r="C91" s="138">
        <v>17.206</v>
      </c>
      <c r="D91" s="202">
        <v>68.17</v>
      </c>
      <c r="E91" s="331">
        <v>177.44</v>
      </c>
      <c r="F91" s="331">
        <v>77.599999999999994</v>
      </c>
      <c r="G91" s="331">
        <v>189.69</v>
      </c>
      <c r="H91" s="331">
        <v>335.04</v>
      </c>
      <c r="I91" s="331">
        <v>465.91</v>
      </c>
      <c r="J91" s="201">
        <v>492.98</v>
      </c>
      <c r="K91" s="202">
        <v>52685.1</v>
      </c>
      <c r="L91" s="201">
        <v>4514.0200000000004</v>
      </c>
      <c r="M91" s="152">
        <f t="shared" si="15"/>
        <v>1.7634092578986404E-3</v>
      </c>
      <c r="N91" s="153">
        <f t="shared" si="16"/>
        <v>1.8632488284116011E-3</v>
      </c>
      <c r="O91" s="153">
        <f t="shared" si="17"/>
        <v>-1.9087346732397981E-2</v>
      </c>
      <c r="P91" s="153">
        <f t="shared" si="18"/>
        <v>-1.0542406831481888E-4</v>
      </c>
      <c r="Q91" s="153">
        <f t="shared" si="19"/>
        <v>2.5434632993208695E-3</v>
      </c>
      <c r="R91" s="153">
        <f t="shared" si="20"/>
        <v>-2.2272191883498937E-3</v>
      </c>
      <c r="S91" s="154">
        <f t="shared" si="21"/>
        <v>-3.6782538399353637E-3</v>
      </c>
      <c r="T91" s="152">
        <f t="shared" si="22"/>
        <v>4.1117330190418855E-3</v>
      </c>
      <c r="U91" s="154">
        <f t="shared" si="23"/>
        <v>1.2820967827800178E-3</v>
      </c>
    </row>
    <row r="92" spans="1:21" x14ac:dyDescent="0.25">
      <c r="A92" s="7">
        <f t="shared" si="14"/>
        <v>89</v>
      </c>
      <c r="B92" s="1">
        <v>45246</v>
      </c>
      <c r="C92" s="138">
        <v>17.223600000000001</v>
      </c>
      <c r="D92" s="202">
        <v>68.05</v>
      </c>
      <c r="E92" s="331">
        <v>177.11</v>
      </c>
      <c r="F92" s="331">
        <v>79.11</v>
      </c>
      <c r="G92" s="331">
        <v>189.71</v>
      </c>
      <c r="H92" s="331">
        <v>334.19</v>
      </c>
      <c r="I92" s="331">
        <v>466.95</v>
      </c>
      <c r="J92" s="201">
        <v>494.8</v>
      </c>
      <c r="K92" s="202">
        <v>52469.36</v>
      </c>
      <c r="L92" s="201">
        <v>4508.24</v>
      </c>
      <c r="M92" s="152">
        <f t="shared" si="15"/>
        <v>-1.3911027387335295E-2</v>
      </c>
      <c r="N92" s="153">
        <f t="shared" si="16"/>
        <v>-1.5180160142348686E-2</v>
      </c>
      <c r="O92" s="153">
        <f t="shared" si="17"/>
        <v>-9.1420695991730749E-2</v>
      </c>
      <c r="P92" s="153">
        <f t="shared" si="18"/>
        <v>9.0420722302007039E-3</v>
      </c>
      <c r="Q92" s="153">
        <f t="shared" si="19"/>
        <v>4.4483183553245542E-3</v>
      </c>
      <c r="R92" s="153">
        <f t="shared" si="20"/>
        <v>1.0845564359007742E-2</v>
      </c>
      <c r="S92" s="154">
        <f t="shared" si="21"/>
        <v>1.21093110783832E-2</v>
      </c>
      <c r="T92" s="152">
        <f t="shared" si="22"/>
        <v>-6.1956793702306889E-3</v>
      </c>
      <c r="U92" s="154">
        <f t="shared" si="23"/>
        <v>1.1903492875668942E-3</v>
      </c>
    </row>
    <row r="93" spans="1:21" x14ac:dyDescent="0.25">
      <c r="A93" s="7">
        <f t="shared" si="14"/>
        <v>90</v>
      </c>
      <c r="B93" s="1">
        <v>45245</v>
      </c>
      <c r="C93" s="138">
        <v>17.294699999999999</v>
      </c>
      <c r="D93" s="202">
        <v>69.010000000000005</v>
      </c>
      <c r="E93" s="331">
        <v>179.84</v>
      </c>
      <c r="F93" s="331">
        <v>87.07</v>
      </c>
      <c r="G93" s="331">
        <v>188.01</v>
      </c>
      <c r="H93" s="331">
        <v>332.71</v>
      </c>
      <c r="I93" s="331">
        <v>461.94</v>
      </c>
      <c r="J93" s="201">
        <v>488.88</v>
      </c>
      <c r="K93" s="202">
        <v>52796.47</v>
      </c>
      <c r="L93" s="201">
        <v>4502.88</v>
      </c>
      <c r="M93" s="152">
        <f t="shared" si="15"/>
        <v>-7.9068430132259726E-3</v>
      </c>
      <c r="N93" s="153">
        <f t="shared" si="16"/>
        <v>1.2498592500844508E-2</v>
      </c>
      <c r="O93" s="153">
        <f t="shared" si="17"/>
        <v>3.8154286395612136E-2</v>
      </c>
      <c r="P93" s="153">
        <f t="shared" si="18"/>
        <v>3.0409731113956173E-3</v>
      </c>
      <c r="Q93" s="153">
        <f t="shared" si="19"/>
        <v>-1.0704409622074973E-2</v>
      </c>
      <c r="R93" s="153">
        <f t="shared" si="20"/>
        <v>2.9622199933132753E-2</v>
      </c>
      <c r="S93" s="154">
        <f t="shared" si="21"/>
        <v>-1.546640889318518E-2</v>
      </c>
      <c r="T93" s="152">
        <f t="shared" si="22"/>
        <v>5.4293003591412425E-3</v>
      </c>
      <c r="U93" s="154">
        <f t="shared" si="23"/>
        <v>1.597081655804411E-3</v>
      </c>
    </row>
    <row r="94" spans="1:21" x14ac:dyDescent="0.25">
      <c r="A94" s="7">
        <f t="shared" si="14"/>
        <v>91</v>
      </c>
      <c r="B94" s="1">
        <v>45244</v>
      </c>
      <c r="C94" s="138">
        <v>17.338999999999999</v>
      </c>
      <c r="D94" s="202">
        <v>69.56</v>
      </c>
      <c r="E94" s="331">
        <v>177.62</v>
      </c>
      <c r="F94" s="331">
        <v>83.87</v>
      </c>
      <c r="G94" s="331">
        <v>187.44</v>
      </c>
      <c r="H94" s="331">
        <v>336.31</v>
      </c>
      <c r="I94" s="331">
        <v>448.65</v>
      </c>
      <c r="J94" s="201">
        <v>496.56</v>
      </c>
      <c r="K94" s="202">
        <v>52511.37</v>
      </c>
      <c r="L94" s="201">
        <v>4495.7</v>
      </c>
      <c r="M94" s="152">
        <f t="shared" si="15"/>
        <v>5.3141559424678464E-2</v>
      </c>
      <c r="N94" s="153">
        <f t="shared" si="16"/>
        <v>2.3392486748098573E-2</v>
      </c>
      <c r="O94" s="153">
        <f t="shared" si="17"/>
        <v>1.9572088499878459E-2</v>
      </c>
      <c r="P94" s="153">
        <f t="shared" si="18"/>
        <v>1.4285714285714235E-2</v>
      </c>
      <c r="Q94" s="153">
        <f t="shared" si="19"/>
        <v>2.1628846562775417E-2</v>
      </c>
      <c r="R94" s="153">
        <f t="shared" si="20"/>
        <v>9.0639197516979575E-3</v>
      </c>
      <c r="S94" s="154">
        <f t="shared" si="21"/>
        <v>2.1308103661044964E-2</v>
      </c>
      <c r="T94" s="152">
        <f t="shared" si="22"/>
        <v>2.7802597370060633E-2</v>
      </c>
      <c r="U94" s="154">
        <f t="shared" si="23"/>
        <v>1.9074928313177919E-2</v>
      </c>
    </row>
    <row r="95" spans="1:21" x14ac:dyDescent="0.25">
      <c r="A95" s="7">
        <f t="shared" si="14"/>
        <v>92</v>
      </c>
      <c r="B95" s="1">
        <v>45243</v>
      </c>
      <c r="C95" s="138">
        <v>17.596</v>
      </c>
      <c r="D95" s="202">
        <v>66.05</v>
      </c>
      <c r="E95" s="331">
        <v>173.56</v>
      </c>
      <c r="F95" s="331">
        <v>82.26</v>
      </c>
      <c r="G95" s="331">
        <v>184.8</v>
      </c>
      <c r="H95" s="331">
        <v>329.19</v>
      </c>
      <c r="I95" s="331">
        <v>444.62</v>
      </c>
      <c r="J95" s="201">
        <v>486.2</v>
      </c>
      <c r="K95" s="202">
        <v>51090.91</v>
      </c>
      <c r="L95" s="201">
        <v>4411.55</v>
      </c>
      <c r="M95" s="152">
        <f t="shared" si="15"/>
        <v>-1.373749440047789E-2</v>
      </c>
      <c r="N95" s="153">
        <f t="shared" si="16"/>
        <v>2.2866572371522897E-2</v>
      </c>
      <c r="O95" s="153">
        <f t="shared" si="17"/>
        <v>-5.9214501510573836E-3</v>
      </c>
      <c r="P95" s="153">
        <f t="shared" si="18"/>
        <v>-8.5836909871244149E-3</v>
      </c>
      <c r="Q95" s="153">
        <f t="shared" si="19"/>
        <v>1.2774888219728719E-3</v>
      </c>
      <c r="R95" s="153">
        <f t="shared" si="20"/>
        <v>-5.8581522225203964E-3</v>
      </c>
      <c r="S95" s="154">
        <f t="shared" si="21"/>
        <v>5.8963484017791057E-3</v>
      </c>
      <c r="T95" s="152">
        <f t="shared" si="22"/>
        <v>-3.2644507497719966E-3</v>
      </c>
      <c r="U95" s="154">
        <f t="shared" si="23"/>
        <v>-8.3574165843747217E-4</v>
      </c>
    </row>
    <row r="96" spans="1:21" x14ac:dyDescent="0.25">
      <c r="A96" s="7">
        <f t="shared" si="14"/>
        <v>93</v>
      </c>
      <c r="B96" s="1">
        <v>45240</v>
      </c>
      <c r="C96" s="138">
        <v>17.632000000000001</v>
      </c>
      <c r="D96" s="202">
        <v>66.97</v>
      </c>
      <c r="E96" s="331">
        <v>169.68</v>
      </c>
      <c r="F96" s="331">
        <v>82.75</v>
      </c>
      <c r="G96" s="331">
        <v>186.4</v>
      </c>
      <c r="H96" s="331">
        <v>328.77</v>
      </c>
      <c r="I96" s="331">
        <v>447.24</v>
      </c>
      <c r="J96" s="201">
        <v>483.35</v>
      </c>
      <c r="K96" s="202">
        <v>51258.239999999998</v>
      </c>
      <c r="L96" s="201">
        <v>4415.24</v>
      </c>
      <c r="M96" s="152">
        <f t="shared" si="15"/>
        <v>3.8133622694155767E-2</v>
      </c>
      <c r="N96" s="153">
        <f t="shared" si="16"/>
        <v>3.133313626958234E-3</v>
      </c>
      <c r="O96" s="153">
        <f t="shared" si="17"/>
        <v>2.417502719689324E-4</v>
      </c>
      <c r="P96" s="153">
        <f t="shared" si="18"/>
        <v>2.1873800778466235E-2</v>
      </c>
      <c r="Q96" s="153">
        <f t="shared" si="19"/>
        <v>2.5643425362657846E-2</v>
      </c>
      <c r="R96" s="153">
        <f t="shared" si="20"/>
        <v>2.7783522923130022E-2</v>
      </c>
      <c r="S96" s="154">
        <f t="shared" si="21"/>
        <v>2.9499467518636857E-2</v>
      </c>
      <c r="T96" s="152">
        <f t="shared" si="22"/>
        <v>3.6656789573266124E-3</v>
      </c>
      <c r="U96" s="154">
        <f t="shared" si="23"/>
        <v>1.5616409996894509E-2</v>
      </c>
    </row>
    <row r="97" spans="1:21" x14ac:dyDescent="0.25">
      <c r="A97" s="7">
        <f t="shared" si="14"/>
        <v>94</v>
      </c>
      <c r="B97" s="1">
        <v>45239</v>
      </c>
      <c r="C97" s="138">
        <v>17.808</v>
      </c>
      <c r="D97" s="202">
        <v>64.510000000000005</v>
      </c>
      <c r="E97" s="331">
        <v>169.15</v>
      </c>
      <c r="F97" s="331">
        <v>82.73</v>
      </c>
      <c r="G97" s="331">
        <v>182.41</v>
      </c>
      <c r="H97" s="331">
        <v>320.55</v>
      </c>
      <c r="I97" s="331">
        <v>435.15</v>
      </c>
      <c r="J97" s="201">
        <v>469.5</v>
      </c>
      <c r="K97" s="202">
        <v>51071.03</v>
      </c>
      <c r="L97" s="201">
        <v>4347.3500000000004</v>
      </c>
      <c r="M97" s="152">
        <f t="shared" si="15"/>
        <v>-1.5865751334858791E-2</v>
      </c>
      <c r="N97" s="153">
        <f t="shared" si="16"/>
        <v>-5.0000000000000044E-3</v>
      </c>
      <c r="O97" s="153">
        <f t="shared" si="17"/>
        <v>-2.4410377358490498E-2</v>
      </c>
      <c r="P97" s="153">
        <f t="shared" si="18"/>
        <v>-2.6245284050521178E-3</v>
      </c>
      <c r="Q97" s="153">
        <f t="shared" si="19"/>
        <v>2.4079054349865903E-3</v>
      </c>
      <c r="R97" s="153">
        <f t="shared" si="20"/>
        <v>-3.4352456200618109E-3</v>
      </c>
      <c r="S97" s="154">
        <f t="shared" si="21"/>
        <v>8.0731738738351044E-3</v>
      </c>
      <c r="T97" s="152">
        <f t="shared" si="22"/>
        <v>1.0727943814035079E-3</v>
      </c>
      <c r="U97" s="154">
        <f t="shared" si="23"/>
        <v>-8.0839102122395312E-3</v>
      </c>
    </row>
    <row r="98" spans="1:21" x14ac:dyDescent="0.25">
      <c r="A98" s="7">
        <f t="shared" si="14"/>
        <v>95</v>
      </c>
      <c r="B98" s="1">
        <v>45238</v>
      </c>
      <c r="C98" s="138">
        <v>17.533300000000001</v>
      </c>
      <c r="D98" s="202">
        <v>65.55</v>
      </c>
      <c r="E98" s="331">
        <v>170</v>
      </c>
      <c r="F98" s="331">
        <v>84.8</v>
      </c>
      <c r="G98" s="331">
        <v>182.89</v>
      </c>
      <c r="H98" s="331">
        <v>319.77999999999997</v>
      </c>
      <c r="I98" s="331">
        <v>436.65</v>
      </c>
      <c r="J98" s="201">
        <v>465.74</v>
      </c>
      <c r="K98" s="202">
        <v>51016.3</v>
      </c>
      <c r="L98" s="201">
        <v>4382.78</v>
      </c>
      <c r="M98" s="152">
        <f t="shared" si="15"/>
        <v>-9.6691343103187943E-3</v>
      </c>
      <c r="N98" s="153">
        <f t="shared" si="16"/>
        <v>1.0010010010008674E-3</v>
      </c>
      <c r="O98" s="153">
        <f t="shared" si="17"/>
        <v>-7.1420208406509644E-3</v>
      </c>
      <c r="P98" s="153">
        <f t="shared" si="18"/>
        <v>5.884941150588352E-3</v>
      </c>
      <c r="Q98" s="153">
        <f t="shared" si="19"/>
        <v>3.0111034439495032E-3</v>
      </c>
      <c r="R98" s="153">
        <f t="shared" si="20"/>
        <v>4.6938634637949672E-3</v>
      </c>
      <c r="S98" s="154">
        <f t="shared" si="21"/>
        <v>1.3469698618213455E-2</v>
      </c>
      <c r="T98" s="152">
        <f t="shared" si="22"/>
        <v>-3.7795463177493493E-3</v>
      </c>
      <c r="U98" s="154">
        <f t="shared" si="23"/>
        <v>1.0049378994057001E-3</v>
      </c>
    </row>
    <row r="99" spans="1:21" x14ac:dyDescent="0.25">
      <c r="A99" s="7">
        <f t="shared" si="14"/>
        <v>96</v>
      </c>
      <c r="B99" s="1">
        <v>45237</v>
      </c>
      <c r="C99" s="138">
        <v>17.472000000000001</v>
      </c>
      <c r="D99" s="202">
        <v>66.19</v>
      </c>
      <c r="E99" s="331">
        <v>169.83</v>
      </c>
      <c r="F99" s="331">
        <v>85.41</v>
      </c>
      <c r="G99" s="331">
        <v>181.82</v>
      </c>
      <c r="H99" s="331">
        <v>318.82</v>
      </c>
      <c r="I99" s="331">
        <v>434.61</v>
      </c>
      <c r="J99" s="201">
        <v>459.55</v>
      </c>
      <c r="K99" s="202">
        <v>51209.85</v>
      </c>
      <c r="L99" s="201">
        <v>4378.38</v>
      </c>
      <c r="M99" s="152">
        <f t="shared" si="15"/>
        <v>-1.0020939276099372E-2</v>
      </c>
      <c r="N99" s="153">
        <f t="shared" si="16"/>
        <v>4.435770049680654E-3</v>
      </c>
      <c r="O99" s="153">
        <f t="shared" si="17"/>
        <v>5.8575445173381091E-4</v>
      </c>
      <c r="P99" s="153">
        <f t="shared" si="18"/>
        <v>1.445070579702068E-2</v>
      </c>
      <c r="Q99" s="153">
        <f t="shared" si="19"/>
        <v>9.5630145661811383E-3</v>
      </c>
      <c r="R99" s="153">
        <f t="shared" si="20"/>
        <v>-2.9902930487191171E-4</v>
      </c>
      <c r="S99" s="154">
        <f t="shared" si="21"/>
        <v>4.4589189307338017E-3</v>
      </c>
      <c r="T99" s="152">
        <f t="shared" si="22"/>
        <v>-8.2074415453649019E-3</v>
      </c>
      <c r="U99" s="154">
        <f t="shared" si="23"/>
        <v>2.8401412741241305E-3</v>
      </c>
    </row>
    <row r="100" spans="1:21" x14ac:dyDescent="0.25">
      <c r="A100" s="7">
        <f t="shared" si="14"/>
        <v>97</v>
      </c>
      <c r="B100" s="1">
        <v>45236</v>
      </c>
      <c r="C100" s="138">
        <v>17.543099999999999</v>
      </c>
      <c r="D100" s="202">
        <v>66.86</v>
      </c>
      <c r="E100" s="331">
        <v>169.08</v>
      </c>
      <c r="F100" s="331">
        <v>85.36</v>
      </c>
      <c r="G100" s="331">
        <v>179.23</v>
      </c>
      <c r="H100" s="331">
        <v>315.8</v>
      </c>
      <c r="I100" s="331">
        <v>434.74</v>
      </c>
      <c r="J100" s="201">
        <v>457.51</v>
      </c>
      <c r="K100" s="202">
        <v>51633.63</v>
      </c>
      <c r="L100" s="201">
        <v>4365.9799999999996</v>
      </c>
      <c r="M100" s="152">
        <f t="shared" si="15"/>
        <v>-1.3442867811800374E-3</v>
      </c>
      <c r="N100" s="153">
        <f t="shared" si="16"/>
        <v>5.2318668252082645E-3</v>
      </c>
      <c r="O100" s="153">
        <f t="shared" si="17"/>
        <v>5.8609776110651879E-4</v>
      </c>
      <c r="P100" s="153">
        <f t="shared" si="18"/>
        <v>1.4605151429380125E-2</v>
      </c>
      <c r="Q100" s="153">
        <f t="shared" si="19"/>
        <v>3.8143674507311598E-3</v>
      </c>
      <c r="R100" s="153">
        <f t="shared" si="20"/>
        <v>5.5046720325655496E-3</v>
      </c>
      <c r="S100" s="154">
        <f t="shared" si="21"/>
        <v>1.657593600711027E-2</v>
      </c>
      <c r="T100" s="152">
        <f t="shared" si="22"/>
        <v>7.1566881679403505E-3</v>
      </c>
      <c r="U100" s="154">
        <f t="shared" si="23"/>
        <v>1.7529609897344312E-3</v>
      </c>
    </row>
    <row r="101" spans="1:21" x14ac:dyDescent="0.25">
      <c r="A101" s="7">
        <f t="shared" si="14"/>
        <v>98</v>
      </c>
      <c r="B101" s="1">
        <v>45233</v>
      </c>
      <c r="C101" s="138">
        <v>17.449000000000002</v>
      </c>
      <c r="D101" s="202">
        <v>66.95</v>
      </c>
      <c r="E101" s="331">
        <v>168.2</v>
      </c>
      <c r="F101" s="331">
        <v>85.31</v>
      </c>
      <c r="G101" s="331">
        <v>176.65</v>
      </c>
      <c r="H101" s="331">
        <v>314.60000000000002</v>
      </c>
      <c r="I101" s="331">
        <v>432.36</v>
      </c>
      <c r="J101" s="201">
        <v>450.05</v>
      </c>
      <c r="K101" s="202">
        <v>51266.73</v>
      </c>
      <c r="L101" s="201">
        <v>4358.34</v>
      </c>
      <c r="M101" s="152">
        <f t="shared" si="15"/>
        <v>2.6840490797545913E-2</v>
      </c>
      <c r="N101" s="153">
        <f t="shared" si="16"/>
        <v>1.8406393799951459E-2</v>
      </c>
      <c r="O101" s="153">
        <f t="shared" si="17"/>
        <v>3.4311348205625647E-2</v>
      </c>
      <c r="P101" s="153">
        <f t="shared" si="18"/>
        <v>1.5404954877277666E-2</v>
      </c>
      <c r="Q101" s="153">
        <f t="shared" si="19"/>
        <v>8.818342151675429E-3</v>
      </c>
      <c r="R101" s="153">
        <f t="shared" si="20"/>
        <v>2.896308812679993E-2</v>
      </c>
      <c r="S101" s="154">
        <f t="shared" si="21"/>
        <v>6.3319551092734905E-2</v>
      </c>
      <c r="T101" s="152">
        <f t="shared" si="22"/>
        <v>2.9703839331049586E-2</v>
      </c>
      <c r="U101" s="154">
        <f t="shared" si="23"/>
        <v>2.8429443162350854E-2</v>
      </c>
    </row>
    <row r="102" spans="1:21" x14ac:dyDescent="0.25">
      <c r="A102" s="7">
        <f t="shared" si="14"/>
        <v>99</v>
      </c>
      <c r="B102" s="1">
        <v>45231</v>
      </c>
      <c r="C102" s="138">
        <v>17.764700000000001</v>
      </c>
      <c r="D102" s="202">
        <v>65.2</v>
      </c>
      <c r="E102" s="331">
        <v>165.16</v>
      </c>
      <c r="F102" s="331">
        <v>82.48</v>
      </c>
      <c r="G102" s="331">
        <v>173.97</v>
      </c>
      <c r="H102" s="331">
        <v>311.85000000000002</v>
      </c>
      <c r="I102" s="331">
        <v>420.19</v>
      </c>
      <c r="J102" s="201">
        <v>423.25</v>
      </c>
      <c r="K102" s="202">
        <v>49787.839999999997</v>
      </c>
      <c r="L102" s="201">
        <v>4237.8599999999997</v>
      </c>
      <c r="M102" s="152">
        <f t="shared" si="15"/>
        <v>1.0382767704943507E-2</v>
      </c>
      <c r="N102" s="153">
        <f t="shared" si="16"/>
        <v>2.8841961004173688E-2</v>
      </c>
      <c r="O102" s="153">
        <f t="shared" si="17"/>
        <v>-7.2692028107590456E-4</v>
      </c>
      <c r="P102" s="153">
        <f t="shared" si="18"/>
        <v>1.8738654330385796E-2</v>
      </c>
      <c r="Q102" s="153">
        <f t="shared" si="19"/>
        <v>3.5118000464699595E-2</v>
      </c>
      <c r="R102" s="153">
        <f t="shared" si="20"/>
        <v>2.0646603026549082E-2</v>
      </c>
      <c r="S102" s="154">
        <f t="shared" si="21"/>
        <v>3.7886218734673793E-2</v>
      </c>
      <c r="T102" s="152">
        <f t="shared" si="22"/>
        <v>1.4796823929290825E-2</v>
      </c>
      <c r="U102" s="154">
        <f t="shared" si="23"/>
        <v>1.0505985025513809E-2</v>
      </c>
    </row>
    <row r="103" spans="1:21" x14ac:dyDescent="0.25">
      <c r="A103" s="7">
        <f t="shared" si="14"/>
        <v>100</v>
      </c>
      <c r="B103" s="1">
        <v>45230</v>
      </c>
      <c r="C103" s="138">
        <v>18.036999999999999</v>
      </c>
      <c r="D103" s="202">
        <v>64.53</v>
      </c>
      <c r="E103" s="331">
        <v>160.53</v>
      </c>
      <c r="F103" s="331">
        <v>82.54</v>
      </c>
      <c r="G103" s="331">
        <v>170.77</v>
      </c>
      <c r="H103" s="331">
        <v>301.27</v>
      </c>
      <c r="I103" s="331">
        <v>411.69</v>
      </c>
      <c r="J103" s="201">
        <v>407.8</v>
      </c>
      <c r="K103" s="202">
        <v>49061.88</v>
      </c>
      <c r="L103" s="201">
        <v>4193.8</v>
      </c>
      <c r="M103" s="152">
        <f t="shared" si="15"/>
        <v>-4.6274872744099804E-3</v>
      </c>
      <c r="N103" s="153">
        <f t="shared" si="16"/>
        <v>2.9764577586760099E-2</v>
      </c>
      <c r="O103" s="153">
        <f t="shared" si="17"/>
        <v>-7.216742843396573E-3</v>
      </c>
      <c r="P103" s="153">
        <f t="shared" si="18"/>
        <v>2.8187210053438605E-3</v>
      </c>
      <c r="Q103" s="153">
        <f t="shared" si="19"/>
        <v>-4.5926121720744062E-3</v>
      </c>
      <c r="R103" s="153">
        <f t="shared" si="20"/>
        <v>3.9260632071791424E-3</v>
      </c>
      <c r="S103" s="154">
        <f t="shared" si="21"/>
        <v>-9.2563348801049106E-3</v>
      </c>
      <c r="T103" s="152">
        <f t="shared" si="22"/>
        <v>-4.3727991921646003E-3</v>
      </c>
      <c r="U103" s="154">
        <f t="shared" si="23"/>
        <v>6.4749617214088229E-3</v>
      </c>
    </row>
    <row r="104" spans="1:21" x14ac:dyDescent="0.25">
      <c r="A104" s="7">
        <f t="shared" si="14"/>
        <v>101</v>
      </c>
      <c r="B104" s="1">
        <v>45229</v>
      </c>
      <c r="C104" s="138">
        <v>18.044899999999998</v>
      </c>
      <c r="D104" s="202">
        <v>64.83</v>
      </c>
      <c r="E104" s="331">
        <v>155.88999999999999</v>
      </c>
      <c r="F104" s="331">
        <v>83.14</v>
      </c>
      <c r="G104" s="331">
        <v>170.29</v>
      </c>
      <c r="H104" s="331">
        <v>302.66000000000003</v>
      </c>
      <c r="I104" s="331">
        <v>410.08</v>
      </c>
      <c r="J104" s="201">
        <v>411.61</v>
      </c>
      <c r="K104" s="202">
        <v>49277.36</v>
      </c>
      <c r="L104" s="201">
        <v>4166.82</v>
      </c>
      <c r="M104" s="152">
        <f t="shared" si="15"/>
        <v>-2.0842772995015801E-2</v>
      </c>
      <c r="N104" s="153">
        <f t="shared" si="16"/>
        <v>-3.5930735930735924E-2</v>
      </c>
      <c r="O104" s="153">
        <f t="shared" si="17"/>
        <v>3.8638010142477697E-3</v>
      </c>
      <c r="P104" s="153">
        <f t="shared" si="18"/>
        <v>1.2305314469147399E-2</v>
      </c>
      <c r="Q104" s="153">
        <f t="shared" si="19"/>
        <v>1.9984497691504011E-2</v>
      </c>
      <c r="R104" s="153">
        <f t="shared" si="20"/>
        <v>3.0688415814210668E-2</v>
      </c>
      <c r="S104" s="154">
        <f t="shared" si="21"/>
        <v>1.6320987654321106E-2</v>
      </c>
      <c r="T104" s="152">
        <f t="shared" si="22"/>
        <v>6.1973890147497546E-3</v>
      </c>
      <c r="U104" s="154">
        <f t="shared" si="23"/>
        <v>1.2010093822027113E-2</v>
      </c>
    </row>
    <row r="105" spans="1:21" x14ac:dyDescent="0.25">
      <c r="A105" s="7">
        <f t="shared" si="14"/>
        <v>102</v>
      </c>
      <c r="B105" s="1">
        <v>45226</v>
      </c>
      <c r="C105" s="138">
        <v>18.113</v>
      </c>
      <c r="D105" s="202">
        <v>66.209999999999994</v>
      </c>
      <c r="E105" s="331">
        <v>161.69999999999999</v>
      </c>
      <c r="F105" s="331">
        <v>82.82</v>
      </c>
      <c r="G105" s="331">
        <v>168.22</v>
      </c>
      <c r="H105" s="331">
        <v>296.73</v>
      </c>
      <c r="I105" s="331">
        <v>397.87</v>
      </c>
      <c r="J105" s="201">
        <v>405</v>
      </c>
      <c r="K105" s="202">
        <v>48973.85</v>
      </c>
      <c r="L105" s="201">
        <v>4117.37</v>
      </c>
      <c r="M105" s="152">
        <f t="shared" si="15"/>
        <v>3.2112236944660699E-2</v>
      </c>
      <c r="N105" s="153">
        <f t="shared" si="16"/>
        <v>-3.6525055115295357E-2</v>
      </c>
      <c r="O105" s="153">
        <f t="shared" si="17"/>
        <v>3.757120349048515E-3</v>
      </c>
      <c r="P105" s="153">
        <f t="shared" si="18"/>
        <v>7.9693211097131567E-3</v>
      </c>
      <c r="Q105" s="153">
        <f t="shared" si="19"/>
        <v>2.9061903936188571E-2</v>
      </c>
      <c r="R105" s="153">
        <f t="shared" si="20"/>
        <v>-1.4050651732170349E-2</v>
      </c>
      <c r="S105" s="154">
        <f t="shared" si="21"/>
        <v>4.3148341020682324E-3</v>
      </c>
      <c r="T105" s="152">
        <f t="shared" si="22"/>
        <v>-4.058695925828304E-3</v>
      </c>
      <c r="U105" s="154">
        <f t="shared" si="23"/>
        <v>-4.8003132530701764E-3</v>
      </c>
    </row>
    <row r="106" spans="1:21" x14ac:dyDescent="0.25">
      <c r="A106" s="7">
        <f t="shared" si="14"/>
        <v>103</v>
      </c>
      <c r="B106" s="1">
        <v>45225</v>
      </c>
      <c r="C106" s="138">
        <v>18.149799999999999</v>
      </c>
      <c r="D106" s="202">
        <v>64.150000000000006</v>
      </c>
      <c r="E106" s="331">
        <v>167.83</v>
      </c>
      <c r="F106" s="331">
        <v>82.51</v>
      </c>
      <c r="G106" s="331">
        <v>166.89</v>
      </c>
      <c r="H106" s="331">
        <v>288.35000000000002</v>
      </c>
      <c r="I106" s="331">
        <v>403.54</v>
      </c>
      <c r="J106" s="201">
        <v>403.26</v>
      </c>
      <c r="K106" s="202">
        <v>49173.43</v>
      </c>
      <c r="L106" s="201">
        <v>4137.2299999999996</v>
      </c>
      <c r="M106" s="152">
        <f t="shared" si="15"/>
        <v>5.7185234014502484E-2</v>
      </c>
      <c r="N106" s="153">
        <f t="shared" si="16"/>
        <v>5.3943732730469707E-2</v>
      </c>
      <c r="O106" s="153">
        <f t="shared" si="17"/>
        <v>1.8264840182648401E-2</v>
      </c>
      <c r="P106" s="153">
        <f t="shared" si="18"/>
        <v>-2.4605493863237959E-2</v>
      </c>
      <c r="Q106" s="153">
        <f t="shared" si="19"/>
        <v>-3.7325142723600102E-2</v>
      </c>
      <c r="R106" s="153">
        <f t="shared" si="20"/>
        <v>-1.8747720364741594E-2</v>
      </c>
      <c r="S106" s="154">
        <f t="shared" si="21"/>
        <v>-3.4778237870700668E-2</v>
      </c>
      <c r="T106" s="152">
        <f t="shared" si="22"/>
        <v>8.3479728739070946E-3</v>
      </c>
      <c r="U106" s="154">
        <f t="shared" si="23"/>
        <v>-1.183251050332379E-2</v>
      </c>
    </row>
    <row r="107" spans="1:21" x14ac:dyDescent="0.25">
      <c r="A107" s="7">
        <f t="shared" si="14"/>
        <v>104</v>
      </c>
      <c r="B107" s="1">
        <v>45224</v>
      </c>
      <c r="C107" s="138">
        <v>18.309999999999999</v>
      </c>
      <c r="D107" s="202">
        <v>60.68</v>
      </c>
      <c r="E107" s="331">
        <v>159.24</v>
      </c>
      <c r="F107" s="331">
        <v>81.03</v>
      </c>
      <c r="G107" s="331">
        <v>171.1</v>
      </c>
      <c r="H107" s="331">
        <v>299.52999999999997</v>
      </c>
      <c r="I107" s="331">
        <v>411.25</v>
      </c>
      <c r="J107" s="201">
        <v>417.79</v>
      </c>
      <c r="K107" s="202">
        <v>48766.33</v>
      </c>
      <c r="L107" s="201">
        <v>4186.7700000000004</v>
      </c>
      <c r="M107" s="152">
        <f t="shared" si="15"/>
        <v>1.0996334555148257E-2</v>
      </c>
      <c r="N107" s="153">
        <f t="shared" si="16"/>
        <v>7.0832279281558552E-3</v>
      </c>
      <c r="O107" s="153">
        <f t="shared" si="17"/>
        <v>-2.2203451188608669E-2</v>
      </c>
      <c r="P107" s="153">
        <f t="shared" si="18"/>
        <v>-1.3491697416974202E-2</v>
      </c>
      <c r="Q107" s="153">
        <f t="shared" si="19"/>
        <v>-4.1657334826427861E-2</v>
      </c>
      <c r="R107" s="153">
        <f t="shared" si="20"/>
        <v>-5.9942474560704673E-3</v>
      </c>
      <c r="S107" s="154">
        <f t="shared" si="21"/>
        <v>-4.3148661337974903E-2</v>
      </c>
      <c r="T107" s="152">
        <f t="shared" si="22"/>
        <v>1.0098221165397714E-2</v>
      </c>
      <c r="U107" s="154">
        <f t="shared" si="23"/>
        <v>-1.4339592436341642E-2</v>
      </c>
    </row>
    <row r="108" spans="1:21" x14ac:dyDescent="0.25">
      <c r="A108" s="7">
        <f t="shared" si="14"/>
        <v>105</v>
      </c>
      <c r="B108" s="1">
        <v>45223</v>
      </c>
      <c r="C108" s="138">
        <v>18.248000000000001</v>
      </c>
      <c r="D108" s="202">
        <v>60.02</v>
      </c>
      <c r="E108" s="331">
        <v>158.12</v>
      </c>
      <c r="F108" s="331">
        <v>82.87</v>
      </c>
      <c r="G108" s="331">
        <v>173.44</v>
      </c>
      <c r="H108" s="331">
        <v>312.55</v>
      </c>
      <c r="I108" s="331">
        <v>413.73</v>
      </c>
      <c r="J108" s="201">
        <v>436.63</v>
      </c>
      <c r="K108" s="202">
        <v>48278.8</v>
      </c>
      <c r="L108" s="201">
        <v>4247.68</v>
      </c>
      <c r="M108" s="152">
        <f t="shared" si="15"/>
        <v>-3.8174273858920804E-3</v>
      </c>
      <c r="N108" s="153">
        <f t="shared" si="16"/>
        <v>3.9442545358927106E-2</v>
      </c>
      <c r="O108" s="153">
        <f t="shared" si="17"/>
        <v>2.9313128803875266E-2</v>
      </c>
      <c r="P108" s="153">
        <f t="shared" si="18"/>
        <v>2.5433526011560126E-3</v>
      </c>
      <c r="Q108" s="153">
        <f t="shared" si="19"/>
        <v>-4.6495334543484867E-3</v>
      </c>
      <c r="R108" s="153">
        <f t="shared" si="20"/>
        <v>1.6935404581653879E-2</v>
      </c>
      <c r="S108" s="154">
        <f t="shared" si="21"/>
        <v>1.6009307737056444E-2</v>
      </c>
      <c r="T108" s="152">
        <f t="shared" si="22"/>
        <v>1.6789120185369821E-3</v>
      </c>
      <c r="U108" s="154">
        <f t="shared" si="23"/>
        <v>7.2657598694820802E-3</v>
      </c>
    </row>
    <row r="109" spans="1:21" x14ac:dyDescent="0.25">
      <c r="A109" s="7">
        <f t="shared" si="14"/>
        <v>106</v>
      </c>
      <c r="B109" s="1">
        <v>45222</v>
      </c>
      <c r="C109" s="138">
        <v>18.138999999999999</v>
      </c>
      <c r="D109" s="202">
        <v>60.25</v>
      </c>
      <c r="E109" s="331">
        <v>152.12</v>
      </c>
      <c r="F109" s="331">
        <v>80.510000000000005</v>
      </c>
      <c r="G109" s="331">
        <v>173</v>
      </c>
      <c r="H109" s="331">
        <v>314.01</v>
      </c>
      <c r="I109" s="331">
        <v>406.84</v>
      </c>
      <c r="J109" s="201">
        <v>429.75</v>
      </c>
      <c r="K109" s="202">
        <v>48197.88</v>
      </c>
      <c r="L109" s="201">
        <v>4217.04</v>
      </c>
      <c r="M109" s="152">
        <f t="shared" si="15"/>
        <v>1.2434884893295362E-2</v>
      </c>
      <c r="N109" s="153">
        <f t="shared" si="16"/>
        <v>-1.0665972944849056E-2</v>
      </c>
      <c r="O109" s="153">
        <f t="shared" si="17"/>
        <v>7.1303477608206656E-3</v>
      </c>
      <c r="P109" s="153">
        <f t="shared" si="18"/>
        <v>6.9412309116145821E-4</v>
      </c>
      <c r="Q109" s="153">
        <f t="shared" si="19"/>
        <v>1.7365948485339455E-2</v>
      </c>
      <c r="R109" s="153">
        <f t="shared" si="20"/>
        <v>1.4664804469273651E-2</v>
      </c>
      <c r="S109" s="154">
        <f t="shared" si="21"/>
        <v>3.8369536327832465E-2</v>
      </c>
      <c r="T109" s="152">
        <f t="shared" si="22"/>
        <v>-1.6163341094970196E-3</v>
      </c>
      <c r="U109" s="154">
        <f t="shared" si="23"/>
        <v>-1.685542214310054E-3</v>
      </c>
    </row>
    <row r="110" spans="1:21" x14ac:dyDescent="0.25">
      <c r="A110" s="7">
        <f t="shared" si="14"/>
        <v>107</v>
      </c>
      <c r="B110" s="1">
        <v>45219</v>
      </c>
      <c r="C110" s="138">
        <v>18.222999999999999</v>
      </c>
      <c r="D110" s="202">
        <v>59.51</v>
      </c>
      <c r="E110" s="331">
        <v>153.76</v>
      </c>
      <c r="F110" s="331">
        <v>79.94</v>
      </c>
      <c r="G110" s="331">
        <v>172.88</v>
      </c>
      <c r="H110" s="331">
        <v>308.64999999999998</v>
      </c>
      <c r="I110" s="331">
        <v>400.96</v>
      </c>
      <c r="J110" s="201">
        <v>413.87</v>
      </c>
      <c r="K110" s="202">
        <v>48275.91</v>
      </c>
      <c r="L110" s="201">
        <v>4224.16</v>
      </c>
      <c r="M110" s="152">
        <f t="shared" si="15"/>
        <v>-1.0640066500415601E-2</v>
      </c>
      <c r="N110" s="153">
        <f t="shared" si="16"/>
        <v>7.271536193907524E-3</v>
      </c>
      <c r="O110" s="153">
        <f t="shared" si="17"/>
        <v>-2.0463178532042714E-2</v>
      </c>
      <c r="P110" s="153">
        <f t="shared" si="18"/>
        <v>-1.4704206086857519E-2</v>
      </c>
      <c r="Q110" s="153">
        <f t="shared" si="19"/>
        <v>-1.3298807582877825E-2</v>
      </c>
      <c r="R110" s="153">
        <f t="shared" si="20"/>
        <v>-2.0160788510840133E-3</v>
      </c>
      <c r="S110" s="154">
        <f t="shared" si="21"/>
        <v>-1.695921712073345E-2</v>
      </c>
      <c r="T110" s="152">
        <f t="shared" si="22"/>
        <v>-1.0832993030781224E-2</v>
      </c>
      <c r="U110" s="154">
        <f t="shared" si="23"/>
        <v>-1.2585320243104325E-2</v>
      </c>
    </row>
    <row r="111" spans="1:21" x14ac:dyDescent="0.25">
      <c r="A111" s="7">
        <f t="shared" si="14"/>
        <v>108</v>
      </c>
      <c r="B111" s="1">
        <v>45218</v>
      </c>
      <c r="C111" s="138">
        <v>18.312999999999999</v>
      </c>
      <c r="D111" s="202">
        <v>60.15</v>
      </c>
      <c r="E111" s="331">
        <v>152.65</v>
      </c>
      <c r="F111" s="331">
        <v>81.61</v>
      </c>
      <c r="G111" s="331">
        <v>175.46</v>
      </c>
      <c r="H111" s="331">
        <v>312.81</v>
      </c>
      <c r="I111" s="331">
        <v>401.77</v>
      </c>
      <c r="J111" s="201">
        <v>421.01</v>
      </c>
      <c r="K111" s="202">
        <v>48804.61</v>
      </c>
      <c r="L111" s="201">
        <v>4278</v>
      </c>
      <c r="M111" s="152">
        <f t="shared" si="15"/>
        <v>-3.8092083471348293E-3</v>
      </c>
      <c r="N111" s="153">
        <f t="shared" si="16"/>
        <v>-2.3664854493124277E-2</v>
      </c>
      <c r="O111" s="153">
        <f t="shared" si="17"/>
        <v>-1.6865437899048374E-2</v>
      </c>
      <c r="P111" s="153">
        <f t="shared" si="18"/>
        <v>-2.161055505004561E-3</v>
      </c>
      <c r="Q111" s="153">
        <f t="shared" si="19"/>
        <v>-1.3124270435687979E-2</v>
      </c>
      <c r="R111" s="153">
        <f t="shared" si="20"/>
        <v>0.16054767613160403</v>
      </c>
      <c r="S111" s="154">
        <f t="shared" si="21"/>
        <v>-2.251398236799651E-3</v>
      </c>
      <c r="T111" s="152">
        <f t="shared" si="22"/>
        <v>-9.5417980557193083E-3</v>
      </c>
      <c r="U111" s="154">
        <f t="shared" si="23"/>
        <v>-8.4828257544152796E-3</v>
      </c>
    </row>
    <row r="112" spans="1:21" x14ac:dyDescent="0.25">
      <c r="A112" s="7">
        <f t="shared" si="14"/>
        <v>109</v>
      </c>
      <c r="B112" s="1">
        <v>45217</v>
      </c>
      <c r="C112" s="138">
        <v>18.239999999999998</v>
      </c>
      <c r="D112" s="202">
        <v>60.38</v>
      </c>
      <c r="E112" s="331">
        <v>156.35</v>
      </c>
      <c r="F112" s="331">
        <v>83.01</v>
      </c>
      <c r="G112" s="331">
        <v>175.84</v>
      </c>
      <c r="H112" s="331">
        <v>316.97000000000003</v>
      </c>
      <c r="I112" s="331">
        <v>346.19</v>
      </c>
      <c r="J112" s="201">
        <v>421.96</v>
      </c>
      <c r="K112" s="202">
        <v>49274.78</v>
      </c>
      <c r="L112" s="201">
        <v>4314.6000000000004</v>
      </c>
      <c r="M112" s="152">
        <f t="shared" si="15"/>
        <v>6.5010835139189815E-3</v>
      </c>
      <c r="N112" s="153">
        <f t="shared" si="16"/>
        <v>-2.4823800910621974E-2</v>
      </c>
      <c r="O112" s="153">
        <f t="shared" si="17"/>
        <v>-1.0725777618877275E-2</v>
      </c>
      <c r="P112" s="153">
        <f t="shared" si="18"/>
        <v>-7.3948631103584184E-3</v>
      </c>
      <c r="Q112" s="153">
        <f t="shared" si="19"/>
        <v>-2.1697530864197456E-2</v>
      </c>
      <c r="R112" s="153">
        <f t="shared" si="20"/>
        <v>-2.6790734285393136E-2</v>
      </c>
      <c r="S112" s="154">
        <f t="shared" si="21"/>
        <v>-3.9646775001138002E-2</v>
      </c>
      <c r="T112" s="152">
        <f t="shared" si="22"/>
        <v>-7.8772182424157178E-3</v>
      </c>
      <c r="U112" s="154">
        <f t="shared" si="23"/>
        <v>-1.3399798774352711E-2</v>
      </c>
    </row>
    <row r="113" spans="1:21" x14ac:dyDescent="0.25">
      <c r="A113" s="7">
        <f t="shared" si="14"/>
        <v>110</v>
      </c>
      <c r="B113" s="1">
        <v>45216</v>
      </c>
      <c r="C113" s="138">
        <v>18.009</v>
      </c>
      <c r="D113" s="202">
        <v>59.99</v>
      </c>
      <c r="E113" s="331">
        <v>160.33000000000001</v>
      </c>
      <c r="F113" s="331">
        <v>83.91</v>
      </c>
      <c r="G113" s="331">
        <v>177.15</v>
      </c>
      <c r="H113" s="331">
        <v>324</v>
      </c>
      <c r="I113" s="331">
        <v>355.72</v>
      </c>
      <c r="J113" s="201">
        <v>439.38</v>
      </c>
      <c r="K113" s="202">
        <v>49666.01</v>
      </c>
      <c r="L113" s="201">
        <v>4373.2</v>
      </c>
      <c r="M113" s="152">
        <f t="shared" si="15"/>
        <v>-1.5750615258408596E-2</v>
      </c>
      <c r="N113" s="153">
        <f t="shared" si="16"/>
        <v>-4.4706612853151473E-3</v>
      </c>
      <c r="O113" s="153">
        <f t="shared" si="17"/>
        <v>-4.7443956825999889E-3</v>
      </c>
      <c r="P113" s="153">
        <f t="shared" si="18"/>
        <v>-8.7846911369739988E-3</v>
      </c>
      <c r="Q113" s="153">
        <f t="shared" si="19"/>
        <v>8.8743577767398385E-3</v>
      </c>
      <c r="R113" s="153">
        <f t="shared" si="20"/>
        <v>-1.4134471481625055E-2</v>
      </c>
      <c r="S113" s="154">
        <f t="shared" si="21"/>
        <v>-4.6794663195574349E-2</v>
      </c>
      <c r="T113" s="152">
        <f t="shared" si="22"/>
        <v>-3.1525550006141767E-3</v>
      </c>
      <c r="U113" s="154">
        <f t="shared" si="23"/>
        <v>-9.831650139591197E-5</v>
      </c>
    </row>
    <row r="114" spans="1:21" x14ac:dyDescent="0.25">
      <c r="A114" s="7">
        <f t="shared" si="14"/>
        <v>111</v>
      </c>
      <c r="B114" s="1">
        <v>45215</v>
      </c>
      <c r="C114" s="138">
        <v>17.872</v>
      </c>
      <c r="D114" s="202">
        <v>60.95</v>
      </c>
      <c r="E114" s="331">
        <v>161.05000000000001</v>
      </c>
      <c r="F114" s="331">
        <v>84.31</v>
      </c>
      <c r="G114" s="331">
        <v>178.72</v>
      </c>
      <c r="H114" s="331">
        <v>321.14999999999998</v>
      </c>
      <c r="I114" s="331">
        <v>360.82</v>
      </c>
      <c r="J114" s="201">
        <v>460.95</v>
      </c>
      <c r="K114" s="202">
        <v>49823.08</v>
      </c>
      <c r="L114" s="201">
        <v>4373.63</v>
      </c>
      <c r="M114" s="152">
        <f t="shared" si="15"/>
        <v>1.7699115044247815E-2</v>
      </c>
      <c r="N114" s="153">
        <f t="shared" si="16"/>
        <v>2.5012729124236355E-2</v>
      </c>
      <c r="O114" s="153">
        <f t="shared" si="17"/>
        <v>3.4515591525827727E-3</v>
      </c>
      <c r="P114" s="153">
        <f t="shared" si="18"/>
        <v>-7.2686608890126791E-4</v>
      </c>
      <c r="Q114" s="153">
        <f t="shared" si="19"/>
        <v>2.0528138803266538E-2</v>
      </c>
      <c r="R114" s="153">
        <f t="shared" si="20"/>
        <v>1.4451192082771014E-2</v>
      </c>
      <c r="S114" s="154">
        <f t="shared" si="21"/>
        <v>1.3946019665207476E-2</v>
      </c>
      <c r="T114" s="152">
        <f t="shared" si="22"/>
        <v>8.9814453666881011E-3</v>
      </c>
      <c r="U114" s="154">
        <f t="shared" si="23"/>
        <v>1.0594346293018697E-2</v>
      </c>
    </row>
    <row r="115" spans="1:21" x14ac:dyDescent="0.25">
      <c r="A115" s="7">
        <f t="shared" si="14"/>
        <v>112</v>
      </c>
      <c r="B115" s="1">
        <v>45212</v>
      </c>
      <c r="C115" s="138">
        <v>18.062000000000001</v>
      </c>
      <c r="D115" s="202">
        <v>59.89</v>
      </c>
      <c r="E115" s="331">
        <v>157.12</v>
      </c>
      <c r="F115" s="331">
        <v>84.02</v>
      </c>
      <c r="G115" s="331">
        <v>178.85</v>
      </c>
      <c r="H115" s="331">
        <v>314.69</v>
      </c>
      <c r="I115" s="331">
        <v>355.68</v>
      </c>
      <c r="J115" s="201">
        <v>454.61</v>
      </c>
      <c r="K115" s="202">
        <v>49379.58</v>
      </c>
      <c r="L115" s="201">
        <v>4327.78</v>
      </c>
      <c r="M115" s="152">
        <f t="shared" si="15"/>
        <v>-2.6495448634590413E-2</v>
      </c>
      <c r="N115" s="153">
        <f t="shared" si="16"/>
        <v>1.4397314222997171E-2</v>
      </c>
      <c r="O115" s="153">
        <f t="shared" si="17"/>
        <v>-5.7981303987695298E-3</v>
      </c>
      <c r="P115" s="153">
        <f t="shared" si="18"/>
        <v>-1.0292734215040733E-2</v>
      </c>
      <c r="Q115" s="153">
        <f t="shared" si="19"/>
        <v>-2.9213968410661484E-2</v>
      </c>
      <c r="R115" s="153">
        <f t="shared" si="20"/>
        <v>-1.5282392026577996E-2</v>
      </c>
      <c r="S115" s="154">
        <f t="shared" si="21"/>
        <v>-3.161146021940564E-2</v>
      </c>
      <c r="T115" s="152">
        <f t="shared" si="22"/>
        <v>-7.3490566720461059E-3</v>
      </c>
      <c r="U115" s="154">
        <f t="shared" si="23"/>
        <v>-5.0188407696322157E-3</v>
      </c>
    </row>
    <row r="116" spans="1:21" x14ac:dyDescent="0.25">
      <c r="A116" s="7">
        <f t="shared" si="14"/>
        <v>113</v>
      </c>
      <c r="B116" s="1">
        <v>45211</v>
      </c>
      <c r="C116" s="138">
        <v>17.966999999999999</v>
      </c>
      <c r="D116" s="202">
        <v>61.52</v>
      </c>
      <c r="E116" s="331">
        <v>154.88999999999999</v>
      </c>
      <c r="F116" s="331">
        <v>84.51</v>
      </c>
      <c r="G116" s="331">
        <v>180.71</v>
      </c>
      <c r="H116" s="331">
        <v>324.16000000000003</v>
      </c>
      <c r="I116" s="331">
        <v>361.2</v>
      </c>
      <c r="J116" s="201">
        <v>469.45</v>
      </c>
      <c r="K116" s="202">
        <v>49745.16</v>
      </c>
      <c r="L116" s="201">
        <v>4349.6099999999997</v>
      </c>
      <c r="M116" s="152">
        <f t="shared" si="15"/>
        <v>-5.0137473718259162E-3</v>
      </c>
      <c r="N116" s="153">
        <f t="shared" si="16"/>
        <v>-5.0570062522986348E-2</v>
      </c>
      <c r="O116" s="153">
        <f t="shared" si="17"/>
        <v>-3.7252221462747759E-2</v>
      </c>
      <c r="P116" s="153">
        <f t="shared" si="18"/>
        <v>5.0611790878754004E-3</v>
      </c>
      <c r="Q116" s="153">
        <f t="shared" si="19"/>
        <v>-1.1164663534866559E-2</v>
      </c>
      <c r="R116" s="153">
        <f t="shared" si="20"/>
        <v>-1.292596944770863E-2</v>
      </c>
      <c r="S116" s="154">
        <f t="shared" si="21"/>
        <v>2.9697047387087228E-3</v>
      </c>
      <c r="T116" s="152">
        <f t="shared" si="22"/>
        <v>-1.1909486472668096E-2</v>
      </c>
      <c r="U116" s="154">
        <f t="shared" si="23"/>
        <v>-6.2463587658072584E-3</v>
      </c>
    </row>
    <row r="117" spans="1:21" x14ac:dyDescent="0.25">
      <c r="A117" s="7">
        <f t="shared" si="14"/>
        <v>114</v>
      </c>
      <c r="B117" s="1">
        <v>45210</v>
      </c>
      <c r="C117" s="138">
        <v>17.828600000000002</v>
      </c>
      <c r="D117" s="202">
        <v>61.83</v>
      </c>
      <c r="E117" s="331">
        <v>163.13999999999999</v>
      </c>
      <c r="F117" s="331">
        <v>87.78</v>
      </c>
      <c r="G117" s="331">
        <v>179.8</v>
      </c>
      <c r="H117" s="331">
        <v>327.82</v>
      </c>
      <c r="I117" s="331">
        <v>365.93</v>
      </c>
      <c r="J117" s="201">
        <v>468.06</v>
      </c>
      <c r="K117" s="202">
        <v>50344.74</v>
      </c>
      <c r="L117" s="201">
        <v>4376.95</v>
      </c>
      <c r="M117" s="152">
        <f t="shared" si="15"/>
        <v>-1.4347202295552308E-2</v>
      </c>
      <c r="N117" s="153">
        <f t="shared" si="16"/>
        <v>-9.797917942439005E-4</v>
      </c>
      <c r="O117" s="153">
        <f t="shared" si="17"/>
        <v>6.9978203510381309E-3</v>
      </c>
      <c r="P117" s="153">
        <f t="shared" si="18"/>
        <v>7.9040304949831164E-3</v>
      </c>
      <c r="Q117" s="153">
        <f t="shared" si="19"/>
        <v>1.858066119811097E-2</v>
      </c>
      <c r="R117" s="153">
        <f t="shared" si="20"/>
        <v>-1.9795349833922615E-2</v>
      </c>
      <c r="S117" s="154">
        <f t="shared" si="21"/>
        <v>2.200969474649539E-2</v>
      </c>
      <c r="T117" s="152">
        <f t="shared" si="22"/>
        <v>1.0912736682902047E-3</v>
      </c>
      <c r="U117" s="154">
        <f t="shared" si="23"/>
        <v>4.2930173648079162E-3</v>
      </c>
    </row>
    <row r="118" spans="1:21" x14ac:dyDescent="0.25">
      <c r="A118" s="7">
        <f t="shared" si="14"/>
        <v>115</v>
      </c>
      <c r="B118" s="1">
        <v>45209</v>
      </c>
      <c r="C118" s="138">
        <v>17.930599999999998</v>
      </c>
      <c r="D118" s="202">
        <v>62.73</v>
      </c>
      <c r="E118" s="331">
        <v>163.30000000000001</v>
      </c>
      <c r="F118" s="331">
        <v>87.17</v>
      </c>
      <c r="G118" s="331">
        <v>178.39</v>
      </c>
      <c r="H118" s="331">
        <v>321.83999999999997</v>
      </c>
      <c r="I118" s="331">
        <v>373.32</v>
      </c>
      <c r="J118" s="201">
        <v>457.98</v>
      </c>
      <c r="K118" s="202">
        <v>50289.86</v>
      </c>
      <c r="L118" s="201">
        <v>4358.24</v>
      </c>
      <c r="M118" s="152">
        <f t="shared" si="15"/>
        <v>3.3443163097199191E-2</v>
      </c>
      <c r="N118" s="153">
        <f t="shared" si="16"/>
        <v>1.0707433310639392E-2</v>
      </c>
      <c r="O118" s="153">
        <f t="shared" si="17"/>
        <v>2.7342368886269952E-2</v>
      </c>
      <c r="P118" s="153">
        <f t="shared" si="18"/>
        <v>-3.352142577797812E-3</v>
      </c>
      <c r="Q118" s="153">
        <f t="shared" si="19"/>
        <v>1.0931021485111048E-2</v>
      </c>
      <c r="R118" s="153">
        <f t="shared" si="20"/>
        <v>-3.2724446171783939E-2</v>
      </c>
      <c r="S118" s="154">
        <f t="shared" si="21"/>
        <v>1.1596315684845315E-2</v>
      </c>
      <c r="T118" s="152">
        <f t="shared" si="22"/>
        <v>2.0137269598749619E-2</v>
      </c>
      <c r="U118" s="154">
        <f t="shared" si="23"/>
        <v>5.2079729499083793E-3</v>
      </c>
    </row>
    <row r="119" spans="1:21" x14ac:dyDescent="0.25">
      <c r="A119" s="7">
        <f t="shared" si="14"/>
        <v>116</v>
      </c>
      <c r="B119" s="1">
        <v>45208</v>
      </c>
      <c r="C119" s="138">
        <v>18.1873</v>
      </c>
      <c r="D119" s="202">
        <v>60.7</v>
      </c>
      <c r="E119" s="331">
        <v>161.57</v>
      </c>
      <c r="F119" s="331">
        <v>84.85</v>
      </c>
      <c r="G119" s="331">
        <v>178.99</v>
      </c>
      <c r="H119" s="331">
        <v>318.36</v>
      </c>
      <c r="I119" s="331">
        <v>385.95</v>
      </c>
      <c r="J119" s="201">
        <v>452.73</v>
      </c>
      <c r="K119" s="202">
        <v>49297.15</v>
      </c>
      <c r="L119" s="201">
        <v>4335.66</v>
      </c>
      <c r="M119" s="152">
        <f t="shared" si="15"/>
        <v>-5.2006871778853658E-2</v>
      </c>
      <c r="N119" s="153">
        <f t="shared" si="16"/>
        <v>-9.9270788651265596E-3</v>
      </c>
      <c r="O119" s="153">
        <f t="shared" si="17"/>
        <v>-1.4059958168719633E-2</v>
      </c>
      <c r="P119" s="153">
        <f t="shared" si="18"/>
        <v>8.4511803481885917E-3</v>
      </c>
      <c r="Q119" s="153">
        <f t="shared" si="19"/>
        <v>9.2889072060362565E-3</v>
      </c>
      <c r="R119" s="153">
        <f t="shared" si="20"/>
        <v>1.1637964928835398E-2</v>
      </c>
      <c r="S119" s="154">
        <f t="shared" si="21"/>
        <v>-1.0685721777894286E-2</v>
      </c>
      <c r="T119" s="152">
        <f t="shared" si="22"/>
        <v>-7.4366021362487489E-3</v>
      </c>
      <c r="U119" s="154">
        <f t="shared" si="23"/>
        <v>6.3038180341186134E-3</v>
      </c>
    </row>
    <row r="120" spans="1:21" x14ac:dyDescent="0.25">
      <c r="A120" s="7">
        <f t="shared" si="14"/>
        <v>117</v>
      </c>
      <c r="B120" s="1">
        <v>45205</v>
      </c>
      <c r="C120" s="138">
        <v>18.163799999999998</v>
      </c>
      <c r="D120" s="202">
        <v>64.03</v>
      </c>
      <c r="E120" s="331">
        <v>163.19</v>
      </c>
      <c r="F120" s="331">
        <v>86.06</v>
      </c>
      <c r="G120" s="331">
        <v>177.49</v>
      </c>
      <c r="H120" s="331">
        <v>315.43</v>
      </c>
      <c r="I120" s="331">
        <v>381.51</v>
      </c>
      <c r="J120" s="201">
        <v>457.62</v>
      </c>
      <c r="K120" s="202">
        <v>49666.5</v>
      </c>
      <c r="L120" s="201">
        <v>4308.5</v>
      </c>
      <c r="M120" s="152">
        <f t="shared" si="15"/>
        <v>-1.3709180529882903E-2</v>
      </c>
      <c r="N120" s="153">
        <f t="shared" si="16"/>
        <v>-2.9327304942872168E-3</v>
      </c>
      <c r="O120" s="153">
        <f t="shared" si="17"/>
        <v>2.8564599019959447E-2</v>
      </c>
      <c r="P120" s="153">
        <f t="shared" si="18"/>
        <v>1.4750443085015164E-2</v>
      </c>
      <c r="Q120" s="153">
        <f t="shared" si="19"/>
        <v>3.4909281800584058E-2</v>
      </c>
      <c r="R120" s="153">
        <f t="shared" si="20"/>
        <v>2.3940524437048749E-2</v>
      </c>
      <c r="S120" s="154">
        <f t="shared" si="21"/>
        <v>2.4033297529538089E-2</v>
      </c>
      <c r="T120" s="152">
        <f t="shared" si="22"/>
        <v>4.2849409933436444E-3</v>
      </c>
      <c r="U120" s="154">
        <f t="shared" si="23"/>
        <v>1.1814879091820885E-2</v>
      </c>
    </row>
    <row r="121" spans="1:21" x14ac:dyDescent="0.25">
      <c r="A121" s="7">
        <f t="shared" si="14"/>
        <v>118</v>
      </c>
      <c r="B121" s="1">
        <v>45204</v>
      </c>
      <c r="C121" s="138">
        <v>18.246200000000002</v>
      </c>
      <c r="D121" s="202">
        <v>64.92</v>
      </c>
      <c r="E121" s="331">
        <v>163.66999999999999</v>
      </c>
      <c r="F121" s="331">
        <v>83.67</v>
      </c>
      <c r="G121" s="331">
        <v>174.91</v>
      </c>
      <c r="H121" s="331">
        <v>304.79000000000002</v>
      </c>
      <c r="I121" s="331">
        <v>372.59</v>
      </c>
      <c r="J121" s="201">
        <v>446.88</v>
      </c>
      <c r="K121" s="202">
        <v>49454.59</v>
      </c>
      <c r="L121" s="201">
        <v>4258.1899999999996</v>
      </c>
      <c r="M121" s="152">
        <f t="shared" si="15"/>
        <v>-1.1721723245547211E-2</v>
      </c>
      <c r="N121" s="153">
        <f t="shared" si="16"/>
        <v>-1.4629741119807416E-2</v>
      </c>
      <c r="O121" s="153">
        <f t="shared" si="17"/>
        <v>-4.8763082778305877E-3</v>
      </c>
      <c r="P121" s="153">
        <f t="shared" si="18"/>
        <v>7.1979730507889528E-3</v>
      </c>
      <c r="Q121" s="153">
        <f t="shared" si="19"/>
        <v>-2.585247725636397E-3</v>
      </c>
      <c r="R121" s="153">
        <f t="shared" si="20"/>
        <v>-1.1435394003714516E-2</v>
      </c>
      <c r="S121" s="154">
        <f t="shared" si="21"/>
        <v>1.4690856247587369E-2</v>
      </c>
      <c r="T121" s="152">
        <f t="shared" si="22"/>
        <v>-2.5192829317743803E-2</v>
      </c>
      <c r="U121" s="154">
        <f t="shared" si="23"/>
        <v>-1.3040164174730196E-3</v>
      </c>
    </row>
    <row r="122" spans="1:21" x14ac:dyDescent="0.25">
      <c r="A122" s="7">
        <f t="shared" si="14"/>
        <v>119</v>
      </c>
      <c r="B122" s="1">
        <v>45203</v>
      </c>
      <c r="C122" s="138">
        <v>17.949000000000002</v>
      </c>
      <c r="D122" s="202">
        <v>65.69</v>
      </c>
      <c r="E122" s="331">
        <v>166.1</v>
      </c>
      <c r="F122" s="331">
        <v>84.08</v>
      </c>
      <c r="G122" s="331">
        <v>173.66</v>
      </c>
      <c r="H122" s="331">
        <v>305.58</v>
      </c>
      <c r="I122" s="331">
        <v>376.9</v>
      </c>
      <c r="J122" s="201">
        <v>440.41</v>
      </c>
      <c r="K122" s="202">
        <v>50732.69</v>
      </c>
      <c r="L122" s="201">
        <v>4263.75</v>
      </c>
      <c r="M122" s="152">
        <f t="shared" si="15"/>
        <v>1.2484586929716546E-2</v>
      </c>
      <c r="N122" s="153">
        <f t="shared" si="16"/>
        <v>5.022085072910798E-3</v>
      </c>
      <c r="O122" s="153">
        <f t="shared" si="17"/>
        <v>-5.4412112609416585E-3</v>
      </c>
      <c r="P122" s="153">
        <f t="shared" si="18"/>
        <v>7.3085846867748661E-3</v>
      </c>
      <c r="Q122" s="153">
        <f t="shared" si="19"/>
        <v>1.5418355818435536E-2</v>
      </c>
      <c r="R122" s="153">
        <f t="shared" si="20"/>
        <v>3.9814200398136101E-4</v>
      </c>
      <c r="S122" s="154">
        <f t="shared" si="21"/>
        <v>1.2041271227336559E-2</v>
      </c>
      <c r="T122" s="152">
        <f t="shared" si="22"/>
        <v>7.2727070572260466E-3</v>
      </c>
      <c r="U122" s="154">
        <f t="shared" si="23"/>
        <v>8.1098015108347354E-3</v>
      </c>
    </row>
    <row r="123" spans="1:21" x14ac:dyDescent="0.25">
      <c r="A123" s="7">
        <f t="shared" si="14"/>
        <v>120</v>
      </c>
      <c r="B123" s="1">
        <v>45202</v>
      </c>
      <c r="C123" s="138">
        <v>18.065300000000001</v>
      </c>
      <c r="D123" s="202">
        <v>64.88</v>
      </c>
      <c r="E123" s="331">
        <v>165.27</v>
      </c>
      <c r="F123" s="331">
        <v>84.54</v>
      </c>
      <c r="G123" s="331">
        <v>172.4</v>
      </c>
      <c r="H123" s="331">
        <v>300.94</v>
      </c>
      <c r="I123" s="331">
        <v>376.75</v>
      </c>
      <c r="J123" s="201">
        <v>435.17</v>
      </c>
      <c r="K123" s="202">
        <v>50366.39</v>
      </c>
      <c r="L123" s="201">
        <v>4229.45</v>
      </c>
      <c r="M123" s="152">
        <f t="shared" si="15"/>
        <v>-1.2029846200700578E-2</v>
      </c>
      <c r="N123" s="153">
        <f t="shared" si="16"/>
        <v>4.4366111583811207E-3</v>
      </c>
      <c r="O123" s="153">
        <f t="shared" si="17"/>
        <v>-2.2997804229746843E-2</v>
      </c>
      <c r="P123" s="153">
        <f t="shared" si="18"/>
        <v>-7.7697841726618311E-3</v>
      </c>
      <c r="Q123" s="153">
        <f t="shared" si="19"/>
        <v>-1.916433087803926E-2</v>
      </c>
      <c r="R123" s="153">
        <f t="shared" si="20"/>
        <v>-9.4128782899061125E-3</v>
      </c>
      <c r="S123" s="154">
        <f t="shared" si="21"/>
        <v>-2.8247956768344351E-2</v>
      </c>
      <c r="T123" s="152">
        <f t="shared" si="22"/>
        <v>-1.7439983363366385E-2</v>
      </c>
      <c r="U123" s="154">
        <f t="shared" si="23"/>
        <v>-1.374408577578079E-2</v>
      </c>
    </row>
    <row r="124" spans="1:21" x14ac:dyDescent="0.25">
      <c r="A124" s="7">
        <f t="shared" si="14"/>
        <v>121</v>
      </c>
      <c r="B124" s="1">
        <v>45201</v>
      </c>
      <c r="C124" s="138">
        <v>17.664000000000001</v>
      </c>
      <c r="D124" s="202">
        <v>65.67</v>
      </c>
      <c r="E124" s="331">
        <v>164.54</v>
      </c>
      <c r="F124" s="331">
        <v>86.53</v>
      </c>
      <c r="G124" s="331">
        <v>173.75</v>
      </c>
      <c r="H124" s="331">
        <v>306.82</v>
      </c>
      <c r="I124" s="331">
        <v>380.33</v>
      </c>
      <c r="J124" s="201">
        <v>447.82</v>
      </c>
      <c r="K124" s="202">
        <v>51260.37</v>
      </c>
      <c r="L124" s="201">
        <v>4288.3900000000003</v>
      </c>
      <c r="M124" s="152">
        <f t="shared" si="15"/>
        <v>1.067073170731847E-3</v>
      </c>
      <c r="N124" s="153">
        <f t="shared" si="16"/>
        <v>3.7211004697126349E-3</v>
      </c>
      <c r="O124" s="153">
        <f t="shared" si="17"/>
        <v>-2.4210283606178606E-3</v>
      </c>
      <c r="P124" s="153">
        <f t="shared" si="18"/>
        <v>1.4835582033759565E-2</v>
      </c>
      <c r="Q124" s="153">
        <f t="shared" si="19"/>
        <v>2.2017920788781176E-2</v>
      </c>
      <c r="R124" s="153">
        <f t="shared" si="20"/>
        <v>7.2298728813557922E-3</v>
      </c>
      <c r="S124" s="154">
        <f t="shared" si="21"/>
        <v>2.9494930917952189E-2</v>
      </c>
      <c r="T124" s="152">
        <f t="shared" si="22"/>
        <v>7.575236393213336E-3</v>
      </c>
      <c r="U124" s="154">
        <f t="shared" si="23"/>
        <v>7.9290120217789806E-5</v>
      </c>
    </row>
    <row r="125" spans="1:21" x14ac:dyDescent="0.25">
      <c r="A125" s="7">
        <f t="shared" si="14"/>
        <v>122</v>
      </c>
      <c r="B125" s="1">
        <v>45198</v>
      </c>
      <c r="C125" s="138">
        <v>17.396999999999998</v>
      </c>
      <c r="D125" s="202">
        <v>65.599999999999994</v>
      </c>
      <c r="E125" s="331">
        <v>163.93</v>
      </c>
      <c r="F125" s="331">
        <v>86.74</v>
      </c>
      <c r="G125" s="331">
        <v>171.21</v>
      </c>
      <c r="H125" s="331">
        <v>300.20999999999998</v>
      </c>
      <c r="I125" s="331">
        <v>377.6</v>
      </c>
      <c r="J125" s="201">
        <v>434.99</v>
      </c>
      <c r="K125" s="202">
        <v>50874.98</v>
      </c>
      <c r="L125" s="201">
        <v>4288.05</v>
      </c>
      <c r="M125" s="152">
        <f t="shared" si="15"/>
        <v>-7.5642965204235635E-3</v>
      </c>
      <c r="N125" s="153">
        <f t="shared" si="16"/>
        <v>-2.4922674280275947E-2</v>
      </c>
      <c r="O125" s="153">
        <f t="shared" si="17"/>
        <v>1.4028524666822362E-2</v>
      </c>
      <c r="P125" s="153">
        <f t="shared" si="18"/>
        <v>3.0464584920031346E-3</v>
      </c>
      <c r="Q125" s="153">
        <f t="shared" si="19"/>
        <v>-1.2337149624950694E-2</v>
      </c>
      <c r="R125" s="153">
        <f t="shared" si="20"/>
        <v>3.29471782336066E-3</v>
      </c>
      <c r="S125" s="154">
        <f t="shared" si="21"/>
        <v>9.5151894915175284E-3</v>
      </c>
      <c r="T125" s="152">
        <f t="shared" si="22"/>
        <v>-1.3189228192443059E-2</v>
      </c>
      <c r="U125" s="154">
        <f t="shared" si="23"/>
        <v>-2.7094913598622039E-3</v>
      </c>
    </row>
    <row r="126" spans="1:21" x14ac:dyDescent="0.25">
      <c r="A126" s="7">
        <f t="shared" si="14"/>
        <v>123</v>
      </c>
      <c r="B126" s="1">
        <v>45197</v>
      </c>
      <c r="C126" s="138">
        <v>17.54</v>
      </c>
      <c r="D126" s="202">
        <v>66.099999999999994</v>
      </c>
      <c r="E126" s="331">
        <v>168.12</v>
      </c>
      <c r="F126" s="331">
        <v>85.54</v>
      </c>
      <c r="G126" s="331">
        <v>170.69</v>
      </c>
      <c r="H126" s="331">
        <v>303.95999999999998</v>
      </c>
      <c r="I126" s="331">
        <v>376.36</v>
      </c>
      <c r="J126" s="201">
        <v>430.89</v>
      </c>
      <c r="K126" s="202">
        <v>51554.95</v>
      </c>
      <c r="L126" s="201">
        <v>4299.7</v>
      </c>
      <c r="M126" s="152">
        <f t="shared" si="15"/>
        <v>1.060124185976008E-3</v>
      </c>
      <c r="N126" s="153">
        <f t="shared" si="16"/>
        <v>1.1552346570397276E-2</v>
      </c>
      <c r="O126" s="153">
        <f t="shared" si="17"/>
        <v>-7.541478129713286E-3</v>
      </c>
      <c r="P126" s="153">
        <f t="shared" si="18"/>
        <v>1.5255530129671957E-3</v>
      </c>
      <c r="Q126" s="153">
        <f t="shared" si="19"/>
        <v>2.0890710015449621E-2</v>
      </c>
      <c r="R126" s="153">
        <f t="shared" si="20"/>
        <v>-3.2575015228156756E-3</v>
      </c>
      <c r="S126" s="154">
        <f t="shared" si="21"/>
        <v>1.4622774795139737E-2</v>
      </c>
      <c r="T126" s="152">
        <f t="shared" si="22"/>
        <v>2.4827294935156896E-3</v>
      </c>
      <c r="U126" s="154">
        <f t="shared" si="23"/>
        <v>5.8930731241708667E-3</v>
      </c>
    </row>
    <row r="127" spans="1:21" x14ac:dyDescent="0.25">
      <c r="A127" s="7">
        <f t="shared" si="14"/>
        <v>124</v>
      </c>
      <c r="B127" s="1">
        <v>45196</v>
      </c>
      <c r="C127" s="138">
        <v>17.6663</v>
      </c>
      <c r="D127" s="202">
        <v>66.03</v>
      </c>
      <c r="E127" s="331">
        <v>166.2</v>
      </c>
      <c r="F127" s="331">
        <v>86.19</v>
      </c>
      <c r="G127" s="331">
        <v>170.43</v>
      </c>
      <c r="H127" s="331">
        <v>297.74</v>
      </c>
      <c r="I127" s="331">
        <v>377.59</v>
      </c>
      <c r="J127" s="201">
        <v>424.68</v>
      </c>
      <c r="K127" s="202">
        <v>51427.27</v>
      </c>
      <c r="L127" s="201">
        <v>4274.51</v>
      </c>
      <c r="M127" s="152">
        <f t="shared" si="15"/>
        <v>6.0615244734063545E-4</v>
      </c>
      <c r="N127" s="153">
        <f t="shared" si="16"/>
        <v>1.2056996711728107E-2</v>
      </c>
      <c r="O127" s="153">
        <f t="shared" si="17"/>
        <v>3.2592247701082044E-3</v>
      </c>
      <c r="P127" s="153">
        <f t="shared" si="18"/>
        <v>-8.8974180041869744E-3</v>
      </c>
      <c r="Q127" s="153">
        <f t="shared" si="19"/>
        <v>-4.0808134867539314E-3</v>
      </c>
      <c r="R127" s="153">
        <f t="shared" si="20"/>
        <v>-4.3770599868161453E-3</v>
      </c>
      <c r="S127" s="154">
        <f t="shared" si="21"/>
        <v>1.3290067046837439E-2</v>
      </c>
      <c r="T127" s="152">
        <f t="shared" si="22"/>
        <v>6.2509049499293035E-3</v>
      </c>
      <c r="U127" s="154">
        <f t="shared" si="23"/>
        <v>2.2931861950192811E-4</v>
      </c>
    </row>
    <row r="128" spans="1:21" x14ac:dyDescent="0.25">
      <c r="A128" s="7">
        <f t="shared" si="14"/>
        <v>125</v>
      </c>
      <c r="B128" s="1">
        <v>45195</v>
      </c>
      <c r="C128" s="138">
        <v>17.524000000000001</v>
      </c>
      <c r="D128" s="202">
        <v>65.989999999999995</v>
      </c>
      <c r="E128" s="331">
        <v>164.22</v>
      </c>
      <c r="F128" s="331">
        <v>85.91</v>
      </c>
      <c r="G128" s="331">
        <v>171.96</v>
      </c>
      <c r="H128" s="331">
        <v>298.95999999999998</v>
      </c>
      <c r="I128" s="331">
        <v>379.25</v>
      </c>
      <c r="J128" s="201">
        <v>419.11</v>
      </c>
      <c r="K128" s="202">
        <v>51107.8</v>
      </c>
      <c r="L128" s="201">
        <v>4273.53</v>
      </c>
      <c r="M128" s="152">
        <f t="shared" si="15"/>
        <v>-6.6235134728287459E-3</v>
      </c>
      <c r="N128" s="153">
        <f t="shared" si="16"/>
        <v>-4.8478972245789009E-3</v>
      </c>
      <c r="O128" s="153">
        <f t="shared" si="17"/>
        <v>-1.5019490942444369E-2</v>
      </c>
      <c r="P128" s="153">
        <f t="shared" si="18"/>
        <v>-2.3398455247614747E-2</v>
      </c>
      <c r="Q128" s="153">
        <f t="shared" si="19"/>
        <v>-6.2161353588405799E-3</v>
      </c>
      <c r="R128" s="153">
        <f t="shared" si="20"/>
        <v>-1.4423076923076983E-2</v>
      </c>
      <c r="S128" s="154">
        <f t="shared" si="21"/>
        <v>-7.3658282412013554E-3</v>
      </c>
      <c r="T128" s="152">
        <f t="shared" si="22"/>
        <v>-5.0549511305405526E-3</v>
      </c>
      <c r="U128" s="154">
        <f t="shared" si="23"/>
        <v>-1.473449776826885E-2</v>
      </c>
    </row>
    <row r="129" spans="1:21" x14ac:dyDescent="0.25">
      <c r="A129" s="7">
        <f t="shared" si="14"/>
        <v>126</v>
      </c>
      <c r="B129" s="1">
        <v>45194</v>
      </c>
      <c r="C129" s="138">
        <v>17.389299999999999</v>
      </c>
      <c r="D129" s="202">
        <v>66.430000000000007</v>
      </c>
      <c r="E129" s="331">
        <v>165.02</v>
      </c>
      <c r="F129" s="331">
        <v>87.22</v>
      </c>
      <c r="G129" s="331">
        <v>176.08</v>
      </c>
      <c r="H129" s="331">
        <v>300.83</v>
      </c>
      <c r="I129" s="331">
        <v>384.8</v>
      </c>
      <c r="J129" s="201">
        <v>422.22</v>
      </c>
      <c r="K129" s="202">
        <v>51367.46</v>
      </c>
      <c r="L129" s="201">
        <v>4337.4399999999996</v>
      </c>
      <c r="M129" s="152">
        <f t="shared" si="15"/>
        <v>-5.0921072337875017E-3</v>
      </c>
      <c r="N129" s="153">
        <f t="shared" si="16"/>
        <v>-1.913932477413216E-2</v>
      </c>
      <c r="O129" s="153">
        <f t="shared" si="17"/>
        <v>-1.2231030577576463E-2</v>
      </c>
      <c r="P129" s="153">
        <f t="shared" si="18"/>
        <v>7.3802849133246529E-3</v>
      </c>
      <c r="Q129" s="153">
        <f t="shared" si="19"/>
        <v>5.8512772502341548E-3</v>
      </c>
      <c r="R129" s="153">
        <f t="shared" si="20"/>
        <v>1.3138148021379026E-2</v>
      </c>
      <c r="S129" s="154">
        <f t="shared" si="21"/>
        <v>1.4708002883922155E-2</v>
      </c>
      <c r="T129" s="152">
        <f t="shared" si="22"/>
        <v>-5.999131536599811E-3</v>
      </c>
      <c r="U129" s="154">
        <f t="shared" si="23"/>
        <v>4.0230922718664797E-3</v>
      </c>
    </row>
    <row r="130" spans="1:21" x14ac:dyDescent="0.25">
      <c r="A130" s="7">
        <f t="shared" si="14"/>
        <v>127</v>
      </c>
      <c r="B130" s="1">
        <v>45191</v>
      </c>
      <c r="C130" s="138">
        <v>17.198899999999998</v>
      </c>
      <c r="D130" s="202">
        <v>66.77</v>
      </c>
      <c r="E130" s="331">
        <v>168.24</v>
      </c>
      <c r="F130" s="331">
        <v>88.3</v>
      </c>
      <c r="G130" s="331">
        <v>174.79</v>
      </c>
      <c r="H130" s="331">
        <v>299.08</v>
      </c>
      <c r="I130" s="331">
        <v>379.81</v>
      </c>
      <c r="J130" s="201">
        <v>416.1</v>
      </c>
      <c r="K130" s="202">
        <v>51677.48</v>
      </c>
      <c r="L130" s="201">
        <v>4320.0600000000004</v>
      </c>
      <c r="M130" s="152">
        <f t="shared" si="15"/>
        <v>2.7031085748610018E-3</v>
      </c>
      <c r="N130" s="153">
        <f t="shared" si="16"/>
        <v>5.6186491332934629E-3</v>
      </c>
      <c r="O130" s="153">
        <f t="shared" si="17"/>
        <v>4.981571751278091E-2</v>
      </c>
      <c r="P130" s="153">
        <f t="shared" si="18"/>
        <v>4.9445179095037872E-3</v>
      </c>
      <c r="Q130" s="153">
        <f t="shared" si="19"/>
        <v>1.1327900449734418E-2</v>
      </c>
      <c r="R130" s="153">
        <f t="shared" si="20"/>
        <v>-1.1297670180918873E-2</v>
      </c>
      <c r="S130" s="154">
        <f t="shared" si="21"/>
        <v>1.4457420094107443E-2</v>
      </c>
      <c r="T130" s="152">
        <f t="shared" si="22"/>
        <v>-5.322592038612628E-3</v>
      </c>
      <c r="U130" s="154">
        <f t="shared" si="23"/>
        <v>-2.2956120092377796E-3</v>
      </c>
    </row>
    <row r="131" spans="1:21" x14ac:dyDescent="0.25">
      <c r="A131" s="7">
        <f t="shared" si="14"/>
        <v>128</v>
      </c>
      <c r="B131" s="1">
        <v>45190</v>
      </c>
      <c r="C131" s="138">
        <v>17.224</v>
      </c>
      <c r="D131" s="202">
        <v>66.59</v>
      </c>
      <c r="E131" s="331">
        <v>167.3</v>
      </c>
      <c r="F131" s="331">
        <v>84.11</v>
      </c>
      <c r="G131" s="331">
        <v>173.93</v>
      </c>
      <c r="H131" s="331">
        <v>295.73</v>
      </c>
      <c r="I131" s="331">
        <v>384.15</v>
      </c>
      <c r="J131" s="201">
        <v>410.17</v>
      </c>
      <c r="K131" s="202">
        <v>51954.01</v>
      </c>
      <c r="L131" s="201">
        <v>4330</v>
      </c>
      <c r="M131" s="152">
        <f t="shared" si="15"/>
        <v>1.2313773183338483E-2</v>
      </c>
      <c r="N131" s="153">
        <f t="shared" si="16"/>
        <v>-2.8608892597448143E-3</v>
      </c>
      <c r="O131" s="153">
        <f t="shared" si="17"/>
        <v>-1.9010963377653289E-2</v>
      </c>
      <c r="P131" s="153">
        <f t="shared" si="18"/>
        <v>-8.8893954071457282E-3</v>
      </c>
      <c r="Q131" s="153">
        <f t="shared" si="19"/>
        <v>-1.3147795908833082E-2</v>
      </c>
      <c r="R131" s="153">
        <f t="shared" si="20"/>
        <v>-5.5656225731297582E-3</v>
      </c>
      <c r="S131" s="154">
        <f t="shared" si="21"/>
        <v>-2.8930609152678755E-2</v>
      </c>
      <c r="T131" s="152">
        <f t="shared" si="22"/>
        <v>-1.0536072841778155E-2</v>
      </c>
      <c r="U131" s="154">
        <f t="shared" si="23"/>
        <v>-1.6400890463858953E-2</v>
      </c>
    </row>
    <row r="132" spans="1:21" x14ac:dyDescent="0.25">
      <c r="A132" s="7">
        <f t="shared" ref="A132:A195" si="24">+A133-1</f>
        <v>129</v>
      </c>
      <c r="B132" s="1">
        <v>45189</v>
      </c>
      <c r="C132" s="138">
        <v>17.087900000000001</v>
      </c>
      <c r="D132" s="202">
        <v>65.78</v>
      </c>
      <c r="E132" s="331">
        <v>167.78</v>
      </c>
      <c r="F132" s="331">
        <v>85.74</v>
      </c>
      <c r="G132" s="331">
        <v>175.49</v>
      </c>
      <c r="H132" s="331">
        <v>299.67</v>
      </c>
      <c r="I132" s="331">
        <v>386.3</v>
      </c>
      <c r="J132" s="201">
        <v>422.39</v>
      </c>
      <c r="K132" s="202">
        <v>52507.23</v>
      </c>
      <c r="L132" s="201">
        <v>4402.2</v>
      </c>
      <c r="M132" s="152">
        <f t="shared" si="15"/>
        <v>-6.077180188391873E-4</v>
      </c>
      <c r="N132" s="153">
        <f t="shared" si="16"/>
        <v>2.711968166513623E-2</v>
      </c>
      <c r="O132" s="153">
        <f t="shared" si="17"/>
        <v>-1.5727241418895699E-2</v>
      </c>
      <c r="P132" s="153">
        <f t="shared" si="18"/>
        <v>-1.9992181828335176E-2</v>
      </c>
      <c r="Q132" s="153">
        <f t="shared" si="19"/>
        <v>-1.7700855541351146E-2</v>
      </c>
      <c r="R132" s="153">
        <f t="shared" si="20"/>
        <v>-2.4987380111054946E-2</v>
      </c>
      <c r="S132" s="154">
        <f t="shared" si="21"/>
        <v>-2.9434742647058809E-2</v>
      </c>
      <c r="T132" s="152">
        <f t="shared" si="22"/>
        <v>5.5050042359443552E-3</v>
      </c>
      <c r="U132" s="154">
        <f t="shared" si="23"/>
        <v>-9.3947951709627553E-3</v>
      </c>
    </row>
    <row r="133" spans="1:21" x14ac:dyDescent="0.25">
      <c r="A133" s="7">
        <f t="shared" si="24"/>
        <v>130</v>
      </c>
      <c r="B133" s="1">
        <v>45188</v>
      </c>
      <c r="C133" s="138">
        <v>17.077400000000001</v>
      </c>
      <c r="D133" s="202">
        <v>65.819999999999993</v>
      </c>
      <c r="E133" s="331">
        <v>163.35</v>
      </c>
      <c r="F133" s="331">
        <v>87.11</v>
      </c>
      <c r="G133" s="331">
        <v>179.07</v>
      </c>
      <c r="H133" s="331">
        <v>305.07</v>
      </c>
      <c r="I133" s="331">
        <v>396.2</v>
      </c>
      <c r="J133" s="201">
        <v>435.2</v>
      </c>
      <c r="K133" s="202">
        <v>52219.76</v>
      </c>
      <c r="L133" s="201">
        <v>4443.95</v>
      </c>
      <c r="M133" s="152">
        <f t="shared" ref="M133:M196" si="25" xml:space="preserve"> (D133/D134) - 1</f>
        <v>1.5897515048618471E-2</v>
      </c>
      <c r="N133" s="153">
        <f t="shared" ref="N133:N196" si="26" xml:space="preserve"> (E133/E134) - 1</f>
        <v>2.336799899761921E-2</v>
      </c>
      <c r="O133" s="153">
        <f t="shared" ref="O133:O196" si="27" xml:space="preserve"> (F133/F134) - 1</f>
        <v>1.0342450011491255E-3</v>
      </c>
      <c r="P133" s="153">
        <f t="shared" ref="P133:P196" si="28" xml:space="preserve"> (G133/G134) - 1</f>
        <v>6.1808169916277578E-3</v>
      </c>
      <c r="Q133" s="153">
        <f t="shared" ref="Q133:Q196" si="29" xml:space="preserve"> (H133/H134) - 1</f>
        <v>8.3292017848288769E-3</v>
      </c>
      <c r="R133" s="153">
        <f t="shared" ref="R133:R196" si="30" xml:space="preserve"> (I133/I134) - 1</f>
        <v>4.563894523326617E-3</v>
      </c>
      <c r="S133" s="154">
        <f t="shared" ref="S133:S196" si="31" xml:space="preserve"> (J133/J134) - 1</f>
        <v>-1.0144202338170483E-2</v>
      </c>
      <c r="T133" s="152">
        <f t="shared" ref="T133:T196" si="32" xml:space="preserve"> (K133/K134) - 1</f>
        <v>1.0340462309309961E-2</v>
      </c>
      <c r="U133" s="154">
        <f t="shared" ref="U133:U196" si="33" xml:space="preserve"> (L133/L134) - 1</f>
        <v>-2.1511026084926055E-3</v>
      </c>
    </row>
    <row r="134" spans="1:21" x14ac:dyDescent="0.25">
      <c r="A134" s="7">
        <f t="shared" si="24"/>
        <v>131</v>
      </c>
      <c r="B134" s="1">
        <v>45187</v>
      </c>
      <c r="C134" s="138">
        <v>17.131</v>
      </c>
      <c r="D134" s="202">
        <v>64.790000000000006</v>
      </c>
      <c r="E134" s="331">
        <v>159.62</v>
      </c>
      <c r="F134" s="331">
        <v>87.02</v>
      </c>
      <c r="G134" s="331">
        <v>177.97</v>
      </c>
      <c r="H134" s="331">
        <v>302.55</v>
      </c>
      <c r="I134" s="331">
        <v>394.4</v>
      </c>
      <c r="J134" s="201">
        <v>439.66</v>
      </c>
      <c r="K134" s="202">
        <v>51685.31</v>
      </c>
      <c r="L134" s="201">
        <v>4453.53</v>
      </c>
      <c r="M134" s="152">
        <f t="shared" si="25"/>
        <v>2.596991290577999E-2</v>
      </c>
      <c r="N134" s="153">
        <f t="shared" si="26"/>
        <v>-2.8247899671252852E-2</v>
      </c>
      <c r="O134" s="153">
        <f t="shared" si="27"/>
        <v>-5.7425060296312225E-4</v>
      </c>
      <c r="P134" s="153">
        <f t="shared" si="28"/>
        <v>1.6913319238900604E-2</v>
      </c>
      <c r="Q134" s="153">
        <f t="shared" si="29"/>
        <v>7.4589590756219959E-3</v>
      </c>
      <c r="R134" s="153">
        <f t="shared" si="30"/>
        <v>-6.398951982667489E-3</v>
      </c>
      <c r="S134" s="154">
        <f t="shared" si="31"/>
        <v>1.5034168564920236E-3</v>
      </c>
      <c r="T134" s="152">
        <f t="shared" si="32"/>
        <v>6.4985316913201974E-3</v>
      </c>
      <c r="U134" s="154">
        <f t="shared" si="33"/>
        <v>7.2129644609830734E-4</v>
      </c>
    </row>
    <row r="135" spans="1:21" x14ac:dyDescent="0.25">
      <c r="A135" s="7">
        <f t="shared" si="24"/>
        <v>132</v>
      </c>
      <c r="B135" s="1">
        <v>45184</v>
      </c>
      <c r="C135" s="138">
        <v>17.064</v>
      </c>
      <c r="D135" s="202">
        <v>63.15</v>
      </c>
      <c r="E135" s="331">
        <v>164.26</v>
      </c>
      <c r="F135" s="331">
        <v>87.07</v>
      </c>
      <c r="G135" s="331">
        <v>175.01</v>
      </c>
      <c r="H135" s="331">
        <v>300.31</v>
      </c>
      <c r="I135" s="331">
        <v>396.94</v>
      </c>
      <c r="J135" s="201">
        <v>439</v>
      </c>
      <c r="K135" s="202">
        <v>51351.6</v>
      </c>
      <c r="L135" s="201">
        <v>4450.32</v>
      </c>
      <c r="M135" s="152">
        <f t="shared" si="25"/>
        <v>-1.8342919322244633E-2</v>
      </c>
      <c r="N135" s="153">
        <f t="shared" si="26"/>
        <v>-1.1494252873563204E-2</v>
      </c>
      <c r="O135" s="153">
        <f t="shared" si="27"/>
        <v>-1.0568181818181865E-2</v>
      </c>
      <c r="P135" s="153">
        <f t="shared" si="28"/>
        <v>-4.1538636622283631E-3</v>
      </c>
      <c r="Q135" s="153">
        <f t="shared" si="29"/>
        <v>-3.6603361991530914E-2</v>
      </c>
      <c r="R135" s="153">
        <f t="shared" si="30"/>
        <v>-8.8641414267522922E-3</v>
      </c>
      <c r="S135" s="154">
        <f t="shared" si="31"/>
        <v>-3.687940150501301E-2</v>
      </c>
      <c r="T135" s="152">
        <f t="shared" si="32"/>
        <v>-7.8074522448551287E-3</v>
      </c>
      <c r="U135" s="154">
        <f t="shared" si="33"/>
        <v>-1.2159552507158722E-2</v>
      </c>
    </row>
    <row r="136" spans="1:21" x14ac:dyDescent="0.25">
      <c r="A136" s="7">
        <f t="shared" si="24"/>
        <v>133</v>
      </c>
      <c r="B136" s="1">
        <v>45183</v>
      </c>
      <c r="C136" s="138">
        <v>17.103999999999999</v>
      </c>
      <c r="D136" s="202">
        <v>64.33</v>
      </c>
      <c r="E136" s="331">
        <v>166.17</v>
      </c>
      <c r="F136" s="331">
        <v>88</v>
      </c>
      <c r="G136" s="331">
        <v>175.74</v>
      </c>
      <c r="H136" s="331">
        <v>311.72000000000003</v>
      </c>
      <c r="I136" s="331">
        <v>400.49</v>
      </c>
      <c r="J136" s="201">
        <v>455.81</v>
      </c>
      <c r="K136" s="202">
        <v>51755.68</v>
      </c>
      <c r="L136" s="201">
        <v>4505.1000000000004</v>
      </c>
      <c r="M136" s="152">
        <f t="shared" si="25"/>
        <v>-8.0185042405550577E-3</v>
      </c>
      <c r="N136" s="153">
        <f t="shared" si="26"/>
        <v>2.7759338603583483E-3</v>
      </c>
      <c r="O136" s="153">
        <f t="shared" si="27"/>
        <v>4.1077133728890658E-3</v>
      </c>
      <c r="P136" s="153">
        <f t="shared" si="28"/>
        <v>8.7825038746340844E-3</v>
      </c>
      <c r="Q136" s="153">
        <f t="shared" si="29"/>
        <v>2.1831770799187078E-2</v>
      </c>
      <c r="R136" s="153">
        <f t="shared" si="30"/>
        <v>-2.8502813894818568E-2</v>
      </c>
      <c r="S136" s="154">
        <f t="shared" si="31"/>
        <v>2.1105859074419531E-3</v>
      </c>
      <c r="T136" s="152">
        <f t="shared" si="32"/>
        <v>4.5320287301506834E-3</v>
      </c>
      <c r="U136" s="154">
        <f t="shared" si="33"/>
        <v>8.4298837813157057E-3</v>
      </c>
    </row>
    <row r="137" spans="1:21" x14ac:dyDescent="0.25">
      <c r="A137" s="7">
        <f t="shared" si="24"/>
        <v>134</v>
      </c>
      <c r="B137" s="1">
        <v>45182</v>
      </c>
      <c r="C137" s="138">
        <v>17.146999999999998</v>
      </c>
      <c r="D137" s="202">
        <v>64.849999999999994</v>
      </c>
      <c r="E137" s="331">
        <v>165.71</v>
      </c>
      <c r="F137" s="331">
        <v>87.64</v>
      </c>
      <c r="G137" s="331">
        <v>174.21</v>
      </c>
      <c r="H137" s="331">
        <v>305.06</v>
      </c>
      <c r="I137" s="331">
        <v>412.24</v>
      </c>
      <c r="J137" s="201">
        <v>454.85</v>
      </c>
      <c r="K137" s="202">
        <v>51522.18</v>
      </c>
      <c r="L137" s="201">
        <v>4467.4399999999996</v>
      </c>
      <c r="M137" s="152">
        <f t="shared" si="25"/>
        <v>-1.158360006096637E-2</v>
      </c>
      <c r="N137" s="153">
        <f t="shared" si="26"/>
        <v>-7.4868231911835448E-3</v>
      </c>
      <c r="O137" s="153">
        <f t="shared" si="27"/>
        <v>-7.4745186862966717E-3</v>
      </c>
      <c r="P137" s="153">
        <f t="shared" si="28"/>
        <v>-1.1854792966534355E-2</v>
      </c>
      <c r="Q137" s="153">
        <f t="shared" si="29"/>
        <v>1.1270967314194635E-2</v>
      </c>
      <c r="R137" s="153">
        <f t="shared" si="30"/>
        <v>-5.1646000598127406E-2</v>
      </c>
      <c r="S137" s="154">
        <f t="shared" si="31"/>
        <v>1.3706262536215874E-2</v>
      </c>
      <c r="T137" s="152">
        <f t="shared" si="32"/>
        <v>-6.5226969684990532E-3</v>
      </c>
      <c r="U137" s="154">
        <f t="shared" si="33"/>
        <v>1.2416235236110129E-3</v>
      </c>
    </row>
    <row r="138" spans="1:21" x14ac:dyDescent="0.25">
      <c r="A138" s="7">
        <f t="shared" si="24"/>
        <v>135</v>
      </c>
      <c r="B138" s="1">
        <v>45181</v>
      </c>
      <c r="C138" s="138">
        <v>17.199000000000002</v>
      </c>
      <c r="D138" s="202">
        <v>65.61</v>
      </c>
      <c r="E138" s="331">
        <v>166.96</v>
      </c>
      <c r="F138" s="331">
        <v>88.3</v>
      </c>
      <c r="G138" s="331">
        <v>176.3</v>
      </c>
      <c r="H138" s="331">
        <v>301.66000000000003</v>
      </c>
      <c r="I138" s="331">
        <v>434.69</v>
      </c>
      <c r="J138" s="201">
        <v>448.7</v>
      </c>
      <c r="K138" s="202">
        <v>51860.45</v>
      </c>
      <c r="L138" s="201">
        <v>4461.8999999999996</v>
      </c>
      <c r="M138" s="152">
        <f t="shared" si="25"/>
        <v>-1.1003919204100154E-2</v>
      </c>
      <c r="N138" s="153">
        <f t="shared" si="26"/>
        <v>-8.9761235114593774E-4</v>
      </c>
      <c r="O138" s="153">
        <f t="shared" si="27"/>
        <v>-4.6218013752676868E-3</v>
      </c>
      <c r="P138" s="153">
        <f t="shared" si="28"/>
        <v>-1.7060660124888494E-2</v>
      </c>
      <c r="Q138" s="153">
        <f t="shared" si="29"/>
        <v>-1.9183248796982633E-2</v>
      </c>
      <c r="R138" s="153">
        <f t="shared" si="30"/>
        <v>-2.3958146218789333E-2</v>
      </c>
      <c r="S138" s="154">
        <f t="shared" si="31"/>
        <v>-6.8174775333126325E-3</v>
      </c>
      <c r="T138" s="152">
        <f t="shared" si="32"/>
        <v>-7.7876324269636754E-3</v>
      </c>
      <c r="U138" s="154">
        <f t="shared" si="33"/>
        <v>-5.6958724980279429E-3</v>
      </c>
    </row>
    <row r="139" spans="1:21" x14ac:dyDescent="0.25">
      <c r="A139" s="7">
        <f t="shared" si="24"/>
        <v>136</v>
      </c>
      <c r="B139" s="1">
        <v>45180</v>
      </c>
      <c r="C139" s="138">
        <v>17.265000000000001</v>
      </c>
      <c r="D139" s="202">
        <v>66.34</v>
      </c>
      <c r="E139" s="331">
        <v>167.11</v>
      </c>
      <c r="F139" s="331">
        <v>88.71</v>
      </c>
      <c r="G139" s="331">
        <v>179.36</v>
      </c>
      <c r="H139" s="331">
        <v>307.56</v>
      </c>
      <c r="I139" s="331">
        <v>445.36</v>
      </c>
      <c r="J139" s="201">
        <v>451.78</v>
      </c>
      <c r="K139" s="202">
        <v>52267.49</v>
      </c>
      <c r="L139" s="201">
        <v>4487.46</v>
      </c>
      <c r="M139" s="152">
        <f t="shared" si="25"/>
        <v>-7.629020194465097E-3</v>
      </c>
      <c r="N139" s="153">
        <f t="shared" si="26"/>
        <v>-1.1709740374948208E-2</v>
      </c>
      <c r="O139" s="153">
        <f t="shared" si="27"/>
        <v>-1.4880621876735223E-2</v>
      </c>
      <c r="P139" s="153">
        <f t="shared" si="28"/>
        <v>6.6225165562914245E-3</v>
      </c>
      <c r="Q139" s="153">
        <f t="shared" si="29"/>
        <v>3.2461646916647213E-2</v>
      </c>
      <c r="R139" s="153">
        <f t="shared" si="30"/>
        <v>5.781391147244852E-3</v>
      </c>
      <c r="S139" s="154">
        <f t="shared" si="31"/>
        <v>-8.6456596155535248E-3</v>
      </c>
      <c r="T139" s="152">
        <f t="shared" si="32"/>
        <v>-4.5256547410338355E-3</v>
      </c>
      <c r="U139" s="154">
        <f t="shared" si="33"/>
        <v>6.7235148031741243E-3</v>
      </c>
    </row>
    <row r="140" spans="1:21" x14ac:dyDescent="0.25">
      <c r="A140" s="7">
        <f t="shared" si="24"/>
        <v>137</v>
      </c>
      <c r="B140" s="1">
        <v>45177</v>
      </c>
      <c r="C140" s="138">
        <v>17.577000000000002</v>
      </c>
      <c r="D140" s="202">
        <v>66.849999999999994</v>
      </c>
      <c r="E140" s="331">
        <v>169.09</v>
      </c>
      <c r="F140" s="331">
        <v>90.05</v>
      </c>
      <c r="G140" s="331">
        <v>178.18</v>
      </c>
      <c r="H140" s="331">
        <v>297.89</v>
      </c>
      <c r="I140" s="331">
        <v>442.8</v>
      </c>
      <c r="J140" s="201">
        <v>455.72</v>
      </c>
      <c r="K140" s="202">
        <v>52505.11</v>
      </c>
      <c r="L140" s="201">
        <v>4457.49</v>
      </c>
      <c r="M140" s="152">
        <f t="shared" si="25"/>
        <v>5.9871276754974723E-4</v>
      </c>
      <c r="N140" s="153">
        <f t="shared" si="26"/>
        <v>9.854276158623998E-3</v>
      </c>
      <c r="O140" s="153">
        <f t="shared" si="27"/>
        <v>8.8918528398362895E-4</v>
      </c>
      <c r="P140" s="153">
        <f t="shared" si="28"/>
        <v>3.4917774273486302E-3</v>
      </c>
      <c r="Q140" s="153">
        <f t="shared" si="29"/>
        <v>-2.6115779957813778E-3</v>
      </c>
      <c r="R140" s="153">
        <f t="shared" si="30"/>
        <v>-7.6725188428028446E-4</v>
      </c>
      <c r="S140" s="154">
        <f t="shared" si="31"/>
        <v>-1.446768019722755E-2</v>
      </c>
      <c r="T140" s="152">
        <f t="shared" si="32"/>
        <v>4.2185112618442488E-4</v>
      </c>
      <c r="U140" s="154">
        <f t="shared" si="33"/>
        <v>1.4266008258556617E-3</v>
      </c>
    </row>
    <row r="141" spans="1:21" x14ac:dyDescent="0.25">
      <c r="A141" s="7">
        <f t="shared" si="24"/>
        <v>138</v>
      </c>
      <c r="B141" s="1">
        <v>45176</v>
      </c>
      <c r="C141" s="138">
        <v>17.574000000000002</v>
      </c>
      <c r="D141" s="202">
        <v>66.81</v>
      </c>
      <c r="E141" s="331">
        <v>167.44</v>
      </c>
      <c r="F141" s="331">
        <v>89.97</v>
      </c>
      <c r="G141" s="331">
        <v>177.56</v>
      </c>
      <c r="H141" s="331">
        <v>298.67</v>
      </c>
      <c r="I141" s="331">
        <v>443.14</v>
      </c>
      <c r="J141" s="201">
        <v>462.41</v>
      </c>
      <c r="K141" s="202">
        <v>52482.97</v>
      </c>
      <c r="L141" s="201">
        <v>4451.1400000000003</v>
      </c>
      <c r="M141" s="152">
        <f t="shared" si="25"/>
        <v>-8.4594835262687962E-3</v>
      </c>
      <c r="N141" s="153">
        <f t="shared" si="26"/>
        <v>-6.8212824010914774E-3</v>
      </c>
      <c r="O141" s="153">
        <f t="shared" si="27"/>
        <v>-4.74325039703547E-2</v>
      </c>
      <c r="P141" s="153">
        <f t="shared" si="28"/>
        <v>-2.9249357607566528E-2</v>
      </c>
      <c r="Q141" s="153">
        <f t="shared" si="29"/>
        <v>-1.6712905705785763E-3</v>
      </c>
      <c r="R141" s="153">
        <f t="shared" si="30"/>
        <v>-5.8776022972002462E-3</v>
      </c>
      <c r="S141" s="154">
        <f t="shared" si="31"/>
        <v>-1.7424194131021364E-2</v>
      </c>
      <c r="T141" s="152">
        <f t="shared" si="32"/>
        <v>-9.2167081766523218E-3</v>
      </c>
      <c r="U141" s="154">
        <f t="shared" si="33"/>
        <v>-3.2113009127796577E-3</v>
      </c>
    </row>
    <row r="142" spans="1:21" x14ac:dyDescent="0.25">
      <c r="A142" s="7">
        <f t="shared" si="24"/>
        <v>139</v>
      </c>
      <c r="B142" s="1">
        <v>45175</v>
      </c>
      <c r="C142" s="138">
        <v>17.553000000000001</v>
      </c>
      <c r="D142" s="202">
        <v>67.38</v>
      </c>
      <c r="E142" s="331">
        <v>168.59</v>
      </c>
      <c r="F142" s="331">
        <v>94.45</v>
      </c>
      <c r="G142" s="331">
        <v>182.91</v>
      </c>
      <c r="H142" s="331">
        <v>299.17</v>
      </c>
      <c r="I142" s="331">
        <v>445.76</v>
      </c>
      <c r="J142" s="201">
        <v>470.61</v>
      </c>
      <c r="K142" s="202">
        <v>52971.19</v>
      </c>
      <c r="L142" s="201">
        <v>4465.4799999999996</v>
      </c>
      <c r="M142" s="152">
        <f t="shared" si="25"/>
        <v>0</v>
      </c>
      <c r="N142" s="153">
        <f t="shared" si="26"/>
        <v>3.5692345496989741E-2</v>
      </c>
      <c r="O142" s="153">
        <f t="shared" si="27"/>
        <v>-2.1130480718436484E-3</v>
      </c>
      <c r="P142" s="153">
        <f t="shared" si="28"/>
        <v>-3.5793357933579295E-2</v>
      </c>
      <c r="Q142" s="153">
        <f t="shared" si="29"/>
        <v>-3.2650341495917834E-3</v>
      </c>
      <c r="R142" s="153">
        <f t="shared" si="30"/>
        <v>-6.5079789605063665E-3</v>
      </c>
      <c r="S142" s="154">
        <f t="shared" si="31"/>
        <v>-3.0629480102166928E-2</v>
      </c>
      <c r="T142" s="152">
        <f t="shared" si="32"/>
        <v>7.3093090256470816E-4</v>
      </c>
      <c r="U142" s="154">
        <f t="shared" si="33"/>
        <v>-6.9715777558858605E-3</v>
      </c>
    </row>
    <row r="143" spans="1:21" x14ac:dyDescent="0.25">
      <c r="A143" s="7">
        <f t="shared" si="24"/>
        <v>140</v>
      </c>
      <c r="B143" s="1">
        <v>45174</v>
      </c>
      <c r="C143" s="138">
        <v>17.405999999999999</v>
      </c>
      <c r="D143" s="202">
        <v>67.38</v>
      </c>
      <c r="E143" s="331">
        <v>162.78</v>
      </c>
      <c r="F143" s="331">
        <v>94.65</v>
      </c>
      <c r="G143" s="331">
        <v>189.7</v>
      </c>
      <c r="H143" s="331">
        <v>300.14999999999998</v>
      </c>
      <c r="I143" s="331">
        <v>448.68</v>
      </c>
      <c r="J143" s="201">
        <v>485.48</v>
      </c>
      <c r="K143" s="202">
        <v>52932.5</v>
      </c>
      <c r="L143" s="201">
        <v>4496.83</v>
      </c>
      <c r="M143" s="152">
        <f t="shared" si="25"/>
        <v>2.2311468094600162E-3</v>
      </c>
      <c r="N143" s="153">
        <f t="shared" si="26"/>
        <v>-1.5364142269537862E-2</v>
      </c>
      <c r="O143" s="153">
        <f t="shared" si="27"/>
        <v>-3.7890748342279679E-3</v>
      </c>
      <c r="P143" s="153">
        <f t="shared" si="28"/>
        <v>1.2667581547554096E-3</v>
      </c>
      <c r="Q143" s="153">
        <f t="shared" si="29"/>
        <v>1.2720156555772855E-2</v>
      </c>
      <c r="R143" s="153">
        <f t="shared" si="30"/>
        <v>2.0005456033463709E-2</v>
      </c>
      <c r="S143" s="154">
        <f t="shared" si="31"/>
        <v>8.0397452019220772E-4</v>
      </c>
      <c r="T143" s="152">
        <f t="shared" si="32"/>
        <v>-1.8483695803849232E-3</v>
      </c>
      <c r="U143" s="154">
        <f t="shared" si="33"/>
        <v>-4.1941905810084501E-3</v>
      </c>
    </row>
    <row r="144" spans="1:21" x14ac:dyDescent="0.25">
      <c r="A144" s="7">
        <f t="shared" si="24"/>
        <v>141</v>
      </c>
      <c r="B144" s="1">
        <v>45173</v>
      </c>
      <c r="C144" s="138">
        <v>17.167999999999999</v>
      </c>
      <c r="D144" s="202">
        <v>67.23</v>
      </c>
      <c r="E144" s="331">
        <v>165.32</v>
      </c>
      <c r="F144" s="331">
        <v>95.01</v>
      </c>
      <c r="G144" s="331">
        <v>189.46</v>
      </c>
      <c r="H144" s="331">
        <v>296.38</v>
      </c>
      <c r="I144" s="331">
        <v>439.88</v>
      </c>
      <c r="J144" s="201">
        <v>485.09</v>
      </c>
      <c r="K144" s="202">
        <v>53030.52</v>
      </c>
      <c r="L144" s="201">
        <v>4515.7700000000004</v>
      </c>
      <c r="M144" s="152">
        <f t="shared" si="25"/>
        <v>-4.46030330062408E-4</v>
      </c>
      <c r="N144" s="153">
        <f t="shared" si="26"/>
        <v>-6.5500871341866995E-3</v>
      </c>
      <c r="O144" s="153">
        <f t="shared" si="27"/>
        <v>0</v>
      </c>
      <c r="P144" s="153">
        <f t="shared" si="28"/>
        <v>0</v>
      </c>
      <c r="Q144" s="153">
        <f t="shared" si="29"/>
        <v>0</v>
      </c>
      <c r="R144" s="153">
        <f t="shared" si="30"/>
        <v>0</v>
      </c>
      <c r="S144" s="154">
        <f t="shared" si="31"/>
        <v>0</v>
      </c>
      <c r="T144" s="152">
        <f t="shared" si="32"/>
        <v>-2.1608659721188417E-3</v>
      </c>
      <c r="U144" s="154">
        <f t="shared" si="33"/>
        <v>0</v>
      </c>
    </row>
    <row r="145" spans="1:21" x14ac:dyDescent="0.25">
      <c r="A145" s="7">
        <f t="shared" si="24"/>
        <v>142</v>
      </c>
      <c r="B145" s="1">
        <v>45170</v>
      </c>
      <c r="C145" s="138">
        <v>17.076000000000001</v>
      </c>
      <c r="D145" s="202">
        <v>67.260000000000005</v>
      </c>
      <c r="E145" s="331">
        <v>166.41</v>
      </c>
      <c r="F145" s="331">
        <v>95.01</v>
      </c>
      <c r="G145" s="331">
        <v>189.46</v>
      </c>
      <c r="H145" s="331">
        <v>296.38</v>
      </c>
      <c r="I145" s="331">
        <v>439.88</v>
      </c>
      <c r="J145" s="201">
        <v>485.09</v>
      </c>
      <c r="K145" s="202">
        <v>53145.36</v>
      </c>
      <c r="L145" s="201">
        <v>4515.7700000000004</v>
      </c>
      <c r="M145" s="152">
        <f t="shared" si="25"/>
        <v>1.3398838767306742E-3</v>
      </c>
      <c r="N145" s="153">
        <f t="shared" si="26"/>
        <v>1.6492578339746933E-2</v>
      </c>
      <c r="O145" s="153">
        <f t="shared" si="27"/>
        <v>2.2712594187298096E-2</v>
      </c>
      <c r="P145" s="153">
        <f t="shared" si="28"/>
        <v>8.4632990897961502E-3</v>
      </c>
      <c r="Q145" s="153">
        <f t="shared" si="29"/>
        <v>1.6560208185474323E-3</v>
      </c>
      <c r="R145" s="153">
        <f t="shared" si="30"/>
        <v>1.4296255303449579E-2</v>
      </c>
      <c r="S145" s="154">
        <f t="shared" si="31"/>
        <v>-1.7141120453854852E-2</v>
      </c>
      <c r="T145" s="152">
        <f t="shared" si="32"/>
        <v>2.3458638448401459E-3</v>
      </c>
      <c r="U145" s="154">
        <f t="shared" si="33"/>
        <v>1.7991596526802933E-3</v>
      </c>
    </row>
    <row r="146" spans="1:21" x14ac:dyDescent="0.25">
      <c r="A146" s="7">
        <f t="shared" si="24"/>
        <v>143</v>
      </c>
      <c r="B146" s="1">
        <v>45169</v>
      </c>
      <c r="C146" s="138">
        <v>17.027000000000001</v>
      </c>
      <c r="D146" s="202">
        <v>67.17</v>
      </c>
      <c r="E146" s="331">
        <v>163.71</v>
      </c>
      <c r="F146" s="331">
        <v>92.9</v>
      </c>
      <c r="G146" s="331">
        <v>187.87</v>
      </c>
      <c r="H146" s="331">
        <v>295.89</v>
      </c>
      <c r="I146" s="331">
        <v>433.68</v>
      </c>
      <c r="J146" s="201">
        <v>493.55</v>
      </c>
      <c r="K146" s="202">
        <v>53020.98</v>
      </c>
      <c r="L146" s="201">
        <v>4507.66</v>
      </c>
      <c r="M146" s="152">
        <f t="shared" si="25"/>
        <v>-2.5108853410740206E-2</v>
      </c>
      <c r="N146" s="153">
        <f t="shared" si="26"/>
        <v>-1.527819548872178E-2</v>
      </c>
      <c r="O146" s="153">
        <f t="shared" si="27"/>
        <v>-8.0085424452749354E-3</v>
      </c>
      <c r="P146" s="153">
        <f t="shared" si="28"/>
        <v>1.1723954169997608E-3</v>
      </c>
      <c r="Q146" s="153">
        <f t="shared" si="29"/>
        <v>2.6770586241950944E-3</v>
      </c>
      <c r="R146" s="153">
        <f t="shared" si="30"/>
        <v>-2.2775898957830831E-3</v>
      </c>
      <c r="S146" s="154">
        <f t="shared" si="31"/>
        <v>1.8471906463137788E-3</v>
      </c>
      <c r="T146" s="152">
        <f t="shared" si="32"/>
        <v>-2.5183698548686739E-2</v>
      </c>
      <c r="U146" s="154">
        <f t="shared" si="33"/>
        <v>-1.5969452055097921E-3</v>
      </c>
    </row>
    <row r="147" spans="1:21" x14ac:dyDescent="0.25">
      <c r="A147" s="7">
        <f t="shared" si="24"/>
        <v>144</v>
      </c>
      <c r="B147" s="1">
        <v>45168</v>
      </c>
      <c r="C147" s="138">
        <v>16.728000000000002</v>
      </c>
      <c r="D147" s="202">
        <v>68.900000000000006</v>
      </c>
      <c r="E147" s="331">
        <v>166.25</v>
      </c>
      <c r="F147" s="331">
        <v>93.65</v>
      </c>
      <c r="G147" s="331">
        <v>187.65</v>
      </c>
      <c r="H147" s="331">
        <v>295.10000000000002</v>
      </c>
      <c r="I147" s="331">
        <v>434.67</v>
      </c>
      <c r="J147" s="201">
        <v>492.64</v>
      </c>
      <c r="K147" s="202">
        <v>54390.74</v>
      </c>
      <c r="L147" s="201">
        <v>4514.87</v>
      </c>
      <c r="M147" s="152">
        <f t="shared" si="25"/>
        <v>-2.1723388848658987E-3</v>
      </c>
      <c r="N147" s="153">
        <f t="shared" si="26"/>
        <v>-1.3470211250890207E-2</v>
      </c>
      <c r="O147" s="153">
        <f t="shared" si="27"/>
        <v>-4.0412634265659664E-3</v>
      </c>
      <c r="P147" s="153">
        <f t="shared" si="28"/>
        <v>1.9172278948511812E-2</v>
      </c>
      <c r="Q147" s="153">
        <f t="shared" si="29"/>
        <v>-9.698312023893374E-3</v>
      </c>
      <c r="R147" s="153">
        <f t="shared" si="30"/>
        <v>1.0883974045908129E-2</v>
      </c>
      <c r="S147" s="154">
        <f t="shared" si="31"/>
        <v>9.8392915710068252E-3</v>
      </c>
      <c r="T147" s="152">
        <f t="shared" si="32"/>
        <v>2.3849396983079973E-3</v>
      </c>
      <c r="U147" s="154">
        <f t="shared" si="33"/>
        <v>3.8331298928546698E-3</v>
      </c>
    </row>
    <row r="148" spans="1:21" x14ac:dyDescent="0.25">
      <c r="A148" s="7">
        <f t="shared" si="24"/>
        <v>145</v>
      </c>
      <c r="B148" s="1">
        <v>45167</v>
      </c>
      <c r="C148" s="138">
        <v>16.79</v>
      </c>
      <c r="D148" s="202">
        <v>69.05</v>
      </c>
      <c r="E148" s="331">
        <v>168.52</v>
      </c>
      <c r="F148" s="331">
        <v>94.03</v>
      </c>
      <c r="G148" s="331">
        <v>184.12</v>
      </c>
      <c r="H148" s="331">
        <v>297.99</v>
      </c>
      <c r="I148" s="331">
        <v>429.99</v>
      </c>
      <c r="J148" s="201">
        <v>487.84</v>
      </c>
      <c r="K148" s="202">
        <v>54261.33</v>
      </c>
      <c r="L148" s="201">
        <v>4497.63</v>
      </c>
      <c r="M148" s="152">
        <f t="shared" si="25"/>
        <v>8.1763761133013535E-3</v>
      </c>
      <c r="N148" s="153">
        <f t="shared" si="26"/>
        <v>1.0614692653673208E-2</v>
      </c>
      <c r="O148" s="153">
        <f t="shared" si="27"/>
        <v>1.9405897658282711E-2</v>
      </c>
      <c r="P148" s="153">
        <f t="shared" si="28"/>
        <v>2.1810311338032129E-2</v>
      </c>
      <c r="Q148" s="153">
        <f t="shared" si="29"/>
        <v>2.6631296079377087E-2</v>
      </c>
      <c r="R148" s="153">
        <f t="shared" si="30"/>
        <v>2.8536573697555356E-2</v>
      </c>
      <c r="S148" s="154">
        <f t="shared" si="31"/>
        <v>4.161417743140805E-2</v>
      </c>
      <c r="T148" s="152">
        <f t="shared" si="32"/>
        <v>1.5319041125213984E-2</v>
      </c>
      <c r="U148" s="154">
        <f t="shared" si="33"/>
        <v>1.4508347036412905E-2</v>
      </c>
    </row>
    <row r="149" spans="1:21" x14ac:dyDescent="0.25">
      <c r="A149" s="7">
        <f t="shared" si="24"/>
        <v>146</v>
      </c>
      <c r="B149" s="1">
        <v>45166</v>
      </c>
      <c r="C149" s="138">
        <v>16.777999999999999</v>
      </c>
      <c r="D149" s="202">
        <v>68.489999999999995</v>
      </c>
      <c r="E149" s="331">
        <v>166.75</v>
      </c>
      <c r="F149" s="331">
        <v>92.24</v>
      </c>
      <c r="G149" s="331">
        <v>180.19</v>
      </c>
      <c r="H149" s="331">
        <v>290.26</v>
      </c>
      <c r="I149" s="331">
        <v>418.06</v>
      </c>
      <c r="J149" s="201">
        <v>468.35</v>
      </c>
      <c r="K149" s="202">
        <v>53442.64</v>
      </c>
      <c r="L149" s="201">
        <v>4433.3100000000004</v>
      </c>
      <c r="M149" s="152">
        <f t="shared" si="25"/>
        <v>9.730207872622687E-3</v>
      </c>
      <c r="N149" s="153">
        <f t="shared" si="26"/>
        <v>8.4059022738267597E-3</v>
      </c>
      <c r="O149" s="153">
        <f t="shared" si="27"/>
        <v>2.6942774437764383E-2</v>
      </c>
      <c r="P149" s="153">
        <f t="shared" si="28"/>
        <v>8.8460892447230766E-3</v>
      </c>
      <c r="Q149" s="153">
        <f t="shared" si="29"/>
        <v>1.6672504378283604E-2</v>
      </c>
      <c r="R149" s="153">
        <f t="shared" si="30"/>
        <v>4.8794558084754858E-3</v>
      </c>
      <c r="S149" s="154">
        <f t="shared" si="31"/>
        <v>1.7753922378199949E-2</v>
      </c>
      <c r="T149" s="152">
        <f t="shared" si="32"/>
        <v>4.7208643932596939E-3</v>
      </c>
      <c r="U149" s="154">
        <f t="shared" si="33"/>
        <v>6.2645975336552695E-3</v>
      </c>
    </row>
    <row r="150" spans="1:21" x14ac:dyDescent="0.25">
      <c r="A150" s="7">
        <f t="shared" si="24"/>
        <v>147</v>
      </c>
      <c r="B150" s="1">
        <v>45163</v>
      </c>
      <c r="C150" s="138">
        <v>16.722999999999999</v>
      </c>
      <c r="D150" s="202">
        <v>67.83</v>
      </c>
      <c r="E150" s="331">
        <v>165.36</v>
      </c>
      <c r="F150" s="331">
        <v>89.82</v>
      </c>
      <c r="G150" s="331">
        <v>178.61</v>
      </c>
      <c r="H150" s="331">
        <v>285.5</v>
      </c>
      <c r="I150" s="331">
        <v>416.03</v>
      </c>
      <c r="J150" s="201">
        <v>460.18</v>
      </c>
      <c r="K150" s="202">
        <v>53191.53</v>
      </c>
      <c r="L150" s="201">
        <v>4405.71</v>
      </c>
      <c r="M150" s="152">
        <f t="shared" si="25"/>
        <v>-1.912889935255957E-3</v>
      </c>
      <c r="N150" s="153">
        <f t="shared" si="26"/>
        <v>-9.0628965017203189E-4</v>
      </c>
      <c r="O150" s="153">
        <f t="shared" si="27"/>
        <v>7.9676803950172737E-3</v>
      </c>
      <c r="P150" s="153">
        <f t="shared" si="28"/>
        <v>1.2643156820501211E-2</v>
      </c>
      <c r="Q150" s="153">
        <f t="shared" si="29"/>
        <v>-4.3591979075849885E-3</v>
      </c>
      <c r="R150" s="153">
        <f t="shared" si="30"/>
        <v>2.2362568500724933E-2</v>
      </c>
      <c r="S150" s="154">
        <f t="shared" si="31"/>
        <v>-2.4277505671818966E-2</v>
      </c>
      <c r="T150" s="152">
        <f t="shared" si="32"/>
        <v>1.5383216252056187E-3</v>
      </c>
      <c r="U150" s="154">
        <f t="shared" si="33"/>
        <v>6.7179884423178571E-3</v>
      </c>
    </row>
    <row r="151" spans="1:21" x14ac:dyDescent="0.25">
      <c r="A151" s="7">
        <f t="shared" si="24"/>
        <v>148</v>
      </c>
      <c r="B151" s="1">
        <v>45162</v>
      </c>
      <c r="C151" s="138">
        <v>16.814</v>
      </c>
      <c r="D151" s="202">
        <v>67.959999999999994</v>
      </c>
      <c r="E151" s="331">
        <v>165.51</v>
      </c>
      <c r="F151" s="331">
        <v>89.11</v>
      </c>
      <c r="G151" s="331">
        <v>176.38</v>
      </c>
      <c r="H151" s="331">
        <v>286.75</v>
      </c>
      <c r="I151" s="331">
        <v>406.93</v>
      </c>
      <c r="J151" s="201">
        <v>471.63</v>
      </c>
      <c r="K151" s="202">
        <v>53109.83</v>
      </c>
      <c r="L151" s="201">
        <v>4376.3100000000004</v>
      </c>
      <c r="M151" s="152">
        <f t="shared" si="25"/>
        <v>-1.1203259129928811E-2</v>
      </c>
      <c r="N151" s="153">
        <f t="shared" si="26"/>
        <v>4.5520757465404849E-3</v>
      </c>
      <c r="O151" s="153">
        <f t="shared" si="27"/>
        <v>-8.1255565449688261E-3</v>
      </c>
      <c r="P151" s="153">
        <f t="shared" si="28"/>
        <v>-2.6170494699646718E-2</v>
      </c>
      <c r="Q151" s="153">
        <f t="shared" si="29"/>
        <v>-2.5455410549211521E-2</v>
      </c>
      <c r="R151" s="153">
        <f t="shared" si="30"/>
        <v>-4.8228277394456787E-2</v>
      </c>
      <c r="S151" s="154">
        <f t="shared" si="31"/>
        <v>9.9753799134050247E-4</v>
      </c>
      <c r="T151" s="152">
        <f t="shared" si="32"/>
        <v>-9.7978310569112326E-3</v>
      </c>
      <c r="U151" s="154">
        <f t="shared" si="33"/>
        <v>-1.3458039995401183E-2</v>
      </c>
    </row>
    <row r="152" spans="1:21" x14ac:dyDescent="0.25">
      <c r="A152" s="7">
        <f t="shared" si="24"/>
        <v>149</v>
      </c>
      <c r="B152" s="1">
        <v>45161</v>
      </c>
      <c r="C152" s="138">
        <v>16.79</v>
      </c>
      <c r="D152" s="202">
        <v>68.73</v>
      </c>
      <c r="E152" s="331">
        <v>164.76</v>
      </c>
      <c r="F152" s="331">
        <v>89.84</v>
      </c>
      <c r="G152" s="331">
        <v>181.12</v>
      </c>
      <c r="H152" s="331">
        <v>294.24</v>
      </c>
      <c r="I152" s="331">
        <v>427.55</v>
      </c>
      <c r="J152" s="201">
        <v>471.16</v>
      </c>
      <c r="K152" s="202">
        <v>53635.34</v>
      </c>
      <c r="L152" s="201">
        <v>4436.01</v>
      </c>
      <c r="M152" s="152">
        <f t="shared" si="25"/>
        <v>9.9926524614255552E-3</v>
      </c>
      <c r="N152" s="153">
        <f t="shared" si="26"/>
        <v>2.9106808244846905E-2</v>
      </c>
      <c r="O152" s="153">
        <f t="shared" si="27"/>
        <v>1.9981834695731227E-2</v>
      </c>
      <c r="P152" s="153">
        <f t="shared" si="28"/>
        <v>2.1948879986458447E-2</v>
      </c>
      <c r="Q152" s="153">
        <f t="shared" si="29"/>
        <v>2.3087621696801008E-2</v>
      </c>
      <c r="R152" s="153">
        <f t="shared" si="30"/>
        <v>3.4804075804148349E-2</v>
      </c>
      <c r="S152" s="154">
        <f t="shared" si="31"/>
        <v>3.1707103442235374E-2</v>
      </c>
      <c r="T152" s="152">
        <f t="shared" si="32"/>
        <v>9.5507203085081205E-3</v>
      </c>
      <c r="U152" s="154">
        <f t="shared" si="33"/>
        <v>1.1044888377340412E-2</v>
      </c>
    </row>
    <row r="153" spans="1:21" x14ac:dyDescent="0.25">
      <c r="A153" s="7">
        <f t="shared" si="24"/>
        <v>150</v>
      </c>
      <c r="B153" s="1">
        <v>45160</v>
      </c>
      <c r="C153" s="138">
        <v>16.902000000000001</v>
      </c>
      <c r="D153" s="202">
        <v>68.05</v>
      </c>
      <c r="E153" s="331">
        <v>160.1</v>
      </c>
      <c r="F153" s="331">
        <v>88.08</v>
      </c>
      <c r="G153" s="331">
        <v>177.23</v>
      </c>
      <c r="H153" s="331">
        <v>287.60000000000002</v>
      </c>
      <c r="I153" s="331">
        <v>413.17</v>
      </c>
      <c r="J153" s="201">
        <v>456.68</v>
      </c>
      <c r="K153" s="202">
        <v>53127.93</v>
      </c>
      <c r="L153" s="201">
        <v>4387.55</v>
      </c>
      <c r="M153" s="152">
        <f t="shared" si="25"/>
        <v>-2.1994134897361795E-3</v>
      </c>
      <c r="N153" s="153">
        <f t="shared" si="26"/>
        <v>9.1396155058303119E-3</v>
      </c>
      <c r="O153" s="153">
        <f t="shared" si="27"/>
        <v>-5.5323472959241116E-3</v>
      </c>
      <c r="P153" s="153">
        <f t="shared" si="28"/>
        <v>7.9049135577797802E-3</v>
      </c>
      <c r="Q153" s="153">
        <f t="shared" si="29"/>
        <v>-7.9337702656087083E-3</v>
      </c>
      <c r="R153" s="153">
        <f t="shared" si="30"/>
        <v>1.1952288814323087E-2</v>
      </c>
      <c r="S153" s="154">
        <f t="shared" si="31"/>
        <v>-2.7657717120531444E-2</v>
      </c>
      <c r="T153" s="152">
        <f t="shared" si="32"/>
        <v>3.4212167405756055E-4</v>
      </c>
      <c r="U153" s="154">
        <f t="shared" si="33"/>
        <v>-2.7774179104816943E-3</v>
      </c>
    </row>
    <row r="154" spans="1:21" x14ac:dyDescent="0.25">
      <c r="A154" s="7">
        <f t="shared" si="24"/>
        <v>151</v>
      </c>
      <c r="B154" s="1">
        <v>45159</v>
      </c>
      <c r="C154" s="138">
        <v>17.02</v>
      </c>
      <c r="D154" s="202">
        <v>68.2</v>
      </c>
      <c r="E154" s="331">
        <v>158.65</v>
      </c>
      <c r="F154" s="331">
        <v>88.57</v>
      </c>
      <c r="G154" s="331">
        <v>175.84</v>
      </c>
      <c r="H154" s="331">
        <v>289.89999999999998</v>
      </c>
      <c r="I154" s="331">
        <v>408.29</v>
      </c>
      <c r="J154" s="201">
        <v>469.67</v>
      </c>
      <c r="K154" s="202">
        <v>53109.760000000002</v>
      </c>
      <c r="L154" s="201">
        <v>4399.7700000000004</v>
      </c>
      <c r="M154" s="152">
        <f t="shared" si="25"/>
        <v>1.5485407980941224E-2</v>
      </c>
      <c r="N154" s="153">
        <f t="shared" si="26"/>
        <v>2.7177347996460988E-3</v>
      </c>
      <c r="O154" s="153">
        <f t="shared" si="27"/>
        <v>6.1342724071338228E-3</v>
      </c>
      <c r="P154" s="153">
        <f t="shared" si="28"/>
        <v>7.7368330563356569E-3</v>
      </c>
      <c r="Q154" s="153">
        <f t="shared" si="29"/>
        <v>2.3477493380405834E-2</v>
      </c>
      <c r="R154" s="153">
        <f t="shared" si="30"/>
        <v>9.2947371023164305E-3</v>
      </c>
      <c r="S154" s="154">
        <f t="shared" si="31"/>
        <v>8.4713272823852659E-2</v>
      </c>
      <c r="T154" s="152">
        <f t="shared" si="32"/>
        <v>-1.5909572419195994E-3</v>
      </c>
      <c r="U154" s="154">
        <f t="shared" si="33"/>
        <v>6.8791750482297687E-3</v>
      </c>
    </row>
    <row r="155" spans="1:21" x14ac:dyDescent="0.25">
      <c r="A155" s="7">
        <f t="shared" si="24"/>
        <v>152</v>
      </c>
      <c r="B155" s="1">
        <v>45156</v>
      </c>
      <c r="C155" s="138">
        <v>17.035</v>
      </c>
      <c r="D155" s="202">
        <v>67.16</v>
      </c>
      <c r="E155" s="331">
        <v>158.22</v>
      </c>
      <c r="F155" s="331">
        <v>88.03</v>
      </c>
      <c r="G155" s="331">
        <v>174.49</v>
      </c>
      <c r="H155" s="331">
        <v>283.25</v>
      </c>
      <c r="I155" s="331">
        <v>404.53</v>
      </c>
      <c r="J155" s="201">
        <v>432.99</v>
      </c>
      <c r="K155" s="202">
        <v>53194.39</v>
      </c>
      <c r="L155" s="201">
        <v>4369.71</v>
      </c>
      <c r="M155" s="152">
        <f t="shared" si="25"/>
        <v>4.468940861015458E-4</v>
      </c>
      <c r="N155" s="153">
        <f t="shared" si="26"/>
        <v>-4.4673755741522214E-3</v>
      </c>
      <c r="O155" s="153">
        <f t="shared" si="27"/>
        <v>-2.8902371759514711E-2</v>
      </c>
      <c r="P155" s="153">
        <f t="shared" si="28"/>
        <v>2.8160919540229923E-3</v>
      </c>
      <c r="Q155" s="153">
        <f t="shared" si="29"/>
        <v>-6.4541022133360881E-3</v>
      </c>
      <c r="R155" s="153">
        <f t="shared" si="30"/>
        <v>3.7965260545904655E-3</v>
      </c>
      <c r="S155" s="154">
        <f t="shared" si="31"/>
        <v>-1.0151581570264634E-3</v>
      </c>
      <c r="T155" s="152">
        <f t="shared" si="32"/>
        <v>-1.3251521011470313E-4</v>
      </c>
      <c r="U155" s="154">
        <f t="shared" si="33"/>
        <v>-1.4872916647590273E-4</v>
      </c>
    </row>
    <row r="156" spans="1:21" x14ac:dyDescent="0.25">
      <c r="A156" s="7">
        <f t="shared" si="24"/>
        <v>153</v>
      </c>
      <c r="B156" s="1">
        <v>45155</v>
      </c>
      <c r="C156" s="138">
        <v>17.097999999999999</v>
      </c>
      <c r="D156" s="202">
        <v>67.13</v>
      </c>
      <c r="E156" s="331">
        <v>158.93</v>
      </c>
      <c r="F156" s="331">
        <v>90.65</v>
      </c>
      <c r="G156" s="331">
        <v>174</v>
      </c>
      <c r="H156" s="331">
        <v>285.08999999999997</v>
      </c>
      <c r="I156" s="331">
        <v>403</v>
      </c>
      <c r="J156" s="201">
        <v>433.43</v>
      </c>
      <c r="K156" s="202">
        <v>53201.440000000002</v>
      </c>
      <c r="L156" s="201">
        <v>4370.3599999999997</v>
      </c>
      <c r="M156" s="152">
        <f t="shared" si="25"/>
        <v>-2.8930999566034954E-2</v>
      </c>
      <c r="N156" s="153">
        <f t="shared" si="26"/>
        <v>-1.319592811360959E-3</v>
      </c>
      <c r="O156" s="153">
        <f t="shared" si="27"/>
        <v>1.7167863554757634E-2</v>
      </c>
      <c r="P156" s="153">
        <f t="shared" si="28"/>
        <v>-1.4555133941213105E-2</v>
      </c>
      <c r="Q156" s="153">
        <f t="shared" si="29"/>
        <v>-3.1261680655136237E-2</v>
      </c>
      <c r="R156" s="153">
        <f t="shared" si="30"/>
        <v>-2.9967505114935622E-2</v>
      </c>
      <c r="S156" s="154">
        <f t="shared" si="31"/>
        <v>-3.2884146621900978E-3</v>
      </c>
      <c r="T156" s="152">
        <f t="shared" si="32"/>
        <v>-1.1634713793323148E-2</v>
      </c>
      <c r="U156" s="154">
        <f t="shared" si="33"/>
        <v>-7.7128643857296009E-3</v>
      </c>
    </row>
    <row r="157" spans="1:21" x14ac:dyDescent="0.25">
      <c r="A157" s="7">
        <f t="shared" si="24"/>
        <v>154</v>
      </c>
      <c r="B157" s="1">
        <v>45154</v>
      </c>
      <c r="C157" s="138">
        <v>17.132000000000001</v>
      </c>
      <c r="D157" s="202">
        <v>69.13</v>
      </c>
      <c r="E157" s="331">
        <v>159.13999999999999</v>
      </c>
      <c r="F157" s="331">
        <v>89.12</v>
      </c>
      <c r="G157" s="331">
        <v>176.57</v>
      </c>
      <c r="H157" s="331">
        <v>294.29000000000002</v>
      </c>
      <c r="I157" s="331">
        <v>415.45</v>
      </c>
      <c r="J157" s="201">
        <v>434.86</v>
      </c>
      <c r="K157" s="202">
        <v>53827.71</v>
      </c>
      <c r="L157" s="201">
        <v>4404.33</v>
      </c>
      <c r="M157" s="152">
        <f t="shared" si="25"/>
        <v>-7.6083835773758102E-3</v>
      </c>
      <c r="N157" s="153">
        <f t="shared" si="26"/>
        <v>-5.3750000000001297E-3</v>
      </c>
      <c r="O157" s="153">
        <f t="shared" si="27"/>
        <v>-2.6968009608035803E-2</v>
      </c>
      <c r="P157" s="153">
        <f t="shared" si="28"/>
        <v>-4.9591434206818219E-3</v>
      </c>
      <c r="Q157" s="153">
        <f t="shared" si="29"/>
        <v>-2.5368438483192479E-2</v>
      </c>
      <c r="R157" s="153">
        <f t="shared" si="30"/>
        <v>-1.9471324050035377E-2</v>
      </c>
      <c r="S157" s="154">
        <f t="shared" si="31"/>
        <v>-1.0332271279016814E-2</v>
      </c>
      <c r="T157" s="152">
        <f t="shared" si="32"/>
        <v>4.8422276449961998E-3</v>
      </c>
      <c r="U157" s="154">
        <f t="shared" si="33"/>
        <v>-7.5554433893813E-3</v>
      </c>
    </row>
    <row r="158" spans="1:21" x14ac:dyDescent="0.25">
      <c r="A158" s="7">
        <f t="shared" si="24"/>
        <v>155</v>
      </c>
      <c r="B158" s="1">
        <v>45153</v>
      </c>
      <c r="C158" s="138">
        <v>17.14</v>
      </c>
      <c r="D158" s="202">
        <v>69.66</v>
      </c>
      <c r="E158" s="331">
        <v>160</v>
      </c>
      <c r="F158" s="331">
        <v>91.59</v>
      </c>
      <c r="G158" s="331">
        <v>177.45</v>
      </c>
      <c r="H158" s="331">
        <v>301.95</v>
      </c>
      <c r="I158" s="331">
        <v>423.7</v>
      </c>
      <c r="J158" s="201">
        <v>439.4</v>
      </c>
      <c r="K158" s="202">
        <v>53568.32</v>
      </c>
      <c r="L158" s="201">
        <v>4437.8599999999997</v>
      </c>
      <c r="M158" s="152">
        <f t="shared" si="25"/>
        <v>1.2058695336335967E-2</v>
      </c>
      <c r="N158" s="153">
        <f t="shared" si="26"/>
        <v>-1.1735639283508403E-2</v>
      </c>
      <c r="O158" s="153">
        <f t="shared" si="27"/>
        <v>-2.0008559811684035E-2</v>
      </c>
      <c r="P158" s="153">
        <f t="shared" si="28"/>
        <v>-1.1200267469073988E-2</v>
      </c>
      <c r="Q158" s="153">
        <f t="shared" si="29"/>
        <v>-1.3847610960514789E-2</v>
      </c>
      <c r="R158" s="153">
        <f t="shared" si="30"/>
        <v>-9.5376127916217968E-3</v>
      </c>
      <c r="S158" s="154">
        <f t="shared" si="31"/>
        <v>4.2739926405046536E-3</v>
      </c>
      <c r="T158" s="152">
        <f t="shared" si="32"/>
        <v>5.3729174033125826E-3</v>
      </c>
      <c r="U158" s="154">
        <f t="shared" si="33"/>
        <v>-1.1550831677699436E-2</v>
      </c>
    </row>
    <row r="159" spans="1:21" x14ac:dyDescent="0.25">
      <c r="A159" s="7">
        <f t="shared" si="24"/>
        <v>156</v>
      </c>
      <c r="B159" s="1">
        <v>45152</v>
      </c>
      <c r="C159" s="138">
        <v>17.038</v>
      </c>
      <c r="D159" s="202">
        <v>68.83</v>
      </c>
      <c r="E159" s="331">
        <v>161.9</v>
      </c>
      <c r="F159" s="331">
        <v>93.46</v>
      </c>
      <c r="G159" s="331">
        <v>179.46</v>
      </c>
      <c r="H159" s="331">
        <v>306.19</v>
      </c>
      <c r="I159" s="331">
        <v>427.78</v>
      </c>
      <c r="J159" s="201">
        <v>437.53</v>
      </c>
      <c r="K159" s="202">
        <v>53282.04</v>
      </c>
      <c r="L159" s="201">
        <v>4489.72</v>
      </c>
      <c r="M159" s="152">
        <f t="shared" si="25"/>
        <v>1.3845927235233368E-2</v>
      </c>
      <c r="N159" s="153">
        <f t="shared" si="26"/>
        <v>1.017033755537522E-2</v>
      </c>
      <c r="O159" s="153">
        <f t="shared" si="27"/>
        <v>-2.3610530714584299E-2</v>
      </c>
      <c r="P159" s="153">
        <f t="shared" si="28"/>
        <v>9.3931042240846807E-3</v>
      </c>
      <c r="Q159" s="153">
        <f t="shared" si="29"/>
        <v>1.5084206338682016E-2</v>
      </c>
      <c r="R159" s="153">
        <f t="shared" si="30"/>
        <v>1.4514063463453741E-2</v>
      </c>
      <c r="S159" s="154">
        <f t="shared" si="31"/>
        <v>7.0933790233753458E-2</v>
      </c>
      <c r="T159" s="152">
        <f t="shared" si="32"/>
        <v>7.49030467584344E-4</v>
      </c>
      <c r="U159" s="154">
        <f t="shared" si="33"/>
        <v>5.7503836202552616E-3</v>
      </c>
    </row>
    <row r="160" spans="1:21" x14ac:dyDescent="0.25">
      <c r="A160" s="7">
        <f t="shared" si="24"/>
        <v>157</v>
      </c>
      <c r="B160" s="1">
        <v>45149</v>
      </c>
      <c r="C160" s="138">
        <v>16.988</v>
      </c>
      <c r="D160" s="202">
        <v>67.89</v>
      </c>
      <c r="E160" s="331">
        <v>160.27000000000001</v>
      </c>
      <c r="F160" s="331">
        <v>95.72</v>
      </c>
      <c r="G160" s="331">
        <v>177.79</v>
      </c>
      <c r="H160" s="331">
        <v>301.64</v>
      </c>
      <c r="I160" s="331">
        <v>421.66</v>
      </c>
      <c r="J160" s="201">
        <v>408.55</v>
      </c>
      <c r="K160" s="202">
        <v>53242.16</v>
      </c>
      <c r="L160" s="201">
        <v>4464.05</v>
      </c>
      <c r="M160" s="152">
        <f t="shared" si="25"/>
        <v>-8.3260297984223408E-3</v>
      </c>
      <c r="N160" s="153">
        <f t="shared" si="26"/>
        <v>-1.6929399497024988E-2</v>
      </c>
      <c r="O160" s="153">
        <f t="shared" si="27"/>
        <v>-3.5177905453079306E-2</v>
      </c>
      <c r="P160" s="153">
        <f t="shared" si="28"/>
        <v>-1.0114064168118553E-3</v>
      </c>
      <c r="Q160" s="153">
        <f t="shared" si="29"/>
        <v>-1.3410087002027948E-2</v>
      </c>
      <c r="R160" s="153">
        <f t="shared" si="30"/>
        <v>-1.9349737197078887E-2</v>
      </c>
      <c r="S160" s="154">
        <f t="shared" si="31"/>
        <v>-3.6165896008304221E-2</v>
      </c>
      <c r="T160" s="152">
        <f t="shared" si="32"/>
        <v>-1.2003741763397802E-2</v>
      </c>
      <c r="U160" s="154">
        <f t="shared" si="33"/>
        <v>-1.0696312010077813E-3</v>
      </c>
    </row>
    <row r="161" spans="1:21" x14ac:dyDescent="0.25">
      <c r="A161" s="7">
        <f t="shared" si="24"/>
        <v>158</v>
      </c>
      <c r="B161" s="1">
        <v>45148</v>
      </c>
      <c r="C161" s="138">
        <v>17.13</v>
      </c>
      <c r="D161" s="202">
        <v>68.459999999999994</v>
      </c>
      <c r="E161" s="331">
        <v>163.03</v>
      </c>
      <c r="F161" s="331">
        <v>99.21</v>
      </c>
      <c r="G161" s="331">
        <v>177.97</v>
      </c>
      <c r="H161" s="331">
        <v>305.74</v>
      </c>
      <c r="I161" s="331">
        <v>429.98</v>
      </c>
      <c r="J161" s="201">
        <v>423.88</v>
      </c>
      <c r="K161" s="202">
        <v>53889.03</v>
      </c>
      <c r="L161" s="201">
        <v>4468.83</v>
      </c>
      <c r="M161" s="152">
        <f t="shared" si="25"/>
        <v>2.9299736302370594E-3</v>
      </c>
      <c r="N161" s="153">
        <f t="shared" si="26"/>
        <v>1.6269791796534205E-2</v>
      </c>
      <c r="O161" s="153">
        <f t="shared" si="27"/>
        <v>4.5967316816025283E-2</v>
      </c>
      <c r="P161" s="153">
        <f t="shared" si="28"/>
        <v>-1.2346371850272542E-3</v>
      </c>
      <c r="Q161" s="153">
        <f t="shared" si="29"/>
        <v>1.7365092886865163E-3</v>
      </c>
      <c r="R161" s="153">
        <f t="shared" si="30"/>
        <v>2.518069480065277E-3</v>
      </c>
      <c r="S161" s="154">
        <f t="shared" si="31"/>
        <v>-3.9009258824083126E-3</v>
      </c>
      <c r="T161" s="152">
        <f t="shared" si="32"/>
        <v>-6.1177696947699589E-3</v>
      </c>
      <c r="U161" s="154">
        <f t="shared" si="33"/>
        <v>2.5068771249703303E-4</v>
      </c>
    </row>
    <row r="162" spans="1:21" x14ac:dyDescent="0.25">
      <c r="A162" s="7">
        <f t="shared" si="24"/>
        <v>159</v>
      </c>
      <c r="B162" s="1">
        <v>45147</v>
      </c>
      <c r="C162" s="138">
        <v>17.0533</v>
      </c>
      <c r="D162" s="202">
        <v>68.260000000000005</v>
      </c>
      <c r="E162" s="331">
        <v>160.41999999999999</v>
      </c>
      <c r="F162" s="331">
        <v>94.85</v>
      </c>
      <c r="G162" s="331">
        <v>178.19</v>
      </c>
      <c r="H162" s="331">
        <v>305.20999999999998</v>
      </c>
      <c r="I162" s="331">
        <v>428.9</v>
      </c>
      <c r="J162" s="201">
        <v>425.54</v>
      </c>
      <c r="K162" s="202">
        <v>54220.74</v>
      </c>
      <c r="L162" s="201">
        <v>4467.71</v>
      </c>
      <c r="M162" s="152">
        <f t="shared" si="25"/>
        <v>7.0817350250811373E-3</v>
      </c>
      <c r="N162" s="153">
        <f t="shared" si="26"/>
        <v>-7.3634057298436195E-3</v>
      </c>
      <c r="O162" s="153">
        <f t="shared" si="27"/>
        <v>6.6864784546805112E-3</v>
      </c>
      <c r="P162" s="153">
        <f t="shared" si="28"/>
        <v>-8.9543937708566057E-3</v>
      </c>
      <c r="Q162" s="153">
        <f t="shared" si="29"/>
        <v>-2.3765353121801502E-2</v>
      </c>
      <c r="R162" s="153">
        <f t="shared" si="30"/>
        <v>-2.1446497832534828E-2</v>
      </c>
      <c r="S162" s="154">
        <f t="shared" si="31"/>
        <v>-4.7241626365753131E-2</v>
      </c>
      <c r="T162" s="152">
        <f t="shared" si="32"/>
        <v>1.0393004344518841E-2</v>
      </c>
      <c r="U162" s="154">
        <f t="shared" si="33"/>
        <v>-7.0387475607750494E-3</v>
      </c>
    </row>
    <row r="163" spans="1:21" x14ac:dyDescent="0.25">
      <c r="A163" s="7">
        <f t="shared" si="24"/>
        <v>160</v>
      </c>
      <c r="B163" s="1">
        <v>45146</v>
      </c>
      <c r="C163" s="138">
        <v>17.107399999999998</v>
      </c>
      <c r="D163" s="202">
        <v>67.78</v>
      </c>
      <c r="E163" s="331">
        <v>161.61000000000001</v>
      </c>
      <c r="F163" s="331">
        <v>94.22</v>
      </c>
      <c r="G163" s="331">
        <v>179.8</v>
      </c>
      <c r="H163" s="331">
        <v>312.64</v>
      </c>
      <c r="I163" s="331">
        <v>438.3</v>
      </c>
      <c r="J163" s="201">
        <v>446.64</v>
      </c>
      <c r="K163" s="202">
        <v>53663.02</v>
      </c>
      <c r="L163" s="201">
        <v>4499.38</v>
      </c>
      <c r="M163" s="152">
        <f t="shared" si="25"/>
        <v>-8.3394294074614628E-3</v>
      </c>
      <c r="N163" s="153">
        <f t="shared" si="26"/>
        <v>-1.7568389057750711E-2</v>
      </c>
      <c r="O163" s="153">
        <f t="shared" si="27"/>
        <v>-2.4233637116818585E-2</v>
      </c>
      <c r="P163" s="153">
        <f t="shared" si="28"/>
        <v>5.3117137265865644E-3</v>
      </c>
      <c r="Q163" s="153">
        <f t="shared" si="29"/>
        <v>-1.238311852413454E-2</v>
      </c>
      <c r="R163" s="153">
        <f t="shared" si="30"/>
        <v>-5.5812687176693965E-3</v>
      </c>
      <c r="S163" s="154">
        <f t="shared" si="31"/>
        <v>-1.6579694827927982E-2</v>
      </c>
      <c r="T163" s="152">
        <f t="shared" si="32"/>
        <v>-6.84417233004464E-3</v>
      </c>
      <c r="U163" s="154">
        <f t="shared" si="33"/>
        <v>-4.2182700223970526E-3</v>
      </c>
    </row>
    <row r="164" spans="1:21" x14ac:dyDescent="0.25">
      <c r="A164" s="7">
        <f t="shared" si="24"/>
        <v>161</v>
      </c>
      <c r="B164" s="1">
        <v>45145</v>
      </c>
      <c r="C164" s="138">
        <v>17.045000000000002</v>
      </c>
      <c r="D164" s="202">
        <v>68.349999999999994</v>
      </c>
      <c r="E164" s="331">
        <v>164.5</v>
      </c>
      <c r="F164" s="331">
        <v>96.56</v>
      </c>
      <c r="G164" s="331">
        <v>178.85</v>
      </c>
      <c r="H164" s="331">
        <v>316.56</v>
      </c>
      <c r="I164" s="331">
        <v>440.76</v>
      </c>
      <c r="J164" s="201">
        <v>454.17</v>
      </c>
      <c r="K164" s="202">
        <v>54032.83</v>
      </c>
      <c r="L164" s="201">
        <v>4518.4399999999996</v>
      </c>
      <c r="M164" s="152">
        <f t="shared" si="25"/>
        <v>-9.7073312083454377E-3</v>
      </c>
      <c r="N164" s="153">
        <f t="shared" si="26"/>
        <v>2.1675672318489658E-2</v>
      </c>
      <c r="O164" s="153">
        <f t="shared" si="27"/>
        <v>-3.5087719298245723E-3</v>
      </c>
      <c r="P164" s="153">
        <f t="shared" si="28"/>
        <v>-1.7253695257981261E-2</v>
      </c>
      <c r="Q164" s="153">
        <f t="shared" si="29"/>
        <v>1.8762269494416284E-2</v>
      </c>
      <c r="R164" s="153">
        <f t="shared" si="30"/>
        <v>2.1223354958294749E-2</v>
      </c>
      <c r="S164" s="154">
        <f t="shared" si="31"/>
        <v>1.6495076096687544E-2</v>
      </c>
      <c r="T164" s="152">
        <f t="shared" si="32"/>
        <v>7.6697371545342286E-4</v>
      </c>
      <c r="U164" s="154">
        <f t="shared" si="33"/>
        <v>9.02405745383561E-3</v>
      </c>
    </row>
    <row r="165" spans="1:21" x14ac:dyDescent="0.25">
      <c r="A165" s="7">
        <f t="shared" si="24"/>
        <v>162</v>
      </c>
      <c r="B165" s="1">
        <v>45142</v>
      </c>
      <c r="C165" s="138">
        <v>17.050999999999998</v>
      </c>
      <c r="D165" s="202">
        <v>69.02</v>
      </c>
      <c r="E165" s="331">
        <v>161.01</v>
      </c>
      <c r="F165" s="331">
        <v>96.9</v>
      </c>
      <c r="G165" s="331">
        <v>181.99</v>
      </c>
      <c r="H165" s="331">
        <v>310.73</v>
      </c>
      <c r="I165" s="331">
        <v>431.6</v>
      </c>
      <c r="J165" s="201">
        <v>446.8</v>
      </c>
      <c r="K165" s="202">
        <v>53991.42</v>
      </c>
      <c r="L165" s="201">
        <v>4478.03</v>
      </c>
      <c r="M165" s="152">
        <f t="shared" si="25"/>
        <v>2.267002518891692E-2</v>
      </c>
      <c r="N165" s="153">
        <f t="shared" si="26"/>
        <v>2.960736667092978E-2</v>
      </c>
      <c r="O165" s="153">
        <f t="shared" si="27"/>
        <v>-6.9686411149825211E-3</v>
      </c>
      <c r="P165" s="153">
        <f t="shared" si="28"/>
        <v>-4.8020086833708064E-2</v>
      </c>
      <c r="Q165" s="153">
        <f t="shared" si="29"/>
        <v>-7.8546569175260705E-3</v>
      </c>
      <c r="R165" s="153">
        <f t="shared" si="30"/>
        <v>1.3921113689094877E-3</v>
      </c>
      <c r="S165" s="154">
        <f t="shared" si="31"/>
        <v>3.7066157475009742E-3</v>
      </c>
      <c r="T165" s="152">
        <f t="shared" si="32"/>
        <v>1.0222267377602012E-2</v>
      </c>
      <c r="U165" s="154">
        <f t="shared" si="33"/>
        <v>-5.2999962238083898E-3</v>
      </c>
    </row>
    <row r="166" spans="1:21" x14ac:dyDescent="0.25">
      <c r="A166" s="7">
        <f t="shared" si="24"/>
        <v>163</v>
      </c>
      <c r="B166" s="1">
        <v>45141</v>
      </c>
      <c r="C166" s="138">
        <v>17.323</v>
      </c>
      <c r="D166" s="202">
        <v>67.489999999999995</v>
      </c>
      <c r="E166" s="331">
        <v>156.38</v>
      </c>
      <c r="F166" s="331">
        <v>97.58</v>
      </c>
      <c r="G166" s="331">
        <v>191.17</v>
      </c>
      <c r="H166" s="331">
        <v>313.19</v>
      </c>
      <c r="I166" s="331">
        <v>431</v>
      </c>
      <c r="J166" s="201">
        <v>445.15</v>
      </c>
      <c r="K166" s="202">
        <v>53445.09</v>
      </c>
      <c r="L166" s="201">
        <v>4501.8900000000003</v>
      </c>
      <c r="M166" s="152">
        <f t="shared" si="25"/>
        <v>-2.7661720213225771E-2</v>
      </c>
      <c r="N166" s="153">
        <f t="shared" si="26"/>
        <v>1.1251939989653348E-2</v>
      </c>
      <c r="O166" s="153">
        <f t="shared" si="27"/>
        <v>2.6401598821920835E-2</v>
      </c>
      <c r="P166" s="153">
        <f t="shared" si="28"/>
        <v>-7.3216325682834427E-3</v>
      </c>
      <c r="Q166" s="153">
        <f t="shared" si="29"/>
        <v>-3.5633610130126891E-3</v>
      </c>
      <c r="R166" s="153">
        <f t="shared" si="30"/>
        <v>3.0253665347916847E-3</v>
      </c>
      <c r="S166" s="154">
        <f t="shared" si="31"/>
        <v>5.556936004879276E-3</v>
      </c>
      <c r="T166" s="152">
        <f t="shared" si="32"/>
        <v>3.0315166629255597E-3</v>
      </c>
      <c r="U166" s="154">
        <f t="shared" si="33"/>
        <v>-2.5479739176096361E-3</v>
      </c>
    </row>
    <row r="167" spans="1:21" x14ac:dyDescent="0.25">
      <c r="A167" s="7">
        <f t="shared" si="24"/>
        <v>164</v>
      </c>
      <c r="B167" s="1">
        <v>45140</v>
      </c>
      <c r="C167" s="138">
        <v>17.007999999999999</v>
      </c>
      <c r="D167" s="202">
        <v>69.41</v>
      </c>
      <c r="E167" s="331">
        <v>154.63999999999999</v>
      </c>
      <c r="F167" s="331">
        <v>95.07</v>
      </c>
      <c r="G167" s="331">
        <v>192.58</v>
      </c>
      <c r="H167" s="331">
        <v>314.31</v>
      </c>
      <c r="I167" s="331">
        <v>429.7</v>
      </c>
      <c r="J167" s="201">
        <v>442.69</v>
      </c>
      <c r="K167" s="202">
        <v>53283.56</v>
      </c>
      <c r="L167" s="201">
        <v>4513.3900000000003</v>
      </c>
      <c r="M167" s="152">
        <f t="shared" si="25"/>
        <v>-1.7273113407900276E-2</v>
      </c>
      <c r="N167" s="153">
        <f t="shared" si="26"/>
        <v>-8.9720584465522446E-3</v>
      </c>
      <c r="O167" s="153">
        <f t="shared" si="27"/>
        <v>-5.0249750249750313E-2</v>
      </c>
      <c r="P167" s="153">
        <f t="shared" si="28"/>
        <v>-1.543967280163594E-2</v>
      </c>
      <c r="Q167" s="153">
        <f t="shared" si="29"/>
        <v>-2.6029562145579499E-2</v>
      </c>
      <c r="R167" s="153">
        <f t="shared" si="30"/>
        <v>-2.0336509963066018E-2</v>
      </c>
      <c r="S167" s="154">
        <f t="shared" si="31"/>
        <v>-4.8121788117917674E-2</v>
      </c>
      <c r="T167" s="152">
        <f t="shared" si="32"/>
        <v>-1.7101077242798635E-2</v>
      </c>
      <c r="U167" s="154">
        <f t="shared" si="33"/>
        <v>-1.383957541738301E-2</v>
      </c>
    </row>
    <row r="168" spans="1:21" x14ac:dyDescent="0.25">
      <c r="A168" s="7">
        <f t="shared" si="24"/>
        <v>165</v>
      </c>
      <c r="B168" s="1">
        <v>45139</v>
      </c>
      <c r="C168" s="138">
        <v>16.875</v>
      </c>
      <c r="D168" s="202">
        <v>70.63</v>
      </c>
      <c r="E168" s="331">
        <v>156.04</v>
      </c>
      <c r="F168" s="331">
        <v>100.1</v>
      </c>
      <c r="G168" s="331">
        <v>195.6</v>
      </c>
      <c r="H168" s="331">
        <v>322.70999999999998</v>
      </c>
      <c r="I168" s="331">
        <v>438.62</v>
      </c>
      <c r="J168" s="201">
        <v>465.07</v>
      </c>
      <c r="K168" s="202">
        <v>54210.62</v>
      </c>
      <c r="L168" s="201">
        <v>4576.7299999999996</v>
      </c>
      <c r="M168" s="152">
        <f t="shared" si="25"/>
        <v>1.3197532635202958E-2</v>
      </c>
      <c r="N168" s="153">
        <f t="shared" si="26"/>
        <v>-4.081632653061229E-2</v>
      </c>
      <c r="O168" s="153">
        <f t="shared" si="27"/>
        <v>-2.0164447924823858E-2</v>
      </c>
      <c r="P168" s="153">
        <f t="shared" si="28"/>
        <v>-4.326800712649459E-3</v>
      </c>
      <c r="Q168" s="153">
        <f t="shared" si="29"/>
        <v>1.2900188323917039E-2</v>
      </c>
      <c r="R168" s="153">
        <f t="shared" si="30"/>
        <v>-7.973210014352583E-4</v>
      </c>
      <c r="S168" s="154">
        <f t="shared" si="31"/>
        <v>-4.7507971495217571E-3</v>
      </c>
      <c r="T168" s="152">
        <f t="shared" si="32"/>
        <v>-1.1098878948102908E-2</v>
      </c>
      <c r="U168" s="154">
        <f t="shared" si="33"/>
        <v>-2.6650918726683903E-3</v>
      </c>
    </row>
    <row r="169" spans="1:21" x14ac:dyDescent="0.25">
      <c r="A169" s="7">
        <f t="shared" si="24"/>
        <v>166</v>
      </c>
      <c r="B169" s="1">
        <v>45138</v>
      </c>
      <c r="C169" s="138">
        <v>16.728000000000002</v>
      </c>
      <c r="D169" s="202">
        <v>69.709999999999994</v>
      </c>
      <c r="E169" s="331">
        <v>162.68</v>
      </c>
      <c r="F169" s="331">
        <v>102.16</v>
      </c>
      <c r="G169" s="331">
        <v>196.45</v>
      </c>
      <c r="H169" s="331">
        <v>318.60000000000002</v>
      </c>
      <c r="I169" s="331">
        <v>438.97</v>
      </c>
      <c r="J169" s="201">
        <v>467.29</v>
      </c>
      <c r="K169" s="202">
        <v>54819.05</v>
      </c>
      <c r="L169" s="201">
        <v>4588.96</v>
      </c>
      <c r="M169" s="152">
        <f t="shared" si="25"/>
        <v>-6.1305959509553309E-3</v>
      </c>
      <c r="N169" s="153">
        <f t="shared" si="26"/>
        <v>1.4720558882235668E-2</v>
      </c>
      <c r="O169" s="153">
        <f t="shared" si="27"/>
        <v>1.6011934361014335E-2</v>
      </c>
      <c r="P169" s="153">
        <f t="shared" si="28"/>
        <v>3.1660113363629616E-3</v>
      </c>
      <c r="Q169" s="153">
        <f t="shared" si="29"/>
        <v>-2.11380115521691E-2</v>
      </c>
      <c r="R169" s="153">
        <f t="shared" si="30"/>
        <v>3.0978439569731009E-2</v>
      </c>
      <c r="S169" s="154">
        <f t="shared" si="31"/>
        <v>-4.4919786096253578E-4</v>
      </c>
      <c r="T169" s="152">
        <f t="shared" si="32"/>
        <v>-1.6732552153095881E-3</v>
      </c>
      <c r="U169" s="154">
        <f t="shared" si="33"/>
        <v>1.4687171966489831E-3</v>
      </c>
    </row>
    <row r="170" spans="1:21" x14ac:dyDescent="0.25">
      <c r="A170" s="7">
        <f t="shared" si="24"/>
        <v>167</v>
      </c>
      <c r="B170" s="1">
        <v>45135</v>
      </c>
      <c r="C170" s="138">
        <v>16.672999999999998</v>
      </c>
      <c r="D170" s="202">
        <v>70.14</v>
      </c>
      <c r="E170" s="331">
        <v>160.32</v>
      </c>
      <c r="F170" s="331">
        <v>100.55</v>
      </c>
      <c r="G170" s="331">
        <v>195.83</v>
      </c>
      <c r="H170" s="331">
        <v>325.48</v>
      </c>
      <c r="I170" s="331">
        <v>425.78</v>
      </c>
      <c r="J170" s="201">
        <v>467.5</v>
      </c>
      <c r="K170" s="202">
        <v>54910.93</v>
      </c>
      <c r="L170" s="201">
        <v>4582.2299999999996</v>
      </c>
      <c r="M170" s="152">
        <f t="shared" si="25"/>
        <v>3.7206639954208143E-3</v>
      </c>
      <c r="N170" s="153">
        <f t="shared" si="26"/>
        <v>1.8939875429007103E-2</v>
      </c>
      <c r="O170" s="153">
        <f t="shared" si="27"/>
        <v>5.3541492036881744E-2</v>
      </c>
      <c r="P170" s="153">
        <f t="shared" si="28"/>
        <v>1.3507918434944699E-2</v>
      </c>
      <c r="Q170" s="153">
        <f t="shared" si="29"/>
        <v>4.4175676109204254E-2</v>
      </c>
      <c r="R170" s="153">
        <f t="shared" si="30"/>
        <v>3.052012488806044E-2</v>
      </c>
      <c r="S170" s="154">
        <f t="shared" si="31"/>
        <v>1.8518518518518601E-2</v>
      </c>
      <c r="T170" s="152">
        <f t="shared" si="32"/>
        <v>2.8772647684462971E-3</v>
      </c>
      <c r="U170" s="154">
        <f t="shared" si="33"/>
        <v>9.8778818753428865E-3</v>
      </c>
    </row>
    <row r="171" spans="1:21" x14ac:dyDescent="0.25">
      <c r="A171" s="7">
        <f t="shared" si="24"/>
        <v>168</v>
      </c>
      <c r="B171" s="1">
        <v>45134</v>
      </c>
      <c r="C171" s="138">
        <v>16.86</v>
      </c>
      <c r="D171" s="202">
        <v>69.88</v>
      </c>
      <c r="E171" s="331">
        <v>157.34</v>
      </c>
      <c r="F171" s="331">
        <v>95.44</v>
      </c>
      <c r="G171" s="331">
        <v>193.22</v>
      </c>
      <c r="H171" s="331">
        <v>311.70999999999998</v>
      </c>
      <c r="I171" s="331">
        <v>413.17</v>
      </c>
      <c r="J171" s="201">
        <v>459</v>
      </c>
      <c r="K171" s="202">
        <v>54753.39</v>
      </c>
      <c r="L171" s="201">
        <v>4537.41</v>
      </c>
      <c r="M171" s="152">
        <f t="shared" si="25"/>
        <v>3.7345590347599433E-3</v>
      </c>
      <c r="N171" s="153">
        <f t="shared" si="26"/>
        <v>-9.6305155158306066E-3</v>
      </c>
      <c r="O171" s="153">
        <f t="shared" si="27"/>
        <v>-1.750051472102121E-2</v>
      </c>
      <c r="P171" s="153">
        <f t="shared" si="28"/>
        <v>-6.5809768637532517E-3</v>
      </c>
      <c r="Q171" s="153">
        <f t="shared" si="29"/>
        <v>4.4009779951100114E-2</v>
      </c>
      <c r="R171" s="153">
        <f t="shared" si="30"/>
        <v>-2.2476163437196828E-2</v>
      </c>
      <c r="S171" s="154">
        <f t="shared" si="31"/>
        <v>9.8565519669102653E-3</v>
      </c>
      <c r="T171" s="152">
        <f t="shared" si="32"/>
        <v>4.610832355236294E-3</v>
      </c>
      <c r="U171" s="154">
        <f t="shared" si="33"/>
        <v>-6.4247002791920638E-3</v>
      </c>
    </row>
    <row r="172" spans="1:21" x14ac:dyDescent="0.25">
      <c r="A172" s="7">
        <f t="shared" si="24"/>
        <v>169</v>
      </c>
      <c r="B172" s="1">
        <v>45133</v>
      </c>
      <c r="C172" s="138">
        <v>16.834</v>
      </c>
      <c r="D172" s="202">
        <v>69.62</v>
      </c>
      <c r="E172" s="331">
        <v>158.87</v>
      </c>
      <c r="F172" s="331">
        <v>97.14</v>
      </c>
      <c r="G172" s="331">
        <v>194.5</v>
      </c>
      <c r="H172" s="331">
        <v>298.57</v>
      </c>
      <c r="I172" s="331">
        <v>422.67</v>
      </c>
      <c r="J172" s="201">
        <v>454.52</v>
      </c>
      <c r="K172" s="202">
        <v>54502.09</v>
      </c>
      <c r="L172" s="201">
        <v>4566.75</v>
      </c>
      <c r="M172" s="152">
        <f t="shared" si="25"/>
        <v>1.3981939994174297E-2</v>
      </c>
      <c r="N172" s="153">
        <f t="shared" si="26"/>
        <v>3.6333985649054101E-2</v>
      </c>
      <c r="O172" s="153">
        <f t="shared" si="27"/>
        <v>2.2741629816803499E-2</v>
      </c>
      <c r="P172" s="153">
        <f t="shared" si="28"/>
        <v>4.5449850222083477E-3</v>
      </c>
      <c r="Q172" s="153">
        <f t="shared" si="29"/>
        <v>1.3923319862804151E-2</v>
      </c>
      <c r="R172" s="153">
        <f t="shared" si="30"/>
        <v>-1.1760579845686125E-2</v>
      </c>
      <c r="S172" s="154">
        <f t="shared" si="31"/>
        <v>-4.969460802557113E-3</v>
      </c>
      <c r="T172" s="152">
        <f t="shared" si="32"/>
        <v>9.0442070308984768E-3</v>
      </c>
      <c r="U172" s="154">
        <f t="shared" si="33"/>
        <v>-1.5544744781559316E-4</v>
      </c>
    </row>
    <row r="173" spans="1:21" x14ac:dyDescent="0.25">
      <c r="A173" s="7">
        <f t="shared" si="24"/>
        <v>170</v>
      </c>
      <c r="B173" s="1">
        <v>45132</v>
      </c>
      <c r="C173" s="138">
        <v>16.920000000000002</v>
      </c>
      <c r="D173" s="202">
        <v>68.66</v>
      </c>
      <c r="E173" s="331">
        <v>153.30000000000001</v>
      </c>
      <c r="F173" s="331">
        <v>94.98</v>
      </c>
      <c r="G173" s="331">
        <v>193.62</v>
      </c>
      <c r="H173" s="331">
        <v>294.47000000000003</v>
      </c>
      <c r="I173" s="331">
        <v>427.7</v>
      </c>
      <c r="J173" s="201">
        <v>456.79</v>
      </c>
      <c r="K173" s="202">
        <v>54013.58</v>
      </c>
      <c r="L173" s="201">
        <v>4567.46</v>
      </c>
      <c r="M173" s="152">
        <f t="shared" si="25"/>
        <v>6.1547479484174161E-3</v>
      </c>
      <c r="N173" s="153">
        <f t="shared" si="26"/>
        <v>-1.2751159196290551E-2</v>
      </c>
      <c r="O173" s="153">
        <f t="shared" si="27"/>
        <v>-1.4218993253762191E-2</v>
      </c>
      <c r="P173" s="153">
        <f t="shared" si="28"/>
        <v>4.5136186770429187E-3</v>
      </c>
      <c r="Q173" s="153">
        <f t="shared" si="29"/>
        <v>9.8076197661260966E-3</v>
      </c>
      <c r="R173" s="153">
        <f t="shared" si="30"/>
        <v>-1.5640684455027198E-3</v>
      </c>
      <c r="S173" s="154">
        <f t="shared" si="31"/>
        <v>2.3917331659643271E-2</v>
      </c>
      <c r="T173" s="152">
        <f t="shared" si="32"/>
        <v>9.2429012474282146E-3</v>
      </c>
      <c r="U173" s="154">
        <f t="shared" si="33"/>
        <v>2.8147120299297779E-3</v>
      </c>
    </row>
    <row r="174" spans="1:21" x14ac:dyDescent="0.25">
      <c r="A174" s="7">
        <f t="shared" si="24"/>
        <v>171</v>
      </c>
      <c r="B174" s="1">
        <v>45131</v>
      </c>
      <c r="C174" s="138">
        <v>16.82</v>
      </c>
      <c r="D174" s="202">
        <v>68.239999999999995</v>
      </c>
      <c r="E174" s="331">
        <v>155.28</v>
      </c>
      <c r="F174" s="331">
        <v>96.35</v>
      </c>
      <c r="G174" s="331">
        <v>192.75</v>
      </c>
      <c r="H174" s="331">
        <v>291.61</v>
      </c>
      <c r="I174" s="331">
        <v>428.37</v>
      </c>
      <c r="J174" s="201">
        <v>446.12</v>
      </c>
      <c r="K174" s="202">
        <v>53518.91</v>
      </c>
      <c r="L174" s="201">
        <v>4554.6400000000003</v>
      </c>
      <c r="M174" s="152">
        <f t="shared" si="25"/>
        <v>-5.2478134110787167E-3</v>
      </c>
      <c r="N174" s="153">
        <f t="shared" si="26"/>
        <v>1.8095987411486991E-2</v>
      </c>
      <c r="O174" s="153">
        <f t="shared" si="27"/>
        <v>4.5350981881306263E-2</v>
      </c>
      <c r="P174" s="153">
        <f t="shared" si="28"/>
        <v>4.220068771491059E-3</v>
      </c>
      <c r="Q174" s="153">
        <f t="shared" si="29"/>
        <v>-9.0056412696254418E-3</v>
      </c>
      <c r="R174" s="153">
        <f t="shared" si="30"/>
        <v>2.0350877192982786E-3</v>
      </c>
      <c r="S174" s="154">
        <f t="shared" si="31"/>
        <v>6.838339840664398E-3</v>
      </c>
      <c r="T174" s="152">
        <f t="shared" si="32"/>
        <v>-3.4123394664199447E-3</v>
      </c>
      <c r="U174" s="154">
        <f t="shared" si="33"/>
        <v>4.0340891555747938E-3</v>
      </c>
    </row>
    <row r="175" spans="1:21" x14ac:dyDescent="0.25">
      <c r="A175" s="7">
        <f t="shared" si="24"/>
        <v>172</v>
      </c>
      <c r="B175" s="1">
        <v>45128</v>
      </c>
      <c r="C175" s="138">
        <v>16.975999999999999</v>
      </c>
      <c r="D175" s="202">
        <v>68.599999999999994</v>
      </c>
      <c r="E175" s="331">
        <v>152.52000000000001</v>
      </c>
      <c r="F175" s="331">
        <v>92.17</v>
      </c>
      <c r="G175" s="331">
        <v>191.94</v>
      </c>
      <c r="H175" s="331">
        <v>294.26</v>
      </c>
      <c r="I175" s="331">
        <v>427.5</v>
      </c>
      <c r="J175" s="201">
        <v>443.09</v>
      </c>
      <c r="K175" s="202">
        <v>53702.16</v>
      </c>
      <c r="L175" s="201">
        <v>4536.34</v>
      </c>
      <c r="M175" s="152">
        <f t="shared" si="25"/>
        <v>5.2754982415006424E-3</v>
      </c>
      <c r="N175" s="153">
        <f t="shared" si="26"/>
        <v>-1.5057283142388966E-3</v>
      </c>
      <c r="O175" s="153">
        <f t="shared" si="27"/>
        <v>2.9379760609358208E-3</v>
      </c>
      <c r="P175" s="153">
        <f t="shared" si="28"/>
        <v>-6.1616527727437198E-3</v>
      </c>
      <c r="Q175" s="153">
        <f t="shared" si="29"/>
        <v>-2.7303979902155162E-2</v>
      </c>
      <c r="R175" s="153">
        <f t="shared" si="30"/>
        <v>-2.2678432627680545E-2</v>
      </c>
      <c r="S175" s="154">
        <f t="shared" si="31"/>
        <v>-2.6603690685413017E-2</v>
      </c>
      <c r="T175" s="152">
        <f t="shared" si="32"/>
        <v>2.6285735409681266E-3</v>
      </c>
      <c r="U175" s="154">
        <f t="shared" si="33"/>
        <v>3.2415482692993436E-4</v>
      </c>
    </row>
    <row r="176" spans="1:21" x14ac:dyDescent="0.25">
      <c r="A176" s="7">
        <f t="shared" si="24"/>
        <v>173</v>
      </c>
      <c r="B176" s="1">
        <v>45127</v>
      </c>
      <c r="C176" s="138">
        <v>16.873000000000001</v>
      </c>
      <c r="D176" s="202">
        <v>68.239999999999995</v>
      </c>
      <c r="E176" s="331">
        <v>152.75</v>
      </c>
      <c r="F176" s="331">
        <v>91.9</v>
      </c>
      <c r="G176" s="331">
        <v>193.13</v>
      </c>
      <c r="H176" s="331">
        <v>302.52</v>
      </c>
      <c r="I176" s="331">
        <v>437.42</v>
      </c>
      <c r="J176" s="201">
        <v>455.2</v>
      </c>
      <c r="K176" s="202">
        <v>53561.37</v>
      </c>
      <c r="L176" s="201">
        <v>4534.87</v>
      </c>
      <c r="M176" s="152">
        <f t="shared" si="25"/>
        <v>-2.9222676797194813E-3</v>
      </c>
      <c r="N176" s="153">
        <f t="shared" si="26"/>
        <v>-4.3021967277230289E-3</v>
      </c>
      <c r="O176" s="153">
        <f t="shared" si="27"/>
        <v>-2.0631990444130999E-3</v>
      </c>
      <c r="P176" s="153">
        <f t="shared" si="28"/>
        <v>-1.0097385955920024E-2</v>
      </c>
      <c r="Q176" s="153">
        <f t="shared" si="29"/>
        <v>-4.268852251511035E-2</v>
      </c>
      <c r="R176" s="153">
        <f t="shared" si="30"/>
        <v>-8.4109801293996811E-2</v>
      </c>
      <c r="S176" s="154">
        <f t="shared" si="31"/>
        <v>-3.3073475370138272E-2</v>
      </c>
      <c r="T176" s="152">
        <f t="shared" si="32"/>
        <v>-3.3269346425466306E-3</v>
      </c>
      <c r="U176" s="154">
        <f t="shared" si="33"/>
        <v>-6.7568751478409572E-3</v>
      </c>
    </row>
    <row r="177" spans="1:21" x14ac:dyDescent="0.25">
      <c r="A177" s="7">
        <f t="shared" si="24"/>
        <v>174</v>
      </c>
      <c r="B177" s="1">
        <v>45126</v>
      </c>
      <c r="C177" s="138">
        <v>16.706600000000002</v>
      </c>
      <c r="D177" s="202">
        <v>68.44</v>
      </c>
      <c r="E177" s="331">
        <v>153.41</v>
      </c>
      <c r="F177" s="331">
        <v>92.09</v>
      </c>
      <c r="G177" s="331">
        <v>195.1</v>
      </c>
      <c r="H177" s="331">
        <v>316.01</v>
      </c>
      <c r="I177" s="331">
        <v>477.59</v>
      </c>
      <c r="J177" s="201">
        <v>470.77</v>
      </c>
      <c r="K177" s="202">
        <v>53740.160000000003</v>
      </c>
      <c r="L177" s="201">
        <v>4565.72</v>
      </c>
      <c r="M177" s="152">
        <f t="shared" si="25"/>
        <v>-2.3323615160348865E-3</v>
      </c>
      <c r="N177" s="153">
        <f t="shared" si="26"/>
        <v>7.2221127962708298E-3</v>
      </c>
      <c r="O177" s="153">
        <f t="shared" si="27"/>
        <v>9.7587719298246611E-3</v>
      </c>
      <c r="P177" s="153">
        <f t="shared" si="28"/>
        <v>7.0716977236360279E-3</v>
      </c>
      <c r="Q177" s="153">
        <f t="shared" si="29"/>
        <v>1.2690273994552026E-2</v>
      </c>
      <c r="R177" s="153">
        <f t="shared" si="30"/>
        <v>5.8761583824766817E-3</v>
      </c>
      <c r="S177" s="154">
        <f t="shared" si="31"/>
        <v>-8.7800564281804716E-3</v>
      </c>
      <c r="T177" s="152">
        <f t="shared" si="32"/>
        <v>-5.4798378940662529E-3</v>
      </c>
      <c r="U177" s="154">
        <f t="shared" si="33"/>
        <v>2.3578588709500803E-3</v>
      </c>
    </row>
    <row r="178" spans="1:21" x14ac:dyDescent="0.25">
      <c r="A178" s="7">
        <f t="shared" si="24"/>
        <v>175</v>
      </c>
      <c r="B178" s="1">
        <v>45125</v>
      </c>
      <c r="C178" s="138">
        <v>16.739999999999998</v>
      </c>
      <c r="D178" s="202">
        <v>68.599999999999994</v>
      </c>
      <c r="E178" s="331">
        <v>152.31</v>
      </c>
      <c r="F178" s="331">
        <v>91.2</v>
      </c>
      <c r="G178" s="331">
        <v>193.73</v>
      </c>
      <c r="H178" s="331">
        <v>312.05</v>
      </c>
      <c r="I178" s="331">
        <v>474.8</v>
      </c>
      <c r="J178" s="201">
        <v>474.94</v>
      </c>
      <c r="K178" s="202">
        <v>54036.27</v>
      </c>
      <c r="L178" s="201">
        <v>4554.9799999999996</v>
      </c>
      <c r="M178" s="152">
        <f t="shared" si="25"/>
        <v>1.0458093975548532E-2</v>
      </c>
      <c r="N178" s="153">
        <f t="shared" si="26"/>
        <v>7.8745367919534903E-3</v>
      </c>
      <c r="O178" s="153">
        <f t="shared" si="27"/>
        <v>-2.3659137137351349E-2</v>
      </c>
      <c r="P178" s="153">
        <f t="shared" si="28"/>
        <v>-1.3402752719213762E-3</v>
      </c>
      <c r="Q178" s="153">
        <f t="shared" si="29"/>
        <v>4.6036958341382217E-3</v>
      </c>
      <c r="R178" s="153">
        <f t="shared" si="30"/>
        <v>5.4993889567825693E-2</v>
      </c>
      <c r="S178" s="154">
        <f t="shared" si="31"/>
        <v>2.2233701383956417E-2</v>
      </c>
      <c r="T178" s="152">
        <f t="shared" si="32"/>
        <v>7.701880172544584E-3</v>
      </c>
      <c r="U178" s="154">
        <f t="shared" si="33"/>
        <v>7.1172882225352119E-3</v>
      </c>
    </row>
    <row r="179" spans="1:21" x14ac:dyDescent="0.25">
      <c r="A179" s="7">
        <f t="shared" si="24"/>
        <v>176</v>
      </c>
      <c r="B179" s="1">
        <v>45124</v>
      </c>
      <c r="C179" s="138">
        <v>16.72</v>
      </c>
      <c r="D179" s="202">
        <v>67.89</v>
      </c>
      <c r="E179" s="331">
        <v>151.12</v>
      </c>
      <c r="F179" s="331">
        <v>93.41</v>
      </c>
      <c r="G179" s="331">
        <v>193.99</v>
      </c>
      <c r="H179" s="331">
        <v>310.62</v>
      </c>
      <c r="I179" s="331">
        <v>450.05</v>
      </c>
      <c r="J179" s="201">
        <v>464.61</v>
      </c>
      <c r="K179" s="202">
        <v>53623.27</v>
      </c>
      <c r="L179" s="201">
        <v>4522.79</v>
      </c>
      <c r="M179" s="152">
        <f t="shared" si="25"/>
        <v>4.4385264092321464E-3</v>
      </c>
      <c r="N179" s="153">
        <f t="shared" si="26"/>
        <v>2.8535403809144544E-3</v>
      </c>
      <c r="O179" s="153">
        <f t="shared" si="27"/>
        <v>-1.2161590524534693E-2</v>
      </c>
      <c r="P179" s="153">
        <f t="shared" si="28"/>
        <v>1.7305574492632037E-2</v>
      </c>
      <c r="Q179" s="153">
        <f t="shared" si="29"/>
        <v>5.6658140965455406E-3</v>
      </c>
      <c r="R179" s="153">
        <f t="shared" si="30"/>
        <v>1.8420040279695016E-2</v>
      </c>
      <c r="S179" s="154">
        <f t="shared" si="31"/>
        <v>2.181706217422863E-2</v>
      </c>
      <c r="T179" s="152">
        <f t="shared" si="32"/>
        <v>-2.7436824447470975E-3</v>
      </c>
      <c r="U179" s="154">
        <f t="shared" si="33"/>
        <v>3.8553564373575711E-3</v>
      </c>
    </row>
    <row r="180" spans="1:21" x14ac:dyDescent="0.25">
      <c r="A180" s="7">
        <f t="shared" si="24"/>
        <v>177</v>
      </c>
      <c r="B180" s="1">
        <v>45121</v>
      </c>
      <c r="C180" s="138">
        <v>16.736000000000001</v>
      </c>
      <c r="D180" s="202">
        <v>67.59</v>
      </c>
      <c r="E180" s="331">
        <v>150.69</v>
      </c>
      <c r="F180" s="331">
        <v>94.56</v>
      </c>
      <c r="G180" s="331">
        <v>190.69</v>
      </c>
      <c r="H180" s="331">
        <v>308.87</v>
      </c>
      <c r="I180" s="331">
        <v>441.91</v>
      </c>
      <c r="J180" s="201">
        <v>454.69</v>
      </c>
      <c r="K180" s="202">
        <v>53770.8</v>
      </c>
      <c r="L180" s="201">
        <v>4505.42</v>
      </c>
      <c r="M180" s="152">
        <f t="shared" si="25"/>
        <v>-1.0540184453227908E-2</v>
      </c>
      <c r="N180" s="153">
        <f t="shared" si="26"/>
        <v>-4.4265327695561796E-3</v>
      </c>
      <c r="O180" s="153">
        <f t="shared" si="27"/>
        <v>-2.1219335472518308E-2</v>
      </c>
      <c r="P180" s="153">
        <f t="shared" si="28"/>
        <v>7.8723627584764699E-4</v>
      </c>
      <c r="Q180" s="153">
        <f t="shared" si="29"/>
        <v>-1.4485817300022408E-2</v>
      </c>
      <c r="R180" s="153">
        <f t="shared" si="30"/>
        <v>-1.880634131178105E-2</v>
      </c>
      <c r="S180" s="154">
        <f t="shared" si="31"/>
        <v>-1.1049002762250626E-2</v>
      </c>
      <c r="T180" s="152">
        <f t="shared" si="32"/>
        <v>-8.7237282051971787E-3</v>
      </c>
      <c r="U180" s="154">
        <f t="shared" si="33"/>
        <v>-1.0243811584819129E-3</v>
      </c>
    </row>
    <row r="181" spans="1:21" x14ac:dyDescent="0.25">
      <c r="A181" s="7">
        <f t="shared" si="24"/>
        <v>178</v>
      </c>
      <c r="B181" s="1">
        <v>45120</v>
      </c>
      <c r="C181" s="138">
        <v>16.8371</v>
      </c>
      <c r="D181" s="202">
        <v>68.31</v>
      </c>
      <c r="E181" s="331">
        <v>151.36000000000001</v>
      </c>
      <c r="F181" s="331">
        <v>96.61</v>
      </c>
      <c r="G181" s="331">
        <v>190.54</v>
      </c>
      <c r="H181" s="331">
        <v>313.41000000000003</v>
      </c>
      <c r="I181" s="331">
        <v>450.38</v>
      </c>
      <c r="J181" s="201">
        <v>459.77</v>
      </c>
      <c r="K181" s="202">
        <v>54244.01</v>
      </c>
      <c r="L181" s="201">
        <v>4510.04</v>
      </c>
      <c r="M181" s="152">
        <f t="shared" si="25"/>
        <v>-4.0822277299897847E-3</v>
      </c>
      <c r="N181" s="153">
        <f t="shared" si="26"/>
        <v>2.5960821527824862E-2</v>
      </c>
      <c r="O181" s="153">
        <f t="shared" si="27"/>
        <v>2.7765957446808542E-2</v>
      </c>
      <c r="P181" s="153">
        <f t="shared" si="28"/>
        <v>4.0575433419400841E-3</v>
      </c>
      <c r="Q181" s="153">
        <f t="shared" si="29"/>
        <v>1.3157044029223686E-2</v>
      </c>
      <c r="R181" s="153">
        <f t="shared" si="30"/>
        <v>1.4255151446909142E-2</v>
      </c>
      <c r="S181" s="154">
        <f t="shared" si="31"/>
        <v>4.7264361532504129E-2</v>
      </c>
      <c r="T181" s="152">
        <f t="shared" si="32"/>
        <v>5.3246389559333807E-3</v>
      </c>
      <c r="U181" s="154">
        <f t="shared" si="33"/>
        <v>8.4701799577833192E-3</v>
      </c>
    </row>
    <row r="182" spans="1:21" x14ac:dyDescent="0.25">
      <c r="A182" s="7">
        <f t="shared" si="24"/>
        <v>179</v>
      </c>
      <c r="B182" s="1">
        <v>45119</v>
      </c>
      <c r="C182" s="138">
        <v>16.884</v>
      </c>
      <c r="D182" s="202">
        <v>68.59</v>
      </c>
      <c r="E182" s="331">
        <v>147.53</v>
      </c>
      <c r="F182" s="331">
        <v>94</v>
      </c>
      <c r="G182" s="331">
        <v>189.77</v>
      </c>
      <c r="H182" s="331">
        <v>309.33999999999997</v>
      </c>
      <c r="I182" s="331">
        <v>444.05</v>
      </c>
      <c r="J182" s="201">
        <v>439.02</v>
      </c>
      <c r="K182" s="202">
        <v>53956.71</v>
      </c>
      <c r="L182" s="201">
        <v>4472.16</v>
      </c>
      <c r="M182" s="152">
        <f t="shared" si="25"/>
        <v>-1.4794599253088236E-2</v>
      </c>
      <c r="N182" s="153">
        <f t="shared" si="26"/>
        <v>8.1405603419049122E-4</v>
      </c>
      <c r="O182" s="153">
        <f t="shared" si="27"/>
        <v>2.4076696807931119E-2</v>
      </c>
      <c r="P182" s="153">
        <f t="shared" si="28"/>
        <v>8.9855380689067843E-3</v>
      </c>
      <c r="Q182" s="153">
        <f t="shared" si="29"/>
        <v>3.7044486908712759E-2</v>
      </c>
      <c r="R182" s="153">
        <f t="shared" si="30"/>
        <v>8.7231094250472818E-3</v>
      </c>
      <c r="S182" s="154">
        <f t="shared" si="31"/>
        <v>3.5302440749911401E-2</v>
      </c>
      <c r="T182" s="152">
        <f t="shared" si="32"/>
        <v>-3.351241841703434E-3</v>
      </c>
      <c r="U182" s="154">
        <f t="shared" si="33"/>
        <v>7.4111451007599083E-3</v>
      </c>
    </row>
    <row r="183" spans="1:21" x14ac:dyDescent="0.25">
      <c r="A183" s="7">
        <f t="shared" si="24"/>
        <v>180</v>
      </c>
      <c r="B183" s="1">
        <v>45118</v>
      </c>
      <c r="C183" s="138">
        <v>17.0379</v>
      </c>
      <c r="D183" s="202">
        <v>69.62</v>
      </c>
      <c r="E183" s="331">
        <v>147.41</v>
      </c>
      <c r="F183" s="331">
        <v>91.79</v>
      </c>
      <c r="G183" s="331">
        <v>188.08</v>
      </c>
      <c r="H183" s="331">
        <v>298.29000000000002</v>
      </c>
      <c r="I183" s="331">
        <v>440.21</v>
      </c>
      <c r="J183" s="201">
        <v>424.05</v>
      </c>
      <c r="K183" s="202">
        <v>54138.14</v>
      </c>
      <c r="L183" s="201">
        <v>4439.26</v>
      </c>
      <c r="M183" s="152">
        <f t="shared" si="25"/>
        <v>7.5253256150507042E-3</v>
      </c>
      <c r="N183" s="153">
        <f t="shared" si="26"/>
        <v>1.4870912220309895E-2</v>
      </c>
      <c r="O183" s="153">
        <f t="shared" si="27"/>
        <v>1.3582155477031899E-2</v>
      </c>
      <c r="P183" s="153">
        <f t="shared" si="28"/>
        <v>-2.8100312814802741E-3</v>
      </c>
      <c r="Q183" s="153">
        <f t="shared" si="29"/>
        <v>1.4246854811288623E-2</v>
      </c>
      <c r="R183" s="153">
        <f t="shared" si="30"/>
        <v>-3.3958932331167313E-3</v>
      </c>
      <c r="S183" s="154">
        <f t="shared" si="31"/>
        <v>5.3342816500712154E-3</v>
      </c>
      <c r="T183" s="152">
        <f t="shared" si="32"/>
        <v>8.9979843575711538E-3</v>
      </c>
      <c r="U183" s="154">
        <f t="shared" si="33"/>
        <v>6.7422151567175792E-3</v>
      </c>
    </row>
    <row r="184" spans="1:21" x14ac:dyDescent="0.25">
      <c r="A184" s="7">
        <f t="shared" si="24"/>
        <v>181</v>
      </c>
      <c r="B184" s="1">
        <v>45117</v>
      </c>
      <c r="C184" s="138">
        <v>17.04</v>
      </c>
      <c r="D184" s="202">
        <v>69.099999999999994</v>
      </c>
      <c r="E184" s="331">
        <v>145.25</v>
      </c>
      <c r="F184" s="331">
        <v>90.56</v>
      </c>
      <c r="G184" s="331">
        <v>188.61</v>
      </c>
      <c r="H184" s="331">
        <v>294.10000000000002</v>
      </c>
      <c r="I184" s="331">
        <v>441.71</v>
      </c>
      <c r="J184" s="201">
        <v>421.8</v>
      </c>
      <c r="K184" s="202">
        <v>53655.35</v>
      </c>
      <c r="L184" s="201">
        <v>4409.53</v>
      </c>
      <c r="M184" s="152">
        <f t="shared" si="25"/>
        <v>4.5064689635119226E-3</v>
      </c>
      <c r="N184" s="153">
        <f t="shared" si="26"/>
        <v>9.6478533526278554E-4</v>
      </c>
      <c r="O184" s="153">
        <f t="shared" si="27"/>
        <v>1.1043622308126722E-4</v>
      </c>
      <c r="P184" s="153">
        <f t="shared" si="28"/>
        <v>-1.0855884203901822E-2</v>
      </c>
      <c r="Q184" s="153">
        <f t="shared" si="29"/>
        <v>1.2287887653598784E-2</v>
      </c>
      <c r="R184" s="153">
        <f t="shared" si="30"/>
        <v>8.2401278246975185E-3</v>
      </c>
      <c r="S184" s="154">
        <f t="shared" si="31"/>
        <v>-7.5994635672774757E-3</v>
      </c>
      <c r="T184" s="152">
        <f t="shared" si="32"/>
        <v>-4.6181853058449018E-3</v>
      </c>
      <c r="U184" s="154">
        <f t="shared" si="33"/>
        <v>2.4051194034939716E-3</v>
      </c>
    </row>
    <row r="185" spans="1:21" x14ac:dyDescent="0.25">
      <c r="A185" s="7">
        <f t="shared" si="24"/>
        <v>182</v>
      </c>
      <c r="B185" s="1">
        <v>45114</v>
      </c>
      <c r="C185" s="138">
        <v>17.135999999999999</v>
      </c>
      <c r="D185" s="202">
        <v>68.790000000000006</v>
      </c>
      <c r="E185" s="331">
        <v>145.11000000000001</v>
      </c>
      <c r="F185" s="331">
        <v>90.55</v>
      </c>
      <c r="G185" s="331">
        <v>190.68</v>
      </c>
      <c r="H185" s="331">
        <v>290.52999999999997</v>
      </c>
      <c r="I185" s="331">
        <v>438.1</v>
      </c>
      <c r="J185" s="201">
        <v>425.03</v>
      </c>
      <c r="K185" s="202">
        <v>53904.29</v>
      </c>
      <c r="L185" s="201">
        <v>4398.95</v>
      </c>
      <c r="M185" s="152">
        <f t="shared" si="25"/>
        <v>1.1171541966779497E-2</v>
      </c>
      <c r="N185" s="153">
        <f t="shared" si="26"/>
        <v>-1.1916110581506212E-2</v>
      </c>
      <c r="O185" s="153">
        <f t="shared" si="27"/>
        <v>8.003339694656475E-2</v>
      </c>
      <c r="P185" s="153">
        <f t="shared" si="28"/>
        <v>-5.8912465460612129E-3</v>
      </c>
      <c r="Q185" s="153">
        <f t="shared" si="29"/>
        <v>-5.0001712387411912E-3</v>
      </c>
      <c r="R185" s="153">
        <f t="shared" si="30"/>
        <v>-1.6862637863457319E-3</v>
      </c>
      <c r="S185" s="154">
        <f t="shared" si="31"/>
        <v>9.5005106524475025E-3</v>
      </c>
      <c r="T185" s="152">
        <f t="shared" si="32"/>
        <v>9.2980974653469328E-3</v>
      </c>
      <c r="U185" s="154">
        <f t="shared" si="33"/>
        <v>-2.8651801277997935E-3</v>
      </c>
    </row>
    <row r="186" spans="1:21" x14ac:dyDescent="0.25">
      <c r="A186" s="7">
        <f t="shared" si="24"/>
        <v>183</v>
      </c>
      <c r="B186" s="1">
        <v>45113</v>
      </c>
      <c r="C186" s="138">
        <v>17.227</v>
      </c>
      <c r="D186" s="202">
        <v>68.03</v>
      </c>
      <c r="E186" s="331">
        <v>146.86000000000001</v>
      </c>
      <c r="F186" s="331">
        <v>83.84</v>
      </c>
      <c r="G186" s="331">
        <v>191.81</v>
      </c>
      <c r="H186" s="331">
        <v>291.99</v>
      </c>
      <c r="I186" s="331">
        <v>438.84</v>
      </c>
      <c r="J186" s="201">
        <v>421.03</v>
      </c>
      <c r="K186" s="202">
        <v>53407.7</v>
      </c>
      <c r="L186" s="201">
        <v>4411.59</v>
      </c>
      <c r="M186" s="152">
        <f t="shared" si="25"/>
        <v>-5.8453894490720915E-3</v>
      </c>
      <c r="N186" s="153">
        <f t="shared" si="26"/>
        <v>-2.7932221339687535E-2</v>
      </c>
      <c r="O186" s="153">
        <f t="shared" si="27"/>
        <v>-5.4567022538551946E-3</v>
      </c>
      <c r="P186" s="153">
        <f t="shared" si="28"/>
        <v>2.5087545079180984E-3</v>
      </c>
      <c r="Q186" s="153">
        <f t="shared" si="29"/>
        <v>-8.08506301593237E-3</v>
      </c>
      <c r="R186" s="153">
        <f t="shared" si="30"/>
        <v>-1.5833146445391355E-2</v>
      </c>
      <c r="S186" s="154">
        <f t="shared" si="31"/>
        <v>-5.057069262944025E-3</v>
      </c>
      <c r="T186" s="152">
        <f t="shared" si="32"/>
        <v>-1.1694374094877835E-2</v>
      </c>
      <c r="U186" s="154">
        <f t="shared" si="33"/>
        <v>-7.9225154155103672E-3</v>
      </c>
    </row>
    <row r="187" spans="1:21" x14ac:dyDescent="0.25">
      <c r="A187" s="7">
        <f t="shared" si="24"/>
        <v>184</v>
      </c>
      <c r="B187" s="1">
        <v>45112</v>
      </c>
      <c r="C187" s="138">
        <v>17.002600000000001</v>
      </c>
      <c r="D187" s="202">
        <v>68.430000000000007</v>
      </c>
      <c r="E187" s="331">
        <v>151.08000000000001</v>
      </c>
      <c r="F187" s="331">
        <v>84.3</v>
      </c>
      <c r="G187" s="331">
        <v>191.33</v>
      </c>
      <c r="H187" s="331">
        <v>294.37</v>
      </c>
      <c r="I187" s="331">
        <v>445.9</v>
      </c>
      <c r="J187" s="201">
        <v>423.17</v>
      </c>
      <c r="K187" s="202">
        <v>54039.66</v>
      </c>
      <c r="L187" s="201">
        <v>4446.82</v>
      </c>
      <c r="M187" s="152">
        <f t="shared" si="25"/>
        <v>-5.6669572798603296E-3</v>
      </c>
      <c r="N187" s="153">
        <f t="shared" si="26"/>
        <v>3.5929786066922764E-2</v>
      </c>
      <c r="O187" s="153">
        <f t="shared" si="27"/>
        <v>2.7358153919352368E-3</v>
      </c>
      <c r="P187" s="153">
        <f t="shared" si="28"/>
        <v>-5.8713498908864459E-3</v>
      </c>
      <c r="Q187" s="153">
        <f t="shared" si="29"/>
        <v>2.9193762673938917E-2</v>
      </c>
      <c r="R187" s="153">
        <f t="shared" si="30"/>
        <v>1.0103298296484153E-2</v>
      </c>
      <c r="S187" s="154">
        <f t="shared" si="31"/>
        <v>-2.2634569589512488E-3</v>
      </c>
      <c r="T187" s="152">
        <f t="shared" si="32"/>
        <v>2.0173978312232332E-3</v>
      </c>
      <c r="U187" s="154">
        <f t="shared" si="33"/>
        <v>-1.9683139606652134E-3</v>
      </c>
    </row>
    <row r="188" spans="1:21" x14ac:dyDescent="0.25">
      <c r="A188" s="7">
        <f t="shared" si="24"/>
        <v>185</v>
      </c>
      <c r="B188" s="1">
        <v>45111</v>
      </c>
      <c r="C188" s="138">
        <v>17.0608</v>
      </c>
      <c r="D188" s="202">
        <v>68.819999999999993</v>
      </c>
      <c r="E188" s="331">
        <v>145.84</v>
      </c>
      <c r="F188" s="331">
        <v>84.07</v>
      </c>
      <c r="G188" s="331">
        <v>192.46</v>
      </c>
      <c r="H188" s="331">
        <v>286.02</v>
      </c>
      <c r="I188" s="331">
        <v>441.44</v>
      </c>
      <c r="J188" s="201">
        <v>424.13</v>
      </c>
      <c r="K188" s="202">
        <v>53930.86</v>
      </c>
      <c r="L188" s="201">
        <v>4455.59</v>
      </c>
      <c r="M188" s="152">
        <f t="shared" si="25"/>
        <v>-1.885424220449794E-3</v>
      </c>
      <c r="N188" s="153">
        <f t="shared" si="26"/>
        <v>-1.7383102007815565E-2</v>
      </c>
      <c r="O188" s="153">
        <f t="shared" si="27"/>
        <v>0</v>
      </c>
      <c r="P188" s="153">
        <f t="shared" si="28"/>
        <v>0</v>
      </c>
      <c r="Q188" s="153">
        <f t="shared" si="29"/>
        <v>0</v>
      </c>
      <c r="R188" s="153">
        <f t="shared" si="30"/>
        <v>0</v>
      </c>
      <c r="S188" s="154">
        <f t="shared" si="31"/>
        <v>0</v>
      </c>
      <c r="T188" s="152">
        <f t="shared" si="32"/>
        <v>-8.6074953445920421E-3</v>
      </c>
      <c r="U188" s="154">
        <f t="shared" si="33"/>
        <v>0</v>
      </c>
    </row>
    <row r="189" spans="1:21" x14ac:dyDescent="0.25">
      <c r="A189" s="7">
        <f t="shared" si="24"/>
        <v>186</v>
      </c>
      <c r="B189" s="1">
        <v>45110</v>
      </c>
      <c r="C189" s="138">
        <v>17.042000000000002</v>
      </c>
      <c r="D189" s="202">
        <v>68.95</v>
      </c>
      <c r="E189" s="331">
        <v>148.41999999999999</v>
      </c>
      <c r="F189" s="331">
        <v>84.07</v>
      </c>
      <c r="G189" s="331">
        <v>192.46</v>
      </c>
      <c r="H189" s="331">
        <v>286.02</v>
      </c>
      <c r="I189" s="331">
        <v>441.44</v>
      </c>
      <c r="J189" s="201">
        <v>424.13</v>
      </c>
      <c r="K189" s="202">
        <v>54399.1</v>
      </c>
      <c r="L189" s="201">
        <v>4455.59</v>
      </c>
      <c r="M189" s="152">
        <f t="shared" si="25"/>
        <v>1.8163024217365598E-2</v>
      </c>
      <c r="N189" s="153">
        <f t="shared" si="26"/>
        <v>1.200054547933993E-2</v>
      </c>
      <c r="O189" s="153">
        <f t="shared" si="27"/>
        <v>8.6382723455309396E-3</v>
      </c>
      <c r="P189" s="153">
        <f t="shared" si="28"/>
        <v>-7.7847089756147847E-3</v>
      </c>
      <c r="Q189" s="153">
        <f t="shared" si="29"/>
        <v>-3.3451808488397239E-3</v>
      </c>
      <c r="R189" s="153">
        <f t="shared" si="30"/>
        <v>2.156689141637802E-3</v>
      </c>
      <c r="S189" s="154">
        <f t="shared" si="31"/>
        <v>2.623989409484162E-3</v>
      </c>
      <c r="T189" s="152">
        <f t="shared" si="32"/>
        <v>1.6309800265664753E-2</v>
      </c>
      <c r="U189" s="154">
        <f t="shared" si="33"/>
        <v>1.1706865481149187E-3</v>
      </c>
    </row>
    <row r="190" spans="1:21" x14ac:dyDescent="0.25">
      <c r="A190" s="7">
        <f t="shared" si="24"/>
        <v>187</v>
      </c>
      <c r="B190" s="1">
        <v>45107</v>
      </c>
      <c r="C190" s="138">
        <v>17.113499999999998</v>
      </c>
      <c r="D190" s="202">
        <v>67.72</v>
      </c>
      <c r="E190" s="331">
        <v>146.66</v>
      </c>
      <c r="F190" s="331">
        <v>83.35</v>
      </c>
      <c r="G190" s="331">
        <v>193.97</v>
      </c>
      <c r="H190" s="331">
        <v>286.98</v>
      </c>
      <c r="I190" s="331">
        <v>440.49</v>
      </c>
      <c r="J190" s="201">
        <v>423.02</v>
      </c>
      <c r="K190" s="202">
        <v>53526.1</v>
      </c>
      <c r="L190" s="201">
        <v>4450.38</v>
      </c>
      <c r="M190" s="152">
        <f t="shared" si="25"/>
        <v>-5.1417658292932655E-3</v>
      </c>
      <c r="N190" s="153">
        <f t="shared" si="26"/>
        <v>-1.8274315549902886E-2</v>
      </c>
      <c r="O190" s="153">
        <f t="shared" si="27"/>
        <v>-2.3937761819270431E-3</v>
      </c>
      <c r="P190" s="153">
        <f t="shared" si="28"/>
        <v>2.3102484308244131E-2</v>
      </c>
      <c r="Q190" s="153">
        <f t="shared" si="29"/>
        <v>1.9358505310268947E-2</v>
      </c>
      <c r="R190" s="153">
        <f t="shared" si="30"/>
        <v>2.8605454885111126E-2</v>
      </c>
      <c r="S190" s="154">
        <f t="shared" si="31"/>
        <v>3.6254960560482052E-2</v>
      </c>
      <c r="T190" s="152">
        <f t="shared" si="32"/>
        <v>-1.1032893025353374E-3</v>
      </c>
      <c r="U190" s="154">
        <f t="shared" si="33"/>
        <v>1.2269017659743087E-2</v>
      </c>
    </row>
    <row r="191" spans="1:21" x14ac:dyDescent="0.25">
      <c r="A191" s="7">
        <f t="shared" si="24"/>
        <v>188</v>
      </c>
      <c r="B191" s="1">
        <v>45106</v>
      </c>
      <c r="C191" s="138">
        <v>17.123100000000001</v>
      </c>
      <c r="D191" s="202">
        <v>68.069999999999993</v>
      </c>
      <c r="E191" s="331">
        <v>149.38999999999999</v>
      </c>
      <c r="F191" s="331">
        <v>83.55</v>
      </c>
      <c r="G191" s="331">
        <v>189.59</v>
      </c>
      <c r="H191" s="331">
        <v>281.52999999999997</v>
      </c>
      <c r="I191" s="331">
        <v>428.24</v>
      </c>
      <c r="J191" s="201">
        <v>408.22</v>
      </c>
      <c r="K191" s="202">
        <v>53585.22</v>
      </c>
      <c r="L191" s="201">
        <v>4396.4399999999996</v>
      </c>
      <c r="M191" s="152">
        <f t="shared" si="25"/>
        <v>-6.277372262773806E-3</v>
      </c>
      <c r="N191" s="153">
        <f t="shared" si="26"/>
        <v>1.8128535405165902E-2</v>
      </c>
      <c r="O191" s="153">
        <f t="shared" si="27"/>
        <v>-1.2294597470150159E-2</v>
      </c>
      <c r="P191" s="153">
        <f t="shared" si="28"/>
        <v>1.7965653896960809E-3</v>
      </c>
      <c r="Q191" s="153">
        <f t="shared" si="29"/>
        <v>-1.3179571663921141E-2</v>
      </c>
      <c r="R191" s="153">
        <f t="shared" si="30"/>
        <v>-3.7223152801041381E-3</v>
      </c>
      <c r="S191" s="154">
        <f t="shared" si="31"/>
        <v>-7.1746479558333354E-3</v>
      </c>
      <c r="T191" s="152">
        <f t="shared" si="32"/>
        <v>2.3411870469280949E-3</v>
      </c>
      <c r="U191" s="154">
        <f t="shared" si="33"/>
        <v>4.4735266835127518E-3</v>
      </c>
    </row>
    <row r="192" spans="1:21" x14ac:dyDescent="0.25">
      <c r="A192" s="7">
        <f t="shared" si="24"/>
        <v>189</v>
      </c>
      <c r="B192" s="1">
        <v>45105</v>
      </c>
      <c r="C192" s="138">
        <v>17.07</v>
      </c>
      <c r="D192" s="202">
        <v>68.5</v>
      </c>
      <c r="E192" s="331">
        <v>146.72999999999999</v>
      </c>
      <c r="F192" s="331">
        <v>84.59</v>
      </c>
      <c r="G192" s="331">
        <v>189.25</v>
      </c>
      <c r="H192" s="331">
        <v>285.29000000000002</v>
      </c>
      <c r="I192" s="331">
        <v>429.84</v>
      </c>
      <c r="J192" s="201">
        <v>411.17</v>
      </c>
      <c r="K192" s="202">
        <v>53460.06</v>
      </c>
      <c r="L192" s="201">
        <v>4376.8599999999997</v>
      </c>
      <c r="M192" s="152">
        <f t="shared" si="25"/>
        <v>-1.7921146953404965E-2</v>
      </c>
      <c r="N192" s="153">
        <f t="shared" si="26"/>
        <v>-3.2606480538007743E-3</v>
      </c>
      <c r="O192" s="153">
        <f t="shared" si="27"/>
        <v>-2.9151842075060164E-2</v>
      </c>
      <c r="P192" s="153">
        <f t="shared" si="28"/>
        <v>6.3277677337019167E-3</v>
      </c>
      <c r="Q192" s="153">
        <f t="shared" si="29"/>
        <v>-6.1313360041804765E-3</v>
      </c>
      <c r="R192" s="153">
        <f t="shared" si="30"/>
        <v>3.059365109811063E-2</v>
      </c>
      <c r="S192" s="154">
        <f t="shared" si="31"/>
        <v>-1.8124940299933057E-2</v>
      </c>
      <c r="T192" s="152">
        <f t="shared" si="32"/>
        <v>-8.6570878991584221E-3</v>
      </c>
      <c r="U192" s="154">
        <f t="shared" si="33"/>
        <v>-3.5400978894173374E-4</v>
      </c>
    </row>
    <row r="193" spans="1:21" x14ac:dyDescent="0.25">
      <c r="A193" s="7">
        <f t="shared" si="24"/>
        <v>190</v>
      </c>
      <c r="B193" s="1">
        <v>45104</v>
      </c>
      <c r="C193" s="138">
        <v>17.079699999999999</v>
      </c>
      <c r="D193" s="202">
        <v>69.75</v>
      </c>
      <c r="E193" s="331">
        <v>147.21</v>
      </c>
      <c r="F193" s="331">
        <v>87.13</v>
      </c>
      <c r="G193" s="331">
        <v>188.06</v>
      </c>
      <c r="H193" s="331">
        <v>287.05</v>
      </c>
      <c r="I193" s="331">
        <v>417.08</v>
      </c>
      <c r="J193" s="201">
        <v>418.76</v>
      </c>
      <c r="K193" s="202">
        <v>53926.91</v>
      </c>
      <c r="L193" s="201">
        <v>4378.41</v>
      </c>
      <c r="M193" s="152">
        <f t="shared" si="25"/>
        <v>1.8843120070114017E-2</v>
      </c>
      <c r="N193" s="153">
        <f t="shared" si="26"/>
        <v>2.649745484973165E-2</v>
      </c>
      <c r="O193" s="153">
        <f t="shared" si="27"/>
        <v>1.9422019422019376E-2</v>
      </c>
      <c r="P193" s="153">
        <f t="shared" si="28"/>
        <v>1.5059102930857549E-2</v>
      </c>
      <c r="Q193" s="153">
        <f t="shared" si="29"/>
        <v>3.0811218443638433E-2</v>
      </c>
      <c r="R193" s="153">
        <f t="shared" si="30"/>
        <v>2.7407799201808469E-3</v>
      </c>
      <c r="S193" s="154">
        <f t="shared" si="31"/>
        <v>3.0616263043906189E-2</v>
      </c>
      <c r="T193" s="152">
        <f t="shared" si="32"/>
        <v>1.1083937337327709E-2</v>
      </c>
      <c r="U193" s="154">
        <f t="shared" si="33"/>
        <v>1.1455777787018118E-2</v>
      </c>
    </row>
    <row r="194" spans="1:21" x14ac:dyDescent="0.25">
      <c r="A194" s="7">
        <f t="shared" si="24"/>
        <v>191</v>
      </c>
      <c r="B194" s="1">
        <v>45103</v>
      </c>
      <c r="C194" s="138">
        <v>17.132999999999999</v>
      </c>
      <c r="D194" s="202">
        <v>68.459999999999994</v>
      </c>
      <c r="E194" s="331">
        <v>143.41</v>
      </c>
      <c r="F194" s="331">
        <v>85.47</v>
      </c>
      <c r="G194" s="331">
        <v>185.27</v>
      </c>
      <c r="H194" s="331">
        <v>278.47000000000003</v>
      </c>
      <c r="I194" s="331">
        <v>415.94</v>
      </c>
      <c r="J194" s="201">
        <v>406.32</v>
      </c>
      <c r="K194" s="202">
        <v>53335.74</v>
      </c>
      <c r="L194" s="201">
        <v>4328.82</v>
      </c>
      <c r="M194" s="152">
        <f t="shared" si="25"/>
        <v>1.107665042091277E-2</v>
      </c>
      <c r="N194" s="153">
        <f t="shared" si="26"/>
        <v>5.5815251517477016E-4</v>
      </c>
      <c r="O194" s="153">
        <f t="shared" si="27"/>
        <v>6.4766839378238572E-3</v>
      </c>
      <c r="P194" s="153">
        <f t="shared" si="28"/>
        <v>-7.5530319262909762E-3</v>
      </c>
      <c r="Q194" s="153">
        <f t="shared" si="29"/>
        <v>-3.5534928826238987E-2</v>
      </c>
      <c r="R194" s="153">
        <f t="shared" si="30"/>
        <v>-1.9055704919579197E-2</v>
      </c>
      <c r="S194" s="154">
        <f t="shared" si="31"/>
        <v>-3.7361700111350649E-2</v>
      </c>
      <c r="T194" s="152">
        <f t="shared" si="32"/>
        <v>-1.1566889899528032E-4</v>
      </c>
      <c r="U194" s="154">
        <f t="shared" si="33"/>
        <v>-4.4867799822001508E-3</v>
      </c>
    </row>
    <row r="195" spans="1:21" x14ac:dyDescent="0.25">
      <c r="A195" s="7">
        <f t="shared" si="24"/>
        <v>192</v>
      </c>
      <c r="B195" s="1">
        <v>45100</v>
      </c>
      <c r="C195" s="138">
        <v>17.157</v>
      </c>
      <c r="D195" s="202">
        <v>67.709999999999994</v>
      </c>
      <c r="E195" s="331">
        <v>143.33000000000001</v>
      </c>
      <c r="F195" s="331">
        <v>84.92</v>
      </c>
      <c r="G195" s="331">
        <v>186.68</v>
      </c>
      <c r="H195" s="331">
        <v>288.73</v>
      </c>
      <c r="I195" s="331">
        <v>424.02</v>
      </c>
      <c r="J195" s="201">
        <v>422.09</v>
      </c>
      <c r="K195" s="202">
        <v>53341.91</v>
      </c>
      <c r="L195" s="201">
        <v>4348.33</v>
      </c>
      <c r="M195" s="152">
        <f t="shared" si="25"/>
        <v>-2.210433244916099E-3</v>
      </c>
      <c r="N195" s="153">
        <f t="shared" si="26"/>
        <v>-1.4304380716594345E-2</v>
      </c>
      <c r="O195" s="153">
        <f t="shared" si="27"/>
        <v>-2.267234434342269E-2</v>
      </c>
      <c r="P195" s="153">
        <f t="shared" si="28"/>
        <v>-1.7112299465240621E-3</v>
      </c>
      <c r="Q195" s="153">
        <f t="shared" si="29"/>
        <v>1.3514462229710755E-2</v>
      </c>
      <c r="R195" s="153">
        <f t="shared" si="30"/>
        <v>3.6451429653474587E-3</v>
      </c>
      <c r="S195" s="154">
        <f t="shared" si="31"/>
        <v>-1.8965717606043042E-2</v>
      </c>
      <c r="T195" s="152">
        <f t="shared" si="32"/>
        <v>-4.1334264069937676E-3</v>
      </c>
      <c r="U195" s="154">
        <f t="shared" si="33"/>
        <v>-7.6587956338476371E-3</v>
      </c>
    </row>
    <row r="196" spans="1:21" x14ac:dyDescent="0.25">
      <c r="A196" s="7">
        <f t="shared" ref="A196:A255" si="34">+A197-1</f>
        <v>193</v>
      </c>
      <c r="B196" s="1">
        <v>45099</v>
      </c>
      <c r="C196" s="138">
        <v>17.164999999999999</v>
      </c>
      <c r="D196" s="202">
        <v>67.86</v>
      </c>
      <c r="E196" s="331">
        <v>145.41</v>
      </c>
      <c r="F196" s="331">
        <v>86.89</v>
      </c>
      <c r="G196" s="331">
        <v>187</v>
      </c>
      <c r="H196" s="331">
        <v>284.88</v>
      </c>
      <c r="I196" s="331">
        <v>422.48</v>
      </c>
      <c r="J196" s="201">
        <v>430.25</v>
      </c>
      <c r="K196" s="202">
        <v>53563.31</v>
      </c>
      <c r="L196" s="201">
        <v>4381.8900000000003</v>
      </c>
      <c r="M196" s="152">
        <f t="shared" si="25"/>
        <v>-6.2966759408406014E-3</v>
      </c>
      <c r="N196" s="153">
        <f t="shared" si="26"/>
        <v>-1.9950124688279391E-2</v>
      </c>
      <c r="O196" s="153">
        <f t="shared" si="27"/>
        <v>1.3829664630633509E-3</v>
      </c>
      <c r="P196" s="153">
        <f t="shared" si="28"/>
        <v>1.6525331593824744E-2</v>
      </c>
      <c r="Q196" s="153">
        <f t="shared" si="29"/>
        <v>1.1504047720494182E-2</v>
      </c>
      <c r="R196" s="153">
        <f t="shared" si="30"/>
        <v>-4.641300506537771E-3</v>
      </c>
      <c r="S196" s="154">
        <f t="shared" si="31"/>
        <v>-4.6463003833197014E-4</v>
      </c>
      <c r="T196" s="152">
        <f t="shared" si="32"/>
        <v>-9.2594116851705266E-3</v>
      </c>
      <c r="U196" s="154">
        <f t="shared" si="33"/>
        <v>3.7107536265745811E-3</v>
      </c>
    </row>
    <row r="197" spans="1:21" x14ac:dyDescent="0.25">
      <c r="A197" s="7">
        <f t="shared" si="34"/>
        <v>194</v>
      </c>
      <c r="B197" s="1">
        <v>45098</v>
      </c>
      <c r="C197" s="138">
        <v>17.116</v>
      </c>
      <c r="D197" s="202">
        <v>68.290000000000006</v>
      </c>
      <c r="E197" s="331">
        <v>148.37</v>
      </c>
      <c r="F197" s="331">
        <v>86.77</v>
      </c>
      <c r="G197" s="331">
        <v>183.96</v>
      </c>
      <c r="H197" s="331">
        <v>281.64</v>
      </c>
      <c r="I197" s="331">
        <v>424.45</v>
      </c>
      <c r="J197" s="201">
        <v>430.45</v>
      </c>
      <c r="K197" s="202">
        <v>54063.91</v>
      </c>
      <c r="L197" s="201">
        <v>4365.6899999999996</v>
      </c>
      <c r="M197" s="152">
        <f t="shared" ref="M197:M255" si="35" xml:space="preserve"> (D197/D198) - 1</f>
        <v>9.0130023640662138E-3</v>
      </c>
      <c r="N197" s="153">
        <f t="shared" ref="N197:N255" si="36" xml:space="preserve"> (E197/E198) - 1</f>
        <v>-2.001321003963008E-2</v>
      </c>
      <c r="O197" s="153">
        <f t="shared" ref="O197:O255" si="37" xml:space="preserve"> (F197/F198) - 1</f>
        <v>-1.3192312066416578E-2</v>
      </c>
      <c r="P197" s="153">
        <f t="shared" ref="P197:P255" si="38" xml:space="preserve"> (G197/G198) - 1</f>
        <v>-5.6753688989783502E-3</v>
      </c>
      <c r="Q197" s="153">
        <f t="shared" ref="Q197:Q255" si="39" xml:space="preserve"> (H197/H198) - 1</f>
        <v>-9.4608377589420201E-3</v>
      </c>
      <c r="R197" s="153">
        <f t="shared" ref="R197:R255" si="40" xml:space="preserve"> (I197/I198) - 1</f>
        <v>-2.3579480101219241E-2</v>
      </c>
      <c r="S197" s="154">
        <f t="shared" ref="S197:S255" si="41" xml:space="preserve"> (J197/J198) - 1</f>
        <v>-1.7416910153396636E-2</v>
      </c>
      <c r="T197" s="152">
        <f t="shared" ref="T197:T255" si="42" xml:space="preserve"> (K197/K198) - 1</f>
        <v>-5.5507445138182065E-3</v>
      </c>
      <c r="U197" s="154">
        <f t="shared" ref="U197:U255" si="43" xml:space="preserve"> (L197/L198) - 1</f>
        <v>-5.245277085977551E-3</v>
      </c>
    </row>
    <row r="198" spans="1:21" x14ac:dyDescent="0.25">
      <c r="A198" s="7">
        <f t="shared" si="34"/>
        <v>195</v>
      </c>
      <c r="B198" s="1">
        <v>45097</v>
      </c>
      <c r="C198" s="138">
        <v>17.202999999999999</v>
      </c>
      <c r="D198" s="202">
        <v>67.680000000000007</v>
      </c>
      <c r="E198" s="331">
        <v>151.4</v>
      </c>
      <c r="F198" s="331">
        <v>87.93</v>
      </c>
      <c r="G198" s="331">
        <v>185.01</v>
      </c>
      <c r="H198" s="331">
        <v>284.33</v>
      </c>
      <c r="I198" s="331">
        <v>434.7</v>
      </c>
      <c r="J198" s="201">
        <v>438.08</v>
      </c>
      <c r="K198" s="202">
        <v>54365.68</v>
      </c>
      <c r="L198" s="201">
        <v>4388.71</v>
      </c>
      <c r="M198" s="152">
        <f t="shared" si="35"/>
        <v>-1.9556714471968606E-2</v>
      </c>
      <c r="N198" s="153">
        <f t="shared" si="36"/>
        <v>-8.5783511230437259E-3</v>
      </c>
      <c r="O198" s="153">
        <f t="shared" si="37"/>
        <v>-4.5276872964169268E-2</v>
      </c>
      <c r="P198" s="153">
        <f t="shared" si="38"/>
        <v>4.866969500325613E-4</v>
      </c>
      <c r="Q198" s="153">
        <f t="shared" si="39"/>
        <v>1.1850533807829189E-2</v>
      </c>
      <c r="R198" s="153">
        <f t="shared" si="40"/>
        <v>6.3431799240669662E-3</v>
      </c>
      <c r="S198" s="154">
        <f t="shared" si="41"/>
        <v>2.6140728942190439E-2</v>
      </c>
      <c r="T198" s="152">
        <f t="shared" si="42"/>
        <v>-1.0292537591664819E-2</v>
      </c>
      <c r="U198" s="154">
        <f t="shared" si="43"/>
        <v>-4.7351341054383544E-3</v>
      </c>
    </row>
    <row r="199" spans="1:21" x14ac:dyDescent="0.25">
      <c r="A199" s="7">
        <f t="shared" si="34"/>
        <v>196</v>
      </c>
      <c r="B199" s="1">
        <v>45096</v>
      </c>
      <c r="C199" s="138">
        <v>17.07</v>
      </c>
      <c r="D199" s="202">
        <v>69.03</v>
      </c>
      <c r="E199" s="331">
        <v>152.71</v>
      </c>
      <c r="F199" s="331">
        <v>92.1</v>
      </c>
      <c r="G199" s="331">
        <v>184.92</v>
      </c>
      <c r="H199" s="331">
        <v>281</v>
      </c>
      <c r="I199" s="331">
        <v>431.96</v>
      </c>
      <c r="J199" s="201">
        <v>426.92</v>
      </c>
      <c r="K199" s="202">
        <v>54931.06</v>
      </c>
      <c r="L199" s="201">
        <v>4409.59</v>
      </c>
      <c r="M199" s="152">
        <f t="shared" si="35"/>
        <v>1.3358778625954137E-2</v>
      </c>
      <c r="N199" s="153">
        <f t="shared" si="36"/>
        <v>7.1226010683902441E-3</v>
      </c>
      <c r="O199" s="153">
        <f t="shared" si="37"/>
        <v>0</v>
      </c>
      <c r="P199" s="153">
        <f t="shared" si="38"/>
        <v>0</v>
      </c>
      <c r="Q199" s="153">
        <f t="shared" si="39"/>
        <v>0</v>
      </c>
      <c r="R199" s="153">
        <f t="shared" si="40"/>
        <v>0</v>
      </c>
      <c r="S199" s="154">
        <f t="shared" si="41"/>
        <v>0</v>
      </c>
      <c r="T199" s="152">
        <f t="shared" si="42"/>
        <v>1.6146234007159421E-3</v>
      </c>
      <c r="U199" s="154">
        <f t="shared" si="43"/>
        <v>0</v>
      </c>
    </row>
    <row r="200" spans="1:21" x14ac:dyDescent="0.25">
      <c r="A200" s="7">
        <f t="shared" si="34"/>
        <v>197</v>
      </c>
      <c r="B200" s="1">
        <v>45093</v>
      </c>
      <c r="C200" s="138">
        <v>17.062000000000001</v>
      </c>
      <c r="D200" s="202">
        <v>68.12</v>
      </c>
      <c r="E200" s="331">
        <v>151.63</v>
      </c>
      <c r="F200" s="331">
        <v>92.1</v>
      </c>
      <c r="G200" s="331">
        <v>184.92</v>
      </c>
      <c r="H200" s="331">
        <v>281</v>
      </c>
      <c r="I200" s="331">
        <v>431.96</v>
      </c>
      <c r="J200" s="201">
        <v>426.92</v>
      </c>
      <c r="K200" s="202">
        <v>54842.51</v>
      </c>
      <c r="L200" s="201">
        <v>4409.59</v>
      </c>
      <c r="M200" s="152">
        <f t="shared" si="35"/>
        <v>-2.6857142857142802E-2</v>
      </c>
      <c r="N200" s="153">
        <f t="shared" si="36"/>
        <v>-3.488002036789517E-2</v>
      </c>
      <c r="O200" s="153">
        <f t="shared" si="37"/>
        <v>-1.0845986984816536E-3</v>
      </c>
      <c r="P200" s="153">
        <f t="shared" si="38"/>
        <v>-5.8599000053760619E-3</v>
      </c>
      <c r="Q200" s="153">
        <f t="shared" si="39"/>
        <v>-2.945037788737781E-3</v>
      </c>
      <c r="R200" s="153">
        <f t="shared" si="40"/>
        <v>-2.9891975655220393E-2</v>
      </c>
      <c r="S200" s="154">
        <f t="shared" si="41"/>
        <v>9.1435537945749878E-4</v>
      </c>
      <c r="T200" s="152">
        <f t="shared" si="42"/>
        <v>-9.0658017770589572E-3</v>
      </c>
      <c r="U200" s="154">
        <f t="shared" si="43"/>
        <v>-3.6716193988033385E-3</v>
      </c>
    </row>
    <row r="201" spans="1:21" x14ac:dyDescent="0.25">
      <c r="A201" s="7">
        <f t="shared" si="34"/>
        <v>198</v>
      </c>
      <c r="B201" s="1">
        <v>45092</v>
      </c>
      <c r="C201" s="138">
        <v>17.105</v>
      </c>
      <c r="D201" s="202">
        <v>70</v>
      </c>
      <c r="E201" s="331">
        <v>157.11000000000001</v>
      </c>
      <c r="F201" s="331">
        <v>92.2</v>
      </c>
      <c r="G201" s="331">
        <v>186.01</v>
      </c>
      <c r="H201" s="331">
        <v>281.83</v>
      </c>
      <c r="I201" s="331">
        <v>445.27</v>
      </c>
      <c r="J201" s="201">
        <v>426.53</v>
      </c>
      <c r="K201" s="202">
        <v>55344.25</v>
      </c>
      <c r="L201" s="201">
        <v>4425.84</v>
      </c>
      <c r="M201" s="152">
        <f t="shared" si="35"/>
        <v>2.2345552796845247E-2</v>
      </c>
      <c r="N201" s="153">
        <f t="shared" si="36"/>
        <v>1.3939980638915994E-2</v>
      </c>
      <c r="O201" s="153">
        <f t="shared" si="37"/>
        <v>3.1781557743957078E-2</v>
      </c>
      <c r="P201" s="153">
        <f t="shared" si="38"/>
        <v>1.1198695297635286E-2</v>
      </c>
      <c r="Q201" s="153">
        <f t="shared" si="39"/>
        <v>3.1022498628132222E-2</v>
      </c>
      <c r="R201" s="153">
        <f t="shared" si="40"/>
        <v>1.0003175611305037E-2</v>
      </c>
      <c r="S201" s="154">
        <f t="shared" si="41"/>
        <v>-8.000558178477668E-3</v>
      </c>
      <c r="T201" s="152">
        <f t="shared" si="42"/>
        <v>3.6053758217136078E-3</v>
      </c>
      <c r="U201" s="154">
        <f t="shared" si="43"/>
        <v>1.2178136985173449E-2</v>
      </c>
    </row>
    <row r="202" spans="1:21" x14ac:dyDescent="0.25">
      <c r="A202" s="7">
        <f t="shared" si="34"/>
        <v>199</v>
      </c>
      <c r="B202" s="1">
        <v>45091</v>
      </c>
      <c r="C202" s="138">
        <v>17.102</v>
      </c>
      <c r="D202" s="202">
        <v>68.47</v>
      </c>
      <c r="E202" s="331">
        <v>154.94999999999999</v>
      </c>
      <c r="F202" s="331">
        <v>89.36</v>
      </c>
      <c r="G202" s="331">
        <v>183.95</v>
      </c>
      <c r="H202" s="331">
        <v>273.35000000000002</v>
      </c>
      <c r="I202" s="331">
        <v>440.86</v>
      </c>
      <c r="J202" s="201">
        <v>429.97</v>
      </c>
      <c r="K202" s="202">
        <v>55145.43</v>
      </c>
      <c r="L202" s="201">
        <v>4372.59</v>
      </c>
      <c r="M202" s="152">
        <f t="shared" si="35"/>
        <v>2.6075228532893568E-2</v>
      </c>
      <c r="N202" s="153">
        <f t="shared" si="36"/>
        <v>1.8135225704711155E-2</v>
      </c>
      <c r="O202" s="153">
        <f t="shared" si="37"/>
        <v>2.1140441092446505E-2</v>
      </c>
      <c r="P202" s="153">
        <f t="shared" si="38"/>
        <v>3.4913534449838579E-3</v>
      </c>
      <c r="Q202" s="153">
        <f t="shared" si="39"/>
        <v>7.4819401444790046E-3</v>
      </c>
      <c r="R202" s="153">
        <f t="shared" si="40"/>
        <v>1.1773345879328989E-2</v>
      </c>
      <c r="S202" s="154">
        <f t="shared" si="41"/>
        <v>4.814489785968501E-2</v>
      </c>
      <c r="T202" s="152">
        <f t="shared" si="42"/>
        <v>1.0456850466561862E-2</v>
      </c>
      <c r="U202" s="154">
        <f t="shared" si="43"/>
        <v>8.1940760034870941E-4</v>
      </c>
    </row>
    <row r="203" spans="1:21" x14ac:dyDescent="0.25">
      <c r="A203" s="7">
        <f t="shared" si="34"/>
        <v>200</v>
      </c>
      <c r="B203" s="1">
        <v>45090</v>
      </c>
      <c r="C203" s="138">
        <v>17.201000000000001</v>
      </c>
      <c r="D203" s="202">
        <v>66.73</v>
      </c>
      <c r="E203" s="331">
        <v>152.19</v>
      </c>
      <c r="F203" s="331">
        <v>87.51</v>
      </c>
      <c r="G203" s="331">
        <v>183.31</v>
      </c>
      <c r="H203" s="331">
        <v>271.32</v>
      </c>
      <c r="I203" s="331">
        <v>435.73</v>
      </c>
      <c r="J203" s="201">
        <v>410.22</v>
      </c>
      <c r="K203" s="202">
        <v>54574.75</v>
      </c>
      <c r="L203" s="201">
        <v>4369.01</v>
      </c>
      <c r="M203" s="152">
        <f t="shared" si="35"/>
        <v>-4.029850746268604E-3</v>
      </c>
      <c r="N203" s="153">
        <f t="shared" si="36"/>
        <v>2.0245357645639173E-2</v>
      </c>
      <c r="O203" s="153">
        <f t="shared" si="37"/>
        <v>1.9217330538085386E-2</v>
      </c>
      <c r="P203" s="153">
        <f t="shared" si="38"/>
        <v>-2.6116763697697776E-3</v>
      </c>
      <c r="Q203" s="153">
        <f t="shared" si="39"/>
        <v>9.9612617598232589E-4</v>
      </c>
      <c r="R203" s="153">
        <f t="shared" si="40"/>
        <v>2.7737811637615906E-2</v>
      </c>
      <c r="S203" s="154">
        <f t="shared" si="41"/>
        <v>3.9005116255508954E-2</v>
      </c>
      <c r="T203" s="152">
        <f t="shared" si="42"/>
        <v>5.4650013670332065E-3</v>
      </c>
      <c r="U203" s="154">
        <f t="shared" si="43"/>
        <v>6.9325847616807934E-3</v>
      </c>
    </row>
    <row r="204" spans="1:21" x14ac:dyDescent="0.25">
      <c r="A204" s="7">
        <f t="shared" si="34"/>
        <v>201</v>
      </c>
      <c r="B204" s="1">
        <v>45089</v>
      </c>
      <c r="C204" s="138">
        <v>17.27</v>
      </c>
      <c r="D204" s="202">
        <v>67</v>
      </c>
      <c r="E204" s="331">
        <v>149.16999999999999</v>
      </c>
      <c r="F204" s="331">
        <v>85.86</v>
      </c>
      <c r="G204" s="331">
        <v>183.79</v>
      </c>
      <c r="H204" s="331">
        <v>271.05</v>
      </c>
      <c r="I204" s="331">
        <v>423.97</v>
      </c>
      <c r="J204" s="201">
        <v>394.82</v>
      </c>
      <c r="K204" s="202">
        <v>54278.12</v>
      </c>
      <c r="L204" s="201">
        <v>4338.93</v>
      </c>
      <c r="M204" s="152">
        <f t="shared" si="35"/>
        <v>-6.9660589891803459E-3</v>
      </c>
      <c r="N204" s="153">
        <f t="shared" si="36"/>
        <v>7.3795786931429852E-4</v>
      </c>
      <c r="O204" s="153">
        <f t="shared" si="37"/>
        <v>4.2105263157894424E-3</v>
      </c>
      <c r="P204" s="153">
        <f t="shared" si="38"/>
        <v>1.5638815207780654E-2</v>
      </c>
      <c r="Q204" s="153">
        <f t="shared" si="39"/>
        <v>2.3023211926778808E-2</v>
      </c>
      <c r="R204" s="153">
        <f t="shared" si="40"/>
        <v>9.4043140802819725E-3</v>
      </c>
      <c r="S204" s="154">
        <f t="shared" si="41"/>
        <v>1.8364714985813713E-2</v>
      </c>
      <c r="T204" s="152">
        <f t="shared" si="42"/>
        <v>-4.2929886810533224E-3</v>
      </c>
      <c r="U204" s="154">
        <f t="shared" si="43"/>
        <v>9.3210758201012212E-3</v>
      </c>
    </row>
    <row r="205" spans="1:21" x14ac:dyDescent="0.25">
      <c r="A205" s="7">
        <f t="shared" si="34"/>
        <v>202</v>
      </c>
      <c r="B205" s="1">
        <v>45086</v>
      </c>
      <c r="C205" s="138">
        <v>17.277999999999999</v>
      </c>
      <c r="D205" s="202">
        <v>67.47</v>
      </c>
      <c r="E205" s="331">
        <v>149.06</v>
      </c>
      <c r="F205" s="331">
        <v>85.5</v>
      </c>
      <c r="G205" s="331">
        <v>180.96</v>
      </c>
      <c r="H205" s="331">
        <v>264.95</v>
      </c>
      <c r="I205" s="331">
        <v>420.02</v>
      </c>
      <c r="J205" s="201">
        <v>387.7</v>
      </c>
      <c r="K205" s="202">
        <v>54512.14</v>
      </c>
      <c r="L205" s="201">
        <v>4298.8599999999997</v>
      </c>
      <c r="M205" s="152">
        <f t="shared" si="35"/>
        <v>-1.0993843447669294E-2</v>
      </c>
      <c r="N205" s="153">
        <f t="shared" si="36"/>
        <v>1.4013605442176891E-2</v>
      </c>
      <c r="O205" s="153">
        <f t="shared" si="37"/>
        <v>-7.4297654980264305E-3</v>
      </c>
      <c r="P205" s="153">
        <f t="shared" si="38"/>
        <v>2.1598272138230179E-3</v>
      </c>
      <c r="Q205" s="153">
        <f t="shared" si="39"/>
        <v>1.3984428150275452E-3</v>
      </c>
      <c r="R205" s="153">
        <f t="shared" si="40"/>
        <v>2.6015584923174684E-2</v>
      </c>
      <c r="S205" s="154">
        <f t="shared" si="41"/>
        <v>6.7514931186702931E-3</v>
      </c>
      <c r="T205" s="152">
        <f t="shared" si="42"/>
        <v>3.2014322158011588E-3</v>
      </c>
      <c r="U205" s="154">
        <f t="shared" si="43"/>
        <v>1.1481323635922358E-3</v>
      </c>
    </row>
    <row r="206" spans="1:21" x14ac:dyDescent="0.25">
      <c r="A206" s="7">
        <f t="shared" si="34"/>
        <v>203</v>
      </c>
      <c r="B206" s="1">
        <v>45085</v>
      </c>
      <c r="C206" s="138">
        <v>17.364999999999998</v>
      </c>
      <c r="D206" s="202">
        <v>68.22</v>
      </c>
      <c r="E206" s="331">
        <v>147</v>
      </c>
      <c r="F206" s="331">
        <v>86.14</v>
      </c>
      <c r="G206" s="331">
        <v>180.57</v>
      </c>
      <c r="H206" s="331">
        <v>264.58</v>
      </c>
      <c r="I206" s="331">
        <v>409.37</v>
      </c>
      <c r="J206" s="201">
        <v>385.1</v>
      </c>
      <c r="K206" s="202">
        <v>54338.18</v>
      </c>
      <c r="L206" s="201">
        <v>4293.93</v>
      </c>
      <c r="M206" s="152">
        <f t="shared" si="35"/>
        <v>-2.067183462532296E-2</v>
      </c>
      <c r="N206" s="153">
        <f t="shared" si="36"/>
        <v>6.0224473035861426E-3</v>
      </c>
      <c r="O206" s="153">
        <f t="shared" si="37"/>
        <v>1.0084427767354631E-2</v>
      </c>
      <c r="P206" s="153">
        <f t="shared" si="38"/>
        <v>1.5465077044201969E-2</v>
      </c>
      <c r="Q206" s="153">
        <f t="shared" si="39"/>
        <v>3.7177541729891406E-3</v>
      </c>
      <c r="R206" s="153">
        <f t="shared" si="40"/>
        <v>2.4013807939565313E-2</v>
      </c>
      <c r="S206" s="154">
        <f t="shared" si="41"/>
        <v>2.7618412274849957E-2</v>
      </c>
      <c r="T206" s="152">
        <f t="shared" si="42"/>
        <v>8.6090919673531552E-4</v>
      </c>
      <c r="U206" s="154">
        <f t="shared" si="43"/>
        <v>6.1886060287941191E-3</v>
      </c>
    </row>
    <row r="207" spans="1:21" x14ac:dyDescent="0.25">
      <c r="A207" s="7">
        <f t="shared" si="34"/>
        <v>204</v>
      </c>
      <c r="B207" s="1">
        <v>45084</v>
      </c>
      <c r="C207" s="138">
        <v>17.356999999999999</v>
      </c>
      <c r="D207" s="202">
        <v>69.66</v>
      </c>
      <c r="E207" s="331">
        <v>146.12</v>
      </c>
      <c r="F207" s="331">
        <v>85.28</v>
      </c>
      <c r="G207" s="331">
        <v>177.82</v>
      </c>
      <c r="H207" s="331">
        <v>263.60000000000002</v>
      </c>
      <c r="I207" s="331">
        <v>399.77</v>
      </c>
      <c r="J207" s="201">
        <v>374.75</v>
      </c>
      <c r="K207" s="202">
        <v>54291.44</v>
      </c>
      <c r="L207" s="201">
        <v>4267.5200000000004</v>
      </c>
      <c r="M207" s="152">
        <f t="shared" si="35"/>
        <v>2.0138089758343636E-3</v>
      </c>
      <c r="N207" s="153">
        <f t="shared" si="36"/>
        <v>2.4684431977559651E-2</v>
      </c>
      <c r="O207" s="153">
        <f t="shared" si="37"/>
        <v>-1.6378316032295337E-2</v>
      </c>
      <c r="P207" s="153">
        <f t="shared" si="38"/>
        <v>-7.7562636013616126E-3</v>
      </c>
      <c r="Q207" s="153">
        <f t="shared" si="39"/>
        <v>-2.7736795514901047E-2</v>
      </c>
      <c r="R207" s="153">
        <f t="shared" si="40"/>
        <v>1.2021337874725813E-3</v>
      </c>
      <c r="S207" s="154">
        <f t="shared" si="41"/>
        <v>-3.0501371138821343E-2</v>
      </c>
      <c r="T207" s="152">
        <f t="shared" si="42"/>
        <v>-2.5857860945884825E-3</v>
      </c>
      <c r="U207" s="154">
        <f t="shared" si="43"/>
        <v>-3.8119915496573897E-3</v>
      </c>
    </row>
    <row r="208" spans="1:21" x14ac:dyDescent="0.25">
      <c r="A208" s="7">
        <f t="shared" si="34"/>
        <v>205</v>
      </c>
      <c r="B208" s="1">
        <v>45083</v>
      </c>
      <c r="C208" s="138">
        <v>17.375</v>
      </c>
      <c r="D208" s="202">
        <v>69.52</v>
      </c>
      <c r="E208" s="331">
        <v>142.6</v>
      </c>
      <c r="F208" s="331">
        <v>86.7</v>
      </c>
      <c r="G208" s="331">
        <v>179.21</v>
      </c>
      <c r="H208" s="331">
        <v>271.12</v>
      </c>
      <c r="I208" s="331">
        <v>399.29</v>
      </c>
      <c r="J208" s="201">
        <v>386.54</v>
      </c>
      <c r="K208" s="202">
        <v>54432.19</v>
      </c>
      <c r="L208" s="201">
        <v>4283.8500000000004</v>
      </c>
      <c r="M208" s="152">
        <f t="shared" si="35"/>
        <v>3.8989169675089919E-3</v>
      </c>
      <c r="N208" s="153">
        <f t="shared" si="36"/>
        <v>2.2222222222222143E-2</v>
      </c>
      <c r="O208" s="153">
        <f t="shared" si="37"/>
        <v>2.7251184834123254E-2</v>
      </c>
      <c r="P208" s="153">
        <f t="shared" si="38"/>
        <v>-2.0603630693841746E-3</v>
      </c>
      <c r="Q208" s="153">
        <f t="shared" si="39"/>
        <v>-9.948782195363659E-4</v>
      </c>
      <c r="R208" s="153">
        <f t="shared" si="40"/>
        <v>-1.0531793626406327E-2</v>
      </c>
      <c r="S208" s="154">
        <f t="shared" si="41"/>
        <v>-1.3198539736029136E-2</v>
      </c>
      <c r="T208" s="152">
        <f t="shared" si="42"/>
        <v>1.6739001102995088E-2</v>
      </c>
      <c r="U208" s="154">
        <f t="shared" si="43"/>
        <v>2.3538826194080542E-3</v>
      </c>
    </row>
    <row r="209" spans="1:21" x14ac:dyDescent="0.25">
      <c r="A209" s="7">
        <f t="shared" si="34"/>
        <v>206</v>
      </c>
      <c r="B209" s="1">
        <v>45082</v>
      </c>
      <c r="C209" s="138">
        <v>17.457000000000001</v>
      </c>
      <c r="D209" s="202">
        <v>69.25</v>
      </c>
      <c r="E209" s="331">
        <v>139.5</v>
      </c>
      <c r="F209" s="331">
        <v>84.4</v>
      </c>
      <c r="G209" s="331">
        <v>179.58</v>
      </c>
      <c r="H209" s="331">
        <v>271.39</v>
      </c>
      <c r="I209" s="331">
        <v>403.54</v>
      </c>
      <c r="J209" s="201">
        <v>391.71</v>
      </c>
      <c r="K209" s="202">
        <v>53536.05</v>
      </c>
      <c r="L209" s="201">
        <v>4273.79</v>
      </c>
      <c r="M209" s="152">
        <f t="shared" si="35"/>
        <v>2.8974739970282437E-2</v>
      </c>
      <c r="N209" s="153">
        <f t="shared" si="36"/>
        <v>2.515271289974752E-3</v>
      </c>
      <c r="O209" s="153">
        <f t="shared" si="37"/>
        <v>1.5426604960246948E-3</v>
      </c>
      <c r="P209" s="153">
        <f t="shared" si="38"/>
        <v>-7.5711522520032215E-3</v>
      </c>
      <c r="Q209" s="153">
        <f t="shared" si="39"/>
        <v>-4.4752576941419209E-3</v>
      </c>
      <c r="R209" s="153">
        <f t="shared" si="40"/>
        <v>7.6659924588609041E-3</v>
      </c>
      <c r="S209" s="154">
        <f t="shared" si="41"/>
        <v>-3.966740407353786E-3</v>
      </c>
      <c r="T209" s="152">
        <f t="shared" si="42"/>
        <v>5.698376054873E-3</v>
      </c>
      <c r="U209" s="154">
        <f t="shared" si="43"/>
        <v>-2.0035634473434261E-3</v>
      </c>
    </row>
    <row r="210" spans="1:21" x14ac:dyDescent="0.25">
      <c r="A210" s="7">
        <f t="shared" si="34"/>
        <v>207</v>
      </c>
      <c r="B210" s="1">
        <v>45079</v>
      </c>
      <c r="C210" s="138">
        <v>17.541</v>
      </c>
      <c r="D210" s="202">
        <v>67.3</v>
      </c>
      <c r="E210" s="331">
        <v>139.15</v>
      </c>
      <c r="F210" s="331">
        <v>84.27</v>
      </c>
      <c r="G210" s="331">
        <v>180.95</v>
      </c>
      <c r="H210" s="331">
        <v>272.61</v>
      </c>
      <c r="I210" s="331">
        <v>400.47</v>
      </c>
      <c r="J210" s="201">
        <v>393.27</v>
      </c>
      <c r="K210" s="202">
        <v>53232.71</v>
      </c>
      <c r="L210" s="201">
        <v>4282.37</v>
      </c>
      <c r="M210" s="152">
        <f t="shared" si="35"/>
        <v>1.0965900555806041E-2</v>
      </c>
      <c r="N210" s="153">
        <f t="shared" si="36"/>
        <v>3.4614552534795173E-3</v>
      </c>
      <c r="O210" s="153">
        <f t="shared" si="37"/>
        <v>1.5301204819277103E-2</v>
      </c>
      <c r="P210" s="153">
        <f t="shared" si="38"/>
        <v>4.7753900827363083E-3</v>
      </c>
      <c r="Q210" s="153">
        <f t="shared" si="39"/>
        <v>0</v>
      </c>
      <c r="R210" s="153">
        <f t="shared" si="40"/>
        <v>-6.5983677721825895E-3</v>
      </c>
      <c r="S210" s="154">
        <f t="shared" si="41"/>
        <v>-1.1139049534825252E-2</v>
      </c>
      <c r="T210" s="152">
        <f t="shared" si="42"/>
        <v>9.6479726606635285E-3</v>
      </c>
      <c r="U210" s="154">
        <f t="shared" si="43"/>
        <v>1.4534401637518846E-2</v>
      </c>
    </row>
    <row r="211" spans="1:21" x14ac:dyDescent="0.25">
      <c r="A211" s="7">
        <f t="shared" si="34"/>
        <v>208</v>
      </c>
      <c r="B211" s="1">
        <v>45078</v>
      </c>
      <c r="C211" s="138">
        <v>17.5474</v>
      </c>
      <c r="D211" s="202">
        <v>66.569999999999993</v>
      </c>
      <c r="E211" s="331">
        <v>138.66999999999999</v>
      </c>
      <c r="F211" s="331">
        <v>83</v>
      </c>
      <c r="G211" s="331">
        <v>180.09</v>
      </c>
      <c r="H211" s="331">
        <v>272.61</v>
      </c>
      <c r="I211" s="331">
        <v>403.13</v>
      </c>
      <c r="J211" s="201">
        <v>397.7</v>
      </c>
      <c r="K211" s="202">
        <v>52724.03</v>
      </c>
      <c r="L211" s="201">
        <v>4221.0200000000004</v>
      </c>
      <c r="M211" s="152">
        <f t="shared" si="35"/>
        <v>-9.6697411484677476E-3</v>
      </c>
      <c r="N211" s="153">
        <f t="shared" si="36"/>
        <v>2.498336905905818E-2</v>
      </c>
      <c r="O211" s="153">
        <f t="shared" si="37"/>
        <v>4.3368950345694657E-2</v>
      </c>
      <c r="P211" s="153">
        <f t="shared" si="38"/>
        <v>1.6022566995768761E-2</v>
      </c>
      <c r="Q211" s="153">
        <f t="shared" si="39"/>
        <v>2.980507706255664E-2</v>
      </c>
      <c r="R211" s="153">
        <f t="shared" si="40"/>
        <v>1.9988361207398109E-2</v>
      </c>
      <c r="S211" s="154">
        <f t="shared" si="41"/>
        <v>5.1170904477454204E-2</v>
      </c>
      <c r="T211" s="152">
        <f t="shared" si="42"/>
        <v>-2.3190874741596534E-4</v>
      </c>
      <c r="U211" s="154">
        <f t="shared" si="43"/>
        <v>9.8544677654355262E-3</v>
      </c>
    </row>
    <row r="212" spans="1:21" x14ac:dyDescent="0.25">
      <c r="A212" s="7">
        <f t="shared" si="34"/>
        <v>209</v>
      </c>
      <c r="B212" s="1">
        <v>45077</v>
      </c>
      <c r="C212" s="138">
        <v>17.681899999999999</v>
      </c>
      <c r="D212" s="202">
        <v>67.22</v>
      </c>
      <c r="E212" s="331">
        <v>135.29</v>
      </c>
      <c r="F212" s="331">
        <v>79.55</v>
      </c>
      <c r="G212" s="331">
        <v>177.25</v>
      </c>
      <c r="H212" s="331">
        <v>264.72000000000003</v>
      </c>
      <c r="I212" s="331">
        <v>395.23</v>
      </c>
      <c r="J212" s="201">
        <v>378.34</v>
      </c>
      <c r="K212" s="202">
        <v>52736.26</v>
      </c>
      <c r="L212" s="201">
        <v>4179.83</v>
      </c>
      <c r="M212" s="152">
        <f t="shared" si="35"/>
        <v>-1.6820242796548257E-2</v>
      </c>
      <c r="N212" s="153">
        <f t="shared" si="36"/>
        <v>-1.9353435778486583E-2</v>
      </c>
      <c r="O212" s="153">
        <f t="shared" si="37"/>
        <v>1.1185966696326322E-2</v>
      </c>
      <c r="P212" s="153">
        <f t="shared" si="38"/>
        <v>-2.8200789622112588E-4</v>
      </c>
      <c r="Q212" s="153">
        <f t="shared" si="39"/>
        <v>8.3803138808473676E-3</v>
      </c>
      <c r="R212" s="153">
        <f t="shared" si="40"/>
        <v>5.7254822128351979E-3</v>
      </c>
      <c r="S212" s="154">
        <f t="shared" si="41"/>
        <v>-5.6767470270000842E-2</v>
      </c>
      <c r="T212" s="152">
        <f t="shared" si="42"/>
        <v>-1.1352999567881383E-2</v>
      </c>
      <c r="U212" s="154">
        <f t="shared" si="43"/>
        <v>-6.1086381707852189E-3</v>
      </c>
    </row>
    <row r="213" spans="1:21" x14ac:dyDescent="0.25">
      <c r="A213" s="7">
        <f t="shared" si="34"/>
        <v>210</v>
      </c>
      <c r="B213" s="1">
        <v>45076</v>
      </c>
      <c r="C213" s="138">
        <v>17.643000000000001</v>
      </c>
      <c r="D213" s="202">
        <v>68.37</v>
      </c>
      <c r="E213" s="331">
        <v>137.96</v>
      </c>
      <c r="F213" s="331">
        <v>78.67</v>
      </c>
      <c r="G213" s="331">
        <v>177.3</v>
      </c>
      <c r="H213" s="331">
        <v>262.52</v>
      </c>
      <c r="I213" s="331">
        <v>392.98</v>
      </c>
      <c r="J213" s="201">
        <v>401.11</v>
      </c>
      <c r="K213" s="202">
        <v>53341.85</v>
      </c>
      <c r="L213" s="201">
        <v>4205.5200000000004</v>
      </c>
      <c r="M213" s="152">
        <f t="shared" si="35"/>
        <v>-7.692307692307665E-3</v>
      </c>
      <c r="N213" s="153">
        <f t="shared" si="36"/>
        <v>-7.7675489067893233E-3</v>
      </c>
      <c r="O213" s="153">
        <f t="shared" si="37"/>
        <v>-2.8405582314437461E-2</v>
      </c>
      <c r="P213" s="153">
        <f t="shared" si="38"/>
        <v>1.0659522316593506E-2</v>
      </c>
      <c r="Q213" s="153">
        <f t="shared" si="39"/>
        <v>1.8317814074184646E-3</v>
      </c>
      <c r="R213" s="153">
        <f t="shared" si="40"/>
        <v>3.7214949324324342E-2</v>
      </c>
      <c r="S213" s="154">
        <f t="shared" si="41"/>
        <v>2.9913213166949282E-2</v>
      </c>
      <c r="T213" s="152">
        <f t="shared" si="42"/>
        <v>-1.6063034711258473E-2</v>
      </c>
      <c r="U213" s="154">
        <f t="shared" si="43"/>
        <v>1.6645067709930572E-5</v>
      </c>
    </row>
    <row r="214" spans="1:21" x14ac:dyDescent="0.25">
      <c r="A214" s="7">
        <f t="shared" si="34"/>
        <v>211</v>
      </c>
      <c r="B214" s="1">
        <v>45075</v>
      </c>
      <c r="C214" s="138">
        <v>17.574999999999999</v>
      </c>
      <c r="D214" s="202">
        <v>68.900000000000006</v>
      </c>
      <c r="E214" s="331">
        <v>139.04</v>
      </c>
      <c r="F214" s="331">
        <v>80.97</v>
      </c>
      <c r="G214" s="331">
        <v>175.43</v>
      </c>
      <c r="H214" s="331">
        <v>262.04000000000002</v>
      </c>
      <c r="I214" s="331">
        <v>378.88</v>
      </c>
      <c r="J214" s="201">
        <v>389.46</v>
      </c>
      <c r="K214" s="202">
        <v>54212.67</v>
      </c>
      <c r="L214" s="201">
        <v>4205.45</v>
      </c>
      <c r="M214" s="152">
        <f t="shared" si="35"/>
        <v>5.9862753686670267E-3</v>
      </c>
      <c r="N214" s="153">
        <f t="shared" si="36"/>
        <v>-2.7971024887041285E-3</v>
      </c>
      <c r="O214" s="153">
        <f t="shared" si="37"/>
        <v>0</v>
      </c>
      <c r="P214" s="153">
        <f t="shared" si="38"/>
        <v>0</v>
      </c>
      <c r="Q214" s="153">
        <f t="shared" si="39"/>
        <v>0</v>
      </c>
      <c r="R214" s="153">
        <f t="shared" si="40"/>
        <v>0</v>
      </c>
      <c r="S214" s="154">
        <f t="shared" si="41"/>
        <v>0</v>
      </c>
      <c r="T214" s="152">
        <f t="shared" si="42"/>
        <v>3.4654038050585534E-3</v>
      </c>
      <c r="U214" s="154">
        <f t="shared" si="43"/>
        <v>0</v>
      </c>
    </row>
    <row r="215" spans="1:21" x14ac:dyDescent="0.25">
      <c r="A215" s="7">
        <f t="shared" si="34"/>
        <v>212</v>
      </c>
      <c r="B215" s="1">
        <v>45072</v>
      </c>
      <c r="C215" s="138">
        <v>17.61</v>
      </c>
      <c r="D215" s="202">
        <v>68.489999999999995</v>
      </c>
      <c r="E215" s="331">
        <v>139.43</v>
      </c>
      <c r="F215" s="331">
        <v>80.97</v>
      </c>
      <c r="G215" s="331">
        <v>175.43</v>
      </c>
      <c r="H215" s="331">
        <v>262.04000000000002</v>
      </c>
      <c r="I215" s="331">
        <v>378.88</v>
      </c>
      <c r="J215" s="201">
        <v>389.46</v>
      </c>
      <c r="K215" s="202">
        <v>54025.45</v>
      </c>
      <c r="L215" s="201">
        <v>4205.45</v>
      </c>
      <c r="M215" s="152">
        <f t="shared" si="35"/>
        <v>-2.1990575467656814E-2</v>
      </c>
      <c r="N215" s="153">
        <f t="shared" si="36"/>
        <v>1.2926391382406255E-3</v>
      </c>
      <c r="O215" s="153">
        <f t="shared" si="37"/>
        <v>2.7798933739527687E-2</v>
      </c>
      <c r="P215" s="153">
        <f t="shared" si="38"/>
        <v>1.4104861552690862E-2</v>
      </c>
      <c r="Q215" s="153">
        <f t="shared" si="39"/>
        <v>3.7001859986544927E-2</v>
      </c>
      <c r="R215" s="153">
        <f t="shared" si="40"/>
        <v>5.5376044568245186E-2</v>
      </c>
      <c r="S215" s="154">
        <f t="shared" si="41"/>
        <v>2.5434439178514845E-2</v>
      </c>
      <c r="T215" s="152">
        <f t="shared" si="42"/>
        <v>5.2241449758374525E-3</v>
      </c>
      <c r="U215" s="154">
        <f t="shared" si="43"/>
        <v>1.3048987300302572E-2</v>
      </c>
    </row>
    <row r="216" spans="1:21" x14ac:dyDescent="0.25">
      <c r="A216" s="7">
        <f t="shared" si="34"/>
        <v>213</v>
      </c>
      <c r="B216" s="1">
        <v>45071</v>
      </c>
      <c r="C216" s="138">
        <v>17.847999999999999</v>
      </c>
      <c r="D216" s="202">
        <v>70.03</v>
      </c>
      <c r="E216" s="331">
        <v>139.25</v>
      </c>
      <c r="F216" s="331">
        <v>78.78</v>
      </c>
      <c r="G216" s="331">
        <v>172.99</v>
      </c>
      <c r="H216" s="331">
        <v>252.69</v>
      </c>
      <c r="I216" s="331">
        <v>359</v>
      </c>
      <c r="J216" s="201">
        <v>379.8</v>
      </c>
      <c r="K216" s="202">
        <v>53744.68</v>
      </c>
      <c r="L216" s="201">
        <v>4151.28</v>
      </c>
      <c r="M216" s="152">
        <f t="shared" si="35"/>
        <v>-7.7925758005100709E-3</v>
      </c>
      <c r="N216" s="153">
        <f t="shared" si="36"/>
        <v>8.4733487833139609E-3</v>
      </c>
      <c r="O216" s="153">
        <f t="shared" si="37"/>
        <v>-2.9922423346878335E-2</v>
      </c>
      <c r="P216" s="153">
        <f t="shared" si="38"/>
        <v>6.6922718808193338E-3</v>
      </c>
      <c r="Q216" s="153">
        <f t="shared" si="39"/>
        <v>1.3964126640182872E-2</v>
      </c>
      <c r="R216" s="153">
        <f t="shared" si="40"/>
        <v>-1.6033986569823244E-2</v>
      </c>
      <c r="S216" s="154">
        <f t="shared" si="41"/>
        <v>0.24369637828279522</v>
      </c>
      <c r="T216" s="152">
        <f t="shared" si="42"/>
        <v>6.5790902995501721E-3</v>
      </c>
      <c r="U216" s="154">
        <f t="shared" si="43"/>
        <v>8.7576909244662104E-3</v>
      </c>
    </row>
    <row r="217" spans="1:21" x14ac:dyDescent="0.25">
      <c r="A217" s="7">
        <f t="shared" si="34"/>
        <v>214</v>
      </c>
      <c r="B217" s="1">
        <v>45070</v>
      </c>
      <c r="C217" s="138">
        <v>17.795000000000002</v>
      </c>
      <c r="D217" s="202">
        <v>70.58</v>
      </c>
      <c r="E217" s="331">
        <v>138.08000000000001</v>
      </c>
      <c r="F217" s="331">
        <v>81.209999999999994</v>
      </c>
      <c r="G217" s="331">
        <v>171.84</v>
      </c>
      <c r="H217" s="331">
        <v>249.21</v>
      </c>
      <c r="I217" s="331">
        <v>364.85</v>
      </c>
      <c r="J217" s="201">
        <v>305.38</v>
      </c>
      <c r="K217" s="202">
        <v>53393.4</v>
      </c>
      <c r="L217" s="201">
        <v>4115.24</v>
      </c>
      <c r="M217" s="152">
        <f t="shared" si="35"/>
        <v>-7.1740047826699405E-3</v>
      </c>
      <c r="N217" s="153">
        <f t="shared" si="36"/>
        <v>-5.7903879559917382E-4</v>
      </c>
      <c r="O217" s="153">
        <f t="shared" si="37"/>
        <v>-2.0149613899613894E-2</v>
      </c>
      <c r="P217" s="153">
        <f t="shared" si="38"/>
        <v>1.6320820704127659E-3</v>
      </c>
      <c r="Q217" s="153">
        <f t="shared" si="39"/>
        <v>1.0010537407797671E-2</v>
      </c>
      <c r="R217" s="153">
        <f t="shared" si="40"/>
        <v>2.4888339560100059E-2</v>
      </c>
      <c r="S217" s="154">
        <f t="shared" si="41"/>
        <v>-4.8879040667362261E-3</v>
      </c>
      <c r="T217" s="152">
        <f t="shared" si="42"/>
        <v>5.0859115844257285E-3</v>
      </c>
      <c r="U217" s="154">
        <f t="shared" si="43"/>
        <v>-7.3186381640205633E-3</v>
      </c>
    </row>
    <row r="218" spans="1:21" x14ac:dyDescent="0.25">
      <c r="A218" s="7">
        <f t="shared" si="34"/>
        <v>215</v>
      </c>
      <c r="B218" s="1">
        <v>45069</v>
      </c>
      <c r="C218" s="138">
        <v>17.946000000000002</v>
      </c>
      <c r="D218" s="202">
        <v>71.09</v>
      </c>
      <c r="E218" s="331">
        <v>138.16</v>
      </c>
      <c r="F218" s="331">
        <v>82.88</v>
      </c>
      <c r="G218" s="331">
        <v>171.56</v>
      </c>
      <c r="H218" s="331">
        <v>246.74</v>
      </c>
      <c r="I218" s="331">
        <v>355.99</v>
      </c>
      <c r="J218" s="201">
        <v>306.88</v>
      </c>
      <c r="K218" s="202">
        <v>53123.22</v>
      </c>
      <c r="L218" s="201">
        <v>4145.58</v>
      </c>
      <c r="M218" s="152">
        <f t="shared" si="35"/>
        <v>6.7979039796064455E-3</v>
      </c>
      <c r="N218" s="153">
        <f t="shared" si="36"/>
        <v>-1.1165187517892972E-2</v>
      </c>
      <c r="O218" s="153">
        <f t="shared" si="37"/>
        <v>-3.7398373983739797E-2</v>
      </c>
      <c r="P218" s="153">
        <f t="shared" si="38"/>
        <v>-1.5154994259471755E-2</v>
      </c>
      <c r="Q218" s="153">
        <f t="shared" si="39"/>
        <v>-6.3627577319587125E-3</v>
      </c>
      <c r="R218" s="153">
        <f t="shared" si="40"/>
        <v>-1.9338310239387257E-2</v>
      </c>
      <c r="S218" s="154">
        <f t="shared" si="41"/>
        <v>-1.5653066461380538E-2</v>
      </c>
      <c r="T218" s="152">
        <f t="shared" si="42"/>
        <v>-6.4171239015514692E-3</v>
      </c>
      <c r="U218" s="154">
        <f t="shared" si="43"/>
        <v>-1.1222073018606449E-2</v>
      </c>
    </row>
    <row r="219" spans="1:21" x14ac:dyDescent="0.25">
      <c r="A219" s="7">
        <f t="shared" si="34"/>
        <v>216</v>
      </c>
      <c r="B219" s="1">
        <v>45068</v>
      </c>
      <c r="C219" s="138">
        <v>17.879000000000001</v>
      </c>
      <c r="D219" s="202">
        <v>70.61</v>
      </c>
      <c r="E219" s="331">
        <v>139.72</v>
      </c>
      <c r="F219" s="331">
        <v>86.1</v>
      </c>
      <c r="G219" s="331">
        <v>174.2</v>
      </c>
      <c r="H219" s="331">
        <v>248.32</v>
      </c>
      <c r="I219" s="331">
        <v>363.01</v>
      </c>
      <c r="J219" s="201">
        <v>311.76</v>
      </c>
      <c r="K219" s="202">
        <v>53466.32</v>
      </c>
      <c r="L219" s="201">
        <v>4192.63</v>
      </c>
      <c r="M219" s="152">
        <f t="shared" si="35"/>
        <v>-1.9850083287062836E-2</v>
      </c>
      <c r="N219" s="153">
        <f t="shared" si="36"/>
        <v>-1.5015861825872334E-2</v>
      </c>
      <c r="O219" s="153">
        <f t="shared" si="37"/>
        <v>2.5244105739461675E-2</v>
      </c>
      <c r="P219" s="153">
        <f t="shared" si="38"/>
        <v>-5.4807033569308494E-3</v>
      </c>
      <c r="Q219" s="153">
        <f t="shared" si="39"/>
        <v>1.0910275199478958E-2</v>
      </c>
      <c r="R219" s="153">
        <f t="shared" si="40"/>
        <v>-6.4320122618787279E-3</v>
      </c>
      <c r="S219" s="154">
        <f t="shared" si="41"/>
        <v>-2.8147389969294112E-3</v>
      </c>
      <c r="T219" s="152">
        <f t="shared" si="42"/>
        <v>-1.5281590465604844E-2</v>
      </c>
      <c r="U219" s="154">
        <f t="shared" si="43"/>
        <v>1.5505799168891166E-4</v>
      </c>
    </row>
    <row r="220" spans="1:21" x14ac:dyDescent="0.25">
      <c r="A220" s="7">
        <f t="shared" si="34"/>
        <v>217</v>
      </c>
      <c r="B220" s="1">
        <v>45065</v>
      </c>
      <c r="C220" s="138">
        <v>17.77</v>
      </c>
      <c r="D220" s="202">
        <v>72.040000000000006</v>
      </c>
      <c r="E220" s="331">
        <v>141.85</v>
      </c>
      <c r="F220" s="331">
        <v>83.98</v>
      </c>
      <c r="G220" s="331">
        <v>175.16</v>
      </c>
      <c r="H220" s="331">
        <v>245.64</v>
      </c>
      <c r="I220" s="331">
        <v>365.36</v>
      </c>
      <c r="J220" s="201">
        <v>312.64</v>
      </c>
      <c r="K220" s="202">
        <v>54296.05</v>
      </c>
      <c r="L220" s="201">
        <v>4191.9799999999996</v>
      </c>
      <c r="M220" s="152">
        <f t="shared" si="35"/>
        <v>-1.1092623405435376E-3</v>
      </c>
      <c r="N220" s="153">
        <f t="shared" si="36"/>
        <v>-1.4930555555555558E-2</v>
      </c>
      <c r="O220" s="153">
        <f t="shared" si="37"/>
        <v>-2.0869767984143528E-2</v>
      </c>
      <c r="P220" s="153">
        <f t="shared" si="38"/>
        <v>6.2839188803187618E-4</v>
      </c>
      <c r="Q220" s="153">
        <f t="shared" si="39"/>
        <v>-4.9017622037674791E-3</v>
      </c>
      <c r="R220" s="153">
        <f t="shared" si="40"/>
        <v>-1.5971343154946305E-2</v>
      </c>
      <c r="S220" s="154">
        <f t="shared" si="41"/>
        <v>-1.3069006881747502E-2</v>
      </c>
      <c r="T220" s="152">
        <f t="shared" si="42"/>
        <v>-1.7499196118350824E-2</v>
      </c>
      <c r="U220" s="154">
        <f t="shared" si="43"/>
        <v>-1.445909410321633E-3</v>
      </c>
    </row>
    <row r="221" spans="1:21" x14ac:dyDescent="0.25">
      <c r="A221" s="7">
        <f t="shared" si="34"/>
        <v>218</v>
      </c>
      <c r="B221" s="1">
        <v>45064</v>
      </c>
      <c r="C221" s="138">
        <v>17.702999999999999</v>
      </c>
      <c r="D221" s="202">
        <v>72.12</v>
      </c>
      <c r="E221" s="331">
        <v>144</v>
      </c>
      <c r="F221" s="331">
        <v>85.77</v>
      </c>
      <c r="G221" s="331">
        <v>175.05</v>
      </c>
      <c r="H221" s="331">
        <v>246.85</v>
      </c>
      <c r="I221" s="331">
        <v>371.29</v>
      </c>
      <c r="J221" s="201">
        <v>316.77999999999997</v>
      </c>
      <c r="K221" s="202">
        <v>55263.11</v>
      </c>
      <c r="L221" s="201">
        <v>4198.05</v>
      </c>
      <c r="M221" s="152">
        <f t="shared" si="35"/>
        <v>2.7739251040226343E-4</v>
      </c>
      <c r="N221" s="153">
        <f t="shared" si="36"/>
        <v>5.3057805082379339E-3</v>
      </c>
      <c r="O221" s="153">
        <f t="shared" si="37"/>
        <v>-5.4146449051610146E-2</v>
      </c>
      <c r="P221" s="153">
        <f t="shared" si="38"/>
        <v>1.3666106896751407E-2</v>
      </c>
      <c r="Q221" s="153">
        <f t="shared" si="39"/>
        <v>1.7980122891665618E-2</v>
      </c>
      <c r="R221" s="153">
        <f t="shared" si="40"/>
        <v>9.2157900929521253E-2</v>
      </c>
      <c r="S221" s="154">
        <f t="shared" si="41"/>
        <v>4.970508317317246E-2</v>
      </c>
      <c r="T221" s="152">
        <f t="shared" si="42"/>
        <v>3.5545550840725415E-3</v>
      </c>
      <c r="U221" s="154">
        <f t="shared" si="43"/>
        <v>9.4451003541911049E-3</v>
      </c>
    </row>
    <row r="222" spans="1:21" x14ac:dyDescent="0.25">
      <c r="A222" s="7">
        <f t="shared" si="34"/>
        <v>219</v>
      </c>
      <c r="B222" s="1">
        <v>45063</v>
      </c>
      <c r="C222" s="138">
        <v>17.587</v>
      </c>
      <c r="D222" s="202">
        <v>72.099999999999994</v>
      </c>
      <c r="E222" s="331">
        <v>143.24</v>
      </c>
      <c r="F222" s="331">
        <v>90.68</v>
      </c>
      <c r="G222" s="331">
        <v>172.69</v>
      </c>
      <c r="H222" s="331">
        <v>242.49</v>
      </c>
      <c r="I222" s="331">
        <v>339.96</v>
      </c>
      <c r="J222" s="201">
        <v>301.77999999999997</v>
      </c>
      <c r="K222" s="202">
        <v>55067.37</v>
      </c>
      <c r="L222" s="201">
        <v>4158.7700000000004</v>
      </c>
      <c r="M222" s="152">
        <f t="shared" si="35"/>
        <v>-1.0702524698133931E-2</v>
      </c>
      <c r="N222" s="153">
        <f t="shared" si="36"/>
        <v>7.3844855475069249E-3</v>
      </c>
      <c r="O222" s="153">
        <f t="shared" si="37"/>
        <v>2.1631365479946041E-2</v>
      </c>
      <c r="P222" s="153">
        <f t="shared" si="38"/>
        <v>3.6031847503923409E-3</v>
      </c>
      <c r="Q222" s="153">
        <f t="shared" si="39"/>
        <v>1.5367222175697304E-2</v>
      </c>
      <c r="R222" s="153">
        <f t="shared" si="40"/>
        <v>1.8606741573033547E-2</v>
      </c>
      <c r="S222" s="154">
        <f t="shared" si="41"/>
        <v>3.3033238626638761E-2</v>
      </c>
      <c r="T222" s="152">
        <f t="shared" si="42"/>
        <v>-2.0586807372179328E-3</v>
      </c>
      <c r="U222" s="154">
        <f t="shared" si="43"/>
        <v>1.1890800262780221E-2</v>
      </c>
    </row>
    <row r="223" spans="1:21" x14ac:dyDescent="0.25">
      <c r="A223" s="7">
        <f t="shared" si="34"/>
        <v>220</v>
      </c>
      <c r="B223" s="1">
        <v>45062</v>
      </c>
      <c r="C223" s="138">
        <v>17.488</v>
      </c>
      <c r="D223" s="202">
        <v>72.88</v>
      </c>
      <c r="E223" s="331">
        <v>142.19</v>
      </c>
      <c r="F223" s="331">
        <v>88.76</v>
      </c>
      <c r="G223" s="331">
        <v>172.07</v>
      </c>
      <c r="H223" s="331">
        <v>238.82</v>
      </c>
      <c r="I223" s="331">
        <v>333.75</v>
      </c>
      <c r="J223" s="201">
        <v>292.13</v>
      </c>
      <c r="K223" s="202">
        <v>55180.97</v>
      </c>
      <c r="L223" s="201">
        <v>4109.8999999999996</v>
      </c>
      <c r="M223" s="152">
        <f t="shared" si="35"/>
        <v>1.9246631839429096E-3</v>
      </c>
      <c r="N223" s="153">
        <f t="shared" si="36"/>
        <v>2.9625449672003867E-3</v>
      </c>
      <c r="O223" s="153">
        <f t="shared" si="37"/>
        <v>4.7543581616482644E-3</v>
      </c>
      <c r="P223" s="153">
        <f t="shared" si="38"/>
        <v>0</v>
      </c>
      <c r="Q223" s="153">
        <f t="shared" si="39"/>
        <v>-1.6746211169726966E-4</v>
      </c>
      <c r="R223" s="153">
        <f t="shared" si="40"/>
        <v>-6.3711334067699799E-3</v>
      </c>
      <c r="S223" s="154">
        <f t="shared" si="41"/>
        <v>8.9800711497944885E-3</v>
      </c>
      <c r="T223" s="152">
        <f t="shared" si="42"/>
        <v>-1.4558076864473746E-3</v>
      </c>
      <c r="U223" s="154">
        <f t="shared" si="43"/>
        <v>-6.3777113735047353E-3</v>
      </c>
    </row>
    <row r="224" spans="1:21" x14ac:dyDescent="0.25">
      <c r="A224" s="7">
        <f t="shared" si="34"/>
        <v>221</v>
      </c>
      <c r="B224" s="1">
        <v>45061</v>
      </c>
      <c r="C224" s="138">
        <v>17.434000000000001</v>
      </c>
      <c r="D224" s="202">
        <v>72.739999999999995</v>
      </c>
      <c r="E224" s="331">
        <v>141.77000000000001</v>
      </c>
      <c r="F224" s="331">
        <v>88.34</v>
      </c>
      <c r="G224" s="331">
        <v>172.07</v>
      </c>
      <c r="H224" s="331">
        <v>238.86</v>
      </c>
      <c r="I224" s="331">
        <v>335.89</v>
      </c>
      <c r="J224" s="201">
        <v>289.52999999999997</v>
      </c>
      <c r="K224" s="202">
        <v>55261.42</v>
      </c>
      <c r="L224" s="201">
        <v>4136.28</v>
      </c>
      <c r="M224" s="152">
        <f t="shared" si="35"/>
        <v>-1.7292623615239089E-2</v>
      </c>
      <c r="N224" s="153">
        <f t="shared" si="36"/>
        <v>9.4702363998862005E-3</v>
      </c>
      <c r="O224" s="153">
        <f t="shared" si="37"/>
        <v>3.5153503632528782E-2</v>
      </c>
      <c r="P224" s="153">
        <f t="shared" si="38"/>
        <v>-2.8973749782696956E-3</v>
      </c>
      <c r="Q224" s="153">
        <f t="shared" si="39"/>
        <v>2.1598734014798282E-2</v>
      </c>
      <c r="R224" s="153">
        <f t="shared" si="40"/>
        <v>-1.1768513342552023E-2</v>
      </c>
      <c r="S224" s="154">
        <f t="shared" si="41"/>
        <v>2.163020465772747E-2</v>
      </c>
      <c r="T224" s="152">
        <f t="shared" si="42"/>
        <v>5.6977153449950801E-3</v>
      </c>
      <c r="U224" s="154">
        <f t="shared" si="43"/>
        <v>2.958235533743192E-3</v>
      </c>
    </row>
    <row r="225" spans="1:21" x14ac:dyDescent="0.25">
      <c r="A225" s="7">
        <f t="shared" si="34"/>
        <v>222</v>
      </c>
      <c r="B225" s="1">
        <v>45058</v>
      </c>
      <c r="C225" s="138">
        <v>17.581</v>
      </c>
      <c r="D225" s="202">
        <v>74.02</v>
      </c>
      <c r="E225" s="331">
        <v>140.44</v>
      </c>
      <c r="F225" s="331">
        <v>85.34</v>
      </c>
      <c r="G225" s="331">
        <v>172.57</v>
      </c>
      <c r="H225" s="331">
        <v>233.81</v>
      </c>
      <c r="I225" s="331">
        <v>339.89</v>
      </c>
      <c r="J225" s="201">
        <v>283.39999999999998</v>
      </c>
      <c r="K225" s="202">
        <v>54948.34</v>
      </c>
      <c r="L225" s="201">
        <v>4124.08</v>
      </c>
      <c r="M225" s="152">
        <f t="shared" si="35"/>
        <v>1.3528138528138278E-3</v>
      </c>
      <c r="N225" s="153">
        <f t="shared" si="36"/>
        <v>-1.6350323452050119E-3</v>
      </c>
      <c r="O225" s="153">
        <f t="shared" si="37"/>
        <v>-2.9013539651837505E-2</v>
      </c>
      <c r="P225" s="153">
        <f t="shared" si="38"/>
        <v>-6.7913669064748605E-3</v>
      </c>
      <c r="Q225" s="153">
        <f t="shared" si="39"/>
        <v>-8.3973026845921561E-3</v>
      </c>
      <c r="R225" s="153">
        <f t="shared" si="40"/>
        <v>-1.4125768650655512E-2</v>
      </c>
      <c r="S225" s="154">
        <f t="shared" si="41"/>
        <v>-8.3280845405556692E-3</v>
      </c>
      <c r="T225" s="152">
        <f t="shared" si="42"/>
        <v>-1.1964192491534797E-3</v>
      </c>
      <c r="U225" s="154">
        <f t="shared" si="43"/>
        <v>-1.5832974226629437E-3</v>
      </c>
    </row>
    <row r="226" spans="1:21" x14ac:dyDescent="0.25">
      <c r="A226" s="7">
        <f t="shared" si="34"/>
        <v>223</v>
      </c>
      <c r="B226" s="1">
        <v>45057</v>
      </c>
      <c r="C226" s="138">
        <v>17.573</v>
      </c>
      <c r="D226" s="202">
        <v>73.92</v>
      </c>
      <c r="E226" s="331">
        <v>140.66999999999999</v>
      </c>
      <c r="F226" s="331">
        <v>87.89</v>
      </c>
      <c r="G226" s="331">
        <v>173.75</v>
      </c>
      <c r="H226" s="331">
        <v>235.79</v>
      </c>
      <c r="I226" s="331">
        <v>344.76</v>
      </c>
      <c r="J226" s="201">
        <v>285.77999999999997</v>
      </c>
      <c r="K226" s="202">
        <v>55014.16</v>
      </c>
      <c r="L226" s="201">
        <v>4130.62</v>
      </c>
      <c r="M226" s="152">
        <f t="shared" si="35"/>
        <v>-1.2688660344597369E-2</v>
      </c>
      <c r="N226" s="153">
        <f t="shared" si="36"/>
        <v>-4.1766954551890612E-3</v>
      </c>
      <c r="O226" s="153">
        <f t="shared" si="37"/>
        <v>5.9553948161543024E-2</v>
      </c>
      <c r="P226" s="153">
        <f t="shared" si="38"/>
        <v>1.1524056467875354E-3</v>
      </c>
      <c r="Q226" s="153">
        <f t="shared" si="39"/>
        <v>1.1626909215719738E-2</v>
      </c>
      <c r="R226" s="153">
        <f t="shared" si="40"/>
        <v>2.7845686005604886E-2</v>
      </c>
      <c r="S226" s="154">
        <f t="shared" si="41"/>
        <v>-1.0628353816860114E-2</v>
      </c>
      <c r="T226" s="152">
        <f t="shared" si="42"/>
        <v>-9.3728819541230024E-3</v>
      </c>
      <c r="U226" s="154">
        <f t="shared" si="43"/>
        <v>-1.6966193288928677E-3</v>
      </c>
    </row>
    <row r="227" spans="1:21" x14ac:dyDescent="0.25">
      <c r="A227" s="7">
        <f t="shared" si="34"/>
        <v>224</v>
      </c>
      <c r="B227" s="1">
        <v>45056</v>
      </c>
      <c r="C227" s="138">
        <v>17.546500000000002</v>
      </c>
      <c r="D227" s="202">
        <v>74.87</v>
      </c>
      <c r="E227" s="331">
        <v>141.26</v>
      </c>
      <c r="F227" s="331">
        <v>82.95</v>
      </c>
      <c r="G227" s="331">
        <v>173.55</v>
      </c>
      <c r="H227" s="331">
        <v>233.08</v>
      </c>
      <c r="I227" s="331">
        <v>335.42</v>
      </c>
      <c r="J227" s="201">
        <v>288.85000000000002</v>
      </c>
      <c r="K227" s="202">
        <v>55534.68</v>
      </c>
      <c r="L227" s="201">
        <v>4137.6400000000003</v>
      </c>
      <c r="M227" s="152">
        <f t="shared" si="35"/>
        <v>1.7808591625883663E-2</v>
      </c>
      <c r="N227" s="153">
        <f t="shared" si="36"/>
        <v>-1.3822954481988448E-2</v>
      </c>
      <c r="O227" s="153">
        <f t="shared" si="37"/>
        <v>8.8786183410363151E-3</v>
      </c>
      <c r="P227" s="153">
        <f t="shared" si="38"/>
        <v>1.0362694300518172E-2</v>
      </c>
      <c r="Q227" s="153">
        <f t="shared" si="39"/>
        <v>-1.2426618674208356E-3</v>
      </c>
      <c r="R227" s="153">
        <f t="shared" si="40"/>
        <v>9.8753537664841851E-3</v>
      </c>
      <c r="S227" s="154">
        <f t="shared" si="41"/>
        <v>1.0990164852472839E-2</v>
      </c>
      <c r="T227" s="152">
        <f t="shared" si="42"/>
        <v>1.477835266180616E-3</v>
      </c>
      <c r="U227" s="154">
        <f t="shared" si="43"/>
        <v>4.4839130213125689E-3</v>
      </c>
    </row>
    <row r="228" spans="1:21" x14ac:dyDescent="0.25">
      <c r="A228" s="7">
        <f t="shared" si="34"/>
        <v>225</v>
      </c>
      <c r="B228" s="1">
        <v>45055</v>
      </c>
      <c r="C228" s="138">
        <v>17.747</v>
      </c>
      <c r="D228" s="202">
        <v>73.56</v>
      </c>
      <c r="E228" s="331">
        <v>143.24</v>
      </c>
      <c r="F228" s="331">
        <v>82.22</v>
      </c>
      <c r="G228" s="331">
        <v>171.77</v>
      </c>
      <c r="H228" s="331">
        <v>233.37</v>
      </c>
      <c r="I228" s="331">
        <v>332.14</v>
      </c>
      <c r="J228" s="201">
        <v>285.70999999999998</v>
      </c>
      <c r="K228" s="202">
        <v>55452.73</v>
      </c>
      <c r="L228" s="201">
        <v>4119.17</v>
      </c>
      <c r="M228" s="152">
        <f t="shared" si="35"/>
        <v>9.7460535346602928E-3</v>
      </c>
      <c r="N228" s="153">
        <f t="shared" si="36"/>
        <v>2.7301365068255201E-3</v>
      </c>
      <c r="O228" s="153">
        <f t="shared" si="37"/>
        <v>-1.3083663425759284E-2</v>
      </c>
      <c r="P228" s="153">
        <f t="shared" si="38"/>
        <v>-9.9711815561959183E-3</v>
      </c>
      <c r="Q228" s="153">
        <f t="shared" si="39"/>
        <v>4.286877866850336E-4</v>
      </c>
      <c r="R228" s="153">
        <f t="shared" si="40"/>
        <v>2.8078862353189127E-3</v>
      </c>
      <c r="S228" s="154">
        <f t="shared" si="41"/>
        <v>-1.9896401495660521E-2</v>
      </c>
      <c r="T228" s="152">
        <f t="shared" si="42"/>
        <v>7.6246812828348887E-3</v>
      </c>
      <c r="U228" s="154">
        <f t="shared" si="43"/>
        <v>-4.5793742085777911E-3</v>
      </c>
    </row>
    <row r="229" spans="1:21" x14ac:dyDescent="0.25">
      <c r="A229" s="7">
        <f t="shared" si="34"/>
        <v>226</v>
      </c>
      <c r="B229" s="1">
        <v>45054</v>
      </c>
      <c r="C229" s="138">
        <v>17.79</v>
      </c>
      <c r="D229" s="202">
        <v>72.849999999999994</v>
      </c>
      <c r="E229" s="331">
        <v>142.85</v>
      </c>
      <c r="F229" s="331">
        <v>83.31</v>
      </c>
      <c r="G229" s="331">
        <v>173.5</v>
      </c>
      <c r="H229" s="331">
        <v>233.27</v>
      </c>
      <c r="I229" s="331">
        <v>331.21</v>
      </c>
      <c r="J229" s="201">
        <v>291.51</v>
      </c>
      <c r="K229" s="202">
        <v>55033.120000000003</v>
      </c>
      <c r="L229" s="201">
        <v>4138.12</v>
      </c>
      <c r="M229" s="152">
        <f t="shared" si="35"/>
        <v>6.0765087695069386E-3</v>
      </c>
      <c r="N229" s="153">
        <f t="shared" si="36"/>
        <v>-7.7793984857956744E-3</v>
      </c>
      <c r="O229" s="153">
        <f t="shared" si="37"/>
        <v>1.0814708002884199E-3</v>
      </c>
      <c r="P229" s="153">
        <f t="shared" si="38"/>
        <v>-4.0329550037443429E-4</v>
      </c>
      <c r="Q229" s="153">
        <f t="shared" si="39"/>
        <v>2.1049918377868959E-3</v>
      </c>
      <c r="R229" s="153">
        <f t="shared" si="40"/>
        <v>2.6180443673317511E-2</v>
      </c>
      <c r="S229" s="154">
        <f t="shared" si="41"/>
        <v>1.6422594142259328E-2</v>
      </c>
      <c r="T229" s="152">
        <f t="shared" si="42"/>
        <v>1.7425290862926879E-3</v>
      </c>
      <c r="U229" s="154">
        <f t="shared" si="43"/>
        <v>4.5210033242670811E-4</v>
      </c>
    </row>
    <row r="230" spans="1:21" x14ac:dyDescent="0.25">
      <c r="A230" s="7">
        <f t="shared" si="34"/>
        <v>227</v>
      </c>
      <c r="B230" s="1">
        <v>45051</v>
      </c>
      <c r="C230" s="138">
        <v>17.745000000000001</v>
      </c>
      <c r="D230" s="202">
        <v>72.41</v>
      </c>
      <c r="E230" s="331">
        <v>143.97</v>
      </c>
      <c r="F230" s="331">
        <v>83.22</v>
      </c>
      <c r="G230" s="331">
        <v>173.57</v>
      </c>
      <c r="H230" s="331">
        <v>232.78</v>
      </c>
      <c r="I230" s="331">
        <v>322.76</v>
      </c>
      <c r="J230" s="201">
        <v>286.8</v>
      </c>
      <c r="K230" s="202">
        <v>54937.39</v>
      </c>
      <c r="L230" s="201">
        <v>4136.25</v>
      </c>
      <c r="M230" s="152">
        <f t="shared" si="35"/>
        <v>9.7615395342351974E-3</v>
      </c>
      <c r="N230" s="153">
        <f t="shared" si="36"/>
        <v>1.3801844940497299E-2</v>
      </c>
      <c r="O230" s="153">
        <f t="shared" si="37"/>
        <v>8.8495575221239076E-3</v>
      </c>
      <c r="P230" s="153">
        <f t="shared" si="38"/>
        <v>4.6926835152904189E-2</v>
      </c>
      <c r="Q230" s="153">
        <f t="shared" si="39"/>
        <v>-3.1688934566632687E-3</v>
      </c>
      <c r="R230" s="153">
        <f t="shared" si="40"/>
        <v>6.1724546418107096E-3</v>
      </c>
      <c r="S230" s="154">
        <f t="shared" si="41"/>
        <v>4.0563094115086074E-2</v>
      </c>
      <c r="T230" s="152">
        <f t="shared" si="42"/>
        <v>4.9422679518489332E-3</v>
      </c>
      <c r="U230" s="154">
        <f t="shared" si="43"/>
        <v>1.8474744042430657E-2</v>
      </c>
    </row>
    <row r="231" spans="1:21" x14ac:dyDescent="0.25">
      <c r="A231" s="7">
        <f t="shared" si="34"/>
        <v>228</v>
      </c>
      <c r="B231" s="1">
        <v>45050</v>
      </c>
      <c r="C231" s="138">
        <v>17.902000000000001</v>
      </c>
      <c r="D231" s="202">
        <v>71.709999999999994</v>
      </c>
      <c r="E231" s="331">
        <v>142.01</v>
      </c>
      <c r="F231" s="331">
        <v>82.49</v>
      </c>
      <c r="G231" s="331">
        <v>165.79</v>
      </c>
      <c r="H231" s="331">
        <v>233.52</v>
      </c>
      <c r="I231" s="331">
        <v>320.77999999999997</v>
      </c>
      <c r="J231" s="201">
        <v>275.62</v>
      </c>
      <c r="K231" s="202">
        <v>54667.21</v>
      </c>
      <c r="L231" s="201">
        <v>4061.22</v>
      </c>
      <c r="M231" s="152">
        <f t="shared" si="35"/>
        <v>-4.8570635581460797E-3</v>
      </c>
      <c r="N231" s="153">
        <f t="shared" si="36"/>
        <v>-6.992518005733861E-3</v>
      </c>
      <c r="O231" s="153">
        <f t="shared" si="37"/>
        <v>1.2395679921453073E-2</v>
      </c>
      <c r="P231" s="153">
        <f t="shared" si="38"/>
        <v>-9.9134069871603669E-3</v>
      </c>
      <c r="Q231" s="153">
        <f t="shared" si="39"/>
        <v>-1.4808252119984822E-2</v>
      </c>
      <c r="R231" s="153">
        <f t="shared" si="40"/>
        <v>4.6351393673660368E-3</v>
      </c>
      <c r="S231" s="154">
        <f t="shared" si="41"/>
        <v>-8.6324724839939027E-3</v>
      </c>
      <c r="T231" s="152">
        <f t="shared" si="42"/>
        <v>-5.0921788100936061E-3</v>
      </c>
      <c r="U231" s="154">
        <f t="shared" si="43"/>
        <v>-7.2187251726456569E-3</v>
      </c>
    </row>
    <row r="232" spans="1:21" x14ac:dyDescent="0.25">
      <c r="A232" s="7">
        <f t="shared" si="34"/>
        <v>229</v>
      </c>
      <c r="B232" s="1">
        <v>45049</v>
      </c>
      <c r="C232" s="138">
        <v>17.916</v>
      </c>
      <c r="D232" s="202">
        <v>72.06</v>
      </c>
      <c r="E232" s="331">
        <v>143.01</v>
      </c>
      <c r="F232" s="331">
        <v>81.48</v>
      </c>
      <c r="G232" s="331">
        <v>167.45</v>
      </c>
      <c r="H232" s="331">
        <v>237.03</v>
      </c>
      <c r="I232" s="331">
        <v>319.3</v>
      </c>
      <c r="J232" s="201">
        <v>278.02</v>
      </c>
      <c r="K232" s="202">
        <v>54947.01</v>
      </c>
      <c r="L232" s="201">
        <v>4090.75</v>
      </c>
      <c r="M232" s="152">
        <f t="shared" si="35"/>
        <v>-1.6625103906899863E-3</v>
      </c>
      <c r="N232" s="153">
        <f t="shared" si="36"/>
        <v>-2.5805551680848637E-3</v>
      </c>
      <c r="O232" s="153">
        <f t="shared" si="37"/>
        <v>-6.1327118851950413E-4</v>
      </c>
      <c r="P232" s="153">
        <f t="shared" si="38"/>
        <v>-6.4673074641035111E-3</v>
      </c>
      <c r="Q232" s="153">
        <f t="shared" si="39"/>
        <v>-9.2375856880120288E-3</v>
      </c>
      <c r="R232" s="153">
        <f t="shared" si="40"/>
        <v>5.5109431585576019E-3</v>
      </c>
      <c r="S232" s="154">
        <f t="shared" si="41"/>
        <v>-1.4462956398440419E-2</v>
      </c>
      <c r="T232" s="152">
        <f t="shared" si="42"/>
        <v>-4.2120768554513299E-3</v>
      </c>
      <c r="U232" s="154">
        <f t="shared" si="43"/>
        <v>-6.9982862330625339E-3</v>
      </c>
    </row>
    <row r="233" spans="1:21" x14ac:dyDescent="0.25">
      <c r="A233" s="7">
        <f t="shared" si="34"/>
        <v>230</v>
      </c>
      <c r="B233" s="1">
        <v>45048</v>
      </c>
      <c r="C233" s="138">
        <v>17.974</v>
      </c>
      <c r="D233" s="202">
        <v>72.180000000000007</v>
      </c>
      <c r="E233" s="331">
        <v>143.38</v>
      </c>
      <c r="F233" s="331">
        <v>81.53</v>
      </c>
      <c r="G233" s="331">
        <v>168.54</v>
      </c>
      <c r="H233" s="331">
        <v>239.24</v>
      </c>
      <c r="I233" s="331">
        <v>317.55</v>
      </c>
      <c r="J233" s="201">
        <v>282.10000000000002</v>
      </c>
      <c r="K233" s="202">
        <v>55179.43</v>
      </c>
      <c r="L233" s="201">
        <v>4119.58</v>
      </c>
      <c r="M233" s="152">
        <f t="shared" si="35"/>
        <v>-4.2764519244031796E-3</v>
      </c>
      <c r="N233" s="153">
        <f t="shared" si="36"/>
        <v>3.1483943188972408E-3</v>
      </c>
      <c r="O233" s="153">
        <f t="shared" si="37"/>
        <v>-3.7312551658991611E-2</v>
      </c>
      <c r="P233" s="153">
        <f t="shared" si="38"/>
        <v>-6.7185289957567562E-3</v>
      </c>
      <c r="Q233" s="153">
        <f t="shared" si="39"/>
        <v>-4.4940079893475149E-3</v>
      </c>
      <c r="R233" s="153">
        <f t="shared" si="40"/>
        <v>-3.7523110962931483E-2</v>
      </c>
      <c r="S233" s="154">
        <f t="shared" si="41"/>
        <v>1.6613211286893304E-2</v>
      </c>
      <c r="T233" s="152">
        <f t="shared" si="42"/>
        <v>1.0560361327272005E-3</v>
      </c>
      <c r="U233" s="154">
        <f t="shared" si="43"/>
        <v>-1.1967919260914894E-2</v>
      </c>
    </row>
    <row r="234" spans="1:21" x14ac:dyDescent="0.25">
      <c r="A234" s="7">
        <f t="shared" si="34"/>
        <v>231</v>
      </c>
      <c r="B234" s="1">
        <v>45044</v>
      </c>
      <c r="C234" s="138">
        <v>17.98</v>
      </c>
      <c r="D234" s="202">
        <v>72.489999999999995</v>
      </c>
      <c r="E234" s="331">
        <v>142.93</v>
      </c>
      <c r="F234" s="331">
        <v>84.69</v>
      </c>
      <c r="G234" s="331">
        <v>169.68</v>
      </c>
      <c r="H234" s="331">
        <v>240.32</v>
      </c>
      <c r="I234" s="331">
        <v>329.93</v>
      </c>
      <c r="J234" s="201">
        <v>277.49</v>
      </c>
      <c r="K234" s="202">
        <v>55121.22</v>
      </c>
      <c r="L234" s="201">
        <v>4169.4799999999996</v>
      </c>
      <c r="M234" s="152">
        <f t="shared" si="35"/>
        <v>8.0656376025587395E-3</v>
      </c>
      <c r="N234" s="153">
        <f t="shared" si="36"/>
        <v>5.8409570724842208E-3</v>
      </c>
      <c r="O234" s="153">
        <f t="shared" si="37"/>
        <v>2.6044749615248275E-3</v>
      </c>
      <c r="P234" s="153">
        <f t="shared" si="38"/>
        <v>7.5411198859924866E-3</v>
      </c>
      <c r="Q234" s="153">
        <f t="shared" si="39"/>
        <v>7.3775989268947129E-3</v>
      </c>
      <c r="R234" s="153">
        <f t="shared" si="40"/>
        <v>1.2521098665029928E-2</v>
      </c>
      <c r="S234" s="154">
        <f t="shared" si="41"/>
        <v>1.9209579078821815E-2</v>
      </c>
      <c r="T234" s="152">
        <f t="shared" si="42"/>
        <v>1.2472867999199888E-2</v>
      </c>
      <c r="U234" s="154">
        <f t="shared" si="43"/>
        <v>8.2532312863479174E-3</v>
      </c>
    </row>
    <row r="235" spans="1:21" x14ac:dyDescent="0.25">
      <c r="A235" s="7">
        <f t="shared" si="34"/>
        <v>232</v>
      </c>
      <c r="B235" s="1">
        <v>45043</v>
      </c>
      <c r="C235" s="138">
        <v>18.026</v>
      </c>
      <c r="D235" s="202">
        <v>71.91</v>
      </c>
      <c r="E235" s="331">
        <v>142.1</v>
      </c>
      <c r="F235" s="331">
        <v>84.47</v>
      </c>
      <c r="G235" s="331">
        <v>168.41</v>
      </c>
      <c r="H235" s="331">
        <v>238.56</v>
      </c>
      <c r="I235" s="331">
        <v>325.85000000000002</v>
      </c>
      <c r="J235" s="201">
        <v>272.26</v>
      </c>
      <c r="K235" s="202">
        <v>54442.17</v>
      </c>
      <c r="L235" s="201">
        <v>4135.3500000000004</v>
      </c>
      <c r="M235" s="152">
        <f t="shared" si="35"/>
        <v>-4.8436202601717104E-3</v>
      </c>
      <c r="N235" s="153">
        <f t="shared" si="36"/>
        <v>1.1272368606454197E-3</v>
      </c>
      <c r="O235" s="153">
        <f t="shared" si="37"/>
        <v>1.9922723979715062E-2</v>
      </c>
      <c r="P235" s="153">
        <f t="shared" si="38"/>
        <v>2.8395212506106438E-2</v>
      </c>
      <c r="Q235" s="153">
        <f t="shared" si="39"/>
        <v>0.13925501432664755</v>
      </c>
      <c r="R235" s="153">
        <f t="shared" si="40"/>
        <v>1.4634905807255238E-2</v>
      </c>
      <c r="S235" s="154">
        <f t="shared" si="41"/>
        <v>1.0016322896572172E-2</v>
      </c>
      <c r="T235" s="152">
        <f t="shared" si="42"/>
        <v>7.7531332765183869E-3</v>
      </c>
      <c r="U235" s="154">
        <f t="shared" si="43"/>
        <v>1.9566123190639217E-2</v>
      </c>
    </row>
    <row r="236" spans="1:21" x14ac:dyDescent="0.25">
      <c r="A236" s="7">
        <f t="shared" si="34"/>
        <v>233</v>
      </c>
      <c r="B236" s="1">
        <v>45042</v>
      </c>
      <c r="C236" s="138">
        <v>18.137</v>
      </c>
      <c r="D236" s="202">
        <v>72.260000000000005</v>
      </c>
      <c r="E236" s="331">
        <v>141.94</v>
      </c>
      <c r="F236" s="331">
        <v>82.82</v>
      </c>
      <c r="G236" s="331">
        <v>163.76</v>
      </c>
      <c r="H236" s="331">
        <v>209.4</v>
      </c>
      <c r="I236" s="331">
        <v>321.14999999999998</v>
      </c>
      <c r="J236" s="201">
        <v>269.56</v>
      </c>
      <c r="K236" s="202">
        <v>54023.32</v>
      </c>
      <c r="L236" s="201">
        <v>4055.99</v>
      </c>
      <c r="M236" s="152">
        <f t="shared" si="35"/>
        <v>-2.4848150193262919E-3</v>
      </c>
      <c r="N236" s="153">
        <f t="shared" si="36"/>
        <v>1.0896659782066775E-2</v>
      </c>
      <c r="O236" s="153">
        <f t="shared" si="37"/>
        <v>-1.205981669078704E-3</v>
      </c>
      <c r="P236" s="153">
        <f t="shared" si="38"/>
        <v>-6.1061244428284311E-5</v>
      </c>
      <c r="Q236" s="153">
        <f t="shared" si="39"/>
        <v>8.9135148157071242E-3</v>
      </c>
      <c r="R236" s="153">
        <f t="shared" si="40"/>
        <v>-4.3404123391723726E-3</v>
      </c>
      <c r="S236" s="154">
        <f t="shared" si="41"/>
        <v>2.7247437216569415E-2</v>
      </c>
      <c r="T236" s="152">
        <f t="shared" si="42"/>
        <v>-6.3962300553473961E-3</v>
      </c>
      <c r="U236" s="154">
        <f t="shared" si="43"/>
        <v>-3.8412134697898281E-3</v>
      </c>
    </row>
    <row r="237" spans="1:21" x14ac:dyDescent="0.25">
      <c r="A237" s="7">
        <f t="shared" si="34"/>
        <v>234</v>
      </c>
      <c r="B237" s="1">
        <v>45041</v>
      </c>
      <c r="C237" s="138">
        <v>18.07</v>
      </c>
      <c r="D237" s="202">
        <v>72.44</v>
      </c>
      <c r="E237" s="331">
        <v>140.41</v>
      </c>
      <c r="F237" s="331">
        <v>82.92</v>
      </c>
      <c r="G237" s="331">
        <v>163.77000000000001</v>
      </c>
      <c r="H237" s="331">
        <v>207.55</v>
      </c>
      <c r="I237" s="331">
        <v>322.55</v>
      </c>
      <c r="J237" s="201">
        <v>262.41000000000003</v>
      </c>
      <c r="K237" s="202">
        <v>54371.09</v>
      </c>
      <c r="L237" s="201">
        <v>4071.63</v>
      </c>
      <c r="M237" s="152">
        <f t="shared" si="35"/>
        <v>6.6703724291272692E-3</v>
      </c>
      <c r="N237" s="153">
        <f t="shared" si="36"/>
        <v>-8.4739778264247834E-3</v>
      </c>
      <c r="O237" s="153">
        <f t="shared" si="37"/>
        <v>-4.5689952813902646E-2</v>
      </c>
      <c r="P237" s="153">
        <f t="shared" si="38"/>
        <v>-9.4356741063328364E-3</v>
      </c>
      <c r="Q237" s="153">
        <f t="shared" si="39"/>
        <v>-2.4625217350439321E-2</v>
      </c>
      <c r="R237" s="153">
        <f t="shared" si="40"/>
        <v>-1.9664458087654157E-2</v>
      </c>
      <c r="S237" s="154">
        <f t="shared" si="41"/>
        <v>-2.9620590193032981E-2</v>
      </c>
      <c r="T237" s="152">
        <f t="shared" si="42"/>
        <v>-6.2618685996377321E-3</v>
      </c>
      <c r="U237" s="154">
        <f t="shared" si="43"/>
        <v>-1.5810821263512076E-2</v>
      </c>
    </row>
    <row r="238" spans="1:21" x14ac:dyDescent="0.25">
      <c r="A238" s="7">
        <f t="shared" si="34"/>
        <v>235</v>
      </c>
      <c r="B238" s="1">
        <v>45040</v>
      </c>
      <c r="C238" s="138">
        <v>17.966999999999999</v>
      </c>
      <c r="D238" s="202">
        <v>71.959999999999994</v>
      </c>
      <c r="E238" s="331">
        <v>141.61000000000001</v>
      </c>
      <c r="F238" s="331">
        <v>86.89</v>
      </c>
      <c r="G238" s="331">
        <v>165.33</v>
      </c>
      <c r="H238" s="331">
        <v>212.79</v>
      </c>
      <c r="I238" s="331">
        <v>329.02</v>
      </c>
      <c r="J238" s="201">
        <v>270.42</v>
      </c>
      <c r="K238" s="202">
        <v>54713.7</v>
      </c>
      <c r="L238" s="201">
        <v>4137.04</v>
      </c>
      <c r="M238" s="152">
        <f t="shared" si="35"/>
        <v>1.0674157303370624E-2</v>
      </c>
      <c r="N238" s="153">
        <f t="shared" si="36"/>
        <v>1.585365853658538E-2</v>
      </c>
      <c r="O238" s="153">
        <f t="shared" si="37"/>
        <v>-2.5131829911365311E-2</v>
      </c>
      <c r="P238" s="153">
        <f t="shared" si="38"/>
        <v>1.8785601745243685E-3</v>
      </c>
      <c r="Q238" s="153">
        <f t="shared" si="39"/>
        <v>-4.6972614965468118E-4</v>
      </c>
      <c r="R238" s="153">
        <f t="shared" si="40"/>
        <v>3.1709250564058156E-3</v>
      </c>
      <c r="S238" s="154">
        <f t="shared" si="41"/>
        <v>-2.8393377336921599E-3</v>
      </c>
      <c r="T238" s="152">
        <f t="shared" si="42"/>
        <v>9.9384811670562012E-3</v>
      </c>
      <c r="U238" s="154">
        <f t="shared" si="43"/>
        <v>8.5157444502503843E-4</v>
      </c>
    </row>
    <row r="239" spans="1:21" x14ac:dyDescent="0.25">
      <c r="A239" s="7">
        <f t="shared" si="34"/>
        <v>236</v>
      </c>
      <c r="B239" s="1">
        <v>45037</v>
      </c>
      <c r="C239" s="138">
        <v>17.968</v>
      </c>
      <c r="D239" s="202">
        <v>71.2</v>
      </c>
      <c r="E239" s="331">
        <v>139.4</v>
      </c>
      <c r="F239" s="331">
        <v>89.13</v>
      </c>
      <c r="G239" s="331">
        <v>165.02</v>
      </c>
      <c r="H239" s="331">
        <v>212.89</v>
      </c>
      <c r="I239" s="331">
        <v>327.98</v>
      </c>
      <c r="J239" s="201">
        <v>271.19</v>
      </c>
      <c r="K239" s="202">
        <v>54175.28</v>
      </c>
      <c r="L239" s="201">
        <v>4133.5200000000004</v>
      </c>
      <c r="M239" s="152">
        <f t="shared" si="35"/>
        <v>1.0932841118841408E-2</v>
      </c>
      <c r="N239" s="153">
        <f t="shared" si="36"/>
        <v>-2.2920025233055141E-2</v>
      </c>
      <c r="O239" s="153">
        <f t="shared" si="37"/>
        <v>-1.774300198368961E-2</v>
      </c>
      <c r="P239" s="153">
        <f t="shared" si="38"/>
        <v>-9.780978097809756E-3</v>
      </c>
      <c r="Q239" s="153">
        <f t="shared" si="39"/>
        <v>-8.4479279110150074E-4</v>
      </c>
      <c r="R239" s="153">
        <f t="shared" si="40"/>
        <v>8.0836022744736891E-3</v>
      </c>
      <c r="S239" s="154">
        <f t="shared" si="41"/>
        <v>5.5342384887824281E-4</v>
      </c>
      <c r="T239" s="152">
        <f t="shared" si="42"/>
        <v>-2.1812839829881137E-3</v>
      </c>
      <c r="U239" s="154">
        <f t="shared" si="43"/>
        <v>9.0319362485757893E-4</v>
      </c>
    </row>
    <row r="240" spans="1:21" x14ac:dyDescent="0.25">
      <c r="A240" s="7">
        <f t="shared" si="34"/>
        <v>237</v>
      </c>
      <c r="B240" s="1">
        <v>45036</v>
      </c>
      <c r="C240" s="138">
        <v>17.986999999999998</v>
      </c>
      <c r="D240" s="202">
        <v>70.430000000000007</v>
      </c>
      <c r="E240" s="331">
        <v>142.66999999999999</v>
      </c>
      <c r="F240" s="331">
        <v>90.74</v>
      </c>
      <c r="G240" s="331">
        <v>166.65</v>
      </c>
      <c r="H240" s="331">
        <v>213.07</v>
      </c>
      <c r="I240" s="331">
        <v>325.35000000000002</v>
      </c>
      <c r="J240" s="201">
        <v>271.04000000000002</v>
      </c>
      <c r="K240" s="202">
        <v>54293.71</v>
      </c>
      <c r="L240" s="201">
        <v>4129.79</v>
      </c>
      <c r="M240" s="152">
        <f t="shared" si="35"/>
        <v>7.1500071500072426E-3</v>
      </c>
      <c r="N240" s="153">
        <f t="shared" si="36"/>
        <v>-5.368098159509227E-3</v>
      </c>
      <c r="O240" s="153">
        <f t="shared" si="37"/>
        <v>-2.9414910685634843E-2</v>
      </c>
      <c r="P240" s="153">
        <f t="shared" si="38"/>
        <v>-5.846208912485773E-3</v>
      </c>
      <c r="Q240" s="153">
        <f t="shared" si="39"/>
        <v>-1.2192860454334653E-2</v>
      </c>
      <c r="R240" s="153">
        <f t="shared" si="40"/>
        <v>6.9014607576132203E-3</v>
      </c>
      <c r="S240" s="154">
        <f t="shared" si="41"/>
        <v>-2.9608678529232657E-2</v>
      </c>
      <c r="T240" s="152">
        <f t="shared" si="42"/>
        <v>-2.6478559640008559E-4</v>
      </c>
      <c r="U240" s="154">
        <f t="shared" si="43"/>
        <v>-5.952552882162232E-3</v>
      </c>
    </row>
    <row r="241" spans="1:21" x14ac:dyDescent="0.25">
      <c r="A241" s="7">
        <f t="shared" si="34"/>
        <v>238</v>
      </c>
      <c r="B241" s="1">
        <v>45035</v>
      </c>
      <c r="C241" s="138">
        <v>18.033000000000001</v>
      </c>
      <c r="D241" s="202">
        <v>69.930000000000007</v>
      </c>
      <c r="E241" s="331">
        <v>143.44</v>
      </c>
      <c r="F241" s="331">
        <v>93.49</v>
      </c>
      <c r="G241" s="331">
        <v>167.63</v>
      </c>
      <c r="H241" s="331">
        <v>215.7</v>
      </c>
      <c r="I241" s="331">
        <v>323.12</v>
      </c>
      <c r="J241" s="201">
        <v>279.31</v>
      </c>
      <c r="K241" s="202">
        <v>54308.09</v>
      </c>
      <c r="L241" s="201">
        <v>4154.5200000000004</v>
      </c>
      <c r="M241" s="152">
        <f t="shared" si="35"/>
        <v>-2.1404109589039377E-3</v>
      </c>
      <c r="N241" s="153">
        <f t="shared" si="36"/>
        <v>1.0425471963933397E-2</v>
      </c>
      <c r="O241" s="153">
        <f t="shared" si="37"/>
        <v>-2.0944601528955942E-2</v>
      </c>
      <c r="P241" s="153">
        <f t="shared" si="38"/>
        <v>6.9682225025529121E-3</v>
      </c>
      <c r="Q241" s="153">
        <f t="shared" si="39"/>
        <v>-1.0050943136444945E-2</v>
      </c>
      <c r="R241" s="153">
        <f t="shared" si="40"/>
        <v>-3.1705124363200388E-2</v>
      </c>
      <c r="S241" s="154">
        <f t="shared" si="41"/>
        <v>9.5420537101962299E-3</v>
      </c>
      <c r="T241" s="152">
        <f t="shared" si="42"/>
        <v>-1.423724550211114E-3</v>
      </c>
      <c r="U241" s="154">
        <f t="shared" si="43"/>
        <v>-8.4238496029787058E-5</v>
      </c>
    </row>
    <row r="242" spans="1:21" x14ac:dyDescent="0.25">
      <c r="A242" s="7">
        <f t="shared" si="34"/>
        <v>239</v>
      </c>
      <c r="B242" s="1">
        <v>45034</v>
      </c>
      <c r="C242" s="138">
        <v>18.050999999999998</v>
      </c>
      <c r="D242" s="202">
        <v>70.08</v>
      </c>
      <c r="E242" s="331">
        <v>141.96</v>
      </c>
      <c r="F242" s="331">
        <v>95.49</v>
      </c>
      <c r="G242" s="331">
        <v>166.47</v>
      </c>
      <c r="H242" s="331">
        <v>217.89</v>
      </c>
      <c r="I242" s="331">
        <v>333.7</v>
      </c>
      <c r="J242" s="201">
        <v>276.67</v>
      </c>
      <c r="K242" s="202">
        <v>54385.52</v>
      </c>
      <c r="L242" s="201">
        <v>4154.87</v>
      </c>
      <c r="M242" s="152">
        <f t="shared" si="35"/>
        <v>-2.7038565532944148E-3</v>
      </c>
      <c r="N242" s="153">
        <f t="shared" si="36"/>
        <v>-1.3550135501354976E-2</v>
      </c>
      <c r="O242" s="153">
        <f t="shared" si="37"/>
        <v>-9.6453018046048777E-3</v>
      </c>
      <c r="P242" s="153">
        <f t="shared" si="38"/>
        <v>7.5046904315196894E-3</v>
      </c>
      <c r="Q242" s="153">
        <f t="shared" si="39"/>
        <v>-4.4320570227543987E-3</v>
      </c>
      <c r="R242" s="153">
        <f t="shared" si="40"/>
        <v>2.9454195720124421E-3</v>
      </c>
      <c r="S242" s="154">
        <f t="shared" si="41"/>
        <v>2.4627805347752219E-2</v>
      </c>
      <c r="T242" s="152">
        <f t="shared" si="42"/>
        <v>-7.1817759127460468E-3</v>
      </c>
      <c r="U242" s="154">
        <f t="shared" si="43"/>
        <v>8.5514968732836039E-4</v>
      </c>
    </row>
    <row r="243" spans="1:21" x14ac:dyDescent="0.25">
      <c r="A243" s="7">
        <f t="shared" si="34"/>
        <v>240</v>
      </c>
      <c r="B243" s="1">
        <v>45033</v>
      </c>
      <c r="C243" s="138">
        <v>18.012</v>
      </c>
      <c r="D243" s="202">
        <v>70.27</v>
      </c>
      <c r="E243" s="331">
        <v>143.91</v>
      </c>
      <c r="F243" s="331">
        <v>96.42</v>
      </c>
      <c r="G243" s="331">
        <v>165.23</v>
      </c>
      <c r="H243" s="331">
        <v>218.86</v>
      </c>
      <c r="I243" s="331">
        <v>332.72</v>
      </c>
      <c r="J243" s="201">
        <v>270.02</v>
      </c>
      <c r="K243" s="202">
        <v>54778.93</v>
      </c>
      <c r="L243" s="201">
        <v>4151.32</v>
      </c>
      <c r="M243" s="152">
        <f t="shared" si="35"/>
        <v>-3.4037725145370512E-3</v>
      </c>
      <c r="N243" s="153">
        <f t="shared" si="36"/>
        <v>4.9581005586591953E-3</v>
      </c>
      <c r="O243" s="153">
        <f t="shared" si="37"/>
        <v>1.9777895293495495E-2</v>
      </c>
      <c r="P243" s="153">
        <f t="shared" si="38"/>
        <v>1.2105804733364423E-4</v>
      </c>
      <c r="Q243" s="153">
        <f t="shared" si="39"/>
        <v>-1.1874125242674616E-2</v>
      </c>
      <c r="R243" s="153">
        <f t="shared" si="40"/>
        <v>-1.7452676963056968E-2</v>
      </c>
      <c r="S243" s="154">
        <f t="shared" si="41"/>
        <v>9.1187682188504926E-3</v>
      </c>
      <c r="T243" s="152">
        <f t="shared" si="42"/>
        <v>5.8551165753397694E-3</v>
      </c>
      <c r="U243" s="154">
        <f t="shared" si="43"/>
        <v>3.3062325383550473E-3</v>
      </c>
    </row>
    <row r="244" spans="1:21" x14ac:dyDescent="0.25">
      <c r="A244" s="7">
        <f t="shared" si="34"/>
        <v>241</v>
      </c>
      <c r="B244" s="1">
        <v>45030</v>
      </c>
      <c r="C244" s="138">
        <v>17.995999999999999</v>
      </c>
      <c r="D244" s="202">
        <v>70.510000000000005</v>
      </c>
      <c r="E244" s="331">
        <v>143.19999999999999</v>
      </c>
      <c r="F244" s="331">
        <v>94.55</v>
      </c>
      <c r="G244" s="331">
        <v>165.21</v>
      </c>
      <c r="H244" s="331">
        <v>221.49</v>
      </c>
      <c r="I244" s="331">
        <v>338.63</v>
      </c>
      <c r="J244" s="201">
        <v>267.58</v>
      </c>
      <c r="K244" s="202">
        <v>54460.06</v>
      </c>
      <c r="L244" s="201">
        <v>4137.6400000000003</v>
      </c>
      <c r="M244" s="152">
        <f t="shared" si="35"/>
        <v>-3.8146369030799265E-3</v>
      </c>
      <c r="N244" s="153">
        <f t="shared" si="36"/>
        <v>7.0323488045007654E-3</v>
      </c>
      <c r="O244" s="153">
        <f t="shared" si="37"/>
        <v>-1.6845170011438149E-2</v>
      </c>
      <c r="P244" s="153">
        <f t="shared" si="38"/>
        <v>-2.1140372070548308E-3</v>
      </c>
      <c r="Q244" s="153">
        <f t="shared" si="39"/>
        <v>5.1735874744724963E-3</v>
      </c>
      <c r="R244" s="153">
        <f t="shared" si="40"/>
        <v>-2.1837719171553194E-2</v>
      </c>
      <c r="S244" s="154">
        <f t="shared" si="41"/>
        <v>1.1147640101273337E-2</v>
      </c>
      <c r="T244" s="152">
        <f t="shared" si="42"/>
        <v>-4.3096560648737681E-3</v>
      </c>
      <c r="U244" s="154">
        <f t="shared" si="43"/>
        <v>-2.0693547375681964E-3</v>
      </c>
    </row>
    <row r="245" spans="1:21" x14ac:dyDescent="0.25">
      <c r="A245" s="7">
        <f t="shared" si="34"/>
        <v>242</v>
      </c>
      <c r="B245" s="1">
        <v>45029</v>
      </c>
      <c r="C245" s="138">
        <v>17.998000000000001</v>
      </c>
      <c r="D245" s="202">
        <v>70.78</v>
      </c>
      <c r="E245" s="331">
        <v>142.19999999999999</v>
      </c>
      <c r="F245" s="331">
        <v>96.17</v>
      </c>
      <c r="G245" s="331">
        <v>165.56</v>
      </c>
      <c r="H245" s="331">
        <v>220.35</v>
      </c>
      <c r="I245" s="331">
        <v>346.19</v>
      </c>
      <c r="J245" s="201">
        <v>264.63</v>
      </c>
      <c r="K245" s="202">
        <v>54695.78</v>
      </c>
      <c r="L245" s="201">
        <v>4146.22</v>
      </c>
      <c r="M245" s="152">
        <f t="shared" si="35"/>
        <v>-2.9581631215663817E-3</v>
      </c>
      <c r="N245" s="153">
        <f t="shared" si="36"/>
        <v>1.5569204399371372E-2</v>
      </c>
      <c r="O245" s="153">
        <f t="shared" si="37"/>
        <v>2.4829497016197744E-2</v>
      </c>
      <c r="P245" s="153">
        <f t="shared" si="38"/>
        <v>3.4103685196751998E-2</v>
      </c>
      <c r="Q245" s="153">
        <f t="shared" si="39"/>
        <v>2.9672897196261649E-2</v>
      </c>
      <c r="R245" s="153">
        <f t="shared" si="40"/>
        <v>4.5796453493641032E-2</v>
      </c>
      <c r="S245" s="154">
        <f t="shared" si="41"/>
        <v>-1.2077750518965091E-3</v>
      </c>
      <c r="T245" s="152">
        <f t="shared" si="42"/>
        <v>6.6747501339881055E-3</v>
      </c>
      <c r="U245" s="154">
        <f t="shared" si="43"/>
        <v>1.3262625398648753E-2</v>
      </c>
    </row>
    <row r="246" spans="1:21" x14ac:dyDescent="0.25">
      <c r="A246" s="7">
        <f t="shared" si="34"/>
        <v>243</v>
      </c>
      <c r="B246" s="1">
        <v>45028</v>
      </c>
      <c r="C246" s="138">
        <v>18.062999999999999</v>
      </c>
      <c r="D246" s="202">
        <v>70.989999999999995</v>
      </c>
      <c r="E246" s="331">
        <v>140.02000000000001</v>
      </c>
      <c r="F246" s="331">
        <v>93.84</v>
      </c>
      <c r="G246" s="331">
        <v>160.1</v>
      </c>
      <c r="H246" s="331">
        <v>214</v>
      </c>
      <c r="I246" s="331">
        <v>331.03</v>
      </c>
      <c r="J246" s="201">
        <v>264.95</v>
      </c>
      <c r="K246" s="202">
        <v>54333.120000000003</v>
      </c>
      <c r="L246" s="201">
        <v>4091.95</v>
      </c>
      <c r="M246" s="152">
        <f t="shared" si="35"/>
        <v>-3.2294299354114209E-3</v>
      </c>
      <c r="N246" s="153">
        <f t="shared" si="36"/>
        <v>1.4285714285722229E-4</v>
      </c>
      <c r="O246" s="153">
        <f t="shared" si="37"/>
        <v>-5.9342421812349611E-2</v>
      </c>
      <c r="P246" s="153">
        <f t="shared" si="38"/>
        <v>-4.3532338308458485E-3</v>
      </c>
      <c r="Q246" s="153">
        <f t="shared" si="39"/>
        <v>7.0142623334112919E-4</v>
      </c>
      <c r="R246" s="153">
        <f t="shared" si="40"/>
        <v>-2.1229413677892439E-2</v>
      </c>
      <c r="S246" s="154">
        <f t="shared" si="41"/>
        <v>-2.4807685229489507E-2</v>
      </c>
      <c r="T246" s="152">
        <f t="shared" si="42"/>
        <v>-4.9722889798904379E-3</v>
      </c>
      <c r="U246" s="154">
        <f t="shared" si="43"/>
        <v>-4.1348863697205918E-3</v>
      </c>
    </row>
    <row r="247" spans="1:21" x14ac:dyDescent="0.25">
      <c r="A247" s="7">
        <f t="shared" si="34"/>
        <v>244</v>
      </c>
      <c r="B247" s="1">
        <v>45027</v>
      </c>
      <c r="C247" s="138">
        <v>18.157</v>
      </c>
      <c r="D247" s="202">
        <v>71.22</v>
      </c>
      <c r="E247" s="331">
        <v>140</v>
      </c>
      <c r="F247" s="331">
        <v>99.76</v>
      </c>
      <c r="G247" s="331">
        <v>160.80000000000001</v>
      </c>
      <c r="H247" s="331">
        <v>213.85</v>
      </c>
      <c r="I247" s="331">
        <v>338.21</v>
      </c>
      <c r="J247" s="201">
        <v>271.69</v>
      </c>
      <c r="K247" s="202">
        <v>54604.63</v>
      </c>
      <c r="L247" s="201">
        <v>4108.9399999999996</v>
      </c>
      <c r="M247" s="152">
        <f t="shared" si="35"/>
        <v>9.6399206124184733E-3</v>
      </c>
      <c r="N247" s="153">
        <f t="shared" si="36"/>
        <v>5.7471264367816577E-3</v>
      </c>
      <c r="O247" s="153">
        <f t="shared" si="37"/>
        <v>-1.7530037423675426E-2</v>
      </c>
      <c r="P247" s="153">
        <f t="shared" si="38"/>
        <v>-7.5911868172560126E-3</v>
      </c>
      <c r="Q247" s="153">
        <f t="shared" si="39"/>
        <v>-4.1909196740396171E-3</v>
      </c>
      <c r="R247" s="153">
        <f t="shared" si="40"/>
        <v>-2.3009528304670512E-3</v>
      </c>
      <c r="S247" s="154">
        <f t="shared" si="41"/>
        <v>-1.4866383842779052E-2</v>
      </c>
      <c r="T247" s="152">
        <f t="shared" si="42"/>
        <v>6.6013439016283648E-3</v>
      </c>
      <c r="U247" s="154">
        <f t="shared" si="43"/>
        <v>-4.1371489203245737E-5</v>
      </c>
    </row>
    <row r="248" spans="1:21" x14ac:dyDescent="0.25">
      <c r="A248" s="7">
        <f t="shared" si="34"/>
        <v>245</v>
      </c>
      <c r="B248" s="1">
        <v>45026</v>
      </c>
      <c r="C248" s="138">
        <v>18.161999999999999</v>
      </c>
      <c r="D248" s="202">
        <v>70.540000000000006</v>
      </c>
      <c r="E248" s="331">
        <v>139.19999999999999</v>
      </c>
      <c r="F248" s="331">
        <v>101.54</v>
      </c>
      <c r="G248" s="331">
        <v>162.03</v>
      </c>
      <c r="H248" s="331">
        <v>214.75</v>
      </c>
      <c r="I248" s="331">
        <v>338.99</v>
      </c>
      <c r="J248" s="201">
        <v>275.79000000000002</v>
      </c>
      <c r="K248" s="202">
        <v>54246.53</v>
      </c>
      <c r="L248" s="201">
        <v>4109.1099999999997</v>
      </c>
      <c r="M248" s="152">
        <f t="shared" si="35"/>
        <v>2.9859235034837006E-3</v>
      </c>
      <c r="N248" s="153">
        <f t="shared" si="36"/>
        <v>1.2947777298228935E-3</v>
      </c>
      <c r="O248" s="153">
        <f t="shared" si="37"/>
        <v>3.0339928970066099E-2</v>
      </c>
      <c r="P248" s="153">
        <f t="shared" si="38"/>
        <v>-1.05642403517342E-2</v>
      </c>
      <c r="Q248" s="153">
        <f t="shared" si="39"/>
        <v>1.546245507849453E-2</v>
      </c>
      <c r="R248" s="153">
        <f t="shared" si="40"/>
        <v>-9.8145173068497904E-3</v>
      </c>
      <c r="S248" s="154">
        <f t="shared" si="41"/>
        <v>2.5966295896730163E-2</v>
      </c>
      <c r="T248" s="152">
        <f t="shared" si="42"/>
        <v>1.3984346070975207E-2</v>
      </c>
      <c r="U248" s="154">
        <f t="shared" si="43"/>
        <v>4.5790366665199311E-3</v>
      </c>
    </row>
    <row r="249" spans="1:21" x14ac:dyDescent="0.25">
      <c r="A249" s="7">
        <f t="shared" si="34"/>
        <v>246</v>
      </c>
      <c r="B249" s="1">
        <v>45021</v>
      </c>
      <c r="C249" s="138">
        <v>18.286000000000001</v>
      </c>
      <c r="D249" s="202">
        <v>70.33</v>
      </c>
      <c r="E249" s="331">
        <v>139.02000000000001</v>
      </c>
      <c r="F249" s="331">
        <v>98.55</v>
      </c>
      <c r="G249" s="331">
        <v>163.76</v>
      </c>
      <c r="H249" s="331">
        <v>211.48</v>
      </c>
      <c r="I249" s="331">
        <v>342.35</v>
      </c>
      <c r="J249" s="201">
        <v>268.81</v>
      </c>
      <c r="K249" s="202">
        <v>53498.39</v>
      </c>
      <c r="L249" s="201">
        <v>4090.38</v>
      </c>
      <c r="M249" s="152">
        <f t="shared" si="35"/>
        <v>-1.6638702460850086E-2</v>
      </c>
      <c r="N249" s="153">
        <f t="shared" si="36"/>
        <v>-3.108447170337314E-2</v>
      </c>
      <c r="O249" s="153">
        <f t="shared" si="37"/>
        <v>-2.1544876886417819E-2</v>
      </c>
      <c r="P249" s="153">
        <f t="shared" si="38"/>
        <v>-1.1290225200748738E-2</v>
      </c>
      <c r="Q249" s="153">
        <f t="shared" si="39"/>
        <v>-1.5089418777943453E-2</v>
      </c>
      <c r="R249" s="153">
        <f t="shared" si="40"/>
        <v>-1.2689257390050446E-2</v>
      </c>
      <c r="S249" s="154">
        <f t="shared" si="41"/>
        <v>-2.0835609951553424E-2</v>
      </c>
      <c r="T249" s="152">
        <f t="shared" si="42"/>
        <v>-1.2507750201611434E-2</v>
      </c>
      <c r="U249" s="154">
        <f t="shared" si="43"/>
        <v>-2.4923181973370845E-3</v>
      </c>
    </row>
    <row r="250" spans="1:21" x14ac:dyDescent="0.25">
      <c r="A250" s="7">
        <f t="shared" si="34"/>
        <v>247</v>
      </c>
      <c r="B250" s="1">
        <v>45020</v>
      </c>
      <c r="C250" s="138">
        <v>18.117000000000001</v>
      </c>
      <c r="D250" s="202">
        <v>71.52</v>
      </c>
      <c r="E250" s="331">
        <v>143.47999999999999</v>
      </c>
      <c r="F250" s="331">
        <v>100.72</v>
      </c>
      <c r="G250" s="331">
        <v>165.63</v>
      </c>
      <c r="H250" s="331">
        <v>214.72</v>
      </c>
      <c r="I250" s="331">
        <v>346.75</v>
      </c>
      <c r="J250" s="201">
        <v>274.52999999999997</v>
      </c>
      <c r="K250" s="202">
        <v>54176.01</v>
      </c>
      <c r="L250" s="201">
        <v>4100.6000000000004</v>
      </c>
      <c r="M250" s="152">
        <f t="shared" si="35"/>
        <v>-1.2700165654334628E-2</v>
      </c>
      <c r="N250" s="153">
        <f t="shared" si="36"/>
        <v>9.4983465841131931E-3</v>
      </c>
      <c r="O250" s="153">
        <f t="shared" si="37"/>
        <v>2.3681268421587465E-2</v>
      </c>
      <c r="P250" s="153">
        <f t="shared" si="38"/>
        <v>-3.2496840584942399E-3</v>
      </c>
      <c r="Q250" s="153">
        <f t="shared" si="39"/>
        <v>7.7439339184306455E-3</v>
      </c>
      <c r="R250" s="153">
        <f t="shared" si="40"/>
        <v>-4.3930171126679296E-3</v>
      </c>
      <c r="S250" s="154">
        <f t="shared" si="41"/>
        <v>-1.830860003575896E-2</v>
      </c>
      <c r="T250" s="152">
        <f t="shared" si="42"/>
        <v>5.4257645872171079E-3</v>
      </c>
      <c r="U250" s="154">
        <f t="shared" si="43"/>
        <v>-5.7970522559043225E-3</v>
      </c>
    </row>
    <row r="251" spans="1:21" x14ac:dyDescent="0.25">
      <c r="A251" s="7">
        <f t="shared" si="34"/>
        <v>248</v>
      </c>
      <c r="B251" s="1">
        <v>45019</v>
      </c>
      <c r="C251" s="138">
        <v>18.056000000000001</v>
      </c>
      <c r="D251" s="202">
        <v>72.44</v>
      </c>
      <c r="E251" s="331">
        <v>142.13</v>
      </c>
      <c r="F251" s="331">
        <v>98.39</v>
      </c>
      <c r="G251" s="331">
        <v>166.17</v>
      </c>
      <c r="H251" s="331">
        <v>213.07</v>
      </c>
      <c r="I251" s="331">
        <v>348.28</v>
      </c>
      <c r="J251" s="201">
        <v>279.64999999999998</v>
      </c>
      <c r="K251" s="202">
        <v>53883.65</v>
      </c>
      <c r="L251" s="201">
        <v>4124.51</v>
      </c>
      <c r="M251" s="152">
        <f t="shared" si="35"/>
        <v>5.6920727474663035E-3</v>
      </c>
      <c r="N251" s="153">
        <f t="shared" si="36"/>
        <v>-5.0402520126006101E-3</v>
      </c>
      <c r="O251" s="153">
        <f t="shared" si="37"/>
        <v>-3.7091407320415049E-2</v>
      </c>
      <c r="P251" s="153">
        <f t="shared" si="38"/>
        <v>7.7016373559732898E-3</v>
      </c>
      <c r="Q251" s="153">
        <f t="shared" si="39"/>
        <v>5.3316976502784108E-3</v>
      </c>
      <c r="R251" s="153">
        <f t="shared" si="40"/>
        <v>8.1046659719807845E-3</v>
      </c>
      <c r="S251" s="154">
        <f t="shared" si="41"/>
        <v>6.7681895093063549E-3</v>
      </c>
      <c r="T251" s="152">
        <f t="shared" si="42"/>
        <v>-3.7752300385873738E-4</v>
      </c>
      <c r="U251" s="154">
        <f t="shared" si="43"/>
        <v>3.6989178231867648E-3</v>
      </c>
    </row>
    <row r="252" spans="1:21" x14ac:dyDescent="0.25">
      <c r="A252" s="7">
        <f t="shared" si="34"/>
        <v>249</v>
      </c>
      <c r="B252" s="1">
        <v>45016</v>
      </c>
      <c r="C252" s="138">
        <v>18.009899999999998</v>
      </c>
      <c r="D252" s="202">
        <v>72.03</v>
      </c>
      <c r="E252" s="331">
        <v>142.85</v>
      </c>
      <c r="F252" s="331">
        <v>102.18</v>
      </c>
      <c r="G252" s="331">
        <v>164.9</v>
      </c>
      <c r="H252" s="331">
        <v>211.94</v>
      </c>
      <c r="I252" s="331">
        <v>345.48</v>
      </c>
      <c r="J252" s="201">
        <v>277.77</v>
      </c>
      <c r="K252" s="202">
        <v>53904</v>
      </c>
      <c r="L252" s="201">
        <v>4109.3100000000004</v>
      </c>
      <c r="M252" s="152">
        <f t="shared" si="35"/>
        <v>-2.0000000000000018E-2</v>
      </c>
      <c r="N252" s="153">
        <f t="shared" si="36"/>
        <v>-4.8978449482217634E-4</v>
      </c>
      <c r="O252" s="153">
        <f t="shared" si="37"/>
        <v>-1.1607661056297069E-2</v>
      </c>
      <c r="P252" s="153">
        <f t="shared" si="38"/>
        <v>1.5644247351564333E-2</v>
      </c>
      <c r="Q252" s="153">
        <f t="shared" si="39"/>
        <v>1.9726712856042994E-2</v>
      </c>
      <c r="R252" s="153">
        <f t="shared" si="40"/>
        <v>2.0831486570339619E-2</v>
      </c>
      <c r="S252" s="154">
        <f t="shared" si="41"/>
        <v>1.4388489208633004E-2</v>
      </c>
      <c r="T252" s="152">
        <f t="shared" si="42"/>
        <v>-5.441803843396209E-3</v>
      </c>
      <c r="U252" s="154">
        <f t="shared" si="43"/>
        <v>1.4436547571732294E-2</v>
      </c>
    </row>
    <row r="253" spans="1:21" x14ac:dyDescent="0.25">
      <c r="A253" s="7">
        <f t="shared" si="34"/>
        <v>250</v>
      </c>
      <c r="B253" s="1">
        <v>45015</v>
      </c>
      <c r="C253" s="138">
        <v>18.076000000000001</v>
      </c>
      <c r="D253" s="202">
        <v>73.5</v>
      </c>
      <c r="E253" s="331">
        <v>142.91999999999999</v>
      </c>
      <c r="F253" s="331">
        <v>103.38</v>
      </c>
      <c r="G253" s="331">
        <v>162.36000000000001</v>
      </c>
      <c r="H253" s="331">
        <v>207.84</v>
      </c>
      <c r="I253" s="331">
        <v>338.43</v>
      </c>
      <c r="J253" s="201">
        <v>273.83</v>
      </c>
      <c r="K253" s="202">
        <v>54198.94</v>
      </c>
      <c r="L253" s="201">
        <v>4050.83</v>
      </c>
      <c r="M253" s="152">
        <f t="shared" si="35"/>
        <v>3.6870135190494313E-3</v>
      </c>
      <c r="N253" s="153">
        <f t="shared" si="36"/>
        <v>-4.7353760445683069E-3</v>
      </c>
      <c r="O253" s="153">
        <f t="shared" si="37"/>
        <v>3.462770216172939E-2</v>
      </c>
      <c r="P253" s="153">
        <f t="shared" si="38"/>
        <v>9.8899048329912365E-3</v>
      </c>
      <c r="Q253" s="153">
        <f t="shared" si="39"/>
        <v>1.212563915266629E-2</v>
      </c>
      <c r="R253" s="153">
        <f t="shared" si="40"/>
        <v>1.927536668373353E-2</v>
      </c>
      <c r="S253" s="154">
        <f t="shared" si="41"/>
        <v>1.4786540171953799E-2</v>
      </c>
      <c r="T253" s="152">
        <f t="shared" si="42"/>
        <v>5.8643782495206853E-3</v>
      </c>
      <c r="U253" s="154">
        <f t="shared" si="43"/>
        <v>5.7152646227105475E-3</v>
      </c>
    </row>
    <row r="254" spans="1:21" x14ac:dyDescent="0.25">
      <c r="A254" s="7">
        <f t="shared" si="34"/>
        <v>251</v>
      </c>
      <c r="B254" s="1">
        <v>45014</v>
      </c>
      <c r="C254" s="138">
        <v>18.083600000000001</v>
      </c>
      <c r="D254" s="202">
        <v>73.23</v>
      </c>
      <c r="E254" s="331">
        <v>143.6</v>
      </c>
      <c r="F254" s="331">
        <v>99.92</v>
      </c>
      <c r="G254" s="331">
        <v>160.77000000000001</v>
      </c>
      <c r="H254" s="331">
        <v>205.35</v>
      </c>
      <c r="I254" s="331">
        <v>332.03</v>
      </c>
      <c r="J254" s="201">
        <v>269.83999999999997</v>
      </c>
      <c r="K254" s="202">
        <v>53882.95</v>
      </c>
      <c r="L254" s="201">
        <v>4027.81</v>
      </c>
      <c r="M254" s="152">
        <f t="shared" si="35"/>
        <v>-1.000405569825602E-2</v>
      </c>
      <c r="N254" s="153">
        <f t="shared" si="36"/>
        <v>1.3909482454282251E-2</v>
      </c>
      <c r="O254" s="153">
        <f t="shared" si="37"/>
        <v>1.5447154471544655E-2</v>
      </c>
      <c r="P254" s="153">
        <f t="shared" si="38"/>
        <v>1.9790675547098013E-2</v>
      </c>
      <c r="Q254" s="153">
        <f t="shared" si="39"/>
        <v>2.3270879011361378E-2</v>
      </c>
      <c r="R254" s="153">
        <f t="shared" si="40"/>
        <v>2.6304401582591508E-2</v>
      </c>
      <c r="S254" s="154">
        <f t="shared" si="41"/>
        <v>2.1734191594092955E-2</v>
      </c>
      <c r="T254" s="152">
        <f t="shared" si="42"/>
        <v>1.2664187140921435E-2</v>
      </c>
      <c r="U254" s="154">
        <f t="shared" si="43"/>
        <v>1.4237259113583312E-2</v>
      </c>
    </row>
    <row r="255" spans="1:21" x14ac:dyDescent="0.25">
      <c r="A255" s="7">
        <f t="shared" si="34"/>
        <v>252</v>
      </c>
      <c r="B255" s="1">
        <v>45013</v>
      </c>
      <c r="C255" s="138">
        <v>18.225000000000001</v>
      </c>
      <c r="D255" s="202">
        <v>73.97</v>
      </c>
      <c r="E255" s="331">
        <v>141.63</v>
      </c>
      <c r="F255" s="331">
        <v>98.4</v>
      </c>
      <c r="G255" s="331">
        <v>157.65</v>
      </c>
      <c r="H255" s="331">
        <v>200.68</v>
      </c>
      <c r="I255" s="331">
        <v>323.52</v>
      </c>
      <c r="J255" s="201">
        <v>264.10000000000002</v>
      </c>
      <c r="K255" s="202">
        <v>53209.1</v>
      </c>
      <c r="L255" s="201">
        <v>3971.27</v>
      </c>
      <c r="M255" s="155">
        <f t="shared" si="35"/>
        <v>5.8471580092465114E-3</v>
      </c>
      <c r="N255" s="156">
        <f t="shared" si="36"/>
        <v>-2.9567053854278047E-3</v>
      </c>
      <c r="O255" s="156">
        <f t="shared" si="37"/>
        <v>0.14259173246632617</v>
      </c>
      <c r="P255" s="156">
        <f t="shared" si="38"/>
        <v>-3.9802880970432053E-3</v>
      </c>
      <c r="Q255" s="156">
        <f t="shared" si="39"/>
        <v>-1.0648787221455347E-2</v>
      </c>
      <c r="R255" s="156">
        <f t="shared" si="40"/>
        <v>-1.263504852591113E-2</v>
      </c>
      <c r="S255" s="157">
        <f t="shared" si="41"/>
        <v>-4.5607025743469309E-3</v>
      </c>
      <c r="T255" s="155">
        <f t="shared" si="42"/>
        <v>6.7676516543926368E-3</v>
      </c>
      <c r="U255" s="157">
        <f t="shared" si="43"/>
        <v>-1.5738410521103363E-3</v>
      </c>
    </row>
    <row r="256" spans="1:21" x14ac:dyDescent="0.25">
      <c r="A256" s="7">
        <v>253</v>
      </c>
      <c r="B256" s="1">
        <v>45012</v>
      </c>
      <c r="C256" s="139">
        <v>18.333500000000001</v>
      </c>
      <c r="D256" s="332">
        <v>73.540000000000006</v>
      </c>
      <c r="E256" s="333">
        <v>142.05000000000001</v>
      </c>
      <c r="F256" s="333">
        <v>86.12</v>
      </c>
      <c r="G256" s="333">
        <v>158.28</v>
      </c>
      <c r="H256" s="333">
        <v>202.84</v>
      </c>
      <c r="I256" s="333">
        <v>327.66000000000003</v>
      </c>
      <c r="J256" s="334">
        <v>265.31</v>
      </c>
      <c r="K256" s="332">
        <v>52851.42</v>
      </c>
      <c r="L256" s="334">
        <v>3977.53</v>
      </c>
      <c r="M256" s="153"/>
      <c r="N256" s="153"/>
      <c r="O256" s="153"/>
      <c r="P256" s="153"/>
      <c r="Q256" s="153"/>
      <c r="R256" s="153"/>
      <c r="S256" s="153"/>
      <c r="T256" s="153"/>
      <c r="U256" s="153"/>
    </row>
    <row r="258" spans="13:19" x14ac:dyDescent="0.25">
      <c r="M258" s="12"/>
      <c r="N258" s="12"/>
      <c r="O258" s="12"/>
      <c r="P258" s="12"/>
      <c r="Q258" s="12"/>
      <c r="R258" s="12"/>
      <c r="S258" s="12"/>
    </row>
  </sheetData>
  <mergeCells count="1">
    <mergeCell ref="M2:U2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F89117-712F-4355-B9F6-112F2AF7E21E}">
  <sheetPr codeName="Hoja9">
    <tabColor theme="9" tint="0.79998168889431442"/>
  </sheetPr>
  <dimension ref="A1:F10"/>
  <sheetViews>
    <sheetView zoomScale="132" zoomScaleNormal="150" workbookViewId="0">
      <selection activeCell="D12" sqref="D12"/>
    </sheetView>
  </sheetViews>
  <sheetFormatPr baseColWidth="10" defaultRowHeight="15" x14ac:dyDescent="0.25"/>
  <cols>
    <col min="1" max="1" width="17.85546875" bestFit="1" customWidth="1"/>
    <col min="2" max="2" width="17.85546875" customWidth="1"/>
    <col min="3" max="3" width="17.28515625" bestFit="1" customWidth="1"/>
    <col min="4" max="4" width="12.42578125" customWidth="1"/>
    <col min="5" max="5" width="14.140625" bestFit="1" customWidth="1"/>
    <col min="6" max="6" width="15.28515625" bestFit="1" customWidth="1"/>
  </cols>
  <sheetData>
    <row r="1" spans="1:6" s="11" customFormat="1" x14ac:dyDescent="0.25">
      <c r="A1" s="3" t="s">
        <v>93</v>
      </c>
      <c r="B1" s="3" t="s">
        <v>94</v>
      </c>
      <c r="C1" s="3" t="s">
        <v>170</v>
      </c>
      <c r="D1" s="3" t="s">
        <v>95</v>
      </c>
      <c r="E1" s="3" t="s">
        <v>171</v>
      </c>
      <c r="F1" s="3" t="s">
        <v>96</v>
      </c>
    </row>
    <row r="2" spans="1:6" x14ac:dyDescent="0.25">
      <c r="A2" s="191" t="s">
        <v>35</v>
      </c>
      <c r="B2" s="341">
        <v>2500</v>
      </c>
      <c r="C2" s="342">
        <v>45378</v>
      </c>
      <c r="D2" s="343">
        <f xml:space="preserve"> 'Acciones y TC'!D4</f>
        <v>67</v>
      </c>
      <c r="E2" s="344">
        <v>1</v>
      </c>
      <c r="F2" s="345">
        <f xml:space="preserve"> D2 * E2 * B2</f>
        <v>167500</v>
      </c>
    </row>
    <row r="3" spans="1:6" x14ac:dyDescent="0.25">
      <c r="A3" s="191" t="s">
        <v>36</v>
      </c>
      <c r="B3" s="346">
        <v>2000</v>
      </c>
      <c r="C3" s="347">
        <v>45378</v>
      </c>
      <c r="D3" s="348">
        <f xml:space="preserve"> 'Acciones y TC'!E4</f>
        <v>197.61</v>
      </c>
      <c r="E3" s="349">
        <v>1</v>
      </c>
      <c r="F3" s="350">
        <f t="shared" ref="F3:F8" si="0" xml:space="preserve"> D3 * E3 * B3</f>
        <v>395220</v>
      </c>
    </row>
    <row r="4" spans="1:6" x14ac:dyDescent="0.25">
      <c r="A4" s="191" t="s">
        <v>37</v>
      </c>
      <c r="B4" s="346">
        <v>50</v>
      </c>
      <c r="C4" s="347">
        <v>45378</v>
      </c>
      <c r="D4" s="348">
        <f xml:space="preserve"> 'Acciones y TC'!F4</f>
        <v>71.59</v>
      </c>
      <c r="E4" s="349">
        <f xml:space="preserve"> Factores!$C$4</f>
        <v>16.523</v>
      </c>
      <c r="F4" s="350">
        <f t="shared" si="0"/>
        <v>59144.078500000003</v>
      </c>
    </row>
    <row r="5" spans="1:6" x14ac:dyDescent="0.25">
      <c r="A5" s="191" t="s">
        <v>38</v>
      </c>
      <c r="B5" s="346">
        <v>40</v>
      </c>
      <c r="C5" s="347">
        <v>45378</v>
      </c>
      <c r="D5" s="348">
        <f xml:space="preserve"> 'Acciones y TC'!G4</f>
        <v>173.31</v>
      </c>
      <c r="E5" s="349">
        <f xml:space="preserve"> Factores!$C$4</f>
        <v>16.523</v>
      </c>
      <c r="F5" s="350">
        <f t="shared" si="0"/>
        <v>114544.04519999999</v>
      </c>
    </row>
    <row r="6" spans="1:6" x14ac:dyDescent="0.25">
      <c r="A6" s="191" t="s">
        <v>39</v>
      </c>
      <c r="B6" s="346">
        <v>50</v>
      </c>
      <c r="C6" s="347">
        <v>45378</v>
      </c>
      <c r="D6" s="348">
        <f xml:space="preserve"> 'Acciones y TC'!H4</f>
        <v>493.86</v>
      </c>
      <c r="E6" s="349">
        <f xml:space="preserve"> Factores!$C$4</f>
        <v>16.523</v>
      </c>
      <c r="F6" s="350">
        <f t="shared" si="0"/>
        <v>408002.43900000001</v>
      </c>
    </row>
    <row r="7" spans="1:6" x14ac:dyDescent="0.25">
      <c r="A7" s="191" t="s">
        <v>40</v>
      </c>
      <c r="B7" s="346">
        <v>30</v>
      </c>
      <c r="C7" s="347">
        <v>45378</v>
      </c>
      <c r="D7" s="348">
        <f xml:space="preserve"> 'Acciones y TC'!I4</f>
        <v>613.53</v>
      </c>
      <c r="E7" s="349">
        <f xml:space="preserve"> Factores!$C$4</f>
        <v>16.523</v>
      </c>
      <c r="F7" s="350">
        <f t="shared" si="0"/>
        <v>304120.68569999997</v>
      </c>
    </row>
    <row r="8" spans="1:6" x14ac:dyDescent="0.25">
      <c r="A8" s="191" t="s">
        <v>48</v>
      </c>
      <c r="B8" s="351">
        <v>50</v>
      </c>
      <c r="C8" s="352">
        <v>45378</v>
      </c>
      <c r="D8" s="353">
        <f xml:space="preserve"> 'Acciones y TC'!J4</f>
        <v>902.5</v>
      </c>
      <c r="E8" s="354">
        <f xml:space="preserve"> Factores!$C$4</f>
        <v>16.523</v>
      </c>
      <c r="F8" s="355">
        <f t="shared" si="0"/>
        <v>745600.375</v>
      </c>
    </row>
    <row r="9" spans="1:6" ht="15.75" thickBot="1" x14ac:dyDescent="0.3">
      <c r="C9" s="339" t="s">
        <v>172</v>
      </c>
      <c r="D9" s="339"/>
      <c r="E9" s="339"/>
      <c r="F9" s="340">
        <f>+SUM(F2:F8)</f>
        <v>2194131.6233999999</v>
      </c>
    </row>
    <row r="10" spans="1:6" ht="15.75" thickTop="1" x14ac:dyDescent="0.25"/>
  </sheetData>
  <mergeCells count="1">
    <mergeCell ref="C9:E9"/>
  </mergeCells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A6A014-B1A9-4E2C-A7F4-32610F114ACE}">
  <sheetPr codeName="Hoja10">
    <tabColor theme="9" tint="0.79998168889431442"/>
  </sheetPr>
  <dimension ref="A1:K14"/>
  <sheetViews>
    <sheetView zoomScale="118" zoomScaleNormal="126" workbookViewId="0">
      <selection activeCell="F13" sqref="F13"/>
    </sheetView>
  </sheetViews>
  <sheetFormatPr baseColWidth="10" defaultRowHeight="15" x14ac:dyDescent="0.25"/>
  <cols>
    <col min="1" max="1" width="17.85546875" bestFit="1" customWidth="1"/>
    <col min="2" max="2" width="17.85546875" customWidth="1"/>
    <col min="3" max="3" width="17.28515625" bestFit="1" customWidth="1"/>
    <col min="4" max="4" width="13.7109375" bestFit="1" customWidth="1"/>
    <col min="5" max="5" width="12.42578125" customWidth="1"/>
    <col min="6" max="6" width="15.7109375" bestFit="1" customWidth="1"/>
    <col min="7" max="7" width="14.140625" bestFit="1" customWidth="1"/>
    <col min="8" max="8" width="15.28515625" bestFit="1" customWidth="1"/>
    <col min="10" max="10" width="21.5703125" customWidth="1"/>
    <col min="11" max="11" width="14.7109375" bestFit="1" customWidth="1"/>
  </cols>
  <sheetData>
    <row r="1" spans="1:11" s="11" customFormat="1" x14ac:dyDescent="0.25">
      <c r="A1" s="3" t="s">
        <v>93</v>
      </c>
      <c r="B1" s="177" t="s">
        <v>94</v>
      </c>
      <c r="C1" s="177" t="s">
        <v>170</v>
      </c>
      <c r="D1" s="11" t="s">
        <v>97</v>
      </c>
      <c r="E1" s="11" t="s">
        <v>98</v>
      </c>
      <c r="F1" s="11" t="s">
        <v>99</v>
      </c>
      <c r="G1" s="177" t="s">
        <v>171</v>
      </c>
      <c r="H1" s="177" t="s">
        <v>96</v>
      </c>
      <c r="J1" s="80" t="s">
        <v>106</v>
      </c>
    </row>
    <row r="2" spans="1:11" x14ac:dyDescent="0.25">
      <c r="A2" s="191" t="s">
        <v>35</v>
      </c>
      <c r="B2" s="341">
        <v>2500</v>
      </c>
      <c r="C2" s="342">
        <v>45378</v>
      </c>
      <c r="D2" s="343">
        <f xml:space="preserve"> 'Port Base'!D2</f>
        <v>67</v>
      </c>
      <c r="E2" s="356">
        <f xml:space="preserve"> Factores!F13</f>
        <v>0.95094950266035183</v>
      </c>
      <c r="F2" s="343">
        <f xml:space="preserve"> D2 * (1 + E2 * Factores!$I$7)</f>
        <v>44.700234162614748</v>
      </c>
      <c r="G2" s="344">
        <f xml:space="preserve"> 1</f>
        <v>1</v>
      </c>
      <c r="H2" s="345">
        <f xml:space="preserve"> B2 * F2 * G2</f>
        <v>111750.58540653688</v>
      </c>
      <c r="I2" s="60"/>
      <c r="K2" s="13"/>
    </row>
    <row r="3" spans="1:11" x14ac:dyDescent="0.25">
      <c r="A3" s="191" t="s">
        <v>36</v>
      </c>
      <c r="B3" s="346">
        <v>2000</v>
      </c>
      <c r="C3" s="347">
        <v>45378</v>
      </c>
      <c r="D3" s="348">
        <f xml:space="preserve"> 'Port Base'!D3</f>
        <v>197.61</v>
      </c>
      <c r="E3" s="357">
        <f xml:space="preserve"> Factores!F14</f>
        <v>0.92195671954465575</v>
      </c>
      <c r="F3" s="348">
        <f xml:space="preserve"> D3 * (1 + E3 * Factores!$I$7)</f>
        <v>133.84424642777321</v>
      </c>
      <c r="G3" s="349">
        <f xml:space="preserve"> 1</f>
        <v>1</v>
      </c>
      <c r="H3" s="350">
        <f t="shared" ref="H3:H8" si="0" xml:space="preserve"> B3 * F3 * G3</f>
        <v>267688.49285554641</v>
      </c>
      <c r="I3" s="60"/>
      <c r="J3" t="s">
        <v>100</v>
      </c>
      <c r="K3" s="23">
        <f>SUMPRODUCT(B2:B3,F2:F3)-SUMPRODUCT(B2:B3,D2:D3)</f>
        <v>-183280.92173791671</v>
      </c>
    </row>
    <row r="4" spans="1:11" x14ac:dyDescent="0.25">
      <c r="A4" s="191" t="s">
        <v>37</v>
      </c>
      <c r="B4" s="346">
        <v>50</v>
      </c>
      <c r="C4" s="347">
        <v>45378</v>
      </c>
      <c r="D4" s="348">
        <f xml:space="preserve"> 'Port Base'!D4</f>
        <v>71.59</v>
      </c>
      <c r="E4" s="357">
        <f xml:space="preserve"> Factores!F15</f>
        <v>0.98905844127897158</v>
      </c>
      <c r="F4" s="348">
        <f xml:space="preserve"> D4 * (1 + E4 * Factores!$I$8)</f>
        <v>50.347991856651532</v>
      </c>
      <c r="G4" s="349">
        <f xml:space="preserve"> Factores!$J$4</f>
        <v>19.001449999999998</v>
      </c>
      <c r="H4" s="350">
        <f t="shared" si="0"/>
        <v>47834.242493228558</v>
      </c>
      <c r="I4" s="60"/>
      <c r="J4" t="s">
        <v>101</v>
      </c>
      <c r="K4" s="23">
        <f xml:space="preserve"> ( SUMPRODUCT(B4:B8,F4:F8)-SUMPRODUCT(B4:B8,D4:D8) ) * Factores!J4</f>
        <v>-1049250.5186933237</v>
      </c>
    </row>
    <row r="5" spans="1:11" x14ac:dyDescent="0.25">
      <c r="A5" s="191" t="s">
        <v>38</v>
      </c>
      <c r="B5" s="346">
        <v>40</v>
      </c>
      <c r="C5" s="347">
        <v>45378</v>
      </c>
      <c r="D5" s="348">
        <f xml:space="preserve"> 'Port Base'!D5</f>
        <v>173.31</v>
      </c>
      <c r="E5" s="357">
        <f xml:space="preserve"> Factores!F16</f>
        <v>1.0393836442202848</v>
      </c>
      <c r="F5" s="348">
        <f xml:space="preserve"> D5 * (1 + E5 * Factores!$I$8)</f>
        <v>119.26932618605473</v>
      </c>
      <c r="G5" s="349">
        <f xml:space="preserve"> Factores!$J$4</f>
        <v>19.001449999999998</v>
      </c>
      <c r="H5" s="350">
        <f t="shared" si="0"/>
        <v>90651.605522320373</v>
      </c>
      <c r="I5" s="60"/>
      <c r="J5" t="s">
        <v>102</v>
      </c>
      <c r="K5" s="23">
        <f xml:space="preserve"> SUMPRODUCT(B4:B8,D4:D8) * (Factores!J4 - Factores!C4)</f>
        <v>244711.74350999988</v>
      </c>
    </row>
    <row r="6" spans="1:11" ht="15.75" thickBot="1" x14ac:dyDescent="0.3">
      <c r="A6" s="191" t="s">
        <v>39</v>
      </c>
      <c r="B6" s="346">
        <v>50</v>
      </c>
      <c r="C6" s="347">
        <v>45378</v>
      </c>
      <c r="D6" s="348">
        <f xml:space="preserve"> 'Port Base'!D6</f>
        <v>493.86</v>
      </c>
      <c r="E6" s="357">
        <f xml:space="preserve"> Factores!F17</f>
        <v>1.8483177020898263</v>
      </c>
      <c r="F6" s="348">
        <f xml:space="preserve"> D6 * (1 + E6 * Factores!$I$8)</f>
        <v>220.01694589377553</v>
      </c>
      <c r="G6" s="349">
        <f xml:space="preserve"> Factores!$J$4</f>
        <v>19.001449999999998</v>
      </c>
      <c r="H6" s="350">
        <f t="shared" si="0"/>
        <v>209032.04982766401</v>
      </c>
      <c r="I6" s="60"/>
      <c r="J6" s="8" t="s">
        <v>103</v>
      </c>
      <c r="K6" s="77">
        <f>+SUM(K2:K5)</f>
        <v>-987819.69692124054</v>
      </c>
    </row>
    <row r="7" spans="1:11" ht="15.75" thickTop="1" x14ac:dyDescent="0.25">
      <c r="A7" s="191" t="s">
        <v>40</v>
      </c>
      <c r="B7" s="346">
        <v>30</v>
      </c>
      <c r="C7" s="347">
        <v>45378</v>
      </c>
      <c r="D7" s="348">
        <f xml:space="preserve"> 'Port Base'!D7</f>
        <v>613.53</v>
      </c>
      <c r="E7" s="357">
        <f xml:space="preserve"> Factores!F18</f>
        <v>1.3026211838621258</v>
      </c>
      <c r="F7" s="348">
        <f xml:space="preserve"> D7 * (1 + E7 * Factores!$I$8)</f>
        <v>373.770847519521</v>
      </c>
      <c r="G7" s="349">
        <f xml:space="preserve"> Factores!$J$4</f>
        <v>19.001449999999998</v>
      </c>
      <c r="H7" s="350">
        <f t="shared" si="0"/>
        <v>213065.64211799405</v>
      </c>
      <c r="I7" s="60"/>
    </row>
    <row r="8" spans="1:11" x14ac:dyDescent="0.25">
      <c r="A8" s="191" t="s">
        <v>48</v>
      </c>
      <c r="B8" s="351">
        <v>50</v>
      </c>
      <c r="C8" s="352">
        <v>45378</v>
      </c>
      <c r="D8" s="353">
        <f xml:space="preserve"> 'Port Base'!D8</f>
        <v>902.5</v>
      </c>
      <c r="E8" s="358">
        <f xml:space="preserve"> Factores!F19</f>
        <v>2.2981231949168159</v>
      </c>
      <c r="F8" s="353">
        <f xml:space="preserve"> D8 * (1 + E8 * Factores!$I$8)</f>
        <v>280.28314497627213</v>
      </c>
      <c r="G8" s="354">
        <f xml:space="preserve"> Factores!$J$4</f>
        <v>19.001449999999998</v>
      </c>
      <c r="H8" s="355">
        <f t="shared" si="0"/>
        <v>266289.30825546925</v>
      </c>
      <c r="I8" s="60"/>
    </row>
    <row r="9" spans="1:11" ht="15.75" thickBot="1" x14ac:dyDescent="0.3">
      <c r="H9" s="340">
        <f>+SUM(H2:H8)</f>
        <v>1206311.9264787596</v>
      </c>
      <c r="I9" s="60"/>
    </row>
    <row r="10" spans="1:11" ht="15.75" thickTop="1" x14ac:dyDescent="0.25">
      <c r="I10" s="60"/>
    </row>
    <row r="11" spans="1:11" ht="15.75" thickBot="1" x14ac:dyDescent="0.3">
      <c r="D11" s="7"/>
      <c r="G11" s="8" t="s">
        <v>104</v>
      </c>
      <c r="H11" s="76">
        <f>+'Port Base'!F9</f>
        <v>2194131.6233999999</v>
      </c>
      <c r="I11" s="60"/>
    </row>
    <row r="12" spans="1:11" ht="15.75" thickTop="1" x14ac:dyDescent="0.25">
      <c r="D12" s="7"/>
    </row>
    <row r="13" spans="1:11" x14ac:dyDescent="0.25">
      <c r="G13" s="8" t="s">
        <v>105</v>
      </c>
      <c r="H13" s="78">
        <f>H9-H11</f>
        <v>-987819.69692124031</v>
      </c>
    </row>
    <row r="14" spans="1:11" x14ac:dyDescent="0.25">
      <c r="H14" s="79">
        <f>H13/H11</f>
        <v>-0.45020986270209568</v>
      </c>
    </row>
  </sheetData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11</vt:i4>
      </vt:variant>
    </vt:vector>
  </HeadingPairs>
  <TitlesOfParts>
    <vt:vector size="11" baseType="lpstr">
      <vt:lpstr>Datos</vt:lpstr>
      <vt:lpstr>Portafolio</vt:lpstr>
      <vt:lpstr>VaR Parmétrico</vt:lpstr>
      <vt:lpstr>VaR Histórico</vt:lpstr>
      <vt:lpstr>Var Simulaciones</vt:lpstr>
      <vt:lpstr>Port Backtesting</vt:lpstr>
      <vt:lpstr>Backtesting</vt:lpstr>
      <vt:lpstr>Factores</vt:lpstr>
      <vt:lpstr>Acciones y TC</vt:lpstr>
      <vt:lpstr>Port Base</vt:lpstr>
      <vt:lpstr>Port Impactos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</dc:creator>
  <cp:lastModifiedBy>DAVID MENDIETA LOPEZ</cp:lastModifiedBy>
  <dcterms:created xsi:type="dcterms:W3CDTF">2013-04-03T15:49:21Z</dcterms:created>
  <dcterms:modified xsi:type="dcterms:W3CDTF">2024-04-14T02:43:06Z</dcterms:modified>
</cp:coreProperties>
</file>