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/>
  </bookViews>
  <sheets>
    <sheet name="testdata_small" sheetId="3" r:id="rId1"/>
    <sheet name="testresults_small" sheetId="4" r:id="rId2"/>
    <sheet name="testdata_big" sheetId="1" r:id="rId3"/>
    <sheet name="testresults_big" sheetId="2" r:id="rId4"/>
    <sheet name="testdata_multiarea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A31" i="4"/>
  <c r="B30" i="4"/>
  <c r="D26" i="4"/>
  <c r="C26" i="4"/>
  <c r="B26" i="4"/>
  <c r="G26" i="4" s="1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F26" i="4" s="1"/>
  <c r="E7" i="4"/>
  <c r="G32" i="2"/>
  <c r="A31" i="2"/>
  <c r="B30" i="2"/>
  <c r="D26" i="2"/>
  <c r="C26" i="2"/>
  <c r="B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E26" i="4" l="1"/>
  <c r="A32" i="4" s="1"/>
  <c r="C32" i="4" s="1"/>
  <c r="G26" i="2"/>
  <c r="E26" i="2"/>
  <c r="A32" i="2" s="1"/>
  <c r="F26" i="2"/>
  <c r="C32" i="2"/>
  <c r="B32" i="4" l="1"/>
  <c r="B32" i="2"/>
</calcChain>
</file>

<file path=xl/sharedStrings.xml><?xml version="1.0" encoding="utf-8"?>
<sst xmlns="http://schemas.openxmlformats.org/spreadsheetml/2006/main" count="216" uniqueCount="49">
  <si>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</si>
  <si>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</si>
  <si>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</si>
  <si>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</si>
  <si>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</si>
  <si>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</si>
  <si>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</si>
  <si>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</si>
  <si>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</si>
  <si>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</si>
  <si>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</si>
  <si>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</si>
  <si>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</si>
  <si>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</si>
  <si>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</si>
  <si>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</si>
  <si>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</si>
  <si>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</si>
  <si>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</si>
  <si>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</si>
  <si>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</si>
  <si>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</si>
  <si>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</si>
  <si>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Directly Standardised Rates</t>
  </si>
  <si>
    <t>Population</t>
  </si>
  <si>
    <t>Local Observed</t>
  </si>
  <si>
    <t>Local</t>
  </si>
  <si>
    <t>Reference</t>
  </si>
  <si>
    <t>Subgroups</t>
  </si>
  <si>
    <t>Events</t>
  </si>
  <si>
    <t>Age</t>
  </si>
  <si>
    <t>Total</t>
  </si>
  <si>
    <t>Directly Standardised Rate</t>
  </si>
  <si>
    <t>Rate</t>
  </si>
  <si>
    <t>Confidence level</t>
  </si>
  <si>
    <t>Multiplier</t>
  </si>
  <si>
    <r>
      <t>w</t>
    </r>
    <r>
      <rPr>
        <b/>
        <i/>
        <vertAlign val="subscript"/>
        <sz val="10"/>
        <rFont val="Arial"/>
        <family val="2"/>
      </rPr>
      <t>i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O</t>
    </r>
    <r>
      <rPr>
        <b/>
        <i/>
        <vertAlign val="subscript"/>
        <sz val="10"/>
        <rFont val="Arial"/>
        <family val="2"/>
      </rPr>
      <t>i</t>
    </r>
  </si>
  <si>
    <r>
      <t>w</t>
    </r>
    <r>
      <rPr>
        <b/>
        <i/>
        <vertAlign val="subscript"/>
        <sz val="10"/>
        <rFont val="Arial"/>
        <family val="2"/>
      </rPr>
      <t>i</t>
    </r>
    <r>
      <rPr>
        <b/>
        <i/>
        <sz val="10"/>
        <rFont val="Arial"/>
        <family val="2"/>
      </rPr>
      <t>O</t>
    </r>
    <r>
      <rPr>
        <b/>
        <i/>
        <vertAlign val="subscript"/>
        <sz val="10"/>
        <rFont val="Arial"/>
        <family val="2"/>
      </rPr>
      <t>i</t>
    </r>
  </si>
  <si>
    <r>
      <t>O</t>
    </r>
    <r>
      <rPr>
        <b/>
        <i/>
        <vertAlign val="subscript"/>
        <sz val="10"/>
        <rFont val="Arial"/>
        <family val="2"/>
      </rPr>
      <t>i</t>
    </r>
  </si>
  <si>
    <r>
      <t>n</t>
    </r>
    <r>
      <rPr>
        <b/>
        <i/>
        <vertAlign val="subscript"/>
        <sz val="10"/>
        <rFont val="Arial"/>
        <family val="2"/>
      </rPr>
      <t>i</t>
    </r>
  </si>
  <si>
    <r>
      <t>w</t>
    </r>
    <r>
      <rPr>
        <b/>
        <i/>
        <vertAlign val="subscript"/>
        <sz val="10"/>
        <rFont val="Arial"/>
        <family val="2"/>
      </rPr>
      <t>i</t>
    </r>
  </si>
  <si>
    <r>
      <t>n</t>
    </r>
    <r>
      <rPr>
        <b/>
        <i/>
        <vertAlign val="subscript"/>
        <sz val="10"/>
        <rFont val="Arial"/>
        <family val="2"/>
      </rPr>
      <t>i</t>
    </r>
    <r>
      <rPr>
        <b/>
        <i/>
        <vertAlign val="superscript"/>
        <sz val="10"/>
        <rFont val="Arial"/>
        <family val="2"/>
      </rPr>
      <t>2</t>
    </r>
  </si>
  <si>
    <r>
      <t>DSR</t>
    </r>
    <r>
      <rPr>
        <b/>
        <i/>
        <vertAlign val="subscript"/>
        <sz val="10"/>
        <rFont val="Arial"/>
        <family val="2"/>
      </rPr>
      <t>lower</t>
    </r>
  </si>
  <si>
    <r>
      <t>DSR</t>
    </r>
    <r>
      <rPr>
        <b/>
        <i/>
        <vertAlign val="subscript"/>
        <sz val="10"/>
        <rFont val="Arial"/>
        <family val="2"/>
      </rPr>
      <t>upper</t>
    </r>
  </si>
  <si>
    <r>
      <t>100(1–</t>
    </r>
    <r>
      <rPr>
        <b/>
        <i/>
        <sz val="10"/>
        <rFont val="Symbol"/>
        <family val="1"/>
        <charset val="2"/>
      </rPr>
      <t>a</t>
    </r>
    <r>
      <rPr>
        <b/>
        <sz val="10"/>
        <rFont val="Arial"/>
        <family val="2"/>
      </rPr>
      <t>)%</t>
    </r>
  </si>
  <si>
    <r>
      <t>a</t>
    </r>
    <r>
      <rPr>
        <b/>
        <sz val="10"/>
        <rFont val="Arial"/>
        <family val="2"/>
      </rPr>
      <t xml:space="preserve"> =</t>
    </r>
  </si>
  <si>
    <t>Area</t>
  </si>
  <si>
    <t>testdata_big</t>
  </si>
  <si>
    <t>testdata_small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</si>
</sst>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??0.00"/>
    <numFmt numFmtId="165" formatCode="?,??0"/>
    <numFmt numFmtId="166" formatCode="??,??0"/>
    <numFmt numFmtId="167" formatCode="?,???,??0"/>
    <numFmt numFmtId="168" formatCode="?,??0.00"/>
    <numFmt numFmtId="169" formatCode="0.0000"/>
    <numFmt numFmtId="170" formatCode="?0.0&quot;%&quot;"/>
    <numFmt numFmtId="171" formatCode="0.000"/>
    <numFmt numFmtId="172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i/>
      <vertAlign val="superscript"/>
      <sz val="10"/>
      <name val="Arial"/>
      <family val="2"/>
    </font>
    <font>
      <i/>
      <sz val="10"/>
      <name val="Arial"/>
      <family val="2"/>
    </font>
    <font>
      <b/>
      <i/>
      <sz val="10"/>
      <name val="Symbol"/>
      <family val="1"/>
      <charset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3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left" indent="1"/>
    </xf>
    <xf numFmtId="0" fontId="8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171" fontId="3" fillId="0" borderId="0" xfId="0" applyNumberFormat="1" applyFont="1" applyFill="1" applyBorder="1" applyAlignment="1" applyProtection="1">
      <alignment horizontal="left"/>
    </xf>
    <xf numFmtId="172" fontId="3" fillId="0" borderId="0" xfId="0" applyNumberFormat="1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"/>
    </xf>
    <xf numFmtId="168" fontId="3" fillId="0" borderId="0" xfId="0" applyNumberFormat="1" applyFont="1" applyFill="1" applyBorder="1" applyAlignment="1" applyProtection="1">
      <alignment horizontal="center"/>
    </xf>
    <xf numFmtId="169" fontId="3" fillId="0" borderId="0" xfId="0" applyNumberFormat="1" applyFont="1" applyFill="1" applyBorder="1" applyAlignment="1" applyProtection="1">
      <alignment horizontal="center"/>
    </xf>
    <xf numFmtId="170" fontId="3" fillId="0" borderId="0" xfId="0" applyNumberFormat="1" applyFont="1" applyFill="1" applyBorder="1" applyAlignment="1" applyProtection="1">
      <alignment horizontal="center"/>
      <protection locked="0"/>
    </xf>
    <xf numFmtId="3" fontId="3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/>
    <xf numFmtId="0" fontId="5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19050</xdr:rowOff>
    </xdr:from>
    <xdr:to>
      <xdr:col>4</xdr:col>
      <xdr:colOff>695325</xdr:colOff>
      <xdr:row>5</xdr:row>
      <xdr:rowOff>19050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5372100" y="990600"/>
          <a:ext cx="257175" cy="0"/>
        </a:xfrm>
        <a:prstGeom prst="line">
          <a:avLst/>
        </a:prstGeom>
        <a:noFill/>
        <a:ln w="12700">
          <a:solidFill>
            <a:srgbClr val="FF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352425</xdr:colOff>
      <xdr:row>4</xdr:row>
      <xdr:rowOff>133350</xdr:rowOff>
    </xdr:from>
    <xdr:to>
      <xdr:col>5</xdr:col>
      <xdr:colOff>733425</xdr:colOff>
      <xdr:row>4</xdr:row>
      <xdr:rowOff>133350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5981700" y="914400"/>
          <a:ext cx="228600" cy="0"/>
        </a:xfrm>
        <a:prstGeom prst="line">
          <a:avLst/>
        </a:prstGeom>
        <a:noFill/>
        <a:ln w="12700">
          <a:solidFill>
            <a:srgbClr val="FF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19050</xdr:rowOff>
    </xdr:from>
    <xdr:to>
      <xdr:col>4</xdr:col>
      <xdr:colOff>695325</xdr:colOff>
      <xdr:row>5</xdr:row>
      <xdr:rowOff>19050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5162550" y="866775"/>
          <a:ext cx="314325" cy="0"/>
        </a:xfrm>
        <a:prstGeom prst="line">
          <a:avLst/>
        </a:prstGeom>
        <a:noFill/>
        <a:ln w="12700">
          <a:solidFill>
            <a:srgbClr val="FF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352425</xdr:colOff>
      <xdr:row>4</xdr:row>
      <xdr:rowOff>133350</xdr:rowOff>
    </xdr:from>
    <xdr:to>
      <xdr:col>5</xdr:col>
      <xdr:colOff>733425</xdr:colOff>
      <xdr:row>4</xdr:row>
      <xdr:rowOff>133350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6276975" y="819150"/>
          <a:ext cx="381000" cy="0"/>
        </a:xfrm>
        <a:prstGeom prst="line">
          <a:avLst/>
        </a:prstGeom>
        <a:noFill/>
        <a:ln w="12700">
          <a:solidFill>
            <a:srgbClr val="FF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33" sqref="G33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</v>
      </c>
      <c r="C2" s="5">
        <v>636</v>
      </c>
      <c r="D2" s="6">
        <v>5000</v>
      </c>
    </row>
    <row r="3" spans="1:4" x14ac:dyDescent="0.25">
      <c r="A3" s="9" t="s">
        <v>1</v>
      </c>
      <c r="B3" s="10">
        <v>4</v>
      </c>
      <c r="C3" s="11">
        <v>558</v>
      </c>
      <c r="D3" s="12">
        <v>5500</v>
      </c>
    </row>
    <row r="4" spans="1:4" x14ac:dyDescent="0.25">
      <c r="A4" s="9" t="s">
        <v>2</v>
      </c>
      <c r="B4" s="10">
        <v>3</v>
      </c>
      <c r="C4" s="11">
        <v>609</v>
      </c>
      <c r="D4" s="12">
        <v>5500</v>
      </c>
    </row>
    <row r="5" spans="1:4" x14ac:dyDescent="0.25">
      <c r="A5" s="3" t="s">
        <v>3</v>
      </c>
      <c r="B5" s="4">
        <v>2</v>
      </c>
      <c r="C5" s="5">
        <v>543</v>
      </c>
      <c r="D5" s="6">
        <v>5500</v>
      </c>
    </row>
    <row r="6" spans="1:4" x14ac:dyDescent="0.25">
      <c r="A6" s="3" t="s">
        <v>4</v>
      </c>
      <c r="B6" s="4">
        <v>3</v>
      </c>
      <c r="C6" s="5">
        <v>384</v>
      </c>
      <c r="D6" s="6">
        <v>6000</v>
      </c>
    </row>
    <row r="7" spans="1:4" x14ac:dyDescent="0.25">
      <c r="A7" s="3" t="s">
        <v>5</v>
      </c>
      <c r="B7" s="4">
        <v>4</v>
      </c>
      <c r="C7" s="5">
        <v>594</v>
      </c>
      <c r="D7" s="6">
        <v>6000</v>
      </c>
    </row>
    <row r="8" spans="1:4" x14ac:dyDescent="0.25">
      <c r="A8" s="3" t="s">
        <v>6</v>
      </c>
      <c r="B8" s="4">
        <v>8</v>
      </c>
      <c r="C8" s="5">
        <v>669</v>
      </c>
      <c r="D8" s="6">
        <v>6500</v>
      </c>
    </row>
    <row r="9" spans="1:4" x14ac:dyDescent="0.25">
      <c r="A9" s="3" t="s">
        <v>7</v>
      </c>
      <c r="B9" s="4">
        <v>2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4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5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6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8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5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5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5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4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25" sqref="I25"/>
    </sheetView>
  </sheetViews>
  <sheetFormatPr defaultRowHeight="15" x14ac:dyDescent="0.25"/>
  <cols>
    <col min="1" max="1" width="32.28515625" bestFit="1" customWidth="1"/>
    <col min="2" max="2" width="15.28515625" bestFit="1" customWidth="1"/>
    <col min="3" max="3" width="10.85546875" bestFit="1" customWidth="1"/>
    <col min="4" max="4" width="16.42578125" bestFit="1" customWidth="1"/>
    <col min="5" max="5" width="9.5703125" bestFit="1" customWidth="1"/>
    <col min="6" max="6" width="8.7109375" customWidth="1"/>
    <col min="7" max="7" width="12" bestFit="1" customWidth="1"/>
  </cols>
  <sheetData>
    <row r="1" spans="1:7" x14ac:dyDescent="0.25">
      <c r="A1" s="17"/>
      <c r="B1" s="18"/>
      <c r="C1" s="18"/>
      <c r="D1" s="18"/>
      <c r="E1" s="18"/>
      <c r="F1" s="18"/>
      <c r="G1" s="18"/>
    </row>
    <row r="2" spans="1:7" ht="15.75" x14ac:dyDescent="0.25">
      <c r="A2" s="19" t="s">
        <v>23</v>
      </c>
      <c r="B2" s="18"/>
      <c r="C2" s="18"/>
      <c r="D2" s="18"/>
      <c r="E2" s="18"/>
      <c r="F2" s="18"/>
      <c r="G2" s="18"/>
    </row>
    <row r="3" spans="1:7" ht="15.75" x14ac:dyDescent="0.25">
      <c r="A3" s="19"/>
      <c r="B3" s="18"/>
      <c r="C3" s="18"/>
      <c r="D3" s="18"/>
      <c r="E3" s="18"/>
      <c r="F3" s="18"/>
      <c r="G3" s="18"/>
    </row>
    <row r="4" spans="1:7" x14ac:dyDescent="0.25">
      <c r="A4" s="1" t="s">
        <v>24</v>
      </c>
      <c r="B4" s="1" t="s">
        <v>25</v>
      </c>
      <c r="C4" s="1" t="s">
        <v>26</v>
      </c>
      <c r="D4" s="1" t="s">
        <v>27</v>
      </c>
      <c r="E4" s="1"/>
      <c r="F4" s="32" t="s">
        <v>36</v>
      </c>
      <c r="G4" s="18"/>
    </row>
    <row r="5" spans="1:7" x14ac:dyDescent="0.25">
      <c r="A5" s="1" t="s">
        <v>28</v>
      </c>
      <c r="B5" s="1" t="s">
        <v>29</v>
      </c>
      <c r="C5" s="1" t="s">
        <v>24</v>
      </c>
      <c r="D5" s="1" t="s">
        <v>24</v>
      </c>
      <c r="E5" s="26" t="s">
        <v>37</v>
      </c>
      <c r="F5" s="32"/>
      <c r="G5" s="18"/>
    </row>
    <row r="6" spans="1:7" x14ac:dyDescent="0.25">
      <c r="A6" s="26" t="s">
        <v>30</v>
      </c>
      <c r="B6" s="26" t="s">
        <v>38</v>
      </c>
      <c r="C6" s="26" t="s">
        <v>39</v>
      </c>
      <c r="D6" s="26" t="s">
        <v>40</v>
      </c>
      <c r="E6" s="26" t="s">
        <v>39</v>
      </c>
      <c r="F6" s="26" t="s">
        <v>41</v>
      </c>
      <c r="G6" s="18"/>
    </row>
    <row r="7" spans="1:7" x14ac:dyDescent="0.25">
      <c r="A7" s="3" t="s">
        <v>0</v>
      </c>
      <c r="B7" s="4">
        <v>12</v>
      </c>
      <c r="C7" s="5">
        <v>636</v>
      </c>
      <c r="D7" s="6">
        <v>5000</v>
      </c>
      <c r="E7" s="27">
        <f>D7/C7*B7</f>
        <v>94.339622641509436</v>
      </c>
      <c r="F7" s="8">
        <f>(D7/C7)^2*B7</f>
        <v>741.66370001186658</v>
      </c>
      <c r="G7" s="18"/>
    </row>
    <row r="8" spans="1:7" x14ac:dyDescent="0.25">
      <c r="A8" s="9" t="s">
        <v>1</v>
      </c>
      <c r="B8" s="10">
        <v>4</v>
      </c>
      <c r="C8" s="11">
        <v>558</v>
      </c>
      <c r="D8" s="12">
        <v>5500</v>
      </c>
      <c r="E8" s="7">
        <f t="shared" ref="E8:E25" si="0">D8/C8*B8</f>
        <v>39.426523297491038</v>
      </c>
      <c r="F8" s="8">
        <f t="shared" ref="F8:F25" si="1">(D8/C8)^2*B8</f>
        <v>388.61268483190088</v>
      </c>
      <c r="G8" s="18"/>
    </row>
    <row r="9" spans="1:7" x14ac:dyDescent="0.25">
      <c r="A9" s="9" t="s">
        <v>2</v>
      </c>
      <c r="B9" s="10">
        <v>3</v>
      </c>
      <c r="C9" s="11">
        <v>609</v>
      </c>
      <c r="D9" s="12">
        <v>5500</v>
      </c>
      <c r="E9" s="7">
        <f t="shared" si="0"/>
        <v>27.093596059113302</v>
      </c>
      <c r="F9" s="8">
        <f t="shared" si="1"/>
        <v>244.68764913813328</v>
      </c>
      <c r="G9" s="18"/>
    </row>
    <row r="10" spans="1:7" x14ac:dyDescent="0.25">
      <c r="A10" s="3" t="s">
        <v>3</v>
      </c>
      <c r="B10" s="4">
        <v>2</v>
      </c>
      <c r="C10" s="5">
        <v>543</v>
      </c>
      <c r="D10" s="6">
        <v>5500</v>
      </c>
      <c r="E10" s="7">
        <f t="shared" si="0"/>
        <v>20.257826887661142</v>
      </c>
      <c r="F10" s="8">
        <f t="shared" si="1"/>
        <v>205.18977510522336</v>
      </c>
      <c r="G10" s="18"/>
    </row>
    <row r="11" spans="1:7" x14ac:dyDescent="0.25">
      <c r="A11" s="3" t="s">
        <v>4</v>
      </c>
      <c r="B11" s="4">
        <v>3</v>
      </c>
      <c r="C11" s="5">
        <v>384</v>
      </c>
      <c r="D11" s="6">
        <v>6000</v>
      </c>
      <c r="E11" s="7">
        <f t="shared" si="0"/>
        <v>46.875</v>
      </c>
      <c r="F11" s="8">
        <f t="shared" si="1"/>
        <v>732.421875</v>
      </c>
      <c r="G11" s="18"/>
    </row>
    <row r="12" spans="1:7" x14ac:dyDescent="0.25">
      <c r="A12" s="3" t="s">
        <v>5</v>
      </c>
      <c r="B12" s="4">
        <v>4</v>
      </c>
      <c r="C12" s="5">
        <v>594</v>
      </c>
      <c r="D12" s="6">
        <v>6000</v>
      </c>
      <c r="E12" s="7">
        <f t="shared" si="0"/>
        <v>40.404040404040401</v>
      </c>
      <c r="F12" s="8">
        <f t="shared" si="1"/>
        <v>408.12162024283231</v>
      </c>
      <c r="G12" s="18"/>
    </row>
    <row r="13" spans="1:7" x14ac:dyDescent="0.25">
      <c r="A13" s="3" t="s">
        <v>6</v>
      </c>
      <c r="B13" s="4">
        <v>8</v>
      </c>
      <c r="C13" s="5">
        <v>669</v>
      </c>
      <c r="D13" s="6">
        <v>6500</v>
      </c>
      <c r="E13" s="7">
        <f t="shared" si="0"/>
        <v>77.727952167414045</v>
      </c>
      <c r="F13" s="8">
        <f t="shared" si="1"/>
        <v>755.20431851747571</v>
      </c>
      <c r="G13" s="18"/>
    </row>
    <row r="14" spans="1:7" x14ac:dyDescent="0.25">
      <c r="A14" s="3" t="s">
        <v>7</v>
      </c>
      <c r="B14" s="4">
        <v>2</v>
      </c>
      <c r="C14" s="5">
        <v>843</v>
      </c>
      <c r="D14" s="6">
        <v>7000</v>
      </c>
      <c r="E14" s="7">
        <f t="shared" si="0"/>
        <v>16.607354685646502</v>
      </c>
      <c r="F14" s="8">
        <f t="shared" si="1"/>
        <v>137.90211482743243</v>
      </c>
      <c r="G14" s="18"/>
    </row>
    <row r="15" spans="1:7" x14ac:dyDescent="0.25">
      <c r="A15" s="3" t="s">
        <v>8</v>
      </c>
      <c r="B15" s="4">
        <v>2</v>
      </c>
      <c r="C15" s="5">
        <v>660</v>
      </c>
      <c r="D15" s="6">
        <v>7000</v>
      </c>
      <c r="E15" s="7">
        <f t="shared" si="0"/>
        <v>21.212121212121211</v>
      </c>
      <c r="F15" s="8">
        <f t="shared" si="1"/>
        <v>224.97704315886131</v>
      </c>
      <c r="G15" s="18"/>
    </row>
    <row r="16" spans="1:7" x14ac:dyDescent="0.25">
      <c r="A16" s="3" t="s">
        <v>9</v>
      </c>
      <c r="B16" s="4">
        <v>3</v>
      </c>
      <c r="C16" s="5">
        <v>576</v>
      </c>
      <c r="D16" s="6">
        <v>7000</v>
      </c>
      <c r="E16" s="7">
        <f t="shared" si="0"/>
        <v>36.458333333333336</v>
      </c>
      <c r="F16" s="8">
        <f t="shared" si="1"/>
        <v>443.07002314814815</v>
      </c>
      <c r="G16" s="18"/>
    </row>
    <row r="17" spans="1:7" x14ac:dyDescent="0.25">
      <c r="A17" s="3" t="s">
        <v>10</v>
      </c>
      <c r="B17" s="4">
        <v>4</v>
      </c>
      <c r="C17" s="5">
        <v>606</v>
      </c>
      <c r="D17" s="6">
        <v>7000</v>
      </c>
      <c r="E17" s="7">
        <f t="shared" si="0"/>
        <v>46.204620462046208</v>
      </c>
      <c r="F17" s="8">
        <f t="shared" si="1"/>
        <v>533.71673801043482</v>
      </c>
      <c r="G17" s="18"/>
    </row>
    <row r="18" spans="1:7" x14ac:dyDescent="0.25">
      <c r="A18" s="3" t="s">
        <v>11</v>
      </c>
      <c r="B18" s="4">
        <v>5</v>
      </c>
      <c r="C18" s="5">
        <v>522</v>
      </c>
      <c r="D18" s="6">
        <v>6500</v>
      </c>
      <c r="E18" s="7">
        <f t="shared" si="0"/>
        <v>62.26053639846743</v>
      </c>
      <c r="F18" s="8">
        <f t="shared" si="1"/>
        <v>775.27487852497757</v>
      </c>
      <c r="G18" s="18"/>
    </row>
    <row r="19" spans="1:7" x14ac:dyDescent="0.25">
      <c r="A19" s="3" t="s">
        <v>12</v>
      </c>
      <c r="B19" s="4">
        <v>6</v>
      </c>
      <c r="C19" s="5">
        <v>426</v>
      </c>
      <c r="D19" s="6">
        <v>6000</v>
      </c>
      <c r="E19" s="7">
        <f t="shared" si="0"/>
        <v>84.507042253521135</v>
      </c>
      <c r="F19" s="8">
        <f t="shared" si="1"/>
        <v>1190.2400317397341</v>
      </c>
      <c r="G19" s="18"/>
    </row>
    <row r="20" spans="1:7" x14ac:dyDescent="0.25">
      <c r="A20" s="3" t="s">
        <v>13</v>
      </c>
      <c r="B20" s="4">
        <v>8</v>
      </c>
      <c r="C20" s="5">
        <v>273</v>
      </c>
      <c r="D20" s="6">
        <v>5500</v>
      </c>
      <c r="E20" s="7">
        <f t="shared" si="0"/>
        <v>161.17216117216117</v>
      </c>
      <c r="F20" s="8">
        <f t="shared" si="1"/>
        <v>3247.058192113137</v>
      </c>
      <c r="G20" s="18"/>
    </row>
    <row r="21" spans="1:7" x14ac:dyDescent="0.25">
      <c r="A21" s="3" t="s">
        <v>14</v>
      </c>
      <c r="B21" s="4">
        <v>5</v>
      </c>
      <c r="C21" s="5">
        <v>300</v>
      </c>
      <c r="D21" s="6">
        <v>5000</v>
      </c>
      <c r="E21" s="7">
        <f t="shared" si="0"/>
        <v>83.333333333333343</v>
      </c>
      <c r="F21" s="8">
        <f t="shared" si="1"/>
        <v>1388.8888888888891</v>
      </c>
      <c r="G21" s="18"/>
    </row>
    <row r="22" spans="1:7" x14ac:dyDescent="0.25">
      <c r="A22" s="3" t="s">
        <v>15</v>
      </c>
      <c r="B22" s="4">
        <v>6</v>
      </c>
      <c r="C22" s="5">
        <v>288</v>
      </c>
      <c r="D22" s="6">
        <v>4000</v>
      </c>
      <c r="E22" s="7">
        <f t="shared" si="0"/>
        <v>83.333333333333343</v>
      </c>
      <c r="F22" s="8">
        <f t="shared" si="1"/>
        <v>1157.4074074074074</v>
      </c>
      <c r="G22" s="18"/>
    </row>
    <row r="23" spans="1:7" x14ac:dyDescent="0.25">
      <c r="A23" s="3" t="s">
        <v>16</v>
      </c>
      <c r="B23" s="4">
        <v>5</v>
      </c>
      <c r="C23" s="5">
        <v>153</v>
      </c>
      <c r="D23" s="6">
        <v>2500</v>
      </c>
      <c r="E23" s="7">
        <f t="shared" si="0"/>
        <v>81.699346405228752</v>
      </c>
      <c r="F23" s="8">
        <f t="shared" si="1"/>
        <v>1334.9566406083127</v>
      </c>
      <c r="G23" s="18"/>
    </row>
    <row r="24" spans="1:7" x14ac:dyDescent="0.25">
      <c r="A24" s="3" t="s">
        <v>17</v>
      </c>
      <c r="B24" s="4">
        <v>5</v>
      </c>
      <c r="C24" s="5">
        <v>123</v>
      </c>
      <c r="D24" s="6">
        <v>1500</v>
      </c>
      <c r="E24" s="7">
        <f t="shared" si="0"/>
        <v>60.975609756097562</v>
      </c>
      <c r="F24" s="8">
        <f t="shared" si="1"/>
        <v>743.60499702558002</v>
      </c>
      <c r="G24" s="18"/>
    </row>
    <row r="25" spans="1:7" x14ac:dyDescent="0.25">
      <c r="A25" s="3" t="s">
        <v>18</v>
      </c>
      <c r="B25" s="4">
        <v>4</v>
      </c>
      <c r="C25" s="5">
        <v>207</v>
      </c>
      <c r="D25" s="6">
        <v>1000</v>
      </c>
      <c r="E25" s="7">
        <f t="shared" si="0"/>
        <v>19.323671497584542</v>
      </c>
      <c r="F25" s="8">
        <f t="shared" si="1"/>
        <v>93.351070036640294</v>
      </c>
      <c r="G25" s="18"/>
    </row>
    <row r="26" spans="1:7" x14ac:dyDescent="0.25">
      <c r="A26" s="13" t="s">
        <v>31</v>
      </c>
      <c r="B26" s="7">
        <f>SUM(B7:B25)</f>
        <v>91</v>
      </c>
      <c r="C26" s="8">
        <f>SUM(C7:C25)</f>
        <v>8970</v>
      </c>
      <c r="D26" s="14">
        <f>SUM(D7:D25)</f>
        <v>100000</v>
      </c>
      <c r="E26" s="7">
        <f>SUM(E7:E25)</f>
        <v>1103.212025300104</v>
      </c>
      <c r="F26" s="8">
        <f>SUM(F7:F25)</f>
        <v>14746.349648336987</v>
      </c>
      <c r="G26" s="18">
        <f>B26/C26</f>
        <v>1.0144927536231883E-2</v>
      </c>
    </row>
    <row r="27" spans="1:7" ht="15.75" x14ac:dyDescent="0.25">
      <c r="A27" s="19"/>
      <c r="B27" s="18"/>
      <c r="C27" s="18"/>
      <c r="D27" s="16"/>
      <c r="E27" s="18"/>
      <c r="F27" s="18"/>
      <c r="G27" s="18"/>
    </row>
    <row r="28" spans="1:7" x14ac:dyDescent="0.25">
      <c r="A28" s="20" t="s">
        <v>32</v>
      </c>
      <c r="B28" s="18"/>
      <c r="C28" s="18"/>
      <c r="D28" s="18"/>
      <c r="E28" s="18"/>
      <c r="F28" s="18"/>
      <c r="G28" s="18"/>
    </row>
    <row r="29" spans="1:7" x14ac:dyDescent="0.25">
      <c r="A29" s="21"/>
      <c r="B29" s="18"/>
      <c r="C29" s="18"/>
      <c r="D29" s="18"/>
      <c r="E29" s="18"/>
      <c r="F29" s="18"/>
      <c r="G29" s="18"/>
    </row>
    <row r="30" spans="1:7" x14ac:dyDescent="0.25">
      <c r="A30" s="1" t="s">
        <v>33</v>
      </c>
      <c r="B30" s="33" t="str">
        <f>TEXT($D$32,"General")&amp;"% Confidence Interval"</f>
        <v>95% Confidence Interval</v>
      </c>
      <c r="C30" s="34"/>
      <c r="D30" s="1" t="s">
        <v>34</v>
      </c>
      <c r="E30" s="1" t="s">
        <v>35</v>
      </c>
      <c r="F30" s="18"/>
      <c r="G30" s="18"/>
    </row>
    <row r="31" spans="1:7" x14ac:dyDescent="0.25">
      <c r="A31" s="26" t="str">
        <f>"(DSR per "&amp;TEXT($E$32,"#,###,##0")&amp;")"</f>
        <v>(DSR per 10,000)</v>
      </c>
      <c r="B31" s="26" t="s">
        <v>42</v>
      </c>
      <c r="C31" s="26" t="s">
        <v>43</v>
      </c>
      <c r="D31" s="1" t="s">
        <v>44</v>
      </c>
      <c r="E31" s="1"/>
      <c r="F31" s="18"/>
      <c r="G31" s="18"/>
    </row>
    <row r="32" spans="1:7" x14ac:dyDescent="0.25">
      <c r="A32" s="28">
        <f>E26/D26*E32</f>
        <v>110.3212025300104</v>
      </c>
      <c r="B32" s="28">
        <f>(A32/$E$32+SQRT(F26/D26^2/B26)*(IF(B26=0,0,IF(B26&lt;389,CHIINV(0.5+$D$32/200,2*B26)/2,B26*(1-1/(9*B26)-NORMSINV(0.5+$D$32/200)/3/SQRT(B26))^3))-B26))*$E$32</f>
        <v>87.748115267067789</v>
      </c>
      <c r="C32" s="28">
        <f>(A32/$E$32+SQRT(F26/D26^2/B26)*(IF(B26&lt;389,CHIINV(0.5-$D$32/200,2*B26+2)/2,(B26+1)*(1-1/(9*(B26+1))+NORMSINV(0.5+$D$32/200)/3/SQRT(B26+1))^3)-B26))*$E$32</f>
        <v>136.70732103181601</v>
      </c>
      <c r="D32" s="29">
        <v>95</v>
      </c>
      <c r="E32" s="30">
        <v>10000</v>
      </c>
      <c r="F32" s="22" t="s">
        <v>45</v>
      </c>
      <c r="G32" s="23">
        <f>1-D32/100</f>
        <v>5.0000000000000044E-2</v>
      </c>
    </row>
    <row r="33" spans="1:7" x14ac:dyDescent="0.25">
      <c r="A33" s="21"/>
      <c r="B33" s="18"/>
      <c r="C33" s="24"/>
      <c r="D33" s="25"/>
      <c r="E33" s="25"/>
      <c r="F33" s="17"/>
      <c r="G33" s="17"/>
    </row>
  </sheetData>
  <mergeCells count="2">
    <mergeCell ref="F4:F5"/>
    <mergeCell ref="B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37" sqref="F37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7" sqref="D37"/>
    </sheetView>
  </sheetViews>
  <sheetFormatPr defaultRowHeight="15" x14ac:dyDescent="0.25"/>
  <cols>
    <col min="1" max="1" width="32.28515625" bestFit="1" customWidth="1"/>
    <col min="2" max="2" width="15.28515625" bestFit="1" customWidth="1"/>
    <col min="3" max="3" width="10.85546875" bestFit="1" customWidth="1"/>
    <col min="4" max="4" width="16.42578125" bestFit="1" customWidth="1"/>
    <col min="5" max="5" width="9.5703125" bestFit="1" customWidth="1"/>
    <col min="6" max="6" width="8.7109375" customWidth="1"/>
    <col min="7" max="7" width="12" bestFit="1" customWidth="1"/>
  </cols>
  <sheetData>
    <row r="1" spans="1:7" x14ac:dyDescent="0.25">
      <c r="A1" s="17"/>
      <c r="B1" s="18"/>
      <c r="C1" s="18"/>
      <c r="D1" s="18"/>
      <c r="E1" s="18"/>
      <c r="F1" s="18"/>
      <c r="G1" s="18"/>
    </row>
    <row r="2" spans="1:7" ht="15.75" x14ac:dyDescent="0.25">
      <c r="A2" s="19" t="s">
        <v>23</v>
      </c>
      <c r="B2" s="18"/>
      <c r="C2" s="18"/>
      <c r="D2" s="18"/>
      <c r="E2" s="18"/>
      <c r="F2" s="18"/>
      <c r="G2" s="18"/>
    </row>
    <row r="3" spans="1:7" ht="15.75" x14ac:dyDescent="0.25">
      <c r="A3" s="19"/>
      <c r="B3" s="18"/>
      <c r="C3" s="18"/>
      <c r="D3" s="18"/>
      <c r="E3" s="18"/>
      <c r="F3" s="18"/>
      <c r="G3" s="18"/>
    </row>
    <row r="4" spans="1:7" x14ac:dyDescent="0.25">
      <c r="A4" s="1" t="s">
        <v>24</v>
      </c>
      <c r="B4" s="1" t="s">
        <v>25</v>
      </c>
      <c r="C4" s="1" t="s">
        <v>26</v>
      </c>
      <c r="D4" s="1" t="s">
        <v>27</v>
      </c>
      <c r="E4" s="1"/>
      <c r="F4" s="32" t="s">
        <v>36</v>
      </c>
      <c r="G4" s="18"/>
    </row>
    <row r="5" spans="1:7" x14ac:dyDescent="0.25">
      <c r="A5" s="1" t="s">
        <v>28</v>
      </c>
      <c r="B5" s="1" t="s">
        <v>29</v>
      </c>
      <c r="C5" s="1" t="s">
        <v>24</v>
      </c>
      <c r="D5" s="1" t="s">
        <v>24</v>
      </c>
      <c r="E5" s="26" t="s">
        <v>37</v>
      </c>
      <c r="F5" s="32"/>
      <c r="G5" s="18"/>
    </row>
    <row r="6" spans="1:7" x14ac:dyDescent="0.25">
      <c r="A6" s="26" t="s">
        <v>30</v>
      </c>
      <c r="B6" s="26" t="s">
        <v>38</v>
      </c>
      <c r="C6" s="26" t="s">
        <v>39</v>
      </c>
      <c r="D6" s="26" t="s">
        <v>40</v>
      </c>
      <c r="E6" s="26" t="s">
        <v>39</v>
      </c>
      <c r="F6" s="26" t="s">
        <v>41</v>
      </c>
      <c r="G6" s="18"/>
    </row>
    <row r="7" spans="1:7" x14ac:dyDescent="0.25">
      <c r="A7" s="3" t="s">
        <v>0</v>
      </c>
      <c r="B7" s="4">
        <v>127</v>
      </c>
      <c r="C7" s="5">
        <v>636</v>
      </c>
      <c r="D7" s="6">
        <v>5000</v>
      </c>
      <c r="E7" s="27">
        <f>D7/C7*B7</f>
        <v>998.4276729559748</v>
      </c>
      <c r="F7" s="8">
        <f>(D7/C7)^2*B7</f>
        <v>7849.2741584589212</v>
      </c>
      <c r="G7" s="18"/>
    </row>
    <row r="8" spans="1:7" x14ac:dyDescent="0.25">
      <c r="A8" s="9" t="s">
        <v>1</v>
      </c>
      <c r="B8" s="10">
        <v>25</v>
      </c>
      <c r="C8" s="11">
        <v>558</v>
      </c>
      <c r="D8" s="12">
        <v>5500</v>
      </c>
      <c r="E8" s="7">
        <f t="shared" ref="E8:E25" si="0">D8/C8*B8</f>
        <v>246.415770609319</v>
      </c>
      <c r="F8" s="8">
        <f t="shared" ref="F8:F25" si="1">(D8/C8)^2*B8</f>
        <v>2428.8292801993803</v>
      </c>
      <c r="G8" s="18"/>
    </row>
    <row r="9" spans="1:7" x14ac:dyDescent="0.25">
      <c r="A9" s="9" t="s">
        <v>2</v>
      </c>
      <c r="B9" s="10">
        <v>18</v>
      </c>
      <c r="C9" s="11">
        <v>609</v>
      </c>
      <c r="D9" s="12">
        <v>5500</v>
      </c>
      <c r="E9" s="7">
        <f t="shared" si="0"/>
        <v>162.5615763546798</v>
      </c>
      <c r="F9" s="8">
        <f t="shared" si="1"/>
        <v>1468.1258948287996</v>
      </c>
      <c r="G9" s="18"/>
    </row>
    <row r="10" spans="1:7" x14ac:dyDescent="0.25">
      <c r="A10" s="3" t="s">
        <v>3</v>
      </c>
      <c r="B10" s="4">
        <v>21</v>
      </c>
      <c r="C10" s="5">
        <v>543</v>
      </c>
      <c r="D10" s="6">
        <v>5500</v>
      </c>
      <c r="E10" s="7">
        <f t="shared" si="0"/>
        <v>212.707182320442</v>
      </c>
      <c r="F10" s="8">
        <f t="shared" si="1"/>
        <v>2154.4926386048455</v>
      </c>
      <c r="G10" s="18"/>
    </row>
    <row r="11" spans="1:7" x14ac:dyDescent="0.25">
      <c r="A11" s="3" t="s">
        <v>4</v>
      </c>
      <c r="B11" s="4">
        <v>12</v>
      </c>
      <c r="C11" s="5">
        <v>384</v>
      </c>
      <c r="D11" s="6">
        <v>6000</v>
      </c>
      <c r="E11" s="7">
        <f t="shared" si="0"/>
        <v>187.5</v>
      </c>
      <c r="F11" s="8">
        <f t="shared" si="1"/>
        <v>2929.6875</v>
      </c>
      <c r="G11" s="18"/>
    </row>
    <row r="12" spans="1:7" x14ac:dyDescent="0.25">
      <c r="A12" s="3" t="s">
        <v>5</v>
      </c>
      <c r="B12" s="4">
        <v>27</v>
      </c>
      <c r="C12" s="5">
        <v>594</v>
      </c>
      <c r="D12" s="6">
        <v>6000</v>
      </c>
      <c r="E12" s="7">
        <f t="shared" si="0"/>
        <v>272.72727272727269</v>
      </c>
      <c r="F12" s="8">
        <f t="shared" si="1"/>
        <v>2754.8209366391179</v>
      </c>
      <c r="G12" s="18"/>
    </row>
    <row r="13" spans="1:7" x14ac:dyDescent="0.25">
      <c r="A13" s="3" t="s">
        <v>6</v>
      </c>
      <c r="B13" s="4">
        <v>48</v>
      </c>
      <c r="C13" s="5">
        <v>669</v>
      </c>
      <c r="D13" s="6">
        <v>6500</v>
      </c>
      <c r="E13" s="7">
        <f t="shared" si="0"/>
        <v>466.36771300448424</v>
      </c>
      <c r="F13" s="8">
        <f t="shared" si="1"/>
        <v>4531.2259111048543</v>
      </c>
      <c r="G13" s="18"/>
    </row>
    <row r="14" spans="1:7" x14ac:dyDescent="0.25">
      <c r="A14" s="3" t="s">
        <v>7</v>
      </c>
      <c r="B14" s="4">
        <v>27</v>
      </c>
      <c r="C14" s="5">
        <v>843</v>
      </c>
      <c r="D14" s="6">
        <v>7000</v>
      </c>
      <c r="E14" s="7">
        <f t="shared" si="0"/>
        <v>224.19928825622779</v>
      </c>
      <c r="F14" s="8">
        <f t="shared" si="1"/>
        <v>1861.6785501703378</v>
      </c>
      <c r="G14" s="18"/>
    </row>
    <row r="15" spans="1:7" x14ac:dyDescent="0.25">
      <c r="A15" s="3" t="s">
        <v>8</v>
      </c>
      <c r="B15" s="4">
        <v>29</v>
      </c>
      <c r="C15" s="5">
        <v>660</v>
      </c>
      <c r="D15" s="6">
        <v>7000</v>
      </c>
      <c r="E15" s="7">
        <f t="shared" si="0"/>
        <v>307.57575757575756</v>
      </c>
      <c r="F15" s="8">
        <f t="shared" si="1"/>
        <v>3262.1671258034889</v>
      </c>
      <c r="G15" s="18"/>
    </row>
    <row r="16" spans="1:7" x14ac:dyDescent="0.25">
      <c r="A16" s="3" t="s">
        <v>9</v>
      </c>
      <c r="B16" s="4">
        <v>32</v>
      </c>
      <c r="C16" s="5">
        <v>576</v>
      </c>
      <c r="D16" s="6">
        <v>7000</v>
      </c>
      <c r="E16" s="7">
        <f t="shared" si="0"/>
        <v>388.88888888888891</v>
      </c>
      <c r="F16" s="8">
        <f t="shared" si="1"/>
        <v>4726.0802469135806</v>
      </c>
      <c r="G16" s="18"/>
    </row>
    <row r="17" spans="1:7" x14ac:dyDescent="0.25">
      <c r="A17" s="3" t="s">
        <v>10</v>
      </c>
      <c r="B17" s="4">
        <v>32</v>
      </c>
      <c r="C17" s="5">
        <v>606</v>
      </c>
      <c r="D17" s="6">
        <v>7000</v>
      </c>
      <c r="E17" s="7">
        <f t="shared" si="0"/>
        <v>369.63696369636966</v>
      </c>
      <c r="F17" s="8">
        <f t="shared" si="1"/>
        <v>4269.7339040834786</v>
      </c>
      <c r="G17" s="18"/>
    </row>
    <row r="18" spans="1:7" x14ac:dyDescent="0.25">
      <c r="A18" s="3" t="s">
        <v>11</v>
      </c>
      <c r="B18" s="4">
        <v>34</v>
      </c>
      <c r="C18" s="5">
        <v>522</v>
      </c>
      <c r="D18" s="6">
        <v>6500</v>
      </c>
      <c r="E18" s="7">
        <f t="shared" si="0"/>
        <v>423.37164750957851</v>
      </c>
      <c r="F18" s="8">
        <f t="shared" si="1"/>
        <v>5271.8691739698479</v>
      </c>
      <c r="G18" s="18"/>
    </row>
    <row r="19" spans="1:7" x14ac:dyDescent="0.25">
      <c r="A19" s="3" t="s">
        <v>12</v>
      </c>
      <c r="B19" s="4">
        <v>45</v>
      </c>
      <c r="C19" s="5">
        <v>426</v>
      </c>
      <c r="D19" s="6">
        <v>6000</v>
      </c>
      <c r="E19" s="7">
        <f t="shared" si="0"/>
        <v>633.80281690140851</v>
      </c>
      <c r="F19" s="8">
        <f t="shared" si="1"/>
        <v>8926.8002380480066</v>
      </c>
      <c r="G19" s="18"/>
    </row>
    <row r="20" spans="1:7" x14ac:dyDescent="0.25">
      <c r="A20" s="3" t="s">
        <v>13</v>
      </c>
      <c r="B20" s="4">
        <v>65</v>
      </c>
      <c r="C20" s="5">
        <v>273</v>
      </c>
      <c r="D20" s="6">
        <v>5500</v>
      </c>
      <c r="E20" s="7">
        <f t="shared" si="0"/>
        <v>1309.5238095238094</v>
      </c>
      <c r="F20" s="8">
        <f t="shared" si="1"/>
        <v>26382.347810919237</v>
      </c>
      <c r="G20" s="18"/>
    </row>
    <row r="21" spans="1:7" x14ac:dyDescent="0.25">
      <c r="A21" s="3" t="s">
        <v>14</v>
      </c>
      <c r="B21" s="4">
        <v>38</v>
      </c>
      <c r="C21" s="5">
        <v>300</v>
      </c>
      <c r="D21" s="6">
        <v>5000</v>
      </c>
      <c r="E21" s="7">
        <f t="shared" si="0"/>
        <v>633.33333333333337</v>
      </c>
      <c r="F21" s="8">
        <f t="shared" si="1"/>
        <v>10555.555555555558</v>
      </c>
      <c r="G21" s="18"/>
    </row>
    <row r="22" spans="1:7" x14ac:dyDescent="0.25">
      <c r="A22" s="3" t="s">
        <v>15</v>
      </c>
      <c r="B22" s="4">
        <v>68</v>
      </c>
      <c r="C22" s="5">
        <v>288</v>
      </c>
      <c r="D22" s="6">
        <v>4000</v>
      </c>
      <c r="E22" s="7">
        <f t="shared" si="0"/>
        <v>944.44444444444446</v>
      </c>
      <c r="F22" s="8">
        <f t="shared" si="1"/>
        <v>13117.283950617284</v>
      </c>
      <c r="G22" s="18"/>
    </row>
    <row r="23" spans="1:7" x14ac:dyDescent="0.25">
      <c r="A23" s="3" t="s">
        <v>16</v>
      </c>
      <c r="B23" s="4">
        <v>74</v>
      </c>
      <c r="C23" s="5">
        <v>153</v>
      </c>
      <c r="D23" s="6">
        <v>2500</v>
      </c>
      <c r="E23" s="7">
        <f t="shared" si="0"/>
        <v>1209.1503267973856</v>
      </c>
      <c r="F23" s="8">
        <f t="shared" si="1"/>
        <v>19757.358281003028</v>
      </c>
      <c r="G23" s="18"/>
    </row>
    <row r="24" spans="1:7" x14ac:dyDescent="0.25">
      <c r="A24" s="3" t="s">
        <v>17</v>
      </c>
      <c r="B24" s="4">
        <v>82</v>
      </c>
      <c r="C24" s="5">
        <v>123</v>
      </c>
      <c r="D24" s="6">
        <v>1500</v>
      </c>
      <c r="E24" s="7">
        <f t="shared" si="0"/>
        <v>1000</v>
      </c>
      <c r="F24" s="8">
        <f t="shared" si="1"/>
        <v>12195.121951219513</v>
      </c>
      <c r="G24" s="18"/>
    </row>
    <row r="25" spans="1:7" x14ac:dyDescent="0.25">
      <c r="A25" s="3" t="s">
        <v>18</v>
      </c>
      <c r="B25" s="4">
        <v>91</v>
      </c>
      <c r="C25" s="5">
        <v>207</v>
      </c>
      <c r="D25" s="6">
        <v>1000</v>
      </c>
      <c r="E25" s="7">
        <f t="shared" si="0"/>
        <v>439.61352657004829</v>
      </c>
      <c r="F25" s="8">
        <f t="shared" si="1"/>
        <v>2123.7368433335669</v>
      </c>
      <c r="G25" s="18"/>
    </row>
    <row r="26" spans="1:7" x14ac:dyDescent="0.25">
      <c r="A26" s="13" t="s">
        <v>31</v>
      </c>
      <c r="B26" s="7">
        <f>SUM(B7:B25)</f>
        <v>895</v>
      </c>
      <c r="C26" s="8">
        <f>SUM(C7:C25)</f>
        <v>8970</v>
      </c>
      <c r="D26" s="14">
        <f>SUM(D7:D25)</f>
        <v>100000</v>
      </c>
      <c r="E26" s="7">
        <f>SUM(E7:E25)</f>
        <v>10430.247991469423</v>
      </c>
      <c r="F26" s="8">
        <f>SUM(F7:F25)</f>
        <v>136566.18995147286</v>
      </c>
      <c r="G26" s="18">
        <f>B26/C26</f>
        <v>9.9777034559643249E-2</v>
      </c>
    </row>
    <row r="27" spans="1:7" ht="15.75" x14ac:dyDescent="0.25">
      <c r="A27" s="19"/>
      <c r="B27" s="18"/>
      <c r="C27" s="18"/>
      <c r="D27" s="16"/>
      <c r="E27" s="18"/>
      <c r="F27" s="18"/>
      <c r="G27" s="18"/>
    </row>
    <row r="28" spans="1:7" x14ac:dyDescent="0.25">
      <c r="A28" s="20" t="s">
        <v>32</v>
      </c>
      <c r="B28" s="18"/>
      <c r="C28" s="18"/>
      <c r="D28" s="18"/>
      <c r="E28" s="18"/>
      <c r="F28" s="18"/>
      <c r="G28" s="18"/>
    </row>
    <row r="29" spans="1:7" x14ac:dyDescent="0.25">
      <c r="A29" s="21"/>
      <c r="B29" s="18"/>
      <c r="C29" s="18"/>
      <c r="D29" s="18"/>
      <c r="E29" s="18"/>
      <c r="F29" s="18"/>
      <c r="G29" s="18"/>
    </row>
    <row r="30" spans="1:7" x14ac:dyDescent="0.25">
      <c r="A30" s="1" t="s">
        <v>33</v>
      </c>
      <c r="B30" s="33" t="str">
        <f>TEXT($D$32,"General")&amp;"% Confidence Interval"</f>
        <v>95% Confidence Interval</v>
      </c>
      <c r="C30" s="34"/>
      <c r="D30" s="1" t="s">
        <v>34</v>
      </c>
      <c r="E30" s="1" t="s">
        <v>35</v>
      </c>
      <c r="F30" s="18"/>
      <c r="G30" s="18"/>
    </row>
    <row r="31" spans="1:7" x14ac:dyDescent="0.25">
      <c r="A31" s="26" t="str">
        <f>"(DSR per "&amp;TEXT($E$32,"#,###,##0")&amp;")"</f>
        <v>(DSR per 10,000)</v>
      </c>
      <c r="B31" s="26" t="s">
        <v>42</v>
      </c>
      <c r="C31" s="26" t="s">
        <v>43</v>
      </c>
      <c r="D31" s="1" t="s">
        <v>44</v>
      </c>
      <c r="E31" s="1"/>
      <c r="F31" s="18"/>
      <c r="G31" s="18"/>
    </row>
    <row r="32" spans="1:7" x14ac:dyDescent="0.25">
      <c r="A32" s="28">
        <f>E26/D26*E32</f>
        <v>1043.0247991469423</v>
      </c>
      <c r="B32" s="28">
        <f>(A32/$E$32+SQRT(F26/D26^2/B26)*(IF(B26=0,0,IF(B26&lt;389,CHIINV(0.5+$D$32/200,2*B26)/2,B26*(1-1/(9*B26)-NORMSINV(0.5+$D$32/200)/3/SQRT(B26))^3))-B26))*$E$32</f>
        <v>971.77090679856803</v>
      </c>
      <c r="C32" s="28">
        <f>(A32/$E$32+SQRT(F26/D26^2/B26)*(IF(B26&lt;389,CHIINV(0.5-$D$32/200,2*B26+2)/2,(B26+1)*(1-1/(9*(B26+1))+NORMSINV(0.5+$D$32/200)/3/SQRT(B26+1))^3)-B26))*$E$32</f>
        <v>1117.894091547925</v>
      </c>
      <c r="D32" s="29">
        <v>95</v>
      </c>
      <c r="E32" s="30">
        <v>10000</v>
      </c>
      <c r="F32" s="22" t="s">
        <v>45</v>
      </c>
      <c r="G32" s="23">
        <f>1-D32/100</f>
        <v>5.0000000000000044E-2</v>
      </c>
    </row>
    <row r="33" spans="1:7" x14ac:dyDescent="0.25">
      <c r="A33" s="21"/>
      <c r="B33" s="18"/>
      <c r="C33" s="24"/>
      <c r="D33" s="25"/>
      <c r="E33" s="25"/>
      <c r="F33" s="17"/>
      <c r="G33" s="17"/>
    </row>
  </sheetData>
  <mergeCells count="2">
    <mergeCell ref="F4:F5"/>
    <mergeCell ref="B30:C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K37" sqref="K37"/>
    </sheetView>
  </sheetViews>
  <sheetFormatPr defaultRowHeight="15" x14ac:dyDescent="0.25"/>
  <cols>
    <col min="1" max="1" width="14.140625" bestFit="1" customWidth="1"/>
  </cols>
  <sheetData>
    <row r="1" spans="1:4" x14ac:dyDescent="0.25">
      <c r="A1" s="31" t="s">
        <v>46</v>
      </c>
      <c r="B1" s="31" t="s">
        <v>22</v>
      </c>
      <c r="C1" s="31" t="s">
        <v>20</v>
      </c>
      <c r="D1" s="31" t="s">
        <v>21</v>
      </c>
    </row>
    <row r="2" spans="1:4" x14ac:dyDescent="0.25">
      <c r="A2" t="s">
        <v>47</v>
      </c>
      <c r="B2" t="s">
        <v>0</v>
      </c>
      <c r="C2">
        <v>127</v>
      </c>
      <c r="D2">
        <v>636</v>
      </c>
    </row>
    <row r="3" spans="1:4" x14ac:dyDescent="0.25">
      <c r="A3" t="s">
        <v>47</v>
      </c>
      <c r="B3" t="s">
        <v>1</v>
      </c>
      <c r="C3">
        <v>25</v>
      </c>
      <c r="D3">
        <v>558</v>
      </c>
    </row>
    <row r="4" spans="1:4" x14ac:dyDescent="0.25">
      <c r="A4" t="s">
        <v>47</v>
      </c>
      <c r="B4" t="s">
        <v>2</v>
      </c>
      <c r="C4">
        <v>18</v>
      </c>
      <c r="D4">
        <v>609</v>
      </c>
    </row>
    <row r="5" spans="1:4" x14ac:dyDescent="0.25">
      <c r="A5" t="s">
        <v>47</v>
      </c>
      <c r="B5" t="s">
        <v>3</v>
      </c>
      <c r="C5">
        <v>21</v>
      </c>
      <c r="D5">
        <v>543</v>
      </c>
    </row>
    <row r="6" spans="1:4" x14ac:dyDescent="0.25">
      <c r="A6" t="s">
        <v>47</v>
      </c>
      <c r="B6" t="s">
        <v>4</v>
      </c>
      <c r="C6">
        <v>12</v>
      </c>
      <c r="D6">
        <v>384</v>
      </c>
    </row>
    <row r="7" spans="1:4" x14ac:dyDescent="0.25">
      <c r="A7" t="s">
        <v>47</v>
      </c>
      <c r="B7" t="s">
        <v>5</v>
      </c>
      <c r="C7">
        <v>27</v>
      </c>
      <c r="D7">
        <v>594</v>
      </c>
    </row>
    <row r="8" spans="1:4" x14ac:dyDescent="0.25">
      <c r="A8" t="s">
        <v>47</v>
      </c>
      <c r="B8" t="s">
        <v>6</v>
      </c>
      <c r="C8">
        <v>48</v>
      </c>
      <c r="D8">
        <v>669</v>
      </c>
    </row>
    <row r="9" spans="1:4" x14ac:dyDescent="0.25">
      <c r="A9" t="s">
        <v>47</v>
      </c>
      <c r="B9" t="s">
        <v>7</v>
      </c>
      <c r="C9">
        <v>27</v>
      </c>
      <c r="D9">
        <v>843</v>
      </c>
    </row>
    <row r="10" spans="1:4" x14ac:dyDescent="0.25">
      <c r="A10" t="s">
        <v>47</v>
      </c>
      <c r="B10" t="s">
        <v>8</v>
      </c>
      <c r="C10">
        <v>29</v>
      </c>
      <c r="D10">
        <v>660</v>
      </c>
    </row>
    <row r="11" spans="1:4" x14ac:dyDescent="0.25">
      <c r="A11" t="s">
        <v>47</v>
      </c>
      <c r="B11" t="s">
        <v>9</v>
      </c>
      <c r="C11">
        <v>32</v>
      </c>
      <c r="D11">
        <v>576</v>
      </c>
    </row>
    <row r="12" spans="1:4" x14ac:dyDescent="0.25">
      <c r="A12" t="s">
        <v>47</v>
      </c>
      <c r="B12" t="s">
        <v>10</v>
      </c>
      <c r="C12">
        <v>32</v>
      </c>
      <c r="D12">
        <v>606</v>
      </c>
    </row>
    <row r="13" spans="1:4" x14ac:dyDescent="0.25">
      <c r="A13" t="s">
        <v>47</v>
      </c>
      <c r="B13" t="s">
        <v>11</v>
      </c>
      <c r="C13">
        <v>34</v>
      </c>
      <c r="D13">
        <v>522</v>
      </c>
    </row>
    <row r="14" spans="1:4" x14ac:dyDescent="0.25">
      <c r="A14" t="s">
        <v>47</v>
      </c>
      <c r="B14" t="s">
        <v>12</v>
      </c>
      <c r="C14">
        <v>45</v>
      </c>
      <c r="D14">
        <v>426</v>
      </c>
    </row>
    <row r="15" spans="1:4" x14ac:dyDescent="0.25">
      <c r="A15" t="s">
        <v>47</v>
      </c>
      <c r="B15" t="s">
        <v>13</v>
      </c>
      <c r="C15">
        <v>65</v>
      </c>
      <c r="D15">
        <v>273</v>
      </c>
    </row>
    <row r="16" spans="1:4" x14ac:dyDescent="0.25">
      <c r="A16" t="s">
        <v>47</v>
      </c>
      <c r="B16" t="s">
        <v>14</v>
      </c>
      <c r="C16">
        <v>38</v>
      </c>
      <c r="D16">
        <v>300</v>
      </c>
    </row>
    <row r="17" spans="1:4" x14ac:dyDescent="0.25">
      <c r="A17" t="s">
        <v>47</v>
      </c>
      <c r="B17" t="s">
        <v>15</v>
      </c>
      <c r="C17">
        <v>68</v>
      </c>
      <c r="D17">
        <v>288</v>
      </c>
    </row>
    <row r="18" spans="1:4" x14ac:dyDescent="0.25">
      <c r="A18" t="s">
        <v>47</v>
      </c>
      <c r="B18" t="s">
        <v>16</v>
      </c>
      <c r="C18">
        <v>74</v>
      </c>
      <c r="D18">
        <v>153</v>
      </c>
    </row>
    <row r="19" spans="1:4" x14ac:dyDescent="0.25">
      <c r="A19" t="s">
        <v>47</v>
      </c>
      <c r="B19" t="s">
        <v>17</v>
      </c>
      <c r="C19">
        <v>82</v>
      </c>
      <c r="D19">
        <v>123</v>
      </c>
    </row>
    <row r="20" spans="1:4" x14ac:dyDescent="0.25">
      <c r="A20" t="s">
        <v>47</v>
      </c>
      <c r="B20" t="s">
        <v>18</v>
      </c>
      <c r="C20">
        <v>91</v>
      </c>
      <c r="D20">
        <v>207</v>
      </c>
    </row>
    <row r="21" spans="1:4" x14ac:dyDescent="0.25">
      <c r="A21" t="s">
        <v>48</v>
      </c>
      <c r="B21" t="s">
        <v>0</v>
      </c>
      <c r="C21">
        <v>12</v>
      </c>
      <c r="D21">
        <v>636</v>
      </c>
    </row>
    <row r="22" spans="1:4" x14ac:dyDescent="0.25">
      <c r="A22" t="s">
        <v>48</v>
      </c>
      <c r="B22" t="s">
        <v>1</v>
      </c>
      <c r="C22">
        <v>4</v>
      </c>
      <c r="D22">
        <v>558</v>
      </c>
    </row>
    <row r="23" spans="1:4" x14ac:dyDescent="0.25">
      <c r="A23" t="s">
        <v>48</v>
      </c>
      <c r="B23" t="s">
        <v>2</v>
      </c>
      <c r="C23">
        <v>3</v>
      </c>
      <c r="D23">
        <v>609</v>
      </c>
    </row>
    <row r="24" spans="1:4" x14ac:dyDescent="0.25">
      <c r="A24" t="s">
        <v>48</v>
      </c>
      <c r="B24" t="s">
        <v>3</v>
      </c>
      <c r="C24">
        <v>2</v>
      </c>
      <c r="D24">
        <v>543</v>
      </c>
    </row>
    <row r="25" spans="1:4" x14ac:dyDescent="0.25">
      <c r="A25" t="s">
        <v>48</v>
      </c>
      <c r="B25" t="s">
        <v>4</v>
      </c>
      <c r="C25">
        <v>3</v>
      </c>
      <c r="D25">
        <v>384</v>
      </c>
    </row>
    <row r="26" spans="1:4" x14ac:dyDescent="0.25">
      <c r="A26" t="s">
        <v>48</v>
      </c>
      <c r="B26" t="s">
        <v>5</v>
      </c>
      <c r="C26">
        <v>4</v>
      </c>
      <c r="D26">
        <v>594</v>
      </c>
    </row>
    <row r="27" spans="1:4" x14ac:dyDescent="0.25">
      <c r="A27" t="s">
        <v>48</v>
      </c>
      <c r="B27" t="s">
        <v>6</v>
      </c>
      <c r="C27">
        <v>8</v>
      </c>
      <c r="D27">
        <v>669</v>
      </c>
    </row>
    <row r="28" spans="1:4" x14ac:dyDescent="0.25">
      <c r="A28" t="s">
        <v>48</v>
      </c>
      <c r="B28" t="s">
        <v>7</v>
      </c>
      <c r="C28">
        <v>2</v>
      </c>
      <c r="D28">
        <v>843</v>
      </c>
    </row>
    <row r="29" spans="1:4" x14ac:dyDescent="0.25">
      <c r="A29" t="s">
        <v>48</v>
      </c>
      <c r="B29" t="s">
        <v>8</v>
      </c>
      <c r="C29">
        <v>2</v>
      </c>
      <c r="D29">
        <v>660</v>
      </c>
    </row>
    <row r="30" spans="1:4" x14ac:dyDescent="0.25">
      <c r="A30" t="s">
        <v>48</v>
      </c>
      <c r="B30" t="s">
        <v>9</v>
      </c>
      <c r="C30">
        <v>3</v>
      </c>
      <c r="D30">
        <v>576</v>
      </c>
    </row>
    <row r="31" spans="1:4" x14ac:dyDescent="0.25">
      <c r="A31" t="s">
        <v>48</v>
      </c>
      <c r="B31" t="s">
        <v>10</v>
      </c>
      <c r="C31">
        <v>4</v>
      </c>
      <c r="D31">
        <v>606</v>
      </c>
    </row>
    <row r="32" spans="1:4" x14ac:dyDescent="0.25">
      <c r="A32" t="s">
        <v>48</v>
      </c>
      <c r="B32" t="s">
        <v>11</v>
      </c>
      <c r="C32">
        <v>5</v>
      </c>
      <c r="D32">
        <v>522</v>
      </c>
    </row>
    <row r="33" spans="1:4" x14ac:dyDescent="0.25">
      <c r="A33" t="s">
        <v>48</v>
      </c>
      <c r="B33" t="s">
        <v>12</v>
      </c>
      <c r="C33">
        <v>6</v>
      </c>
      <c r="D33">
        <v>426</v>
      </c>
    </row>
    <row r="34" spans="1:4" x14ac:dyDescent="0.25">
      <c r="A34" t="s">
        <v>48</v>
      </c>
      <c r="B34" t="s">
        <v>13</v>
      </c>
      <c r="C34">
        <v>8</v>
      </c>
      <c r="D34">
        <v>273</v>
      </c>
    </row>
    <row r="35" spans="1:4" x14ac:dyDescent="0.25">
      <c r="A35" t="s">
        <v>48</v>
      </c>
      <c r="B35" t="s">
        <v>14</v>
      </c>
      <c r="C35">
        <v>5</v>
      </c>
      <c r="D35">
        <v>300</v>
      </c>
    </row>
    <row r="36" spans="1:4" x14ac:dyDescent="0.25">
      <c r="A36" t="s">
        <v>48</v>
      </c>
      <c r="B36" t="s">
        <v>15</v>
      </c>
      <c r="C36">
        <v>6</v>
      </c>
      <c r="D36">
        <v>288</v>
      </c>
    </row>
    <row r="37" spans="1:4" x14ac:dyDescent="0.25">
      <c r="A37" t="s">
        <v>48</v>
      </c>
      <c r="B37" t="s">
        <v>16</v>
      </c>
      <c r="C37">
        <v>5</v>
      </c>
      <c r="D37">
        <v>153</v>
      </c>
    </row>
    <row r="38" spans="1:4" x14ac:dyDescent="0.25">
      <c r="A38" t="s">
        <v>48</v>
      </c>
      <c r="B38" t="s">
        <v>17</v>
      </c>
      <c r="C38">
        <v>5</v>
      </c>
      <c r="D38">
        <v>123</v>
      </c>
    </row>
    <row r="39" spans="1:4" x14ac:dyDescent="0.25">
      <c r="A39" t="s">
        <v>48</v>
      </c>
      <c r="B39" t="s">
        <v>18</v>
      </c>
      <c r="C39">
        <v>4</v>
      </c>
      <c r="D39">
        <v>207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testdata_small</vt:lpstr>
      <vt:lpstr>testresults_small</vt:lpstr>
      <vt:lpstr>testdata_big</vt:lpstr>
      <vt:lpstr>testresults_big</vt:lpstr>
      <vt:lpstr>testdata_multiarea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2017-12-06T15:13:50Z</dcterms:modified>
</cp:coreProperties>
</file>