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activeTab="1"/>
  </bookViews>
  <sheets>
    <sheet name="testdata_Rate_100" sheetId="2" r:id="rId1"/>
    <sheet name="testdata_Rate_100000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H2" i="1"/>
  <c r="G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F2" i="1"/>
  <c r="E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F2" i="2"/>
  <c r="E2" i="2"/>
  <c r="H9" i="2" l="1"/>
  <c r="G9" i="2"/>
  <c r="D9" i="2"/>
  <c r="H8" i="2"/>
  <c r="G8" i="2"/>
  <c r="D8" i="2"/>
  <c r="H7" i="2"/>
  <c r="G7" i="2"/>
  <c r="D7" i="2"/>
  <c r="H6" i="2"/>
  <c r="G6" i="2"/>
  <c r="D6" i="2"/>
  <c r="H5" i="2"/>
  <c r="G5" i="2"/>
  <c r="D5" i="2"/>
  <c r="H4" i="2"/>
  <c r="G4" i="2"/>
  <c r="D4" i="2"/>
  <c r="H3" i="2"/>
  <c r="G3" i="2"/>
  <c r="D3" i="2"/>
  <c r="H2" i="2"/>
  <c r="G2" i="2"/>
  <c r="D2" i="2"/>
  <c r="D2" i="1" l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<sst xmlns="http://schemas.openxmlformats.org/spreadsheetml/2006/main" count="16" uniqueCount="8">
  <si>
    <t>UL998CL</t>
  </si>
  <si>
    <t>LL998CL</t>
  </si>
  <si>
    <t>UL95CL</t>
  </si>
  <si>
    <t>LL95CL</t>
  </si>
  <si>
    <t>Rate</t>
  </si>
  <si>
    <t>Multiplier</t>
  </si>
  <si>
    <t>Denominator</t>
  </si>
  <si>
    <t>Numerator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</si>
</sst>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3" sqref="E13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2.7109375" customWidth="1"/>
    <col min="4" max="4" width="10.7109375" bestFit="1" customWidth="1"/>
    <col min="5" max="8" width="13.42578125" customWidth="1"/>
    <col min="10" max="10" width="16.140625" bestFit="1" customWidth="1"/>
    <col min="11" max="11" width="9.85546875" bestFit="1" customWidth="1"/>
  </cols>
  <sheetData>
    <row r="1" spans="1:8" x14ac:dyDescent="0.25">
      <c r="A1" s="2" t="s">
        <v>7</v>
      </c>
      <c r="B1" s="2" t="s">
        <v>6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2" t="s">
        <v>0</v>
      </c>
    </row>
    <row r="2" spans="1:8" x14ac:dyDescent="0.25">
      <c r="A2" s="1">
        <v>1</v>
      </c>
      <c r="B2" s="1">
        <v>100</v>
      </c>
      <c r="C2">
        <v>100</v>
      </c>
      <c r="D2">
        <f t="shared" ref="D2:D9" si="0">IF(A2&lt;0,"#NUM!",A2/B2*$C2)</f>
        <v>1</v>
      </c>
      <c r="E2">
        <f>IF($A2=0,0,IF($A2&lt;10,CHIINV(0.5+95/200,2*$A2)/2,$A2*(1-1/(9*$A2)-NORMSINV(0.5+95/200)/3/SQRT($A2))^3))/$B2*$C2</f>
        <v>2.5317807984289897E-2</v>
      </c>
      <c r="F2">
        <f>IF($A2&lt;10,CHIINV(0.5-95/200,2*$A2+2)/2,($A2+1)*(1-1/(9*($A2+1))+NORMSINV(0.5+95/200)/3/SQRT($A2+1))^3)/$B2*$C2</f>
        <v>5.571643390938898</v>
      </c>
      <c r="G2">
        <f t="shared" ref="G2:G9" si="1">IF($A2=0,0,IF($A2&lt;389,CHIINV(0.5+99.8/200,2*$A2)/2,$A2*(1-1/(9*$A2)-NORMSINV(0.5+99.8/200)/3/SQRT($A2))^3))/$B2*$C2</f>
        <v>1.0005003335835344E-3</v>
      </c>
      <c r="H2">
        <f t="shared" ref="H2:H9" si="2">IF($A2&lt;389,CHIINV(0.5-99.8/200,2*$A2+2)/2,($A2+1)*(1-1/(9*($A2+1))+NORMSINV(0.5+99.8/200)/3/SQRT($A2+1))^3)/$B2*$C2</f>
        <v>9.2334134764515845</v>
      </c>
    </row>
    <row r="3" spans="1:8" x14ac:dyDescent="0.25">
      <c r="A3" s="1">
        <v>5</v>
      </c>
      <c r="B3" s="1">
        <v>100</v>
      </c>
      <c r="C3">
        <v>100</v>
      </c>
      <c r="D3">
        <f t="shared" si="0"/>
        <v>5</v>
      </c>
      <c r="E3">
        <f t="shared" ref="E3:E9" si="3">IF($A3=0,0,IF($A3&lt;10,CHIINV(0.5+95/200,2*$A3)/2,$A3*(1-1/(9*$A3)-NORMSINV(0.5+95/200)/3/SQRT($A3))^3))/$B3*$C3</f>
        <v>1.62348639011842</v>
      </c>
      <c r="F3">
        <f t="shared" ref="F3:F9" si="4">IF($A3&lt;10,CHIINV(0.5-95/200,2*$A3+2)/2,($A3+1)*(1-1/(9*($A3+1))+NORMSINV(0.5+95/200)/3/SQRT($A3+1))^3)/$B3*$C3</f>
        <v>11.668332079322669</v>
      </c>
      <c r="G3">
        <f t="shared" si="1"/>
        <v>0.739371731917839</v>
      </c>
      <c r="H3">
        <f t="shared" si="2"/>
        <v>16.454745203680105</v>
      </c>
    </row>
    <row r="4" spans="1:8" x14ac:dyDescent="0.25">
      <c r="A4" s="1">
        <v>20</v>
      </c>
      <c r="B4" s="1">
        <v>100</v>
      </c>
      <c r="C4">
        <v>100</v>
      </c>
      <c r="D4">
        <f t="shared" si="0"/>
        <v>20</v>
      </c>
      <c r="E4">
        <f t="shared" si="3"/>
        <v>12.211428834875937</v>
      </c>
      <c r="F4">
        <f t="shared" si="4"/>
        <v>30.889880369197066</v>
      </c>
      <c r="G4">
        <f t="shared" si="1"/>
        <v>8.9582132676260677</v>
      </c>
      <c r="H4">
        <f t="shared" si="2"/>
        <v>38.041881353850016</v>
      </c>
    </row>
    <row r="5" spans="1:8" x14ac:dyDescent="0.25">
      <c r="A5" s="1">
        <v>65</v>
      </c>
      <c r="B5" s="1">
        <v>100</v>
      </c>
      <c r="C5">
        <v>100</v>
      </c>
      <c r="D5">
        <f t="shared" si="0"/>
        <v>65</v>
      </c>
      <c r="E5">
        <f t="shared" si="3"/>
        <v>50.163187710459454</v>
      </c>
      <c r="F5">
        <f t="shared" si="4"/>
        <v>82.849138545939837</v>
      </c>
      <c r="G5">
        <f t="shared" si="1"/>
        <v>42.901837749707326</v>
      </c>
      <c r="H5">
        <f t="shared" si="2"/>
        <v>93.976279648436432</v>
      </c>
    </row>
    <row r="6" spans="1:8" x14ac:dyDescent="0.25">
      <c r="A6" s="1">
        <v>9856</v>
      </c>
      <c r="B6" s="1">
        <v>12345</v>
      </c>
      <c r="C6">
        <v>100</v>
      </c>
      <c r="D6">
        <f t="shared" si="0"/>
        <v>79.837991089509913</v>
      </c>
      <c r="E6">
        <f t="shared" si="3"/>
        <v>78.269490589767571</v>
      </c>
      <c r="F6">
        <f t="shared" si="4"/>
        <v>81.430016542721404</v>
      </c>
      <c r="G6">
        <f t="shared" si="1"/>
        <v>77.375905432710525</v>
      </c>
      <c r="H6">
        <f t="shared" si="2"/>
        <v>82.354472770954303</v>
      </c>
    </row>
    <row r="7" spans="1:8" x14ac:dyDescent="0.25">
      <c r="A7" s="1">
        <v>7776456</v>
      </c>
      <c r="B7" s="1">
        <v>7564336677</v>
      </c>
      <c r="C7">
        <v>100</v>
      </c>
      <c r="D7">
        <f t="shared" si="0"/>
        <v>0.10280420256339154</v>
      </c>
      <c r="E7">
        <f t="shared" si="3"/>
        <v>0.10273196005302074</v>
      </c>
      <c r="F7">
        <f t="shared" si="4"/>
        <v>0.10287648334092832</v>
      </c>
      <c r="G7">
        <f t="shared" si="1"/>
        <v>0.102690317308454</v>
      </c>
      <c r="H7">
        <f t="shared" si="2"/>
        <v>0.10291817639509068</v>
      </c>
    </row>
    <row r="8" spans="1:8" x14ac:dyDescent="0.25">
      <c r="A8" s="1">
        <v>222</v>
      </c>
      <c r="B8" s="1">
        <v>3215</v>
      </c>
      <c r="C8">
        <v>100</v>
      </c>
      <c r="D8">
        <f t="shared" si="0"/>
        <v>6.9051321928460334</v>
      </c>
      <c r="E8">
        <f t="shared" si="3"/>
        <v>6.0265748776526751</v>
      </c>
      <c r="F8">
        <f t="shared" si="4"/>
        <v>7.8757293708718503</v>
      </c>
      <c r="G8">
        <f t="shared" si="1"/>
        <v>5.5611153471079939</v>
      </c>
      <c r="H8">
        <f t="shared" si="2"/>
        <v>8.4606463295672114</v>
      </c>
    </row>
    <row r="9" spans="1:8" x14ac:dyDescent="0.25">
      <c r="A9" s="1">
        <v>999</v>
      </c>
      <c r="B9" s="1">
        <v>3456</v>
      </c>
      <c r="C9">
        <v>100</v>
      </c>
      <c r="D9">
        <f t="shared" si="0"/>
        <v>28.90625</v>
      </c>
      <c r="E9">
        <f t="shared" si="3"/>
        <v>27.141304936090521</v>
      </c>
      <c r="F9">
        <f t="shared" si="4"/>
        <v>30.755833237378415</v>
      </c>
      <c r="G9">
        <f t="shared" si="1"/>
        <v>26.162147596445767</v>
      </c>
      <c r="H9">
        <f t="shared" si="2"/>
        <v>31.845604819822654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4" sqref="E4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2.7109375" customWidth="1"/>
    <col min="4" max="4" width="10.7109375" bestFit="1" customWidth="1"/>
    <col min="5" max="8" width="13.42578125" customWidth="1"/>
    <col min="10" max="10" width="16.140625" bestFit="1" customWidth="1"/>
    <col min="11" max="11" width="9.85546875" bestFit="1" customWidth="1"/>
  </cols>
  <sheetData>
    <row r="1" spans="1:8" x14ac:dyDescent="0.25">
      <c r="A1" s="2" t="s">
        <v>7</v>
      </c>
      <c r="B1" s="2" t="s">
        <v>6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2" t="s">
        <v>0</v>
      </c>
    </row>
    <row r="2" spans="1:8" x14ac:dyDescent="0.25">
      <c r="A2" s="1">
        <v>1</v>
      </c>
      <c r="B2" s="1">
        <v>100</v>
      </c>
      <c r="C2">
        <v>100000</v>
      </c>
      <c r="D2">
        <f t="shared" ref="D2:D9" si="0">IF(A2&lt;0,"#NUM!",A2/B2*$C2)</f>
        <v>1000</v>
      </c>
      <c r="E2">
        <f>IF($A2=0,0,IF($A2&lt;10,CHIINV(0.5+95/200,2*$A2)/2,$A2*(1-1/(9*$A2)-NORMSINV(0.5+95/200)/3/SQRT($A2))^3))/$B2*$C2</f>
        <v>25.317807984289896</v>
      </c>
      <c r="F2">
        <f>IF($A2&lt;10,CHIINV(0.5-95/200,2*$A2+2)/2,($A2+1)*(1-1/(9*($A2+1))+NORMSINV(0.5+95/200)/3/SQRT($A2+1))^3)/$B2*$C2</f>
        <v>5571.6433909388979</v>
      </c>
      <c r="G2">
        <f>IF($A2=0,0,IF($A2&lt;10,CHIINV(0.5+99.8/200,2*$A2)/2,$A2*(1-1/(9*$A2)-NORMSINV(0.5+99.8/200)/3/SQRT($A2))^3))/$B2*$C2</f>
        <v>1.0005003335835343</v>
      </c>
      <c r="H2">
        <f>IF($A2&lt;10,CHIINV(0.5-99.8/200,2*$A2+2)/2,($A2+1)*(1-1/(9*($A2+1))+NORMSINV(0.5+99.8/200)/3/SQRT($A2+1))^3)/$B2*$C2</f>
        <v>9233.4134764515857</v>
      </c>
    </row>
    <row r="3" spans="1:8" x14ac:dyDescent="0.25">
      <c r="A3" s="1">
        <v>5</v>
      </c>
      <c r="B3" s="1">
        <v>100</v>
      </c>
      <c r="C3">
        <v>100000</v>
      </c>
      <c r="D3">
        <f t="shared" si="0"/>
        <v>5000</v>
      </c>
      <c r="E3">
        <f t="shared" ref="E3:E9" si="1">IF($A3=0,0,IF($A3&lt;10,CHIINV(0.5+95/200,2*$A3)/2,$A3*(1-1/(9*$A3)-NORMSINV(0.5+95/200)/3/SQRT($A3))^3))/$B3*$C3</f>
        <v>1623.4863901184199</v>
      </c>
      <c r="F3">
        <f t="shared" ref="F3:F9" si="2">IF($A3&lt;10,CHIINV(0.5-95/200,2*$A3+2)/2,($A3+1)*(1-1/(9*($A3+1))+NORMSINV(0.5+95/200)/3/SQRT($A3+1))^3)/$B3*$C3</f>
        <v>11668.332079322669</v>
      </c>
      <c r="G3">
        <f t="shared" ref="G3:G9" si="3">IF($A3=0,0,IF($A3&lt;10,CHIINV(0.5+99.8/200,2*$A3)/2,$A3*(1-1/(9*$A3)-NORMSINV(0.5+99.8/200)/3/SQRT($A3))^3))/$B3*$C3</f>
        <v>739.37173191783893</v>
      </c>
      <c r="H3">
        <f t="shared" ref="H3:H9" si="4">IF($A3&lt;10,CHIINV(0.5-99.8/200,2*$A3+2)/2,($A3+1)*(1-1/(9*($A3+1))+NORMSINV(0.5+99.8/200)/3/SQRT($A3+1))^3)/$B3*$C3</f>
        <v>16454.745203680104</v>
      </c>
    </row>
    <row r="4" spans="1:8" x14ac:dyDescent="0.25">
      <c r="A4" s="1">
        <v>20</v>
      </c>
      <c r="B4" s="1">
        <v>100</v>
      </c>
      <c r="C4">
        <v>100000</v>
      </c>
      <c r="D4">
        <f t="shared" si="0"/>
        <v>20000</v>
      </c>
      <c r="E4">
        <f t="shared" si="1"/>
        <v>12211.428834875936</v>
      </c>
      <c r="F4">
        <f t="shared" si="2"/>
        <v>30889.880369197064</v>
      </c>
      <c r="G4">
        <f t="shared" si="3"/>
        <v>8922.8023651441927</v>
      </c>
      <c r="H4">
        <f t="shared" si="4"/>
        <v>38085.035625041914</v>
      </c>
    </row>
    <row r="5" spans="1:8" x14ac:dyDescent="0.25">
      <c r="A5" s="1">
        <v>65</v>
      </c>
      <c r="B5" s="1">
        <v>100</v>
      </c>
      <c r="C5">
        <v>100000</v>
      </c>
      <c r="D5">
        <f t="shared" si="0"/>
        <v>65000</v>
      </c>
      <c r="E5">
        <f t="shared" si="1"/>
        <v>50163.187710459453</v>
      </c>
      <c r="F5">
        <f t="shared" si="2"/>
        <v>82849.138545939844</v>
      </c>
      <c r="G5">
        <f t="shared" si="3"/>
        <v>42880.261471480204</v>
      </c>
      <c r="H5">
        <f t="shared" si="4"/>
        <v>94000.290844318006</v>
      </c>
    </row>
    <row r="6" spans="1:8" x14ac:dyDescent="0.25">
      <c r="A6" s="1">
        <v>9856</v>
      </c>
      <c r="B6" s="1">
        <v>12345</v>
      </c>
      <c r="C6">
        <v>100000</v>
      </c>
      <c r="D6">
        <f t="shared" si="0"/>
        <v>79837.991089509916</v>
      </c>
      <c r="E6">
        <f t="shared" si="1"/>
        <v>78269.490589767578</v>
      </c>
      <c r="F6">
        <f t="shared" si="2"/>
        <v>81430.016542721409</v>
      </c>
      <c r="G6">
        <f t="shared" si="3"/>
        <v>77375.905432710526</v>
      </c>
      <c r="H6">
        <f t="shared" si="4"/>
        <v>82354.472770954308</v>
      </c>
    </row>
    <row r="7" spans="1:8" x14ac:dyDescent="0.25">
      <c r="A7" s="1">
        <v>7776456</v>
      </c>
      <c r="B7" s="1">
        <v>7564336677</v>
      </c>
      <c r="C7">
        <v>100000</v>
      </c>
      <c r="D7">
        <f t="shared" si="0"/>
        <v>102.80420256339154</v>
      </c>
      <c r="E7">
        <f t="shared" si="1"/>
        <v>102.73196005302074</v>
      </c>
      <c r="F7">
        <f t="shared" si="2"/>
        <v>102.87648334092832</v>
      </c>
      <c r="G7">
        <f t="shared" si="3"/>
        <v>102.690317308454</v>
      </c>
      <c r="H7">
        <f t="shared" si="4"/>
        <v>102.91817639509068</v>
      </c>
    </row>
    <row r="8" spans="1:8" x14ac:dyDescent="0.25">
      <c r="A8" s="1">
        <v>222</v>
      </c>
      <c r="B8" s="1">
        <v>3215</v>
      </c>
      <c r="C8">
        <v>100000</v>
      </c>
      <c r="D8">
        <f t="shared" si="0"/>
        <v>6905.1321928460338</v>
      </c>
      <c r="E8">
        <f t="shared" si="1"/>
        <v>6026.5748776526743</v>
      </c>
      <c r="F8">
        <f t="shared" si="2"/>
        <v>7875.7293708718507</v>
      </c>
      <c r="G8">
        <f t="shared" si="3"/>
        <v>5560.7376952598534</v>
      </c>
      <c r="H8">
        <f t="shared" si="4"/>
        <v>8461.0466817334109</v>
      </c>
    </row>
    <row r="9" spans="1:8" x14ac:dyDescent="0.25">
      <c r="A9" s="1">
        <v>999</v>
      </c>
      <c r="B9" s="1">
        <v>3456</v>
      </c>
      <c r="C9">
        <v>100000</v>
      </c>
      <c r="D9">
        <f t="shared" si="0"/>
        <v>28906.25</v>
      </c>
      <c r="E9">
        <f t="shared" si="1"/>
        <v>27141.304936090521</v>
      </c>
      <c r="F9">
        <f t="shared" si="2"/>
        <v>30755.833237378414</v>
      </c>
      <c r="G9">
        <f t="shared" si="3"/>
        <v>26162.147596445768</v>
      </c>
      <c r="H9">
        <f t="shared" si="4"/>
        <v>31845.604819822653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testdata_Rate_100</vt:lpstr>
      <vt:lpstr>testdata_Rate_100000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2017-12-06T10:57:29Z</dcterms:created>
  <dcterms:modified xsi:type="dcterms:W3CDTF">2017-12-06T14:09:47Z</dcterms:modified>
</cp:coreProperties>
</file>