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/>
  </bookViews>
  <sheets>
    <sheet name="testdata_Prop_1" sheetId="3" r:id="rId1"/>
    <sheet name="testdata_Prop_100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I9" i="3" s="1"/>
  <c r="H8" i="3"/>
  <c r="E8" i="3"/>
  <c r="I8" i="3" s="1"/>
  <c r="E7" i="3"/>
  <c r="G7" i="3" s="1"/>
  <c r="E6" i="3"/>
  <c r="H6" i="3" s="1"/>
  <c r="G5" i="3"/>
  <c r="F5" i="3"/>
  <c r="E5" i="3"/>
  <c r="I5" i="3" s="1"/>
  <c r="H4" i="3"/>
  <c r="G4" i="3"/>
  <c r="F4" i="3"/>
  <c r="E4" i="3"/>
  <c r="I4" i="3" s="1"/>
  <c r="E3" i="3"/>
  <c r="G3" i="3" s="1"/>
  <c r="E2" i="3"/>
  <c r="H2" i="3" s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F9" i="3" l="1"/>
  <c r="G9" i="3"/>
  <c r="F8" i="3"/>
  <c r="G8" i="3"/>
  <c r="H7" i="3"/>
  <c r="H3" i="3"/>
  <c r="I6" i="3"/>
  <c r="G2" i="3"/>
  <c r="F3" i="3"/>
  <c r="H5" i="3"/>
  <c r="G6" i="3"/>
  <c r="F7" i="3"/>
  <c r="H9" i="3"/>
  <c r="I2" i="3"/>
  <c r="F2" i="3"/>
  <c r="I3" i="3"/>
  <c r="F6" i="3"/>
  <c r="I7" i="3"/>
</calcChain>
</file>

<file path=xl/sharedStrings.xml><?xml version="1.0" encoding="utf-8"?>
<sst xmlns="http://schemas.openxmlformats.org/spreadsheetml/2006/main" count="34" uniqueCount="21">
  <si>
    <t>Numerator</t>
  </si>
  <si>
    <t>Denominator</t>
  </si>
  <si>
    <t>Rate</t>
  </si>
  <si>
    <t>Multiplier</t>
  </si>
  <si>
    <t>LL95CL</t>
  </si>
  <si>
    <t>UL95CL</t>
  </si>
  <si>
    <t>LL998CL</t>
  </si>
  <si>
    <t>UL998CL</t>
  </si>
  <si>
    <t>LL95CI</t>
  </si>
  <si>
    <t>UL95CI</t>
  </si>
  <si>
    <t>LL998CI</t>
  </si>
  <si>
    <t>UL998CI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</si>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</sst>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0" sqref="C10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5" width="12.7109375" customWidth="1"/>
    <col min="6" max="6" width="11.5703125" bestFit="1" customWidth="1"/>
    <col min="7" max="10" width="13.42578125" customWidth="1"/>
    <col min="12" max="12" width="16.140625" bestFit="1" customWidth="1"/>
    <col min="13" max="13" width="9.85546875" bestFit="1" customWidth="1"/>
  </cols>
  <sheetData>
    <row r="1" spans="1:9" x14ac:dyDescent="0.25">
      <c r="A1" s="2" t="s">
        <v>12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13</v>
      </c>
      <c r="B2" s="1">
        <v>1</v>
      </c>
      <c r="C2" s="1">
        <v>100</v>
      </c>
      <c r="D2" s="1">
        <v>1</v>
      </c>
      <c r="E2">
        <f>IF(B2&lt;0,"#NUM!",B2/C2*D2)</f>
        <v>0.01</v>
      </c>
      <c r="F2">
        <f>(2*$B2+NORMSINV((100+95)/200)^2-NORMSINV((100+95)/200)*SQRT(NORMSINV((100+95)/200)^2+4*$B2*(1-$E2/$D2)))/2/($C2+NORMSINV((100+95)/200)^2)*$D2</f>
        <v>1.7674320641406511E-3</v>
      </c>
      <c r="G2">
        <f>(2*$B2+NORMSINV((100+95)/200)^2+NORMSINV((100+95)/200)*SQRT(NORMSINV((100+95)/200)^2+4*$B2*(1-$E2/$D2)))/2/($C2+NORMSINV((100+95)/200)^2)*$D2</f>
        <v>5.4486196178705294E-2</v>
      </c>
      <c r="H2">
        <f>(2*$B2+NORMSINV((100+99.8)/200)^2-NORMSINV((100+99.8)/200)*SQRT(NORMSINV((100+99.8)/200)^2+4*$B2*(1-$E2/$D2)))/2/($C2+NORMSINV((100+99.8)/200)^2)*$D2</f>
        <v>8.73065697299977E-4</v>
      </c>
      <c r="I2">
        <f>(2*$B2+NORMSINV((100+99.8)/200)^2+NORMSINV((100+99.8)/200)*SQRT(NORMSINV((100+99.8)/200)^2+4*$B2*(1-$E2/$D2)))/2/($C2+NORMSINV((100+99.8)/200)^2)*$D2</f>
        <v>0.10455445283705821</v>
      </c>
    </row>
    <row r="3" spans="1:9" x14ac:dyDescent="0.25">
      <c r="A3" s="1" t="s">
        <v>15</v>
      </c>
      <c r="B3" s="1">
        <v>5</v>
      </c>
      <c r="C3" s="1">
        <v>100</v>
      </c>
      <c r="D3" s="1">
        <v>1</v>
      </c>
      <c r="E3">
        <f t="shared" ref="E3:E9" si="0">IF(B3&lt;0,"#NUM!",B3/C3*D3)</f>
        <v>0.05</v>
      </c>
      <c r="F3">
        <f t="shared" ref="F3:F9" si="1">(2*$B3+NORMSINV((100+95)/200)^2-NORMSINV((100+95)/200)*SQRT(NORMSINV((100+95)/200)^2+4*$B3*(1-$E3/$D3)))/2/($C3+NORMSINV((100+95)/200)^2)*$D3</f>
        <v>2.154367915436798E-2</v>
      </c>
      <c r="G3">
        <f t="shared" ref="G3:G9" si="2">(2*$B3+NORMSINV((100+95)/200)^2+NORMSINV((100+95)/200)*SQRT(NORMSINV((100+95)/200)^2+4*$B3*(1-$E3/$D3)))/2/($C3+NORMSINV((100+95)/200)^2)*$D3</f>
        <v>0.11175046923191911</v>
      </c>
      <c r="H3">
        <f t="shared" ref="H3:H9" si="3">(2*$B3+NORMSINV((100+99.8)/200)^2-NORMSINV((100+99.8)/200)*SQRT(NORMSINV((100+99.8)/200)^2+4*$B3*(1-$E3/$D3)))/2/($C3+NORMSINV((100+99.8)/200)^2)*$D3</f>
        <v>1.3865320725997183E-2</v>
      </c>
      <c r="I3">
        <f t="shared" ref="I3:I9" si="4">(2*$B3+NORMSINV((100+99.8)/200)^2+NORMSINV((100+99.8)/200)*SQRT(NORMSINV((100+99.8)/200)^2+4*$B3*(1-$E3/$D3)))/2/($C3+NORMSINV((100+99.8)/200)^2)*$D3</f>
        <v>0.16458852282596442</v>
      </c>
    </row>
    <row r="4" spans="1:9" x14ac:dyDescent="0.25">
      <c r="A4" s="1" t="s">
        <v>16</v>
      </c>
      <c r="B4" s="1">
        <v>20</v>
      </c>
      <c r="C4" s="1">
        <v>100</v>
      </c>
      <c r="D4" s="1">
        <v>1</v>
      </c>
      <c r="E4">
        <f t="shared" si="0"/>
        <v>0.2</v>
      </c>
      <c r="F4">
        <f t="shared" si="1"/>
        <v>0.1333669333310325</v>
      </c>
      <c r="G4">
        <f t="shared" si="2"/>
        <v>0.28882916559315885</v>
      </c>
      <c r="H4">
        <f t="shared" si="3"/>
        <v>0.10519162066711432</v>
      </c>
      <c r="I4">
        <f t="shared" si="4"/>
        <v>0.3471109417008601</v>
      </c>
    </row>
    <row r="5" spans="1:9" x14ac:dyDescent="0.25">
      <c r="A5" s="1" t="s">
        <v>17</v>
      </c>
      <c r="B5" s="1">
        <v>65</v>
      </c>
      <c r="C5" s="1">
        <v>100</v>
      </c>
      <c r="D5" s="1">
        <v>1</v>
      </c>
      <c r="E5">
        <f t="shared" si="0"/>
        <v>0.65</v>
      </c>
      <c r="F5">
        <f t="shared" si="1"/>
        <v>0.55254443296887967</v>
      </c>
      <c r="G5">
        <f t="shared" si="2"/>
        <v>0.73635751756902468</v>
      </c>
      <c r="H5">
        <f t="shared" si="3"/>
        <v>0.49549465740704313</v>
      </c>
      <c r="I5">
        <f t="shared" si="4"/>
        <v>0.77835406140896968</v>
      </c>
    </row>
    <row r="6" spans="1:9" x14ac:dyDescent="0.25">
      <c r="A6" s="1" t="s">
        <v>14</v>
      </c>
      <c r="B6" s="1">
        <v>9856</v>
      </c>
      <c r="C6" s="1">
        <v>12345</v>
      </c>
      <c r="D6" s="1">
        <v>1</v>
      </c>
      <c r="E6">
        <f t="shared" si="0"/>
        <v>0.79837991089509919</v>
      </c>
      <c r="F6">
        <f t="shared" si="1"/>
        <v>0.79121017529090687</v>
      </c>
      <c r="G6">
        <f t="shared" si="2"/>
        <v>0.80536400736149094</v>
      </c>
      <c r="H6">
        <f t="shared" si="3"/>
        <v>0.7869924108419063</v>
      </c>
      <c r="I6">
        <f t="shared" si="4"/>
        <v>0.80930614125896261</v>
      </c>
    </row>
    <row r="7" spans="1:9" x14ac:dyDescent="0.25">
      <c r="A7" s="1" t="s">
        <v>18</v>
      </c>
      <c r="B7" s="1">
        <v>7776456</v>
      </c>
      <c r="C7" s="1">
        <v>7564336677</v>
      </c>
      <c r="D7" s="1">
        <v>1</v>
      </c>
      <c r="E7">
        <f t="shared" si="0"/>
        <v>1.0280420256339154E-3</v>
      </c>
      <c r="F7">
        <f t="shared" si="1"/>
        <v>1.0273201001641094E-3</v>
      </c>
      <c r="G7">
        <f t="shared" si="2"/>
        <v>1.0287644578977231E-3</v>
      </c>
      <c r="H7">
        <f t="shared" si="3"/>
        <v>1.0269040118442213E-3</v>
      </c>
      <c r="I7">
        <f t="shared" si="4"/>
        <v>1.0291812992698397E-3</v>
      </c>
    </row>
    <row r="8" spans="1:9" x14ac:dyDescent="0.25">
      <c r="A8" s="1" t="s">
        <v>19</v>
      </c>
      <c r="B8" s="1">
        <v>222</v>
      </c>
      <c r="C8" s="1">
        <v>3215</v>
      </c>
      <c r="D8" s="1">
        <v>1</v>
      </c>
      <c r="E8">
        <f t="shared" si="0"/>
        <v>6.9051321928460335E-2</v>
      </c>
      <c r="F8">
        <f t="shared" si="1"/>
        <v>6.0791690363636595E-2</v>
      </c>
      <c r="G8">
        <f t="shared" si="2"/>
        <v>7.8339566813836331E-2</v>
      </c>
      <c r="H8">
        <f t="shared" si="3"/>
        <v>5.647101964624248E-2</v>
      </c>
      <c r="I8">
        <f t="shared" si="4"/>
        <v>8.4184141852701344E-2</v>
      </c>
    </row>
    <row r="9" spans="1:9" x14ac:dyDescent="0.25">
      <c r="A9" s="1" t="s">
        <v>20</v>
      </c>
      <c r="B9" s="1">
        <v>999</v>
      </c>
      <c r="C9" s="1">
        <v>3456</v>
      </c>
      <c r="D9" s="1">
        <v>1</v>
      </c>
      <c r="E9">
        <f t="shared" si="0"/>
        <v>0.2890625</v>
      </c>
      <c r="F9">
        <f t="shared" si="1"/>
        <v>0.27418951080009873</v>
      </c>
      <c r="G9">
        <f t="shared" si="2"/>
        <v>0.30440389662818057</v>
      </c>
      <c r="H9">
        <f t="shared" si="3"/>
        <v>0.26583995768074953</v>
      </c>
      <c r="I9">
        <f t="shared" si="4"/>
        <v>0.31344754492799848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5" width="12.7109375" customWidth="1"/>
    <col min="6" max="6" width="11.5703125" bestFit="1" customWidth="1"/>
    <col min="7" max="10" width="13.42578125" customWidth="1"/>
    <col min="12" max="12" width="16.140625" bestFit="1" customWidth="1"/>
    <col min="13" max="13" width="9.85546875" bestFit="1" customWidth="1"/>
  </cols>
  <sheetData>
    <row r="1" spans="1:9" x14ac:dyDescent="0.25">
      <c r="A1" s="2" t="s">
        <v>12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1" t="s">
        <v>13</v>
      </c>
      <c r="B2" s="1">
        <v>1</v>
      </c>
      <c r="C2" s="1">
        <v>100</v>
      </c>
      <c r="D2" s="1">
        <v>100</v>
      </c>
      <c r="E2">
        <f>IF(B2&lt;0,"#NUM!",B2/C2*D2)</f>
        <v>1</v>
      </c>
      <c r="F2">
        <f>(2*$B2+NORMSINV((100+95)/200)^2-NORMSINV((100+95)/200)*SQRT(NORMSINV((100+95)/200)^2+4*$B2*(1-$E2/$D2)))/2/($C2+NORMSINV((100+95)/200)^2)*$D2</f>
        <v>0.1767432064140651</v>
      </c>
      <c r="G2">
        <f>(2*$B2+NORMSINV((100+95)/200)^2+NORMSINV((100+95)/200)*SQRT(NORMSINV((100+95)/200)^2+4*$B2*(1-$E2/$D2)))/2/($C2+NORMSINV((100+95)/200)^2)*$D2</f>
        <v>5.4486196178705297</v>
      </c>
      <c r="H2">
        <f>(2*$B2+NORMSINV((100+99.8)/200)^2-NORMSINV((100+99.8)/200)*SQRT(NORMSINV((100+99.8)/200)^2+4*$B2*(1-$E2/$D2)))/2/($C2+NORMSINV((100+99.8)/200)^2)*$D2</f>
        <v>8.7306569729997702E-2</v>
      </c>
      <c r="I2">
        <f>(2*$B2+NORMSINV((100+99.8)/200)^2+NORMSINV((100+99.8)/200)*SQRT(NORMSINV((100+99.8)/200)^2+4*$B2*(1-$E2/$D2)))/2/($C2+NORMSINV((100+99.8)/200)^2)*$D2</f>
        <v>10.455445283705821</v>
      </c>
    </row>
    <row r="3" spans="1:9" x14ac:dyDescent="0.25">
      <c r="A3" s="1" t="s">
        <v>15</v>
      </c>
      <c r="B3" s="1">
        <v>5</v>
      </c>
      <c r="C3" s="1">
        <v>100</v>
      </c>
      <c r="D3" s="1">
        <v>100</v>
      </c>
      <c r="E3">
        <f t="shared" ref="E3:E9" si="0">IF(B3&lt;0,"#NUM!",B3/C3*D3)</f>
        <v>5</v>
      </c>
      <c r="F3">
        <f t="shared" ref="F3:F9" si="1">(2*$B3+NORMSINV((100+95)/200)^2-NORMSINV((100+95)/200)*SQRT(NORMSINV((100+95)/200)^2+4*$B3*(1-$E3/$D3)))/2/($C3+NORMSINV((100+95)/200)^2)*$D3</f>
        <v>2.1543679154367981</v>
      </c>
      <c r="G3">
        <f t="shared" ref="G3:G9" si="2">(2*$B3+NORMSINV((100+95)/200)^2+NORMSINV((100+95)/200)*SQRT(NORMSINV((100+95)/200)^2+4*$B3*(1-$E3/$D3)))/2/($C3+NORMSINV((100+95)/200)^2)*$D3</f>
        <v>11.175046923191911</v>
      </c>
      <c r="H3">
        <f t="shared" ref="H3:H9" si="3">(2*$B3+NORMSINV((100+99.8)/200)^2-NORMSINV((100+99.8)/200)*SQRT(NORMSINV((100+99.8)/200)^2+4*$B3*(1-$E3/$D3)))/2/($C3+NORMSINV((100+99.8)/200)^2)*$D3</f>
        <v>1.3865320725997183</v>
      </c>
      <c r="I3">
        <f t="shared" ref="I3:I9" si="4">(2*$B3+NORMSINV((100+99.8)/200)^2+NORMSINV((100+99.8)/200)*SQRT(NORMSINV((100+99.8)/200)^2+4*$B3*(1-$E3/$D3)))/2/($C3+NORMSINV((100+99.8)/200)^2)*$D3</f>
        <v>16.458852282596443</v>
      </c>
    </row>
    <row r="4" spans="1:9" x14ac:dyDescent="0.25">
      <c r="A4" s="1" t="s">
        <v>16</v>
      </c>
      <c r="B4" s="1">
        <v>20</v>
      </c>
      <c r="C4" s="1">
        <v>100</v>
      </c>
      <c r="D4" s="1">
        <v>100</v>
      </c>
      <c r="E4">
        <f t="shared" si="0"/>
        <v>20</v>
      </c>
      <c r="F4">
        <f t="shared" si="1"/>
        <v>13.33669333310325</v>
      </c>
      <c r="G4">
        <f t="shared" si="2"/>
        <v>28.882916559315884</v>
      </c>
      <c r="H4">
        <f t="shared" si="3"/>
        <v>10.519162066711433</v>
      </c>
      <c r="I4">
        <f t="shared" si="4"/>
        <v>34.711094170086007</v>
      </c>
    </row>
    <row r="5" spans="1:9" x14ac:dyDescent="0.25">
      <c r="A5" s="1" t="s">
        <v>17</v>
      </c>
      <c r="B5" s="1">
        <v>65</v>
      </c>
      <c r="C5" s="1">
        <v>100</v>
      </c>
      <c r="D5" s="1">
        <v>100</v>
      </c>
      <c r="E5">
        <f t="shared" si="0"/>
        <v>65</v>
      </c>
      <c r="F5">
        <f t="shared" si="1"/>
        <v>55.25444329688797</v>
      </c>
      <c r="G5">
        <f t="shared" si="2"/>
        <v>73.635751756902465</v>
      </c>
      <c r="H5">
        <f t="shared" si="3"/>
        <v>49.549465740704314</v>
      </c>
      <c r="I5">
        <f t="shared" si="4"/>
        <v>77.835406140896964</v>
      </c>
    </row>
    <row r="6" spans="1:9" x14ac:dyDescent="0.25">
      <c r="A6" s="1" t="s">
        <v>14</v>
      </c>
      <c r="B6" s="1">
        <v>9856</v>
      </c>
      <c r="C6" s="1">
        <v>12345</v>
      </c>
      <c r="D6" s="1">
        <v>100</v>
      </c>
      <c r="E6">
        <f t="shared" si="0"/>
        <v>79.837991089509913</v>
      </c>
      <c r="F6">
        <f t="shared" si="1"/>
        <v>79.121017529090693</v>
      </c>
      <c r="G6">
        <f t="shared" si="2"/>
        <v>80.536400736149091</v>
      </c>
      <c r="H6">
        <f t="shared" si="3"/>
        <v>78.699241084190632</v>
      </c>
      <c r="I6">
        <f t="shared" si="4"/>
        <v>80.930614125896255</v>
      </c>
    </row>
    <row r="7" spans="1:9" x14ac:dyDescent="0.25">
      <c r="A7" s="1" t="s">
        <v>18</v>
      </c>
      <c r="B7" s="1">
        <v>7776456</v>
      </c>
      <c r="C7" s="1">
        <v>7564336677</v>
      </c>
      <c r="D7" s="1">
        <v>100</v>
      </c>
      <c r="E7">
        <f t="shared" si="0"/>
        <v>0.10280420256339154</v>
      </c>
      <c r="F7">
        <f t="shared" si="1"/>
        <v>0.10273201001641094</v>
      </c>
      <c r="G7">
        <f t="shared" si="2"/>
        <v>0.10287644578977231</v>
      </c>
      <c r="H7">
        <f t="shared" si="3"/>
        <v>0.10269040118442213</v>
      </c>
      <c r="I7">
        <f t="shared" si="4"/>
        <v>0.10291812992698397</v>
      </c>
    </row>
    <row r="8" spans="1:9" x14ac:dyDescent="0.25">
      <c r="A8" s="1" t="s">
        <v>19</v>
      </c>
      <c r="B8" s="1">
        <v>222</v>
      </c>
      <c r="C8" s="1">
        <v>3215</v>
      </c>
      <c r="D8" s="1">
        <v>100</v>
      </c>
      <c r="E8">
        <f t="shared" si="0"/>
        <v>6.9051321928460334</v>
      </c>
      <c r="F8">
        <f t="shared" si="1"/>
        <v>6.0791690363636599</v>
      </c>
      <c r="G8">
        <f t="shared" si="2"/>
        <v>7.8339566813836328</v>
      </c>
      <c r="H8">
        <f t="shared" si="3"/>
        <v>5.6471019646242482</v>
      </c>
      <c r="I8">
        <f t="shared" si="4"/>
        <v>8.4184141852701337</v>
      </c>
    </row>
    <row r="9" spans="1:9" x14ac:dyDescent="0.25">
      <c r="A9" s="1" t="s">
        <v>20</v>
      </c>
      <c r="B9" s="1">
        <v>999</v>
      </c>
      <c r="C9" s="1">
        <v>3456</v>
      </c>
      <c r="D9" s="1">
        <v>100</v>
      </c>
      <c r="E9">
        <f t="shared" si="0"/>
        <v>28.90625</v>
      </c>
      <c r="F9">
        <f t="shared" si="1"/>
        <v>27.418951080009872</v>
      </c>
      <c r="G9">
        <f t="shared" si="2"/>
        <v>30.440389662818056</v>
      </c>
      <c r="H9">
        <f t="shared" si="3"/>
        <v>26.583995768074953</v>
      </c>
      <c r="I9">
        <f t="shared" si="4"/>
        <v>31.344754492799847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testdata_Prop_1</vt:lpstr>
      <vt:lpstr>testdata_Prop_100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2017-12-14T10:15:16Z</dcterms:modified>
</cp:coreProperties>
</file>